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420" windowHeight="11640" firstSheet="1" activeTab="1"/>
  </bookViews>
  <sheets>
    <sheet name="99-07" sheetId="1" r:id="rId1"/>
    <sheet name="grafy" sheetId="2" r:id="rId2"/>
    <sheet name="datagrafy" sheetId="3" state="hidden" r:id="rId3"/>
    <sheet name="List1" sheetId="4" state="hidden" r:id="rId4"/>
  </sheets>
  <definedNames/>
  <calcPr fullCalcOnLoad="1"/>
</workbook>
</file>

<file path=xl/sharedStrings.xml><?xml version="1.0" encoding="utf-8"?>
<sst xmlns="http://schemas.openxmlformats.org/spreadsheetml/2006/main" count="135" uniqueCount="77">
  <si>
    <t>I.                   Výroba  krmných směsí dle jednotlivých druhů zvířat v tis.tun</t>
  </si>
  <si>
    <t>řádek č.</t>
  </si>
  <si>
    <t>prasata celkem</t>
  </si>
  <si>
    <t>uváděné do oběhu pro cizí odběratelé</t>
  </si>
  <si>
    <t>určené pro vlastní spotřebu</t>
  </si>
  <si>
    <t>drůbež celkem</t>
  </si>
  <si>
    <t>skot celkem</t>
  </si>
  <si>
    <t>ostatní zvířata</t>
  </si>
  <si>
    <t>celkem krmné směsi</t>
  </si>
  <si>
    <t>II.                   Výroba krmných směsí pro domácí zvířata v tis.tun</t>
  </si>
  <si>
    <t>III.        Spotřeba krmných surovin pro výrobu krmných směsí v tis. tun</t>
  </si>
  <si>
    <t>obiloviny</t>
  </si>
  <si>
    <t>pšenice</t>
  </si>
  <si>
    <t>ječmen</t>
  </si>
  <si>
    <t>oves</t>
  </si>
  <si>
    <t>žito a tritikale</t>
  </si>
  <si>
    <t>kukuřice</t>
  </si>
  <si>
    <t>ostatní</t>
  </si>
  <si>
    <t>luštěniny</t>
  </si>
  <si>
    <t>mlýnské krmné sur.</t>
  </si>
  <si>
    <t>krmná mouka</t>
  </si>
  <si>
    <t>otruby</t>
  </si>
  <si>
    <t>krmné sur.z olej.semen</t>
  </si>
  <si>
    <t>sojový extrahovaný šrot</t>
  </si>
  <si>
    <t>řepkový extrahovaný šrot a výlisky</t>
  </si>
  <si>
    <t>slunečnicový extrahovaný šrot a výlisky</t>
  </si>
  <si>
    <t>sušené pivovarské mláto</t>
  </si>
  <si>
    <t>ostatní produkty potr.průmyslu</t>
  </si>
  <si>
    <t>krmiva živ.původu</t>
  </si>
  <si>
    <t>živočišné moučky</t>
  </si>
  <si>
    <t>rybí moučka</t>
  </si>
  <si>
    <t>sušené mléko</t>
  </si>
  <si>
    <t>Úsušky pícnin</t>
  </si>
  <si>
    <t>Minerální krmiva</t>
  </si>
  <si>
    <t>Ostatní krmné suroviny</t>
  </si>
  <si>
    <t>Celkem krmné směsi</t>
  </si>
  <si>
    <t>00-99</t>
  </si>
  <si>
    <t>01-00</t>
  </si>
  <si>
    <t xml:space="preserve"> 02-01</t>
  </si>
  <si>
    <t xml:space="preserve"> 03-02</t>
  </si>
  <si>
    <t>2000-1999</t>
  </si>
  <si>
    <t>2001-2000</t>
  </si>
  <si>
    <t>2002-2001</t>
  </si>
  <si>
    <t>2003-2002</t>
  </si>
  <si>
    <t>domácí zvířata</t>
  </si>
  <si>
    <t>příspěvky k růstu</t>
  </si>
  <si>
    <t>rel.přírůstky k 1999</t>
  </si>
  <si>
    <t>celkem</t>
  </si>
  <si>
    <t>psi a kočky</t>
  </si>
  <si>
    <t>ptactvo</t>
  </si>
  <si>
    <t>krmné směsi pro dom.zvířata</t>
  </si>
  <si>
    <t>krmné směsi celkem</t>
  </si>
  <si>
    <t>04-03</t>
  </si>
  <si>
    <t>05-04</t>
  </si>
  <si>
    <t>06-05</t>
  </si>
  <si>
    <t>2004-2003</t>
  </si>
  <si>
    <t>2005-2004</t>
  </si>
  <si>
    <t>2006-2005</t>
  </si>
  <si>
    <t>07-06</t>
  </si>
  <si>
    <t>2007-2006</t>
  </si>
  <si>
    <t>hrách</t>
  </si>
  <si>
    <t>*</t>
  </si>
  <si>
    <t>2006/2005</t>
  </si>
  <si>
    <t>2007/2006</t>
  </si>
  <si>
    <t xml:space="preserve"> </t>
  </si>
  <si>
    <t>08-07</t>
  </si>
  <si>
    <t>2008-2007</t>
  </si>
  <si>
    <t>2009-2008</t>
  </si>
  <si>
    <t>09-08</t>
  </si>
  <si>
    <t>10-09</t>
  </si>
  <si>
    <t>2010-2009</t>
  </si>
  <si>
    <t>rozdíl</t>
  </si>
  <si>
    <t>rel. přírustek prasata</t>
  </si>
  <si>
    <t>11-10</t>
  </si>
  <si>
    <t>2011-2010</t>
  </si>
  <si>
    <t>12-11</t>
  </si>
  <si>
    <t>2012-2011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</si>
</sst>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%"/>
    <numFmt numFmtId="166" formatCode="0.00000%"/>
    <numFmt numFmtId="167" formatCode="0.000%"/>
    <numFmt numFmtId="168" formatCode="0.0000%"/>
    <numFmt numFmtId="169" formatCode="_-* #,##0.000\ _K_č_-;\-* #,##0.000\ _K_č_-;_-* &quot;-&quot;??\ _K_č_-;_-@_-"/>
    <numFmt numFmtId="170" formatCode="_-* #,##0.0000\ _K_č_-;\-* #,##0.0000\ _K_č_-;_-* &quot;-&quot;??\ _K_č_-;_-@_-"/>
    <numFmt numFmtId="171" formatCode="_-* #,##0.00000\ _K_č_-;\-* #,##0.00000\ _K_č_-;_-* &quot;-&quot;??\ _K_č_-;_-@_-"/>
    <numFmt numFmtId="172" formatCode="_-* #,##0.000000\ _K_č_-;\-* #,##0.000000\ _K_č_-;_-* &quot;-&quot;??\ _K_č_-;_-@_-"/>
    <numFmt numFmtId="173" formatCode="0.0000"/>
    <numFmt numFmtId="174" formatCode="0.000"/>
    <numFmt numFmtId="175" formatCode="#,##0.0000"/>
    <numFmt numFmtId="176" formatCode="0.00000"/>
    <numFmt numFmtId="177" formatCode="0.00000000"/>
    <numFmt numFmtId="178" formatCode="0.0000000"/>
    <numFmt numFmtId="179" formatCode="0.000000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\ ##,000_);[Red]\([$€-2]\ #\ ##,000\)"/>
  </numFmts>
  <fonts count="5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E"/>
      <family val="2"/>
    </font>
    <font>
      <sz val="8"/>
      <name val="Arial"/>
      <family val="2"/>
    </font>
    <font>
      <sz val="11"/>
      <color indexed="8"/>
      <name val="Arial"/>
      <family val="0"/>
    </font>
    <font>
      <sz val="9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8.2"/>
      <color indexed="8"/>
      <name val="Arial"/>
      <family val="0"/>
    </font>
    <font>
      <sz val="10.25"/>
      <color indexed="8"/>
      <name val="Arial"/>
      <family val="0"/>
    </font>
    <font>
      <sz val="6.9"/>
      <color indexed="8"/>
      <name val="Arial"/>
      <family val="0"/>
    </font>
    <font>
      <sz val="11.5"/>
      <color indexed="8"/>
      <name val="Arial"/>
      <family val="0"/>
    </font>
    <font>
      <sz val="7.3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9.5"/>
      <color indexed="8"/>
      <name val="Arial"/>
      <family val="0"/>
    </font>
    <font>
      <b/>
      <sz val="9.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10" fontId="0" fillId="0" borderId="0" xfId="48" applyNumberFormat="1" applyFont="1" applyAlignment="1">
      <alignment/>
    </xf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174" fontId="0" fillId="0" borderId="10" xfId="0" applyNumberFormat="1" applyBorder="1" applyAlignment="1">
      <alignment/>
    </xf>
    <xf numFmtId="174" fontId="0" fillId="0" borderId="11" xfId="0" applyNumberFormat="1" applyBorder="1" applyAlignment="1">
      <alignment/>
    </xf>
    <xf numFmtId="174" fontId="0" fillId="0" borderId="12" xfId="0" applyNumberFormat="1" applyBorder="1" applyAlignment="1">
      <alignment/>
    </xf>
    <xf numFmtId="165" fontId="0" fillId="0" borderId="11" xfId="48" applyNumberFormat="1" applyBorder="1" applyAlignment="1">
      <alignment/>
    </xf>
    <xf numFmtId="165" fontId="0" fillId="0" borderId="12" xfId="48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74" fontId="0" fillId="0" borderId="13" xfId="0" applyNumberFormat="1" applyBorder="1" applyAlignment="1">
      <alignment/>
    </xf>
    <xf numFmtId="174" fontId="0" fillId="0" borderId="0" xfId="0" applyNumberFormat="1" applyBorder="1" applyAlignment="1">
      <alignment/>
    </xf>
    <xf numFmtId="174" fontId="0" fillId="0" borderId="14" xfId="0" applyNumberFormat="1" applyBorder="1" applyAlignment="1">
      <alignment/>
    </xf>
    <xf numFmtId="165" fontId="0" fillId="0" borderId="0" xfId="48" applyNumberFormat="1" applyBorder="1" applyAlignment="1">
      <alignment/>
    </xf>
    <xf numFmtId="165" fontId="0" fillId="0" borderId="14" xfId="48" applyNumberForma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174" fontId="0" fillId="0" borderId="15" xfId="0" applyNumberFormat="1" applyBorder="1" applyAlignment="1">
      <alignment/>
    </xf>
    <xf numFmtId="174" fontId="0" fillId="0" borderId="16" xfId="0" applyNumberFormat="1" applyBorder="1" applyAlignment="1">
      <alignment/>
    </xf>
    <xf numFmtId="174" fontId="0" fillId="0" borderId="17" xfId="0" applyNumberFormat="1" applyBorder="1" applyAlignment="1">
      <alignment/>
    </xf>
    <xf numFmtId="165" fontId="0" fillId="0" borderId="16" xfId="48" applyNumberFormat="1" applyBorder="1" applyAlignment="1">
      <alignment/>
    </xf>
    <xf numFmtId="165" fontId="0" fillId="0" borderId="17" xfId="48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wrapText="1"/>
    </xf>
    <xf numFmtId="164" fontId="0" fillId="0" borderId="10" xfId="0" applyNumberFormat="1" applyBorder="1" applyAlignment="1">
      <alignment/>
    </xf>
    <xf numFmtId="164" fontId="0" fillId="0" borderId="11" xfId="0" applyNumberFormat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13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15" xfId="0" applyNumberFormat="1" applyFont="1" applyBorder="1" applyAlignment="1">
      <alignment/>
    </xf>
    <xf numFmtId="164" fontId="0" fillId="0" borderId="16" xfId="0" applyNumberFormat="1" applyFont="1" applyBorder="1" applyAlignment="1">
      <alignment/>
    </xf>
    <xf numFmtId="165" fontId="0" fillId="0" borderId="0" xfId="48" applyNumberFormat="1" applyAlignment="1">
      <alignment/>
    </xf>
    <xf numFmtId="164" fontId="1" fillId="0" borderId="18" xfId="0" applyNumberFormat="1" applyFont="1" applyBorder="1" applyAlignment="1">
      <alignment horizontal="right"/>
    </xf>
    <xf numFmtId="164" fontId="1" fillId="0" borderId="19" xfId="0" applyNumberFormat="1" applyFont="1" applyBorder="1" applyAlignment="1">
      <alignment horizontal="right"/>
    </xf>
    <xf numFmtId="164" fontId="0" fillId="0" borderId="20" xfId="0" applyNumberFormat="1" applyFont="1" applyBorder="1" applyAlignment="1">
      <alignment horizontal="right"/>
    </xf>
    <xf numFmtId="164" fontId="0" fillId="0" borderId="17" xfId="0" applyNumberFormat="1" applyFont="1" applyBorder="1" applyAlignment="1">
      <alignment horizontal="right"/>
    </xf>
    <xf numFmtId="164" fontId="1" fillId="0" borderId="20" xfId="0" applyNumberFormat="1" applyFont="1" applyBorder="1" applyAlignment="1">
      <alignment horizontal="right"/>
    </xf>
    <xf numFmtId="164" fontId="1" fillId="0" borderId="17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174" fontId="0" fillId="0" borderId="18" xfId="0" applyNumberFormat="1" applyFont="1" applyBorder="1" applyAlignment="1">
      <alignment horizontal="right"/>
    </xf>
    <xf numFmtId="174" fontId="0" fillId="0" borderId="19" xfId="0" applyNumberFormat="1" applyFont="1" applyBorder="1" applyAlignment="1">
      <alignment horizontal="right"/>
    </xf>
    <xf numFmtId="174" fontId="0" fillId="0" borderId="20" xfId="0" applyNumberFormat="1" applyFont="1" applyBorder="1" applyAlignment="1">
      <alignment horizontal="right"/>
    </xf>
    <xf numFmtId="174" fontId="0" fillId="0" borderId="17" xfId="0" applyNumberFormat="1" applyFont="1" applyBorder="1" applyAlignment="1">
      <alignment horizontal="right"/>
    </xf>
    <xf numFmtId="174" fontId="1" fillId="0" borderId="20" xfId="0" applyNumberFormat="1" applyFont="1" applyBorder="1" applyAlignment="1">
      <alignment horizontal="right"/>
    </xf>
    <xf numFmtId="174" fontId="1" fillId="0" borderId="17" xfId="0" applyNumberFormat="1" applyFont="1" applyBorder="1" applyAlignment="1">
      <alignment horizontal="right"/>
    </xf>
    <xf numFmtId="174" fontId="0" fillId="0" borderId="12" xfId="0" applyNumberFormat="1" applyBorder="1" applyAlignment="1">
      <alignment horizontal="center"/>
    </xf>
    <xf numFmtId="174" fontId="0" fillId="0" borderId="14" xfId="0" applyNumberFormat="1" applyBorder="1" applyAlignment="1">
      <alignment horizontal="center"/>
    </xf>
    <xf numFmtId="174" fontId="0" fillId="0" borderId="17" xfId="0" applyNumberFormat="1" applyBorder="1" applyAlignment="1">
      <alignment horizontal="center"/>
    </xf>
    <xf numFmtId="174" fontId="0" fillId="0" borderId="11" xfId="0" applyNumberFormat="1" applyBorder="1" applyAlignment="1">
      <alignment horizontal="center"/>
    </xf>
    <xf numFmtId="174" fontId="0" fillId="0" borderId="0" xfId="0" applyNumberFormat="1" applyBorder="1" applyAlignment="1">
      <alignment horizontal="center"/>
    </xf>
    <xf numFmtId="174" fontId="0" fillId="0" borderId="16" xfId="0" applyNumberFormat="1" applyBorder="1" applyAlignment="1">
      <alignment horizontal="center"/>
    </xf>
    <xf numFmtId="10" fontId="0" fillId="0" borderId="11" xfId="48" applyNumberFormat="1" applyBorder="1" applyAlignment="1">
      <alignment/>
    </xf>
    <xf numFmtId="10" fontId="0" fillId="0" borderId="12" xfId="48" applyNumberFormat="1" applyBorder="1" applyAlignment="1">
      <alignment/>
    </xf>
    <xf numFmtId="10" fontId="0" fillId="0" borderId="0" xfId="48" applyNumberFormat="1" applyBorder="1" applyAlignment="1">
      <alignment/>
    </xf>
    <xf numFmtId="10" fontId="0" fillId="0" borderId="14" xfId="48" applyNumberFormat="1" applyBorder="1" applyAlignment="1">
      <alignment/>
    </xf>
    <xf numFmtId="10" fontId="0" fillId="0" borderId="16" xfId="48" applyNumberFormat="1" applyBorder="1" applyAlignment="1">
      <alignment/>
    </xf>
    <xf numFmtId="10" fontId="0" fillId="0" borderId="17" xfId="48" applyNumberFormat="1" applyBorder="1" applyAlignment="1">
      <alignment/>
    </xf>
    <xf numFmtId="0" fontId="1" fillId="0" borderId="18" xfId="0" applyFont="1" applyBorder="1" applyAlignment="1">
      <alignment/>
    </xf>
    <xf numFmtId="164" fontId="1" fillId="0" borderId="18" xfId="0" applyNumberFormat="1" applyFont="1" applyBorder="1" applyAlignment="1">
      <alignment horizontal="right"/>
    </xf>
    <xf numFmtId="0" fontId="0" fillId="0" borderId="18" xfId="0" applyBorder="1" applyAlignment="1">
      <alignment/>
    </xf>
    <xf numFmtId="164" fontId="0" fillId="0" borderId="18" xfId="0" applyNumberFormat="1" applyFont="1" applyBorder="1" applyAlignment="1">
      <alignment horizontal="right"/>
    </xf>
    <xf numFmtId="164" fontId="0" fillId="0" borderId="18" xfId="0" applyNumberFormat="1" applyBorder="1" applyAlignment="1">
      <alignment/>
    </xf>
    <xf numFmtId="164" fontId="1" fillId="0" borderId="18" xfId="0" applyNumberFormat="1" applyFont="1" applyBorder="1" applyAlignment="1">
      <alignment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174" fontId="0" fillId="0" borderId="21" xfId="0" applyNumberFormat="1" applyBorder="1" applyAlignment="1">
      <alignment/>
    </xf>
    <xf numFmtId="174" fontId="0" fillId="0" borderId="22" xfId="0" applyNumberFormat="1" applyBorder="1" applyAlignment="1">
      <alignment/>
    </xf>
    <xf numFmtId="174" fontId="0" fillId="0" borderId="20" xfId="0" applyNumberFormat="1" applyBorder="1" applyAlignment="1">
      <alignment/>
    </xf>
    <xf numFmtId="174" fontId="0" fillId="0" borderId="21" xfId="0" applyNumberFormat="1" applyBorder="1" applyAlignment="1">
      <alignment horizontal="center"/>
    </xf>
    <xf numFmtId="174" fontId="0" fillId="0" borderId="22" xfId="0" applyNumberFormat="1" applyBorder="1" applyAlignment="1">
      <alignment horizontal="center"/>
    </xf>
    <xf numFmtId="174" fontId="0" fillId="0" borderId="20" xfId="0" applyNumberFormat="1" applyBorder="1" applyAlignment="1">
      <alignment horizontal="center"/>
    </xf>
    <xf numFmtId="165" fontId="0" fillId="0" borderId="21" xfId="48" applyNumberFormat="1" applyBorder="1" applyAlignment="1">
      <alignment/>
    </xf>
    <xf numFmtId="165" fontId="0" fillId="0" borderId="22" xfId="48" applyNumberFormat="1" applyBorder="1" applyAlignment="1">
      <alignment/>
    </xf>
    <xf numFmtId="165" fontId="0" fillId="0" borderId="20" xfId="48" applyNumberFormat="1" applyBorder="1" applyAlignment="1">
      <alignment/>
    </xf>
    <xf numFmtId="10" fontId="0" fillId="0" borderId="21" xfId="48" applyNumberFormat="1" applyBorder="1" applyAlignment="1">
      <alignment/>
    </xf>
    <xf numFmtId="10" fontId="0" fillId="0" borderId="22" xfId="48" applyNumberFormat="1" applyBorder="1" applyAlignment="1">
      <alignment/>
    </xf>
    <xf numFmtId="10" fontId="0" fillId="0" borderId="20" xfId="48" applyNumberFormat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64" fontId="0" fillId="0" borderId="16" xfId="0" applyNumberFormat="1" applyFont="1" applyBorder="1" applyAlignment="1">
      <alignment/>
    </xf>
    <xf numFmtId="164" fontId="0" fillId="0" borderId="0" xfId="0" applyNumberFormat="1" applyFont="1" applyBorder="1" applyAlignment="1">
      <alignment horizontal="right"/>
    </xf>
    <xf numFmtId="164" fontId="0" fillId="0" borderId="11" xfId="0" applyNumberFormat="1" applyFont="1" applyBorder="1" applyAlignment="1">
      <alignment horizontal="right"/>
    </xf>
    <xf numFmtId="0" fontId="0" fillId="0" borderId="11" xfId="0" applyFont="1" applyBorder="1" applyAlignment="1">
      <alignment/>
    </xf>
    <xf numFmtId="0" fontId="0" fillId="0" borderId="16" xfId="0" applyFont="1" applyBorder="1" applyAlignment="1">
      <alignment/>
    </xf>
    <xf numFmtId="164" fontId="0" fillId="0" borderId="18" xfId="0" applyNumberFormat="1" applyFont="1" applyBorder="1" applyAlignment="1">
      <alignment/>
    </xf>
    <xf numFmtId="10" fontId="0" fillId="0" borderId="0" xfId="0" applyNumberFormat="1" applyAlignment="1">
      <alignment/>
    </xf>
    <xf numFmtId="10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16" xfId="0" applyNumberFormat="1" applyBorder="1" applyAlignment="1">
      <alignment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 horizontal="right"/>
    </xf>
    <xf numFmtId="174" fontId="0" fillId="0" borderId="23" xfId="0" applyNumberFormat="1" applyBorder="1" applyAlignment="1">
      <alignment horizontal="center"/>
    </xf>
    <xf numFmtId="174" fontId="0" fillId="0" borderId="24" xfId="0" applyNumberFormat="1" applyBorder="1" applyAlignment="1">
      <alignment horizontal="center"/>
    </xf>
    <xf numFmtId="174" fontId="0" fillId="0" borderId="25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174" fontId="0" fillId="0" borderId="23" xfId="0" applyNumberFormat="1" applyBorder="1" applyAlignment="1">
      <alignment/>
    </xf>
    <xf numFmtId="174" fontId="0" fillId="0" borderId="24" xfId="0" applyNumberFormat="1" applyBorder="1" applyAlignment="1">
      <alignment/>
    </xf>
    <xf numFmtId="174" fontId="0" fillId="0" borderId="25" xfId="0" applyNumberFormat="1" applyBorder="1" applyAlignment="1">
      <alignment/>
    </xf>
    <xf numFmtId="0" fontId="0" fillId="0" borderId="24" xfId="0" applyBorder="1" applyAlignment="1">
      <alignment/>
    </xf>
    <xf numFmtId="0" fontId="4" fillId="0" borderId="25" xfId="0" applyFont="1" applyBorder="1" applyAlignment="1">
      <alignment horizontal="center"/>
    </xf>
    <xf numFmtId="174" fontId="0" fillId="0" borderId="10" xfId="0" applyNumberFormat="1" applyBorder="1" applyAlignment="1">
      <alignment horizontal="center"/>
    </xf>
    <xf numFmtId="174" fontId="0" fillId="0" borderId="13" xfId="0" applyNumberFormat="1" applyBorder="1" applyAlignment="1">
      <alignment horizontal="center"/>
    </xf>
    <xf numFmtId="174" fontId="0" fillId="0" borderId="15" xfId="0" applyNumberFormat="1" applyBorder="1" applyAlignment="1">
      <alignment horizontal="center"/>
    </xf>
    <xf numFmtId="165" fontId="0" fillId="0" borderId="23" xfId="48" applyNumberFormat="1" applyBorder="1" applyAlignment="1">
      <alignment/>
    </xf>
    <xf numFmtId="165" fontId="0" fillId="0" borderId="24" xfId="48" applyNumberFormat="1" applyBorder="1" applyAlignment="1">
      <alignment/>
    </xf>
    <xf numFmtId="165" fontId="0" fillId="0" borderId="25" xfId="48" applyNumberFormat="1" applyBorder="1" applyAlignment="1">
      <alignment/>
    </xf>
    <xf numFmtId="10" fontId="0" fillId="0" borderId="23" xfId="48" applyNumberFormat="1" applyBorder="1" applyAlignment="1">
      <alignment/>
    </xf>
    <xf numFmtId="10" fontId="0" fillId="0" borderId="24" xfId="48" applyNumberFormat="1" applyBorder="1" applyAlignment="1">
      <alignment/>
    </xf>
    <xf numFmtId="10" fontId="0" fillId="0" borderId="25" xfId="48" applyNumberFormat="1" applyBorder="1" applyAlignment="1">
      <alignment/>
    </xf>
    <xf numFmtId="49" fontId="0" fillId="0" borderId="0" xfId="0" applyNumberFormat="1" applyFont="1" applyAlignment="1">
      <alignment horizontal="center"/>
    </xf>
    <xf numFmtId="174" fontId="0" fillId="0" borderId="11" xfId="0" applyNumberFormat="1" applyFont="1" applyBorder="1" applyAlignment="1">
      <alignment/>
    </xf>
    <xf numFmtId="174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Struktura výroby krmných směsí 2012</a:t>
            </a:r>
          </a:p>
        </c:rich>
      </c:tx>
      <c:layout>
        <c:manualLayout>
          <c:xMode val="factor"/>
          <c:yMode val="factor"/>
          <c:x val="0.00525"/>
          <c:y val="-0.024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725"/>
          <c:y val="0.3315"/>
          <c:w val="0.5605"/>
          <c:h val="0.400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3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FF33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datagrafy!$A$18:$A$22</c:f>
              <c:strCache>
                <c:ptCount val="5"/>
                <c:pt idx="0">
                  <c:v>prasata celkem</c:v>
                </c:pt>
                <c:pt idx="1">
                  <c:v>drůbež celkem</c:v>
                </c:pt>
                <c:pt idx="2">
                  <c:v>skot celkem</c:v>
                </c:pt>
                <c:pt idx="3">
                  <c:v>ostatní zvířata</c:v>
                </c:pt>
                <c:pt idx="4">
                  <c:v>domácí zvířata</c:v>
                </c:pt>
              </c:strCache>
            </c:strRef>
          </c:cat>
          <c:val>
            <c:numRef>
              <c:f>datagrafy!$O$18:$O$22</c:f>
              <c:numCache>
                <c:ptCount val="5"/>
                <c:pt idx="0">
                  <c:v>734.501</c:v>
                </c:pt>
                <c:pt idx="1">
                  <c:v>853.396</c:v>
                </c:pt>
                <c:pt idx="2">
                  <c:v>426.769</c:v>
                </c:pt>
                <c:pt idx="3">
                  <c:v>72.049</c:v>
                </c:pt>
                <c:pt idx="4">
                  <c:v>210.685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Příspěvky k růstu celkové spotřeby krmných směsí</a:t>
            </a:r>
          </a:p>
        </c:rich>
      </c:tx>
      <c:layout>
        <c:manualLayout>
          <c:xMode val="factor"/>
          <c:yMode val="factor"/>
          <c:x val="-0.007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655"/>
          <c:w val="0.846"/>
          <c:h val="0.91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datagrafy!$AF$17</c:f>
              <c:strCache>
                <c:ptCount val="1"/>
                <c:pt idx="0">
                  <c:v>2003-2002</c:v>
                </c:pt>
              </c:strCache>
            </c:strRef>
          </c:tx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datagrafy!$A$18:$A$23</c:f>
              <c:strCache>
                <c:ptCount val="6"/>
                <c:pt idx="0">
                  <c:v>prasata celkem</c:v>
                </c:pt>
                <c:pt idx="1">
                  <c:v>drůbež celkem</c:v>
                </c:pt>
                <c:pt idx="2">
                  <c:v>skot celkem</c:v>
                </c:pt>
                <c:pt idx="3">
                  <c:v>ostatní zvířata</c:v>
                </c:pt>
                <c:pt idx="4">
                  <c:v>domácí zvířata</c:v>
                </c:pt>
                <c:pt idx="5">
                  <c:v>celkem krmné směsi</c:v>
                </c:pt>
              </c:strCache>
            </c:strRef>
          </c:cat>
          <c:val>
            <c:numRef>
              <c:f>datagrafy!$AF$18:$AF$23</c:f>
              <c:numCache>
                <c:ptCount val="6"/>
                <c:pt idx="0">
                  <c:v>0.018092642101302882</c:v>
                </c:pt>
                <c:pt idx="1">
                  <c:v>-0.01459196563606422</c:v>
                </c:pt>
                <c:pt idx="2">
                  <c:v>-0.00011897316812466052</c:v>
                </c:pt>
                <c:pt idx="3">
                  <c:v>0.0074224307401750565</c:v>
                </c:pt>
                <c:pt idx="4">
                  <c:v>0.0041195238083373414</c:v>
                </c:pt>
                <c:pt idx="5">
                  <c:v>0.014923657845626371</c:v>
                </c:pt>
              </c:numCache>
            </c:numRef>
          </c:val>
        </c:ser>
        <c:ser>
          <c:idx val="1"/>
          <c:order val="1"/>
          <c:tx>
            <c:strRef>
              <c:f>datagrafy!$AG$17</c:f>
              <c:strCache>
                <c:ptCount val="1"/>
                <c:pt idx="0">
                  <c:v>2004-2003</c:v>
                </c:pt>
              </c:strCache>
            </c:strRef>
          </c:tx>
          <c:spPr>
            <a:solidFill>
              <a:srgbClr val="AA464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datagrafy!$A$18:$A$23</c:f>
              <c:strCache>
                <c:ptCount val="6"/>
                <c:pt idx="0">
                  <c:v>prasata celkem</c:v>
                </c:pt>
                <c:pt idx="1">
                  <c:v>drůbež celkem</c:v>
                </c:pt>
                <c:pt idx="2">
                  <c:v>skot celkem</c:v>
                </c:pt>
                <c:pt idx="3">
                  <c:v>ostatní zvířata</c:v>
                </c:pt>
                <c:pt idx="4">
                  <c:v>domácí zvířata</c:v>
                </c:pt>
                <c:pt idx="5">
                  <c:v>celkem krmné směsi</c:v>
                </c:pt>
              </c:strCache>
            </c:strRef>
          </c:cat>
          <c:val>
            <c:numRef>
              <c:f>datagrafy!$AG$18:$AG$23</c:f>
              <c:numCache>
                <c:ptCount val="6"/>
                <c:pt idx="0">
                  <c:v>-0.08013256718501871</c:v>
                </c:pt>
                <c:pt idx="1">
                  <c:v>-0.019780742468296628</c:v>
                </c:pt>
                <c:pt idx="2">
                  <c:v>-0.00848429984119555</c:v>
                </c:pt>
                <c:pt idx="3">
                  <c:v>-0.012284559145064404</c:v>
                </c:pt>
                <c:pt idx="4">
                  <c:v>-0.005376949573836395</c:v>
                </c:pt>
                <c:pt idx="5">
                  <c:v>-0.12605911821341168</c:v>
                </c:pt>
              </c:numCache>
            </c:numRef>
          </c:val>
        </c:ser>
        <c:ser>
          <c:idx val="2"/>
          <c:order val="2"/>
          <c:tx>
            <c:strRef>
              <c:f>datagrafy!$AH$17</c:f>
              <c:strCache>
                <c:ptCount val="1"/>
                <c:pt idx="0">
                  <c:v>2005-2004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datagrafy!$A$18:$A$23</c:f>
              <c:strCache>
                <c:ptCount val="6"/>
                <c:pt idx="0">
                  <c:v>prasata celkem</c:v>
                </c:pt>
                <c:pt idx="1">
                  <c:v>drůbež celkem</c:v>
                </c:pt>
                <c:pt idx="2">
                  <c:v>skot celkem</c:v>
                </c:pt>
                <c:pt idx="3">
                  <c:v>ostatní zvířata</c:v>
                </c:pt>
                <c:pt idx="4">
                  <c:v>domácí zvířata</c:v>
                </c:pt>
                <c:pt idx="5">
                  <c:v>celkem krmné směsi</c:v>
                </c:pt>
              </c:strCache>
            </c:strRef>
          </c:cat>
          <c:val>
            <c:numRef>
              <c:f>datagrafy!$AH$18:$AH$23</c:f>
              <c:numCache>
                <c:ptCount val="6"/>
                <c:pt idx="0">
                  <c:v>-0.00501521629897891</c:v>
                </c:pt>
                <c:pt idx="1">
                  <c:v>-0.02402795290479097</c:v>
                </c:pt>
                <c:pt idx="2">
                  <c:v>0.024943704785189823</c:v>
                </c:pt>
                <c:pt idx="3">
                  <c:v>-0.0007152555906336252</c:v>
                </c:pt>
                <c:pt idx="4">
                  <c:v>0.051781063669686045</c:v>
                </c:pt>
                <c:pt idx="5">
                  <c:v>0.04696634366047253</c:v>
                </c:pt>
              </c:numCache>
            </c:numRef>
          </c:val>
        </c:ser>
        <c:ser>
          <c:idx val="3"/>
          <c:order val="3"/>
          <c:tx>
            <c:strRef>
              <c:f>datagrafy!$AI$17</c:f>
              <c:strCache>
                <c:ptCount val="1"/>
                <c:pt idx="0">
                  <c:v>2006-2005</c:v>
                </c:pt>
              </c:strCache>
            </c:strRef>
          </c:tx>
          <c:spPr>
            <a:solidFill>
              <a:srgbClr val="71588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datagrafy!$A$18:$A$23</c:f>
              <c:strCache>
                <c:ptCount val="6"/>
                <c:pt idx="0">
                  <c:v>prasata celkem</c:v>
                </c:pt>
                <c:pt idx="1">
                  <c:v>drůbež celkem</c:v>
                </c:pt>
                <c:pt idx="2">
                  <c:v>skot celkem</c:v>
                </c:pt>
                <c:pt idx="3">
                  <c:v>ostatní zvířata</c:v>
                </c:pt>
                <c:pt idx="4">
                  <c:v>domácí zvířata</c:v>
                </c:pt>
                <c:pt idx="5">
                  <c:v>celkem krmné směsi</c:v>
                </c:pt>
              </c:strCache>
            </c:strRef>
          </c:cat>
          <c:val>
            <c:numRef>
              <c:f>datagrafy!$AI$18:$AI$23</c:f>
              <c:numCache>
                <c:ptCount val="6"/>
                <c:pt idx="0">
                  <c:v>0.014630293558351073</c:v>
                </c:pt>
                <c:pt idx="1">
                  <c:v>0.01902645814957289</c:v>
                </c:pt>
                <c:pt idx="2">
                  <c:v>0.0010688569234226265</c:v>
                </c:pt>
                <c:pt idx="3">
                  <c:v>0.0014193293065342134</c:v>
                </c:pt>
                <c:pt idx="4">
                  <c:v>-0.042997092253051115</c:v>
                </c:pt>
                <c:pt idx="5">
                  <c:v>-0.00685215431517042</c:v>
                </c:pt>
              </c:numCache>
            </c:numRef>
          </c:val>
        </c:ser>
        <c:ser>
          <c:idx val="4"/>
          <c:order val="4"/>
          <c:tx>
            <c:strRef>
              <c:f>datagrafy!$AJ$17</c:f>
              <c:strCache>
                <c:ptCount val="1"/>
                <c:pt idx="0">
                  <c:v>2007-2006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datagrafy!$A$18:$A$23</c:f>
              <c:strCache>
                <c:ptCount val="6"/>
                <c:pt idx="0">
                  <c:v>prasata celkem</c:v>
                </c:pt>
                <c:pt idx="1">
                  <c:v>drůbež celkem</c:v>
                </c:pt>
                <c:pt idx="2">
                  <c:v>skot celkem</c:v>
                </c:pt>
                <c:pt idx="3">
                  <c:v>ostatní zvířata</c:v>
                </c:pt>
                <c:pt idx="4">
                  <c:v>domácí zvířata</c:v>
                </c:pt>
                <c:pt idx="5">
                  <c:v>celkem krmné směsi</c:v>
                </c:pt>
              </c:strCache>
            </c:strRef>
          </c:cat>
          <c:val>
            <c:numRef>
              <c:f>datagrafy!$AJ$18:$AJ$23</c:f>
              <c:numCache>
                <c:ptCount val="6"/>
                <c:pt idx="0">
                  <c:v>0.008487268421978637</c:v>
                </c:pt>
                <c:pt idx="1">
                  <c:v>0.0379429830352563</c:v>
                </c:pt>
                <c:pt idx="2">
                  <c:v>0.0010934538316303784</c:v>
                </c:pt>
                <c:pt idx="3">
                  <c:v>0.007758524330360834</c:v>
                </c:pt>
                <c:pt idx="4">
                  <c:v>0.017613454277386743</c:v>
                </c:pt>
                <c:pt idx="5">
                  <c:v>0.07289568389661283</c:v>
                </c:pt>
              </c:numCache>
            </c:numRef>
          </c:val>
        </c:ser>
        <c:ser>
          <c:idx val="5"/>
          <c:order val="5"/>
          <c:tx>
            <c:strRef>
              <c:f>datagrafy!$AK$17</c:f>
              <c:strCache>
                <c:ptCount val="1"/>
                <c:pt idx="0">
                  <c:v>2008-2007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datagrafy!$A$18:$A$23</c:f>
              <c:strCache>
                <c:ptCount val="6"/>
                <c:pt idx="0">
                  <c:v>prasata celkem</c:v>
                </c:pt>
                <c:pt idx="1">
                  <c:v>drůbež celkem</c:v>
                </c:pt>
                <c:pt idx="2">
                  <c:v>skot celkem</c:v>
                </c:pt>
                <c:pt idx="3">
                  <c:v>ostatní zvířata</c:v>
                </c:pt>
                <c:pt idx="4">
                  <c:v>domácí zvířata</c:v>
                </c:pt>
                <c:pt idx="5">
                  <c:v>celkem krmné směsi</c:v>
                </c:pt>
              </c:strCache>
            </c:strRef>
          </c:cat>
          <c:val>
            <c:numRef>
              <c:f>datagrafy!$AK$18:$AK$23</c:f>
              <c:numCache>
                <c:ptCount val="6"/>
                <c:pt idx="0">
                  <c:v>-0.05506744783486436</c:v>
                </c:pt>
                <c:pt idx="1">
                  <c:v>-0.00022410219059890968</c:v>
                </c:pt>
                <c:pt idx="2">
                  <c:v>-0.0037996652316152806</c:v>
                </c:pt>
                <c:pt idx="3">
                  <c:v>-0.00511406234951003</c:v>
                </c:pt>
                <c:pt idx="4">
                  <c:v>0.0018079255376406698</c:v>
                </c:pt>
                <c:pt idx="5">
                  <c:v>-0.06239735206894798</c:v>
                </c:pt>
              </c:numCache>
            </c:numRef>
          </c:val>
        </c:ser>
        <c:ser>
          <c:idx val="6"/>
          <c:order val="6"/>
          <c:tx>
            <c:strRef>
              <c:f>datagrafy!$AL$17</c:f>
              <c:strCache>
                <c:ptCount val="1"/>
                <c:pt idx="0">
                  <c:v>2009-2008</c:v>
                </c:pt>
              </c:strCache>
            </c:strRef>
          </c:tx>
          <c:spPr>
            <a:solidFill>
              <a:srgbClr val="93A9C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datagrafy!$A$18:$A$23</c:f>
              <c:strCache>
                <c:ptCount val="6"/>
                <c:pt idx="0">
                  <c:v>prasata celkem</c:v>
                </c:pt>
                <c:pt idx="1">
                  <c:v>drůbež celkem</c:v>
                </c:pt>
                <c:pt idx="2">
                  <c:v>skot celkem</c:v>
                </c:pt>
                <c:pt idx="3">
                  <c:v>ostatní zvířata</c:v>
                </c:pt>
                <c:pt idx="4">
                  <c:v>domácí zvířata</c:v>
                </c:pt>
                <c:pt idx="5">
                  <c:v>celkem krmné směsi</c:v>
                </c:pt>
              </c:strCache>
            </c:strRef>
          </c:cat>
          <c:val>
            <c:numRef>
              <c:f>datagrafy!$AL$18:$AL$23</c:f>
              <c:numCache>
                <c:ptCount val="6"/>
                <c:pt idx="0">
                  <c:v>-0.055053278449134234</c:v>
                </c:pt>
                <c:pt idx="1">
                  <c:v>-0.011613432977114212</c:v>
                </c:pt>
                <c:pt idx="2">
                  <c:v>-0.011215632194403387</c:v>
                </c:pt>
                <c:pt idx="3">
                  <c:v>0.003602698734221408</c:v>
                </c:pt>
                <c:pt idx="4">
                  <c:v>0.02798268341301658</c:v>
                </c:pt>
                <c:pt idx="5">
                  <c:v>-0.04629696147341383</c:v>
                </c:pt>
              </c:numCache>
            </c:numRef>
          </c:val>
        </c:ser>
        <c:ser>
          <c:idx val="7"/>
          <c:order val="7"/>
          <c:tx>
            <c:strRef>
              <c:f>datagrafy!$AM$17</c:f>
              <c:strCache>
                <c:ptCount val="1"/>
                <c:pt idx="0">
                  <c:v>2010-2009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datagrafy!$A$18:$A$23</c:f>
              <c:strCache>
                <c:ptCount val="6"/>
                <c:pt idx="0">
                  <c:v>prasata celkem</c:v>
                </c:pt>
                <c:pt idx="1">
                  <c:v>drůbež celkem</c:v>
                </c:pt>
                <c:pt idx="2">
                  <c:v>skot celkem</c:v>
                </c:pt>
                <c:pt idx="3">
                  <c:v>ostatní zvířata</c:v>
                </c:pt>
                <c:pt idx="4">
                  <c:v>domácí zvířata</c:v>
                </c:pt>
                <c:pt idx="5">
                  <c:v>celkem krmné směsi</c:v>
                </c:pt>
              </c:strCache>
            </c:strRef>
          </c:cat>
          <c:val>
            <c:numRef>
              <c:f>datagrafy!$AM$18:$AM$23</c:f>
              <c:numCache>
                <c:ptCount val="6"/>
                <c:pt idx="0">
                  <c:v>0.002106678540566327</c:v>
                </c:pt>
                <c:pt idx="1">
                  <c:v>-0.01609453125962479</c:v>
                </c:pt>
                <c:pt idx="2">
                  <c:v>-0.011741432928599976</c:v>
                </c:pt>
                <c:pt idx="3">
                  <c:v>-0.006173958496496787</c:v>
                </c:pt>
                <c:pt idx="4">
                  <c:v>0.0024907029829653034</c:v>
                </c:pt>
                <c:pt idx="5">
                  <c:v>-0.02941254116118977</c:v>
                </c:pt>
              </c:numCache>
            </c:numRef>
          </c:val>
        </c:ser>
        <c:ser>
          <c:idx val="8"/>
          <c:order val="8"/>
          <c:tx>
            <c:strRef>
              <c:f>datagrafy!$AN$17</c:f>
              <c:strCache>
                <c:ptCount val="1"/>
                <c:pt idx="0">
                  <c:v>2011-2010</c:v>
                </c:pt>
              </c:strCache>
            </c:strRef>
          </c:tx>
          <c:spPr>
            <a:solidFill>
              <a:srgbClr val="B9CD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datagrafy!$A$18:$A$23</c:f>
              <c:strCache>
                <c:ptCount val="6"/>
                <c:pt idx="0">
                  <c:v>prasata celkem</c:v>
                </c:pt>
                <c:pt idx="1">
                  <c:v>drůbež celkem</c:v>
                </c:pt>
                <c:pt idx="2">
                  <c:v>skot celkem</c:v>
                </c:pt>
                <c:pt idx="3">
                  <c:v>ostatní zvířata</c:v>
                </c:pt>
                <c:pt idx="4">
                  <c:v>domácí zvířata</c:v>
                </c:pt>
                <c:pt idx="5">
                  <c:v>celkem krmné směsi</c:v>
                </c:pt>
              </c:strCache>
            </c:strRef>
          </c:cat>
          <c:val>
            <c:numRef>
              <c:f>datagrafy!$AN$18:$AN$23</c:f>
              <c:numCache>
                <c:ptCount val="6"/>
                <c:pt idx="0">
                  <c:v>-0.05063492667925095</c:v>
                </c:pt>
                <c:pt idx="1">
                  <c:v>-0.038564519901864276</c:v>
                </c:pt>
                <c:pt idx="2">
                  <c:v>-0.007697092012236138</c:v>
                </c:pt>
                <c:pt idx="3">
                  <c:v>-0.005143241562265971</c:v>
                </c:pt>
                <c:pt idx="4">
                  <c:v>-0.04231152115848053</c:v>
                </c:pt>
                <c:pt idx="5">
                  <c:v>-0.14435093865427823</c:v>
                </c:pt>
              </c:numCache>
            </c:numRef>
          </c:val>
        </c:ser>
        <c:ser>
          <c:idx val="9"/>
          <c:order val="9"/>
          <c:tx>
            <c:strRef>
              <c:f>datagrafy!$AO$17</c:f>
              <c:strCache>
                <c:ptCount val="1"/>
                <c:pt idx="0">
                  <c:v>2012-2011</c:v>
                </c:pt>
              </c:strCache>
            </c:strRef>
          </c:tx>
          <c:spPr>
            <a:solidFill>
              <a:srgbClr val="A99B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datagrafy!$A$18:$A$23</c:f>
              <c:strCache>
                <c:ptCount val="6"/>
                <c:pt idx="0">
                  <c:v>prasata celkem</c:v>
                </c:pt>
                <c:pt idx="1">
                  <c:v>drůbež celkem</c:v>
                </c:pt>
                <c:pt idx="2">
                  <c:v>skot celkem</c:v>
                </c:pt>
                <c:pt idx="3">
                  <c:v>ostatní zvířata</c:v>
                </c:pt>
                <c:pt idx="4">
                  <c:v>domácí zvířata</c:v>
                </c:pt>
                <c:pt idx="5">
                  <c:v>celkem krmné směsi</c:v>
                </c:pt>
              </c:strCache>
            </c:strRef>
          </c:cat>
          <c:val>
            <c:numRef>
              <c:f>datagrafy!$AO$18:$AO$23</c:f>
              <c:numCache>
                <c:ptCount val="6"/>
                <c:pt idx="0">
                  <c:v>-0.02587850744965502</c:v>
                </c:pt>
                <c:pt idx="1">
                  <c:v>-0.014224977758902696</c:v>
                </c:pt>
                <c:pt idx="2">
                  <c:v>-0.008953657563816797</c:v>
                </c:pt>
                <c:pt idx="3">
                  <c:v>-0.0011562403708445998</c:v>
                </c:pt>
                <c:pt idx="4">
                  <c:v>0.02394790815009594</c:v>
                </c:pt>
                <c:pt idx="5">
                  <c:v>-0.026265898834901335</c:v>
                </c:pt>
              </c:numCache>
            </c:numRef>
          </c:val>
        </c:ser>
        <c:axId val="31023435"/>
        <c:axId val="36235204"/>
      </c:barChart>
      <c:catAx>
        <c:axId val="31023435"/>
        <c:scaling>
          <c:orientation val="minMax"/>
        </c:scaling>
        <c:axPos val="b"/>
        <c:delete val="1"/>
        <c:majorTickMark val="out"/>
        <c:minorTickMark val="none"/>
        <c:tickLblPos val="none"/>
        <c:crossAx val="36235204"/>
        <c:crosses val="autoZero"/>
        <c:auto val="1"/>
        <c:lblOffset val="100"/>
        <c:tickLblSkip val="1"/>
        <c:noMultiLvlLbl val="0"/>
      </c:catAx>
      <c:valAx>
        <c:axId val="36235204"/>
        <c:scaling>
          <c:orientation val="minMax"/>
          <c:max val="0.16"/>
          <c:min val="-0.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023435"/>
        <c:crossesAt val="1"/>
        <c:crossBetween val="between"/>
        <c:dispUnits/>
        <c:majorUnit val="0.04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875"/>
          <c:y val="0.109"/>
          <c:w val="0.1255"/>
          <c:h val="0.57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Relativní přírůstky výroby krmných směsí (vztažených k roku 1999)</a:t>
            </a:r>
          </a:p>
        </c:rich>
      </c:tx>
      <c:layout>
        <c:manualLayout>
          <c:xMode val="factor"/>
          <c:yMode val="factor"/>
          <c:x val="-0.023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865"/>
          <c:w val="0.8915"/>
          <c:h val="0.8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datagrafy!$S$17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datagrafy!$A$18:$A$23</c:f>
              <c:strCache>
                <c:ptCount val="6"/>
                <c:pt idx="0">
                  <c:v>prasata celkem</c:v>
                </c:pt>
                <c:pt idx="1">
                  <c:v>drůbež celkem</c:v>
                </c:pt>
                <c:pt idx="2">
                  <c:v>skot celkem</c:v>
                </c:pt>
                <c:pt idx="3">
                  <c:v>ostatní zvířata</c:v>
                </c:pt>
                <c:pt idx="4">
                  <c:v>domácí zvířata</c:v>
                </c:pt>
                <c:pt idx="5">
                  <c:v>celkem krmné směsi</c:v>
                </c:pt>
              </c:strCache>
            </c:strRef>
          </c:cat>
          <c:val>
            <c:numRef>
              <c:f>datagrafy!$S$18:$S$23</c:f>
              <c:numCache>
                <c:ptCount val="6"/>
                <c:pt idx="0">
                  <c:v>0.016023616215825154</c:v>
                </c:pt>
                <c:pt idx="1">
                  <c:v>0.07265689821028731</c:v>
                </c:pt>
                <c:pt idx="2">
                  <c:v>-0.16062816991591833</c:v>
                </c:pt>
                <c:pt idx="3">
                  <c:v>-0.12607108417137358</c:v>
                </c:pt>
                <c:pt idx="4">
                  <c:v>1.0928640743051226</c:v>
                </c:pt>
                <c:pt idx="5">
                  <c:v>0.013375886895343747</c:v>
                </c:pt>
              </c:numCache>
            </c:numRef>
          </c:val>
        </c:ser>
        <c:ser>
          <c:idx val="1"/>
          <c:order val="1"/>
          <c:tx>
            <c:strRef>
              <c:f>datagrafy!$T$17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AA464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datagrafy!$A$18:$A$23</c:f>
              <c:strCache>
                <c:ptCount val="6"/>
                <c:pt idx="0">
                  <c:v>prasata celkem</c:v>
                </c:pt>
                <c:pt idx="1">
                  <c:v>drůbež celkem</c:v>
                </c:pt>
                <c:pt idx="2">
                  <c:v>skot celkem</c:v>
                </c:pt>
                <c:pt idx="3">
                  <c:v>ostatní zvířata</c:v>
                </c:pt>
                <c:pt idx="4">
                  <c:v>domácí zvířata</c:v>
                </c:pt>
                <c:pt idx="5">
                  <c:v>celkem krmné směsi</c:v>
                </c:pt>
              </c:strCache>
            </c:strRef>
          </c:cat>
          <c:val>
            <c:numRef>
              <c:f>datagrafy!$T$18:$T$23</c:f>
              <c:numCache>
                <c:ptCount val="6"/>
                <c:pt idx="0">
                  <c:v>-0.16387435456703037</c:v>
                </c:pt>
                <c:pt idx="1">
                  <c:v>0.006052847204355505</c:v>
                </c:pt>
                <c:pt idx="2">
                  <c:v>-0.20721519200633565</c:v>
                </c:pt>
                <c:pt idx="3">
                  <c:v>-0.4018115442898471</c:v>
                </c:pt>
                <c:pt idx="4">
                  <c:v>0.7892319955638734</c:v>
                </c:pt>
                <c:pt idx="5">
                  <c:v>-0.11436938382541728</c:v>
                </c:pt>
              </c:numCache>
            </c:numRef>
          </c:val>
        </c:ser>
        <c:ser>
          <c:idx val="2"/>
          <c:order val="2"/>
          <c:tx>
            <c:strRef>
              <c:f>datagrafy!$U$17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datagrafy!$A$18:$A$23</c:f>
              <c:strCache>
                <c:ptCount val="6"/>
                <c:pt idx="0">
                  <c:v>prasata celkem</c:v>
                </c:pt>
                <c:pt idx="1">
                  <c:v>drůbež celkem</c:v>
                </c:pt>
                <c:pt idx="2">
                  <c:v>skot celkem</c:v>
                </c:pt>
                <c:pt idx="3">
                  <c:v>ostatní zvířata</c:v>
                </c:pt>
                <c:pt idx="4">
                  <c:v>domácí zvířata</c:v>
                </c:pt>
                <c:pt idx="5">
                  <c:v>celkem krmné směsi</c:v>
                </c:pt>
              </c:strCache>
            </c:strRef>
          </c:cat>
          <c:val>
            <c:numRef>
              <c:f>datagrafy!$U$18:$U$23</c:f>
              <c:numCache>
                <c:ptCount val="6"/>
                <c:pt idx="0">
                  <c:v>-0.1737142148538281</c:v>
                </c:pt>
                <c:pt idx="1">
                  <c:v>-0.0646532528629099</c:v>
                </c:pt>
                <c:pt idx="2">
                  <c:v>-0.08751579692318057</c:v>
                </c:pt>
                <c:pt idx="3">
                  <c:v>-0.41584240253478444</c:v>
                </c:pt>
                <c:pt idx="4">
                  <c:v>3.344666250779788</c:v>
                </c:pt>
                <c:pt idx="5">
                  <c:v>-0.07277455194992588</c:v>
                </c:pt>
              </c:numCache>
            </c:numRef>
          </c:val>
        </c:ser>
        <c:ser>
          <c:idx val="3"/>
          <c:order val="3"/>
          <c:tx>
            <c:strRef>
              <c:f>datagrafy!$V$17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datagrafy!$A$18:$A$23</c:f>
              <c:strCache>
                <c:ptCount val="6"/>
                <c:pt idx="0">
                  <c:v>prasata celkem</c:v>
                </c:pt>
                <c:pt idx="1">
                  <c:v>drůbež celkem</c:v>
                </c:pt>
                <c:pt idx="2">
                  <c:v>skot celkem</c:v>
                </c:pt>
                <c:pt idx="3">
                  <c:v>ostatní zvířata</c:v>
                </c:pt>
                <c:pt idx="4">
                  <c:v>domácí zvířata</c:v>
                </c:pt>
                <c:pt idx="5">
                  <c:v>celkem krmné směsi</c:v>
                </c:pt>
              </c:strCache>
            </c:strRef>
          </c:cat>
          <c:val>
            <c:numRef>
              <c:f>datagrafy!$V$18:$V$23</c:f>
              <c:numCache>
                <c:ptCount val="6"/>
                <c:pt idx="0">
                  <c:v>-0.14366140905035685</c:v>
                </c:pt>
                <c:pt idx="1">
                  <c:v>-0.006035281754974364</c:v>
                </c:pt>
                <c:pt idx="2">
                  <c:v>-0.08214568554434087</c:v>
                </c:pt>
                <c:pt idx="3">
                  <c:v>-0.38669238187078103</c:v>
                </c:pt>
                <c:pt idx="4">
                  <c:v>1.1230678588757192</c:v>
                </c:pt>
                <c:pt idx="5">
                  <c:v>-0.079128043804918</c:v>
                </c:pt>
              </c:numCache>
            </c:numRef>
          </c:val>
        </c:ser>
        <c:ser>
          <c:idx val="4"/>
          <c:order val="4"/>
          <c:tx>
            <c:strRef>
              <c:f>datagrafy!$W$17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datagrafy!$A$18:$A$23</c:f>
              <c:strCache>
                <c:ptCount val="6"/>
                <c:pt idx="0">
                  <c:v>prasata celkem</c:v>
                </c:pt>
                <c:pt idx="1">
                  <c:v>drůbež celkem</c:v>
                </c:pt>
                <c:pt idx="2">
                  <c:v>skot celkem</c:v>
                </c:pt>
                <c:pt idx="3">
                  <c:v>ostatní zvířata</c:v>
                </c:pt>
                <c:pt idx="4">
                  <c:v>domácí zvířata</c:v>
                </c:pt>
                <c:pt idx="5">
                  <c:v>celkem krmné směsi</c:v>
                </c:pt>
              </c:strCache>
            </c:strRef>
          </c:cat>
          <c:val>
            <c:numRef>
              <c:f>datagrafy!$W$18:$W$23</c:f>
              <c:numCache>
                <c:ptCount val="6"/>
                <c:pt idx="0">
                  <c:v>-0.12634675466485723</c:v>
                </c:pt>
                <c:pt idx="1">
                  <c:v>0.11006097277458671</c:v>
                </c:pt>
                <c:pt idx="2">
                  <c:v>-0.07668963890339875</c:v>
                </c:pt>
                <c:pt idx="3">
                  <c:v>-0.22844055655048912</c:v>
                </c:pt>
                <c:pt idx="4">
                  <c:v>2.0268940181603936</c:v>
                </c:pt>
                <c:pt idx="5">
                  <c:v>-0.012000452776865789</c:v>
                </c:pt>
              </c:numCache>
            </c:numRef>
          </c:val>
        </c:ser>
        <c:ser>
          <c:idx val="5"/>
          <c:order val="5"/>
          <c:tx>
            <c:strRef>
              <c:f>datagrafy!$X$17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datagrafy!$A$18:$A$23</c:f>
              <c:strCache>
                <c:ptCount val="6"/>
                <c:pt idx="0">
                  <c:v>prasata celkem</c:v>
                </c:pt>
                <c:pt idx="1">
                  <c:v>drůbež celkem</c:v>
                </c:pt>
                <c:pt idx="2">
                  <c:v>skot celkem</c:v>
                </c:pt>
                <c:pt idx="3">
                  <c:v>ostatní zvířata</c:v>
                </c:pt>
                <c:pt idx="4">
                  <c:v>domácí zvířata</c:v>
                </c:pt>
                <c:pt idx="5">
                  <c:v>celkem krmné směsi</c:v>
                </c:pt>
              </c:strCache>
            </c:strRef>
          </c:cat>
          <c:val>
            <c:numRef>
              <c:f>datagrafy!$X$18:$X$23</c:f>
              <c:numCache>
                <c:ptCount val="6"/>
                <c:pt idx="0">
                  <c:v>-0.24687763727614376</c:v>
                </c:pt>
                <c:pt idx="1">
                  <c:v>0.10932529042404027</c:v>
                </c:pt>
                <c:pt idx="2">
                  <c:v>-0.09703102094461391</c:v>
                </c:pt>
                <c:pt idx="3">
                  <c:v>-0.3403567984570878</c:v>
                </c:pt>
                <c:pt idx="4">
                  <c:v>2.126429611145768</c:v>
                </c:pt>
                <c:pt idx="5">
                  <c:v>-0.07364900836890886</c:v>
                </c:pt>
              </c:numCache>
            </c:numRef>
          </c:val>
        </c:ser>
        <c:ser>
          <c:idx val="6"/>
          <c:order val="6"/>
          <c:tx>
            <c:strRef>
              <c:f>datagrafy!$Y$17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3A9C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datagrafy!$A$18:$A$23</c:f>
              <c:strCache>
                <c:ptCount val="6"/>
                <c:pt idx="0">
                  <c:v>prasata celkem</c:v>
                </c:pt>
                <c:pt idx="1">
                  <c:v>drůbež celkem</c:v>
                </c:pt>
                <c:pt idx="2">
                  <c:v>skot celkem</c:v>
                </c:pt>
                <c:pt idx="3">
                  <c:v>ostatní zvířata</c:v>
                </c:pt>
                <c:pt idx="4">
                  <c:v>domácí zvířata</c:v>
                </c:pt>
                <c:pt idx="5">
                  <c:v>celkem krmné směsi</c:v>
                </c:pt>
              </c:strCache>
            </c:strRef>
          </c:cat>
          <c:val>
            <c:numRef>
              <c:f>datagrafy!$Y$18:$Y$23</c:f>
              <c:numCache>
                <c:ptCount val="6"/>
                <c:pt idx="0">
                  <c:v>-0.35985863338718405</c:v>
                </c:pt>
                <c:pt idx="1">
                  <c:v>0.07357960093365534</c:v>
                </c:pt>
                <c:pt idx="2">
                  <c:v>-0.1533270426474801</c:v>
                </c:pt>
                <c:pt idx="3">
                  <c:v>-0.26643477062956333</c:v>
                </c:pt>
                <c:pt idx="4">
                  <c:v>3.570891384210161</c:v>
                </c:pt>
                <c:pt idx="5">
                  <c:v>-0.11653624453931222</c:v>
                </c:pt>
              </c:numCache>
            </c:numRef>
          </c:val>
        </c:ser>
        <c:ser>
          <c:idx val="7"/>
          <c:order val="7"/>
          <c:tx>
            <c:strRef>
              <c:f>datagrafy!$Z$17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datagrafy!$A$18:$A$23</c:f>
              <c:strCache>
                <c:ptCount val="6"/>
                <c:pt idx="0">
                  <c:v>prasata celkem</c:v>
                </c:pt>
                <c:pt idx="1">
                  <c:v>drůbež celkem</c:v>
                </c:pt>
                <c:pt idx="2">
                  <c:v>skot celkem</c:v>
                </c:pt>
                <c:pt idx="3">
                  <c:v>ostatní zvířata</c:v>
                </c:pt>
                <c:pt idx="4">
                  <c:v>domácí zvířata</c:v>
                </c:pt>
                <c:pt idx="5">
                  <c:v>celkem krmné směsi</c:v>
                </c:pt>
              </c:strCache>
            </c:strRef>
          </c:cat>
          <c:val>
            <c:numRef>
              <c:f>datagrafy!$Z$18:$Z$23</c:f>
              <c:numCache>
                <c:ptCount val="6"/>
                <c:pt idx="0">
                  <c:v>-0.355735440513384</c:v>
                </c:pt>
                <c:pt idx="1">
                  <c:v>0.02633474166906913</c:v>
                </c:pt>
                <c:pt idx="2">
                  <c:v>-0.20953375907796523</c:v>
                </c:pt>
                <c:pt idx="3">
                  <c:v>-0.3872503099600496</c:v>
                </c:pt>
                <c:pt idx="4">
                  <c:v>3.6935086989672143</c:v>
                </c:pt>
                <c:pt idx="5">
                  <c:v>-0.14252115861121895</c:v>
                </c:pt>
              </c:numCache>
            </c:numRef>
          </c:val>
        </c:ser>
        <c:ser>
          <c:idx val="8"/>
          <c:order val="8"/>
          <c:tx>
            <c:strRef>
              <c:f>datagrafy!$AA$17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B9CD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datagrafy!$A$18:$A$23</c:f>
              <c:strCache>
                <c:ptCount val="6"/>
                <c:pt idx="0">
                  <c:v>prasata celkem</c:v>
                </c:pt>
                <c:pt idx="1">
                  <c:v>drůbež celkem</c:v>
                </c:pt>
                <c:pt idx="2">
                  <c:v>skot celkem</c:v>
                </c:pt>
                <c:pt idx="3">
                  <c:v>ostatní zvířata</c:v>
                </c:pt>
                <c:pt idx="4">
                  <c:v>domácí zvířata</c:v>
                </c:pt>
                <c:pt idx="5">
                  <c:v>celkem krmné směsi</c:v>
                </c:pt>
              </c:strCache>
            </c:strRef>
          </c:cat>
          <c:val>
            <c:numRef>
              <c:f>datagrafy!$AA$18:$AA$23</c:f>
              <c:numCache>
                <c:ptCount val="6"/>
                <c:pt idx="0">
                  <c:v>-0.4519232955230462</c:v>
                </c:pt>
                <c:pt idx="1">
                  <c:v>-0.0835402439944245</c:v>
                </c:pt>
                <c:pt idx="2">
                  <c:v>-0.24529630815373993</c:v>
                </c:pt>
                <c:pt idx="3">
                  <c:v>-0.4849359415897506</c:v>
                </c:pt>
                <c:pt idx="4">
                  <c:v>1.6717786095515352</c:v>
                </c:pt>
                <c:pt idx="5">
                  <c:v>-0.2662990342418725</c:v>
                </c:pt>
              </c:numCache>
            </c:numRef>
          </c:val>
        </c:ser>
        <c:ser>
          <c:idx val="9"/>
          <c:order val="9"/>
          <c:tx>
            <c:strRef>
              <c:f>datagrafy!$AB$17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A99B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datagrafy!$A$18:$A$23</c:f>
              <c:strCache>
                <c:ptCount val="6"/>
                <c:pt idx="0">
                  <c:v>prasata celkem</c:v>
                </c:pt>
                <c:pt idx="1">
                  <c:v>drůbež celkem</c:v>
                </c:pt>
                <c:pt idx="2">
                  <c:v>skot celkem</c:v>
                </c:pt>
                <c:pt idx="3">
                  <c:v>ostatní zvířata</c:v>
                </c:pt>
                <c:pt idx="4">
                  <c:v>domácí zvířata</c:v>
                </c:pt>
                <c:pt idx="5">
                  <c:v>celkem krmné směsi</c:v>
                </c:pt>
              </c:strCache>
            </c:strRef>
          </c:cat>
          <c:val>
            <c:numRef>
              <c:f>datagrafy!$AB$18:$AB$23</c:f>
              <c:numCache>
                <c:ptCount val="6"/>
                <c:pt idx="0">
                  <c:v>-0.49398675204695686</c:v>
                </c:pt>
                <c:pt idx="1">
                  <c:v>-0.11821857411948022</c:v>
                </c:pt>
                <c:pt idx="2">
                  <c:v>-0.28089204172072724</c:v>
                </c:pt>
                <c:pt idx="3">
                  <c:v>-0.5037264085962254</c:v>
                </c:pt>
                <c:pt idx="4">
                  <c:v>2.6508802938933944</c:v>
                </c:pt>
                <c:pt idx="5">
                  <c:v>-0.2855703495835449</c:v>
                </c:pt>
              </c:numCache>
            </c:numRef>
          </c:val>
        </c:ser>
        <c:axId val="46600037"/>
        <c:axId val="61165678"/>
      </c:barChart>
      <c:catAx>
        <c:axId val="46600037"/>
        <c:scaling>
          <c:orientation val="minMax"/>
        </c:scaling>
        <c:axPos val="b"/>
        <c:delete val="1"/>
        <c:majorTickMark val="out"/>
        <c:minorTickMark val="none"/>
        <c:tickLblPos val="none"/>
        <c:crossAx val="61165678"/>
        <c:crosses val="autoZero"/>
        <c:auto val="1"/>
        <c:lblOffset val="100"/>
        <c:tickLblSkip val="1"/>
        <c:noMultiLvlLbl val="0"/>
      </c:catAx>
      <c:valAx>
        <c:axId val="611656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600037"/>
        <c:crossesAt val="1"/>
        <c:crossBetween val="between"/>
        <c:dispUnits/>
        <c:majorUnit val="0.4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825"/>
          <c:y val="0.12275"/>
          <c:w val="0.07075"/>
          <c:h val="0.58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Příspěvky k růstu celkové spotřeby krmných surovin</a:t>
            </a:r>
          </a:p>
        </c:rich>
      </c:tx>
      <c:layout>
        <c:manualLayout>
          <c:xMode val="factor"/>
          <c:yMode val="factor"/>
          <c:x val="-0.03"/>
          <c:y val="-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5125"/>
          <c:w val="0.99975"/>
          <c:h val="0.8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datagrafy!$AF$3</c:f>
              <c:strCache>
                <c:ptCount val="1"/>
                <c:pt idx="0">
                  <c:v>2003-2002</c:v>
                </c:pt>
              </c:strCache>
            </c:strRef>
          </c:tx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datagrafy!$A$4:$A$14</c:f>
              <c:strCache>
                <c:ptCount val="11"/>
                <c:pt idx="0">
                  <c:v>obiloviny</c:v>
                </c:pt>
                <c:pt idx="1">
                  <c:v>luštěniny</c:v>
                </c:pt>
                <c:pt idx="2">
                  <c:v>mlýnské krmné sur.</c:v>
                </c:pt>
                <c:pt idx="3">
                  <c:v>krmné sur.z olej.semen</c:v>
                </c:pt>
                <c:pt idx="4">
                  <c:v>sušené pivovarské mláto</c:v>
                </c:pt>
                <c:pt idx="5">
                  <c:v>ostatní produkty potr.průmyslu</c:v>
                </c:pt>
                <c:pt idx="6">
                  <c:v>krmiva živ.původu</c:v>
                </c:pt>
                <c:pt idx="7">
                  <c:v>Úsušky pícnin</c:v>
                </c:pt>
                <c:pt idx="8">
                  <c:v>Minerální krmiva</c:v>
                </c:pt>
                <c:pt idx="9">
                  <c:v>Ostatní krmné suroviny</c:v>
                </c:pt>
                <c:pt idx="10">
                  <c:v>Celkem krmné směsi</c:v>
                </c:pt>
              </c:strCache>
            </c:strRef>
          </c:cat>
          <c:val>
            <c:numRef>
              <c:f>datagrafy!$AF$4:$AF$14</c:f>
              <c:numCache>
                <c:ptCount val="11"/>
                <c:pt idx="0">
                  <c:v>-0.001264434762121111</c:v>
                </c:pt>
                <c:pt idx="1">
                  <c:v>0.0006440130530599966</c:v>
                </c:pt>
                <c:pt idx="2">
                  <c:v>-0.0014746121904746785</c:v>
                </c:pt>
                <c:pt idx="3">
                  <c:v>0.0033597750427478246</c:v>
                </c:pt>
                <c:pt idx="4">
                  <c:v>1.4706292362930477E-05</c:v>
                </c:pt>
                <c:pt idx="5">
                  <c:v>-0.0007377656668736781</c:v>
                </c:pt>
                <c:pt idx="6">
                  <c:v>-0.009247194085374319</c:v>
                </c:pt>
                <c:pt idx="7">
                  <c:v>-0.0003250703374389421</c:v>
                </c:pt>
                <c:pt idx="8">
                  <c:v>-0.005801938718266961</c:v>
                </c:pt>
                <c:pt idx="9">
                  <c:v>0.0014038381584780685</c:v>
                </c:pt>
                <c:pt idx="10">
                  <c:v>-0.013428683213900996</c:v>
                </c:pt>
              </c:numCache>
            </c:numRef>
          </c:val>
        </c:ser>
        <c:ser>
          <c:idx val="1"/>
          <c:order val="1"/>
          <c:tx>
            <c:strRef>
              <c:f>datagrafy!$AG$3</c:f>
              <c:strCache>
                <c:ptCount val="1"/>
                <c:pt idx="0">
                  <c:v>2004-2003</c:v>
                </c:pt>
              </c:strCache>
            </c:strRef>
          </c:tx>
          <c:spPr>
            <a:solidFill>
              <a:srgbClr val="AA464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datagrafy!$A$4:$A$14</c:f>
              <c:strCache>
                <c:ptCount val="11"/>
                <c:pt idx="0">
                  <c:v>obiloviny</c:v>
                </c:pt>
                <c:pt idx="1">
                  <c:v>luštěniny</c:v>
                </c:pt>
                <c:pt idx="2">
                  <c:v>mlýnské krmné sur.</c:v>
                </c:pt>
                <c:pt idx="3">
                  <c:v>krmné sur.z olej.semen</c:v>
                </c:pt>
                <c:pt idx="4">
                  <c:v>sušené pivovarské mláto</c:v>
                </c:pt>
                <c:pt idx="5">
                  <c:v>ostatní produkty potr.průmyslu</c:v>
                </c:pt>
                <c:pt idx="6">
                  <c:v>krmiva živ.původu</c:v>
                </c:pt>
                <c:pt idx="7">
                  <c:v>Úsušky pícnin</c:v>
                </c:pt>
                <c:pt idx="8">
                  <c:v>Minerální krmiva</c:v>
                </c:pt>
                <c:pt idx="9">
                  <c:v>Ostatní krmné suroviny</c:v>
                </c:pt>
                <c:pt idx="10">
                  <c:v>Celkem krmné směsi</c:v>
                </c:pt>
              </c:strCache>
            </c:strRef>
          </c:cat>
          <c:val>
            <c:numRef>
              <c:f>datagrafy!$AG$4:$AG$14</c:f>
              <c:numCache>
                <c:ptCount val="11"/>
                <c:pt idx="0">
                  <c:v>-0.08623732523332497</c:v>
                </c:pt>
                <c:pt idx="1">
                  <c:v>-0.002507081348004195</c:v>
                </c:pt>
                <c:pt idx="2">
                  <c:v>-0.009696035407826946</c:v>
                </c:pt>
                <c:pt idx="3">
                  <c:v>-0.007878067587782768</c:v>
                </c:pt>
                <c:pt idx="4">
                  <c:v>0.00011117739657940074</c:v>
                </c:pt>
                <c:pt idx="5">
                  <c:v>-5.248318441876753E-05</c:v>
                </c:pt>
                <c:pt idx="6">
                  <c:v>-0.01603935804059466</c:v>
                </c:pt>
                <c:pt idx="7">
                  <c:v>-0.0005987430743158779</c:v>
                </c:pt>
                <c:pt idx="8">
                  <c:v>0.0043576570636931575</c:v>
                </c:pt>
                <c:pt idx="9">
                  <c:v>0.0006437730254444093</c:v>
                </c:pt>
                <c:pt idx="10">
                  <c:v>-0.11789648639055102</c:v>
                </c:pt>
              </c:numCache>
            </c:numRef>
          </c:val>
        </c:ser>
        <c:ser>
          <c:idx val="2"/>
          <c:order val="2"/>
          <c:tx>
            <c:strRef>
              <c:f>datagrafy!$AH$3</c:f>
              <c:strCache>
                <c:ptCount val="1"/>
                <c:pt idx="0">
                  <c:v>2005-2004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datagrafy!$A$4:$A$14</c:f>
              <c:strCache>
                <c:ptCount val="11"/>
                <c:pt idx="0">
                  <c:v>obiloviny</c:v>
                </c:pt>
                <c:pt idx="1">
                  <c:v>luštěniny</c:v>
                </c:pt>
                <c:pt idx="2">
                  <c:v>mlýnské krmné sur.</c:v>
                </c:pt>
                <c:pt idx="3">
                  <c:v>krmné sur.z olej.semen</c:v>
                </c:pt>
                <c:pt idx="4">
                  <c:v>sušené pivovarské mláto</c:v>
                </c:pt>
                <c:pt idx="5">
                  <c:v>ostatní produkty potr.průmyslu</c:v>
                </c:pt>
                <c:pt idx="6">
                  <c:v>krmiva živ.původu</c:v>
                </c:pt>
                <c:pt idx="7">
                  <c:v>Úsušky pícnin</c:v>
                </c:pt>
                <c:pt idx="8">
                  <c:v>Minerální krmiva</c:v>
                </c:pt>
                <c:pt idx="9">
                  <c:v>Ostatní krmné suroviny</c:v>
                </c:pt>
                <c:pt idx="10">
                  <c:v>Celkem krmné směsi</c:v>
                </c:pt>
              </c:strCache>
            </c:strRef>
          </c:cat>
          <c:val>
            <c:numRef>
              <c:f>datagrafy!$AH$4:$AH$14</c:f>
              <c:numCache>
                <c:ptCount val="11"/>
                <c:pt idx="0">
                  <c:v>-0.03944983229728604</c:v>
                </c:pt>
                <c:pt idx="1">
                  <c:v>0.0007815682272096291</c:v>
                </c:pt>
                <c:pt idx="2">
                  <c:v>0.060062814145539954</c:v>
                </c:pt>
                <c:pt idx="3">
                  <c:v>0.008875728187469352</c:v>
                </c:pt>
                <c:pt idx="4">
                  <c:v>-0.00032811783232404243</c:v>
                </c:pt>
                <c:pt idx="5">
                  <c:v>-0.00014504779712178726</c:v>
                </c:pt>
                <c:pt idx="6">
                  <c:v>-0.0032428040273999505</c:v>
                </c:pt>
                <c:pt idx="7">
                  <c:v>-0.0016353082952201474</c:v>
                </c:pt>
                <c:pt idx="8">
                  <c:v>-0.002131357679066259</c:v>
                </c:pt>
                <c:pt idx="9">
                  <c:v>-0.00506963174406246</c:v>
                </c:pt>
                <c:pt idx="10">
                  <c:v>0.017718010887738205</c:v>
                </c:pt>
              </c:numCache>
            </c:numRef>
          </c:val>
        </c:ser>
        <c:ser>
          <c:idx val="3"/>
          <c:order val="3"/>
          <c:tx>
            <c:strRef>
              <c:f>datagrafy!$AI$3</c:f>
              <c:strCache>
                <c:ptCount val="1"/>
                <c:pt idx="0">
                  <c:v>2006-2005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datagrafy!$A$4:$A$14</c:f>
              <c:strCache>
                <c:ptCount val="11"/>
                <c:pt idx="0">
                  <c:v>obiloviny</c:v>
                </c:pt>
                <c:pt idx="1">
                  <c:v>luštěniny</c:v>
                </c:pt>
                <c:pt idx="2">
                  <c:v>mlýnské krmné sur.</c:v>
                </c:pt>
                <c:pt idx="3">
                  <c:v>krmné sur.z olej.semen</c:v>
                </c:pt>
                <c:pt idx="4">
                  <c:v>sušené pivovarské mláto</c:v>
                </c:pt>
                <c:pt idx="5">
                  <c:v>ostatní produkty potr.průmyslu</c:v>
                </c:pt>
                <c:pt idx="6">
                  <c:v>krmiva živ.původu</c:v>
                </c:pt>
                <c:pt idx="7">
                  <c:v>Úsušky pícnin</c:v>
                </c:pt>
                <c:pt idx="8">
                  <c:v>Minerální krmiva</c:v>
                </c:pt>
                <c:pt idx="9">
                  <c:v>Ostatní krmné suroviny</c:v>
                </c:pt>
                <c:pt idx="10">
                  <c:v>Celkem krmné směsi</c:v>
                </c:pt>
              </c:strCache>
            </c:strRef>
          </c:cat>
          <c:val>
            <c:numRef>
              <c:f>datagrafy!$AI$4:$AI$14</c:f>
              <c:numCache>
                <c:ptCount val="11"/>
                <c:pt idx="0">
                  <c:v>0.045073803865406104</c:v>
                </c:pt>
                <c:pt idx="1">
                  <c:v>0.002587891807373121</c:v>
                </c:pt>
                <c:pt idx="2">
                  <c:v>-0.06553686388055777</c:v>
                </c:pt>
                <c:pt idx="3">
                  <c:v>0.007110562237742868</c:v>
                </c:pt>
                <c:pt idx="4">
                  <c:v>-2.3177215759123023E-05</c:v>
                </c:pt>
                <c:pt idx="5">
                  <c:v>-0.0007018891160486652</c:v>
                </c:pt>
                <c:pt idx="6">
                  <c:v>0.0055096047073962965</c:v>
                </c:pt>
                <c:pt idx="7">
                  <c:v>0.0005434538202624213</c:v>
                </c:pt>
                <c:pt idx="8">
                  <c:v>0.0038200894571342606</c:v>
                </c:pt>
                <c:pt idx="9">
                  <c:v>0.0025833947356586665</c:v>
                </c:pt>
                <c:pt idx="10">
                  <c:v>0.0009668704186082161</c:v>
                </c:pt>
              </c:numCache>
            </c:numRef>
          </c:val>
        </c:ser>
        <c:ser>
          <c:idx val="4"/>
          <c:order val="4"/>
          <c:tx>
            <c:strRef>
              <c:f>datagrafy!$AJ$3</c:f>
              <c:strCache>
                <c:ptCount val="1"/>
                <c:pt idx="0">
                  <c:v>2007-2006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datagrafy!$A$4:$A$14</c:f>
              <c:strCache>
                <c:ptCount val="11"/>
                <c:pt idx="0">
                  <c:v>obiloviny</c:v>
                </c:pt>
                <c:pt idx="1">
                  <c:v>luštěniny</c:v>
                </c:pt>
                <c:pt idx="2">
                  <c:v>mlýnské krmné sur.</c:v>
                </c:pt>
                <c:pt idx="3">
                  <c:v>krmné sur.z olej.semen</c:v>
                </c:pt>
                <c:pt idx="4">
                  <c:v>sušené pivovarské mláto</c:v>
                </c:pt>
                <c:pt idx="5">
                  <c:v>ostatní produkty potr.průmyslu</c:v>
                </c:pt>
                <c:pt idx="6">
                  <c:v>krmiva živ.původu</c:v>
                </c:pt>
                <c:pt idx="7">
                  <c:v>Úsušky pícnin</c:v>
                </c:pt>
                <c:pt idx="8">
                  <c:v>Minerální krmiva</c:v>
                </c:pt>
                <c:pt idx="9">
                  <c:v>Ostatní krmné suroviny</c:v>
                </c:pt>
                <c:pt idx="10">
                  <c:v>Celkem krmné směsi</c:v>
                </c:pt>
              </c:strCache>
            </c:strRef>
          </c:cat>
          <c:val>
            <c:numRef>
              <c:f>datagrafy!$AJ$4:$AJ$14</c:f>
              <c:numCache>
                <c:ptCount val="11"/>
                <c:pt idx="0">
                  <c:v>0.0399548653650428</c:v>
                </c:pt>
                <c:pt idx="1">
                  <c:v>-0.0006068638513390921</c:v>
                </c:pt>
                <c:pt idx="2">
                  <c:v>0.010582447603561699</c:v>
                </c:pt>
                <c:pt idx="3">
                  <c:v>0.0069547426790136126</c:v>
                </c:pt>
                <c:pt idx="4">
                  <c:v>-6.566294519044846E-05</c:v>
                </c:pt>
                <c:pt idx="5">
                  <c:v>0.0018309593874684003</c:v>
                </c:pt>
                <c:pt idx="6">
                  <c:v>0.0020469559177001386</c:v>
                </c:pt>
                <c:pt idx="7">
                  <c:v>0.0014093341604560462</c:v>
                </c:pt>
                <c:pt idx="8">
                  <c:v>-0.0013606053432357653</c:v>
                </c:pt>
                <c:pt idx="9">
                  <c:v>0.0003597638207539823</c:v>
                </c:pt>
                <c:pt idx="10">
                  <c:v>0.061105936794231284</c:v>
                </c:pt>
              </c:numCache>
            </c:numRef>
          </c:val>
        </c:ser>
        <c:ser>
          <c:idx val="5"/>
          <c:order val="5"/>
          <c:tx>
            <c:strRef>
              <c:f>datagrafy!$AK$3</c:f>
              <c:strCache>
                <c:ptCount val="1"/>
                <c:pt idx="0">
                  <c:v>2008-2007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datagrafy!$A$4:$A$14</c:f>
              <c:strCache>
                <c:ptCount val="11"/>
                <c:pt idx="0">
                  <c:v>obiloviny</c:v>
                </c:pt>
                <c:pt idx="1">
                  <c:v>luštěniny</c:v>
                </c:pt>
                <c:pt idx="2">
                  <c:v>mlýnské krmné sur.</c:v>
                </c:pt>
                <c:pt idx="3">
                  <c:v>krmné sur.z olej.semen</c:v>
                </c:pt>
                <c:pt idx="4">
                  <c:v>sušené pivovarské mláto</c:v>
                </c:pt>
                <c:pt idx="5">
                  <c:v>ostatní produkty potr.průmyslu</c:v>
                </c:pt>
                <c:pt idx="6">
                  <c:v>krmiva živ.původu</c:v>
                </c:pt>
                <c:pt idx="7">
                  <c:v>Úsušky pícnin</c:v>
                </c:pt>
                <c:pt idx="8">
                  <c:v>Minerální krmiva</c:v>
                </c:pt>
                <c:pt idx="9">
                  <c:v>Ostatní krmné suroviny</c:v>
                </c:pt>
                <c:pt idx="10">
                  <c:v>Celkem krmné směsi</c:v>
                </c:pt>
              </c:strCache>
            </c:strRef>
          </c:cat>
          <c:val>
            <c:numRef>
              <c:f>datagrafy!$AK$4:$AK$14</c:f>
              <c:numCache>
                <c:ptCount val="11"/>
                <c:pt idx="0">
                  <c:v>-0.042655320401813614</c:v>
                </c:pt>
                <c:pt idx="1">
                  <c:v>-0.004096236979213315</c:v>
                </c:pt>
                <c:pt idx="2">
                  <c:v>-0.0062405976591163505</c:v>
                </c:pt>
                <c:pt idx="3">
                  <c:v>-0.009239575961143569</c:v>
                </c:pt>
                <c:pt idx="4">
                  <c:v>0.00023319596701254145</c:v>
                </c:pt>
                <c:pt idx="5">
                  <c:v>0.0007103357598524473</c:v>
                </c:pt>
                <c:pt idx="6">
                  <c:v>0.0024915490888909827</c:v>
                </c:pt>
                <c:pt idx="7">
                  <c:v>-0.000880021652050121</c:v>
                </c:pt>
                <c:pt idx="8">
                  <c:v>0.0008412642217784835</c:v>
                </c:pt>
                <c:pt idx="9">
                  <c:v>-0.0018570997261250152</c:v>
                </c:pt>
                <c:pt idx="10">
                  <c:v>-0.0606925073419274</c:v>
                </c:pt>
              </c:numCache>
            </c:numRef>
          </c:val>
        </c:ser>
        <c:ser>
          <c:idx val="6"/>
          <c:order val="6"/>
          <c:tx>
            <c:strRef>
              <c:f>datagrafy!$AL$3</c:f>
              <c:strCache>
                <c:ptCount val="1"/>
                <c:pt idx="0">
                  <c:v>2009-2008</c:v>
                </c:pt>
              </c:strCache>
            </c:strRef>
          </c:tx>
          <c:spPr>
            <a:solidFill>
              <a:srgbClr val="93A9C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datagrafy!$A$4:$A$14</c:f>
              <c:strCache>
                <c:ptCount val="11"/>
                <c:pt idx="0">
                  <c:v>obiloviny</c:v>
                </c:pt>
                <c:pt idx="1">
                  <c:v>luštěniny</c:v>
                </c:pt>
                <c:pt idx="2">
                  <c:v>mlýnské krmné sur.</c:v>
                </c:pt>
                <c:pt idx="3">
                  <c:v>krmné sur.z olej.semen</c:v>
                </c:pt>
                <c:pt idx="4">
                  <c:v>sušené pivovarské mláto</c:v>
                </c:pt>
                <c:pt idx="5">
                  <c:v>ostatní produkty potr.průmyslu</c:v>
                </c:pt>
                <c:pt idx="6">
                  <c:v>krmiva živ.původu</c:v>
                </c:pt>
                <c:pt idx="7">
                  <c:v>Úsušky pícnin</c:v>
                </c:pt>
                <c:pt idx="8">
                  <c:v>Minerální krmiva</c:v>
                </c:pt>
                <c:pt idx="9">
                  <c:v>Ostatní krmné suroviny</c:v>
                </c:pt>
                <c:pt idx="10">
                  <c:v>Celkem krmné směsi</c:v>
                </c:pt>
              </c:strCache>
            </c:strRef>
          </c:cat>
          <c:val>
            <c:numRef>
              <c:f>datagrafy!$AL$4:$AL$14</c:f>
              <c:numCache>
                <c:ptCount val="11"/>
                <c:pt idx="0">
                  <c:v>-0.0626352707842845</c:v>
                </c:pt>
                <c:pt idx="1">
                  <c:v>4.160844374018273E-05</c:v>
                </c:pt>
                <c:pt idx="2">
                  <c:v>-0.0058792731004878645</c:v>
                </c:pt>
                <c:pt idx="3">
                  <c:v>-0.009526946668377235</c:v>
                </c:pt>
                <c:pt idx="4">
                  <c:v>0.00010263416122578476</c:v>
                </c:pt>
                <c:pt idx="5">
                  <c:v>0.0012548413157976858</c:v>
                </c:pt>
                <c:pt idx="6">
                  <c:v>0.004380675651778934</c:v>
                </c:pt>
                <c:pt idx="7">
                  <c:v>-0.00013280028293741712</c:v>
                </c:pt>
                <c:pt idx="8">
                  <c:v>-0.004195864814166288</c:v>
                </c:pt>
                <c:pt idx="9">
                  <c:v>0.003618547657271251</c:v>
                </c:pt>
                <c:pt idx="10">
                  <c:v>-0.07297184842043959</c:v>
                </c:pt>
              </c:numCache>
            </c:numRef>
          </c:val>
        </c:ser>
        <c:ser>
          <c:idx val="7"/>
          <c:order val="7"/>
          <c:tx>
            <c:strRef>
              <c:f>datagrafy!$AM$3</c:f>
              <c:strCache>
                <c:ptCount val="1"/>
                <c:pt idx="0">
                  <c:v>2010-2009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datagrafy!$A$4:$A$14</c:f>
              <c:strCache>
                <c:ptCount val="11"/>
                <c:pt idx="0">
                  <c:v>obiloviny</c:v>
                </c:pt>
                <c:pt idx="1">
                  <c:v>luštěniny</c:v>
                </c:pt>
                <c:pt idx="2">
                  <c:v>mlýnské krmné sur.</c:v>
                </c:pt>
                <c:pt idx="3">
                  <c:v>krmné sur.z olej.semen</c:v>
                </c:pt>
                <c:pt idx="4">
                  <c:v>sušené pivovarské mláto</c:v>
                </c:pt>
                <c:pt idx="5">
                  <c:v>ostatní produkty potr.průmyslu</c:v>
                </c:pt>
                <c:pt idx="6">
                  <c:v>krmiva živ.původu</c:v>
                </c:pt>
                <c:pt idx="7">
                  <c:v>Úsušky pícnin</c:v>
                </c:pt>
                <c:pt idx="8">
                  <c:v>Minerální krmiva</c:v>
                </c:pt>
                <c:pt idx="9">
                  <c:v>Ostatní krmné suroviny</c:v>
                </c:pt>
                <c:pt idx="10">
                  <c:v>Celkem krmné směsi</c:v>
                </c:pt>
              </c:strCache>
            </c:strRef>
          </c:cat>
          <c:val>
            <c:numRef>
              <c:f>datagrafy!$AM$4:$AM$14</c:f>
              <c:numCache>
                <c:ptCount val="11"/>
                <c:pt idx="0">
                  <c:v>-0.008804309731868576</c:v>
                </c:pt>
                <c:pt idx="1">
                  <c:v>0.0004458446493218637</c:v>
                </c:pt>
                <c:pt idx="2">
                  <c:v>9.724799397964023E-06</c:v>
                </c:pt>
                <c:pt idx="3">
                  <c:v>-0.023910663504361395</c:v>
                </c:pt>
                <c:pt idx="4">
                  <c:v>8.340885637481168E-05</c:v>
                </c:pt>
                <c:pt idx="5">
                  <c:v>-0.00037739702279006624</c:v>
                </c:pt>
                <c:pt idx="6">
                  <c:v>-0.008823759330664503</c:v>
                </c:pt>
                <c:pt idx="7">
                  <c:v>-0.0012432781999545935</c:v>
                </c:pt>
                <c:pt idx="8">
                  <c:v>-0.00019225180348274833</c:v>
                </c:pt>
                <c:pt idx="9">
                  <c:v>-0.008772517118452174</c:v>
                </c:pt>
                <c:pt idx="10">
                  <c:v>-0.051585198406479384</c:v>
                </c:pt>
              </c:numCache>
            </c:numRef>
          </c:val>
        </c:ser>
        <c:ser>
          <c:idx val="8"/>
          <c:order val="8"/>
          <c:tx>
            <c:strRef>
              <c:f>datagrafy!$AN$3</c:f>
              <c:strCache>
                <c:ptCount val="1"/>
                <c:pt idx="0">
                  <c:v>2011-2010</c:v>
                </c:pt>
              </c:strCache>
            </c:strRef>
          </c:tx>
          <c:spPr>
            <a:solidFill>
              <a:srgbClr val="B9CD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datagrafy!$A$4:$A$14</c:f>
              <c:strCache>
                <c:ptCount val="11"/>
                <c:pt idx="0">
                  <c:v>obiloviny</c:v>
                </c:pt>
                <c:pt idx="1">
                  <c:v>luštěniny</c:v>
                </c:pt>
                <c:pt idx="2">
                  <c:v>mlýnské krmné sur.</c:v>
                </c:pt>
                <c:pt idx="3">
                  <c:v>krmné sur.z olej.semen</c:v>
                </c:pt>
                <c:pt idx="4">
                  <c:v>sušené pivovarské mláto</c:v>
                </c:pt>
                <c:pt idx="5">
                  <c:v>ostatní produkty potr.průmyslu</c:v>
                </c:pt>
                <c:pt idx="6">
                  <c:v>krmiva živ.původu</c:v>
                </c:pt>
                <c:pt idx="7">
                  <c:v>Úsušky pícnin</c:v>
                </c:pt>
                <c:pt idx="8">
                  <c:v>Minerální krmiva</c:v>
                </c:pt>
                <c:pt idx="9">
                  <c:v>Ostatní krmné suroviny</c:v>
                </c:pt>
                <c:pt idx="10">
                  <c:v>Celkem krmné směsi</c:v>
                </c:pt>
              </c:strCache>
            </c:strRef>
          </c:cat>
          <c:val>
            <c:numRef>
              <c:f>datagrafy!$AN$4:$AN$14</c:f>
              <c:numCache>
                <c:ptCount val="11"/>
                <c:pt idx="0">
                  <c:v>-0.07075869793268807</c:v>
                </c:pt>
                <c:pt idx="1">
                  <c:v>-0.00036400779284288907</c:v>
                </c:pt>
                <c:pt idx="2">
                  <c:v>-0.0017971652350867238</c:v>
                </c:pt>
                <c:pt idx="3">
                  <c:v>-0.021361302382811562</c:v>
                </c:pt>
                <c:pt idx="4">
                  <c:v>-0.0005730263521134537</c:v>
                </c:pt>
                <c:pt idx="5">
                  <c:v>0.0006933106173540614</c:v>
                </c:pt>
                <c:pt idx="6">
                  <c:v>-0.0033711144238580864</c:v>
                </c:pt>
                <c:pt idx="7">
                  <c:v>-5.678994817917234E-05</c:v>
                </c:pt>
                <c:pt idx="8">
                  <c:v>-0.007166575960499441</c:v>
                </c:pt>
                <c:pt idx="9">
                  <c:v>0.003428693121317528</c:v>
                </c:pt>
                <c:pt idx="10">
                  <c:v>-0.10132588754012758</c:v>
                </c:pt>
              </c:numCache>
            </c:numRef>
          </c:val>
        </c:ser>
        <c:ser>
          <c:idx val="9"/>
          <c:order val="9"/>
          <c:tx>
            <c:strRef>
              <c:f>datagrafy!$AO$3</c:f>
              <c:strCache>
                <c:ptCount val="1"/>
                <c:pt idx="0">
                  <c:v>2012-2011</c:v>
                </c:pt>
              </c:strCache>
            </c:strRef>
          </c:tx>
          <c:spPr>
            <a:solidFill>
              <a:srgbClr val="A99B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datagrafy!$A$4:$A$14</c:f>
              <c:strCache>
                <c:ptCount val="11"/>
                <c:pt idx="0">
                  <c:v>obiloviny</c:v>
                </c:pt>
                <c:pt idx="1">
                  <c:v>luštěniny</c:v>
                </c:pt>
                <c:pt idx="2">
                  <c:v>mlýnské krmné sur.</c:v>
                </c:pt>
                <c:pt idx="3">
                  <c:v>krmné sur.z olej.semen</c:v>
                </c:pt>
                <c:pt idx="4">
                  <c:v>sušené pivovarské mláto</c:v>
                </c:pt>
                <c:pt idx="5">
                  <c:v>ostatní produkty potr.průmyslu</c:v>
                </c:pt>
                <c:pt idx="6">
                  <c:v>krmiva živ.původu</c:v>
                </c:pt>
                <c:pt idx="7">
                  <c:v>Úsušky pícnin</c:v>
                </c:pt>
                <c:pt idx="8">
                  <c:v>Minerální krmiva</c:v>
                </c:pt>
                <c:pt idx="9">
                  <c:v>Ostatní krmné suroviny</c:v>
                </c:pt>
                <c:pt idx="10">
                  <c:v>Celkem krmné směsi</c:v>
                </c:pt>
              </c:strCache>
            </c:strRef>
          </c:cat>
          <c:val>
            <c:numRef>
              <c:f>datagrafy!$AO$4:$AO$14</c:f>
              <c:numCache>
                <c:ptCount val="11"/>
                <c:pt idx="0">
                  <c:v>-0.03195066379021316</c:v>
                </c:pt>
                <c:pt idx="1">
                  <c:v>-0.0001145373830709356</c:v>
                </c:pt>
                <c:pt idx="2">
                  <c:v>0.0012941407765371259</c:v>
                </c:pt>
                <c:pt idx="3">
                  <c:v>-0.001722010310997535</c:v>
                </c:pt>
                <c:pt idx="4">
                  <c:v>0.0005551332934280995</c:v>
                </c:pt>
                <c:pt idx="5">
                  <c:v>0.0011484457145465113</c:v>
                </c:pt>
                <c:pt idx="6">
                  <c:v>0.007923704937658314</c:v>
                </c:pt>
                <c:pt idx="7">
                  <c:v>-0.0004261141722677349</c:v>
                </c:pt>
                <c:pt idx="8">
                  <c:v>0.0007986897976594033</c:v>
                </c:pt>
                <c:pt idx="9">
                  <c:v>-0.004896582836419553</c:v>
                </c:pt>
                <c:pt idx="10">
                  <c:v>-0.02739067165423585</c:v>
                </c:pt>
              </c:numCache>
            </c:numRef>
          </c:val>
        </c:ser>
        <c:axId val="47054111"/>
        <c:axId val="41734584"/>
      </c:barChart>
      <c:catAx>
        <c:axId val="47054111"/>
        <c:scaling>
          <c:orientation val="minMax"/>
        </c:scaling>
        <c:axPos val="b"/>
        <c:delete val="1"/>
        <c:majorTickMark val="out"/>
        <c:minorTickMark val="none"/>
        <c:tickLblPos val="none"/>
        <c:crossAx val="41734584"/>
        <c:crosses val="autoZero"/>
        <c:auto val="1"/>
        <c:lblOffset val="100"/>
        <c:tickLblSkip val="1"/>
        <c:noMultiLvlLbl val="0"/>
      </c:catAx>
      <c:valAx>
        <c:axId val="41734584"/>
        <c:scaling>
          <c:orientation val="minMax"/>
          <c:max val="0.12"/>
          <c:min val="-0.1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054111"/>
        <c:crossesAt val="1"/>
        <c:crossBetween val="between"/>
        <c:dispUnits/>
        <c:majorUnit val="0.0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725"/>
          <c:y val="0.81525"/>
          <c:w val="0.516"/>
          <c:h val="0.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Relativní přírůstky spotřeby krmných surovin (vztažených k roku 1999)</a:t>
            </a:r>
          </a:p>
        </c:rich>
      </c:tx>
      <c:layout>
        <c:manualLayout>
          <c:xMode val="factor"/>
          <c:yMode val="factor"/>
          <c:x val="-0.01225"/>
          <c:y val="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35"/>
          <c:y val="0.069"/>
          <c:w val="0.99925"/>
          <c:h val="0.8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datagrafy!$AS$3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rgbClr val="CCC1DA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datagrafy!$A$4:$A$14</c:f>
              <c:strCache>
                <c:ptCount val="11"/>
                <c:pt idx="0">
                  <c:v>obiloviny</c:v>
                </c:pt>
                <c:pt idx="1">
                  <c:v>luštěniny</c:v>
                </c:pt>
                <c:pt idx="2">
                  <c:v>mlýnské krmné sur.</c:v>
                </c:pt>
                <c:pt idx="3">
                  <c:v>krmné sur.z olej.semen</c:v>
                </c:pt>
                <c:pt idx="4">
                  <c:v>sušené pivovarské mláto</c:v>
                </c:pt>
                <c:pt idx="5">
                  <c:v>ostatní produkty potr.průmyslu</c:v>
                </c:pt>
                <c:pt idx="6">
                  <c:v>krmiva živ.původu</c:v>
                </c:pt>
                <c:pt idx="7">
                  <c:v>Úsušky pícnin</c:v>
                </c:pt>
                <c:pt idx="8">
                  <c:v>Minerální krmiva</c:v>
                </c:pt>
                <c:pt idx="9">
                  <c:v>Ostatní krmné suroviny</c:v>
                </c:pt>
                <c:pt idx="10">
                  <c:v>Celkem krmné směsi</c:v>
                </c:pt>
              </c:strCache>
            </c:strRef>
          </c:cat>
          <c:val>
            <c:numRef>
              <c:f>datagrafy!$AS$4:$AS$14</c:f>
              <c:numCache>
                <c:ptCount val="11"/>
                <c:pt idx="0">
                  <c:v>0.01752298740584357</c:v>
                </c:pt>
                <c:pt idx="1">
                  <c:v>-0.10484176815136337</c:v>
                </c:pt>
                <c:pt idx="2">
                  <c:v>-0.17750241848289994</c:v>
                </c:pt>
                <c:pt idx="3">
                  <c:v>0.13639717842718735</c:v>
                </c:pt>
                <c:pt idx="4">
                  <c:v>-0.07943578322197475</c:v>
                </c:pt>
                <c:pt idx="5">
                  <c:v>0.5836942399307059</c:v>
                </c:pt>
                <c:pt idx="6">
                  <c:v>-0.2051486065200252</c:v>
                </c:pt>
                <c:pt idx="7">
                  <c:v>-0.39452764462440837</c:v>
                </c:pt>
                <c:pt idx="8">
                  <c:v>-0.2229021057448164</c:v>
                </c:pt>
                <c:pt idx="9">
                  <c:v>0.9480780128447299</c:v>
                </c:pt>
                <c:pt idx="10">
                  <c:v>0.014054066650689645</c:v>
                </c:pt>
              </c:numCache>
            </c:numRef>
          </c:val>
        </c:ser>
        <c:ser>
          <c:idx val="1"/>
          <c:order val="1"/>
          <c:tx>
            <c:strRef>
              <c:f>datagrafy!$AT$3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AA464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datagrafy!$A$4:$A$14</c:f>
              <c:strCache>
                <c:ptCount val="11"/>
                <c:pt idx="0">
                  <c:v>obiloviny</c:v>
                </c:pt>
                <c:pt idx="1">
                  <c:v>luštěniny</c:v>
                </c:pt>
                <c:pt idx="2">
                  <c:v>mlýnské krmné sur.</c:v>
                </c:pt>
                <c:pt idx="3">
                  <c:v>krmné sur.z olej.semen</c:v>
                </c:pt>
                <c:pt idx="4">
                  <c:v>sušené pivovarské mláto</c:v>
                </c:pt>
                <c:pt idx="5">
                  <c:v>ostatní produkty potr.průmyslu</c:v>
                </c:pt>
                <c:pt idx="6">
                  <c:v>krmiva živ.původu</c:v>
                </c:pt>
                <c:pt idx="7">
                  <c:v>Úsušky pícnin</c:v>
                </c:pt>
                <c:pt idx="8">
                  <c:v>Minerální krmiva</c:v>
                </c:pt>
                <c:pt idx="9">
                  <c:v>Ostatní krmné suroviny</c:v>
                </c:pt>
                <c:pt idx="10">
                  <c:v>Celkem krmné směsi</c:v>
                </c:pt>
              </c:strCache>
            </c:strRef>
          </c:cat>
          <c:val>
            <c:numRef>
              <c:f>datagrafy!$AT$4:$AT$14</c:f>
              <c:numCache>
                <c:ptCount val="11"/>
                <c:pt idx="0">
                  <c:v>-0.11467947124919897</c:v>
                </c:pt>
                <c:pt idx="1">
                  <c:v>-0.4450297079769079</c:v>
                </c:pt>
                <c:pt idx="2">
                  <c:v>-0.32556099319031084</c:v>
                </c:pt>
                <c:pt idx="3">
                  <c:v>0.08607542708424254</c:v>
                </c:pt>
                <c:pt idx="4">
                  <c:v>0.18634001484781004</c:v>
                </c:pt>
                <c:pt idx="5">
                  <c:v>0.565396275443915</c:v>
                </c:pt>
                <c:pt idx="6">
                  <c:v>-0.5787299911031385</c:v>
                </c:pt>
                <c:pt idx="7">
                  <c:v>-0.45193080656206275</c:v>
                </c:pt>
                <c:pt idx="8">
                  <c:v>-0.0970060202589339</c:v>
                </c:pt>
                <c:pt idx="9">
                  <c:v>0.99702493388742</c:v>
                </c:pt>
                <c:pt idx="10">
                  <c:v>-0.10549934481747636</c:v>
                </c:pt>
              </c:numCache>
            </c:numRef>
          </c:val>
        </c:ser>
        <c:ser>
          <c:idx val="2"/>
          <c:order val="2"/>
          <c:tx>
            <c:strRef>
              <c:f>datagrafy!$AU$3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datagrafy!$A$4:$A$14</c:f>
              <c:strCache>
                <c:ptCount val="11"/>
                <c:pt idx="0">
                  <c:v>obiloviny</c:v>
                </c:pt>
                <c:pt idx="1">
                  <c:v>luštěniny</c:v>
                </c:pt>
                <c:pt idx="2">
                  <c:v>mlýnské krmné sur.</c:v>
                </c:pt>
                <c:pt idx="3">
                  <c:v>krmné sur.z olej.semen</c:v>
                </c:pt>
                <c:pt idx="4">
                  <c:v>sušené pivovarské mláto</c:v>
                </c:pt>
                <c:pt idx="5">
                  <c:v>ostatní produkty potr.průmyslu</c:v>
                </c:pt>
                <c:pt idx="6">
                  <c:v>krmiva živ.původu</c:v>
                </c:pt>
                <c:pt idx="7">
                  <c:v>Úsušky pícnin</c:v>
                </c:pt>
                <c:pt idx="8">
                  <c:v>Minerální krmiva</c:v>
                </c:pt>
                <c:pt idx="9">
                  <c:v>Ostatní krmné suroviny</c:v>
                </c:pt>
                <c:pt idx="10">
                  <c:v>Celkem krmné směsi</c:v>
                </c:pt>
              </c:strCache>
            </c:strRef>
          </c:cat>
          <c:val>
            <c:numRef>
              <c:f>datagrafy!$AU$4:$AU$14</c:f>
              <c:numCache>
                <c:ptCount val="11"/>
                <c:pt idx="0">
                  <c:v>-0.16802634422884477</c:v>
                </c:pt>
                <c:pt idx="1">
                  <c:v>-0.35148118494795844</c:v>
                </c:pt>
                <c:pt idx="2">
                  <c:v>0.48346895806066104</c:v>
                </c:pt>
                <c:pt idx="3">
                  <c:v>0.13608574217045288</c:v>
                </c:pt>
                <c:pt idx="4">
                  <c:v>-0.5055679287305122</c:v>
                </c:pt>
                <c:pt idx="5">
                  <c:v>0.5207882200086615</c:v>
                </c:pt>
                <c:pt idx="6">
                  <c:v>-0.6453551873042509</c:v>
                </c:pt>
                <c:pt idx="7">
                  <c:v>-0.5902283621639326</c:v>
                </c:pt>
                <c:pt idx="8">
                  <c:v>-0.1513229317135757</c:v>
                </c:pt>
                <c:pt idx="9">
                  <c:v>0.6570173781639592</c:v>
                </c:pt>
                <c:pt idx="10">
                  <c:v>-0.08965057246986352</c:v>
                </c:pt>
              </c:numCache>
            </c:numRef>
          </c:val>
        </c:ser>
        <c:ser>
          <c:idx val="3"/>
          <c:order val="3"/>
          <c:tx>
            <c:strRef>
              <c:f>datagrafy!$AV$3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datagrafy!$A$4:$A$14</c:f>
              <c:strCache>
                <c:ptCount val="11"/>
                <c:pt idx="0">
                  <c:v>obiloviny</c:v>
                </c:pt>
                <c:pt idx="1">
                  <c:v>luštěniny</c:v>
                </c:pt>
                <c:pt idx="2">
                  <c:v>mlýnské krmné sur.</c:v>
                </c:pt>
                <c:pt idx="3">
                  <c:v>krmné sur.z olej.semen</c:v>
                </c:pt>
                <c:pt idx="4">
                  <c:v>sušené pivovarské mláto</c:v>
                </c:pt>
                <c:pt idx="5">
                  <c:v>ostatní produkty potr.průmyslu</c:v>
                </c:pt>
                <c:pt idx="6">
                  <c:v>krmiva živ.původu</c:v>
                </c:pt>
                <c:pt idx="7">
                  <c:v>Úsušky pícnin</c:v>
                </c:pt>
                <c:pt idx="8">
                  <c:v>Minerální krmiva</c:v>
                </c:pt>
                <c:pt idx="9">
                  <c:v>Ostatní krmné suroviny</c:v>
                </c:pt>
                <c:pt idx="10">
                  <c:v>Celkem krmné směsi</c:v>
                </c:pt>
              </c:strCache>
            </c:strRef>
          </c:cat>
          <c:val>
            <c:numRef>
              <c:f>datagrafy!$AV$4:$AV$14</c:f>
              <c:numCache>
                <c:ptCount val="11"/>
                <c:pt idx="0">
                  <c:v>-0.10599438799751304</c:v>
                </c:pt>
                <c:pt idx="1">
                  <c:v>-0.03623951793013369</c:v>
                </c:pt>
                <c:pt idx="2">
                  <c:v>-0.4149357916500692</c:v>
                </c:pt>
                <c:pt idx="3">
                  <c:v>0.17686008775757966</c:v>
                </c:pt>
                <c:pt idx="4">
                  <c:v>-0.5553080920564217</c:v>
                </c:pt>
                <c:pt idx="5">
                  <c:v>0.30110437418796</c:v>
                </c:pt>
                <c:pt idx="6">
                  <c:v>-0.5301516806388381</c:v>
                </c:pt>
                <c:pt idx="7">
                  <c:v>-0.5434543126805014</c:v>
                </c:pt>
                <c:pt idx="8">
                  <c:v>-0.05224436329705617</c:v>
                </c:pt>
                <c:pt idx="9">
                  <c:v>0.8333490744238763</c:v>
                </c:pt>
                <c:pt idx="10">
                  <c:v>-0.08877038253778768</c:v>
                </c:pt>
              </c:numCache>
            </c:numRef>
          </c:val>
        </c:ser>
        <c:ser>
          <c:idx val="4"/>
          <c:order val="4"/>
          <c:tx>
            <c:strRef>
              <c:f>datagrafy!$AW$3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datagrafy!$A$4:$A$14</c:f>
              <c:strCache>
                <c:ptCount val="11"/>
                <c:pt idx="0">
                  <c:v>obiloviny</c:v>
                </c:pt>
                <c:pt idx="1">
                  <c:v>luštěniny</c:v>
                </c:pt>
                <c:pt idx="2">
                  <c:v>mlýnské krmné sur.</c:v>
                </c:pt>
                <c:pt idx="3">
                  <c:v>krmné sur.z olej.semen</c:v>
                </c:pt>
                <c:pt idx="4">
                  <c:v>sušené pivovarské mláto</c:v>
                </c:pt>
                <c:pt idx="5">
                  <c:v>ostatní produkty potr.průmyslu</c:v>
                </c:pt>
                <c:pt idx="6">
                  <c:v>krmiva živ.původu</c:v>
                </c:pt>
                <c:pt idx="7">
                  <c:v>Úsušky pícnin</c:v>
                </c:pt>
                <c:pt idx="8">
                  <c:v>Minerální krmiva</c:v>
                </c:pt>
                <c:pt idx="9">
                  <c:v>Ostatní krmné suroviny</c:v>
                </c:pt>
                <c:pt idx="10">
                  <c:v>Celkem krmné směsi</c:v>
                </c:pt>
              </c:strCache>
            </c:strRef>
          </c:cat>
          <c:val>
            <c:numRef>
              <c:f>datagrafy!$AW$4:$AW$14</c:f>
              <c:numCache>
                <c:ptCount val="11"/>
                <c:pt idx="0">
                  <c:v>-0.050954107073655885</c:v>
                </c:pt>
                <c:pt idx="1">
                  <c:v>-0.11023555686654596</c:v>
                </c:pt>
                <c:pt idx="2">
                  <c:v>-0.26972723306587754</c:v>
                </c:pt>
                <c:pt idx="3">
                  <c:v>0.21677947139150522</c:v>
                </c:pt>
                <c:pt idx="4">
                  <c:v>-0.696362286562732</c:v>
                </c:pt>
                <c:pt idx="5">
                  <c:v>0.8747293200519706</c:v>
                </c:pt>
                <c:pt idx="6">
                  <c:v>-0.487309314218342</c:v>
                </c:pt>
                <c:pt idx="7">
                  <c:v>-0.42203828862357473</c:v>
                </c:pt>
                <c:pt idx="8">
                  <c:v>-0.08756740267547114</c:v>
                </c:pt>
                <c:pt idx="9">
                  <c:v>0.8579287873063848</c:v>
                </c:pt>
                <c:pt idx="10">
                  <c:v>-0.03308884312811011</c:v>
                </c:pt>
              </c:numCache>
            </c:numRef>
          </c:val>
        </c:ser>
        <c:ser>
          <c:idx val="5"/>
          <c:order val="5"/>
          <c:tx>
            <c:strRef>
              <c:f>datagrafy!$AX$3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datagrafy!$A$4:$A$14</c:f>
              <c:strCache>
                <c:ptCount val="11"/>
                <c:pt idx="0">
                  <c:v>obiloviny</c:v>
                </c:pt>
                <c:pt idx="1">
                  <c:v>luštěniny</c:v>
                </c:pt>
                <c:pt idx="2">
                  <c:v>mlýnské krmné sur.</c:v>
                </c:pt>
                <c:pt idx="3">
                  <c:v>krmné sur.z olej.semen</c:v>
                </c:pt>
                <c:pt idx="4">
                  <c:v>sušené pivovarské mláto</c:v>
                </c:pt>
                <c:pt idx="5">
                  <c:v>ostatní produkty potr.průmyslu</c:v>
                </c:pt>
                <c:pt idx="6">
                  <c:v>krmiva živ.původu</c:v>
                </c:pt>
                <c:pt idx="7">
                  <c:v>Úsušky pícnin</c:v>
                </c:pt>
                <c:pt idx="8">
                  <c:v>Minerální krmiva</c:v>
                </c:pt>
                <c:pt idx="9">
                  <c:v>Ostatní krmné suroviny</c:v>
                </c:pt>
                <c:pt idx="10">
                  <c:v>Celkem krmné směsi</c:v>
                </c:pt>
              </c:strCache>
            </c:strRef>
          </c:cat>
          <c:val>
            <c:numRef>
              <c:f>datagrafy!$AX$4:$AX$14</c:f>
              <c:numCache>
                <c:ptCount val="11"/>
                <c:pt idx="0">
                  <c:v>-0.11330503528210933</c:v>
                </c:pt>
                <c:pt idx="1">
                  <c:v>-0.6402174371075808</c:v>
                </c:pt>
                <c:pt idx="2">
                  <c:v>-0.360591058252243</c:v>
                </c:pt>
                <c:pt idx="3">
                  <c:v>0.16050472510295255</c:v>
                </c:pt>
                <c:pt idx="4">
                  <c:v>-0.16481069042316254</c:v>
                </c:pt>
                <c:pt idx="5">
                  <c:v>1.1108705067128626</c:v>
                </c:pt>
                <c:pt idx="6">
                  <c:v>-0.4319751755864334</c:v>
                </c:pt>
                <c:pt idx="7">
                  <c:v>-0.5024860809241671</c:v>
                </c:pt>
                <c:pt idx="8">
                  <c:v>-0.06439254600428856</c:v>
                </c:pt>
                <c:pt idx="9">
                  <c:v>0.7232952398942201</c:v>
                </c:pt>
                <c:pt idx="10">
                  <c:v>-0.09177310561554886</c:v>
                </c:pt>
              </c:numCache>
            </c:numRef>
          </c:val>
        </c:ser>
        <c:ser>
          <c:idx val="6"/>
          <c:order val="6"/>
          <c:tx>
            <c:strRef>
              <c:f>datagrafy!$AY$3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3A9C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datagrafy!$A$4:$A$14</c:f>
              <c:strCache>
                <c:ptCount val="11"/>
                <c:pt idx="0">
                  <c:v>obiloviny</c:v>
                </c:pt>
                <c:pt idx="1">
                  <c:v>luštěniny</c:v>
                </c:pt>
                <c:pt idx="2">
                  <c:v>mlýnské krmné sur.</c:v>
                </c:pt>
                <c:pt idx="3">
                  <c:v>krmné sur.z olej.semen</c:v>
                </c:pt>
                <c:pt idx="4">
                  <c:v>sušené pivovarské mláto</c:v>
                </c:pt>
                <c:pt idx="5">
                  <c:v>ostatní produkty potr.průmyslu</c:v>
                </c:pt>
                <c:pt idx="6">
                  <c:v>krmiva živ.původu</c:v>
                </c:pt>
                <c:pt idx="7">
                  <c:v>Úsušky pícnin</c:v>
                </c:pt>
                <c:pt idx="8">
                  <c:v>Minerální krmiva</c:v>
                </c:pt>
                <c:pt idx="9">
                  <c:v>Ostatní krmné suroviny</c:v>
                </c:pt>
                <c:pt idx="10">
                  <c:v>Celkem krmné směsi</c:v>
                </c:pt>
              </c:strCache>
            </c:strRef>
          </c:cat>
          <c:val>
            <c:numRef>
              <c:f>datagrafy!$AY$4:$AY$14</c:f>
              <c:numCache>
                <c:ptCount val="11"/>
                <c:pt idx="0">
                  <c:v>-0.1993046410898749</c:v>
                </c:pt>
                <c:pt idx="1">
                  <c:v>-0.6351607601870971</c:v>
                </c:pt>
                <c:pt idx="2">
                  <c:v>-0.44099850148902675</c:v>
                </c:pt>
                <c:pt idx="3">
                  <c:v>0.10600139650397922</c:v>
                </c:pt>
                <c:pt idx="4">
                  <c:v>0.05493689680772085</c:v>
                </c:pt>
                <c:pt idx="5">
                  <c:v>1.5027067994802943</c:v>
                </c:pt>
                <c:pt idx="6">
                  <c:v>-0.34059066480531786</c:v>
                </c:pt>
                <c:pt idx="7">
                  <c:v>-0.51388930240867</c:v>
                </c:pt>
                <c:pt idx="8">
                  <c:v>-0.17296356442394822</c:v>
                </c:pt>
                <c:pt idx="9">
                  <c:v>0.9697062712504725</c:v>
                </c:pt>
                <c:pt idx="10">
                  <c:v>-0.15804810088393761</c:v>
                </c:pt>
              </c:numCache>
            </c:numRef>
          </c:val>
        </c:ser>
        <c:ser>
          <c:idx val="7"/>
          <c:order val="7"/>
          <c:tx>
            <c:strRef>
              <c:f>datagrafy!$AZ$3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datagrafy!$A$4:$A$14</c:f>
              <c:strCache>
                <c:ptCount val="11"/>
                <c:pt idx="0">
                  <c:v>obiloviny</c:v>
                </c:pt>
                <c:pt idx="1">
                  <c:v>luštěniny</c:v>
                </c:pt>
                <c:pt idx="2">
                  <c:v>mlýnské krmné sur.</c:v>
                </c:pt>
                <c:pt idx="3">
                  <c:v>krmné sur.z olej.semen</c:v>
                </c:pt>
                <c:pt idx="4">
                  <c:v>sušené pivovarské mláto</c:v>
                </c:pt>
                <c:pt idx="5">
                  <c:v>ostatní produkty potr.průmyslu</c:v>
                </c:pt>
                <c:pt idx="6">
                  <c:v>krmiva živ.původu</c:v>
                </c:pt>
                <c:pt idx="7">
                  <c:v>Úsušky pícnin</c:v>
                </c:pt>
                <c:pt idx="8">
                  <c:v>Minerální krmiva</c:v>
                </c:pt>
                <c:pt idx="9">
                  <c:v>Ostatní krmné suroviny</c:v>
                </c:pt>
                <c:pt idx="10">
                  <c:v>Celkem krmné směsi</c:v>
                </c:pt>
              </c:strCache>
            </c:strRef>
          </c:cat>
          <c:val>
            <c:numRef>
              <c:f>datagrafy!$AZ$4:$AZ$14</c:f>
              <c:numCache>
                <c:ptCount val="11"/>
                <c:pt idx="0">
                  <c:v>-0.21051103119355508</c:v>
                </c:pt>
                <c:pt idx="1">
                  <c:v>-0.5849311027769585</c:v>
                </c:pt>
                <c:pt idx="2">
                  <c:v>-0.440875206282365</c:v>
                </c:pt>
                <c:pt idx="3">
                  <c:v>-0.020808702758888797</c:v>
                </c:pt>
                <c:pt idx="4">
                  <c:v>0.22048997772828494</c:v>
                </c:pt>
                <c:pt idx="5">
                  <c:v>1.3934603724556083</c:v>
                </c:pt>
                <c:pt idx="6">
                  <c:v>-0.5112295751929462</c:v>
                </c:pt>
                <c:pt idx="7">
                  <c:v>-0.6128561645874893</c:v>
                </c:pt>
                <c:pt idx="8">
                  <c:v>-0.17757520837632434</c:v>
                </c:pt>
                <c:pt idx="9">
                  <c:v>0.4159189648658861</c:v>
                </c:pt>
                <c:pt idx="10">
                  <c:v>-0.2014803566485518</c:v>
                </c:pt>
              </c:numCache>
            </c:numRef>
          </c:val>
        </c:ser>
        <c:ser>
          <c:idx val="8"/>
          <c:order val="8"/>
          <c:tx>
            <c:strRef>
              <c:f>datagrafy!$BA$3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B9CD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datagrafy!$A$4:$A$14</c:f>
              <c:strCache>
                <c:ptCount val="11"/>
                <c:pt idx="0">
                  <c:v>obiloviny</c:v>
                </c:pt>
                <c:pt idx="1">
                  <c:v>luštěniny</c:v>
                </c:pt>
                <c:pt idx="2">
                  <c:v>mlýnské krmné sur.</c:v>
                </c:pt>
                <c:pt idx="3">
                  <c:v>krmné sur.z olej.semen</c:v>
                </c:pt>
                <c:pt idx="4">
                  <c:v>sušené pivovarské mláto</c:v>
                </c:pt>
                <c:pt idx="5">
                  <c:v>ostatní produkty potr.průmyslu</c:v>
                </c:pt>
                <c:pt idx="6">
                  <c:v>krmiva živ.původu</c:v>
                </c:pt>
                <c:pt idx="7">
                  <c:v>Úsušky pícnin</c:v>
                </c:pt>
                <c:pt idx="8">
                  <c:v>Minerální krmiva</c:v>
                </c:pt>
                <c:pt idx="9">
                  <c:v>Ostatní krmné suroviny</c:v>
                </c:pt>
                <c:pt idx="10">
                  <c:v>Celkem krmné směsi</c:v>
                </c:pt>
              </c:strCache>
            </c:strRef>
          </c:cat>
          <c:val>
            <c:numRef>
              <c:f>datagrafy!$BA$4:$BA$14</c:f>
              <c:numCache>
                <c:ptCount val="11"/>
                <c:pt idx="0">
                  <c:v>-0.295928870201257</c:v>
                </c:pt>
                <c:pt idx="1">
                  <c:v>-0.623825376090346</c:v>
                </c:pt>
                <c:pt idx="2">
                  <c:v>-0.46248506231150055</c:v>
                </c:pt>
                <c:pt idx="3">
                  <c:v>-0.1282542113323124</c:v>
                </c:pt>
                <c:pt idx="4">
                  <c:v>-0.858203414996288</c:v>
                </c:pt>
                <c:pt idx="5">
                  <c:v>1.5838025119099175</c:v>
                </c:pt>
                <c:pt idx="6">
                  <c:v>-0.57305914604596</c:v>
                </c:pt>
                <c:pt idx="7">
                  <c:v>-0.6171435376782684</c:v>
                </c:pt>
                <c:pt idx="8">
                  <c:v>-0.34061566343971217</c:v>
                </c:pt>
                <c:pt idx="9">
                  <c:v>0.6211985266339253</c:v>
                </c:pt>
                <c:pt idx="10">
                  <c:v>-0.28239106822936344</c:v>
                </c:pt>
              </c:numCache>
            </c:numRef>
          </c:val>
        </c:ser>
        <c:ser>
          <c:idx val="9"/>
          <c:order val="9"/>
          <c:tx>
            <c:strRef>
              <c:f>datagrafy!$BB$3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A99BB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datagrafy!$A$4:$A$14</c:f>
              <c:strCache>
                <c:ptCount val="11"/>
                <c:pt idx="0">
                  <c:v>obiloviny</c:v>
                </c:pt>
                <c:pt idx="1">
                  <c:v>luštěniny</c:v>
                </c:pt>
                <c:pt idx="2">
                  <c:v>mlýnské krmné sur.</c:v>
                </c:pt>
                <c:pt idx="3">
                  <c:v>krmné sur.z olej.semen</c:v>
                </c:pt>
                <c:pt idx="4">
                  <c:v>sušené pivovarské mláto</c:v>
                </c:pt>
                <c:pt idx="5">
                  <c:v>ostatní produkty potr.průmyslu</c:v>
                </c:pt>
                <c:pt idx="6">
                  <c:v>krmiva živ.původu</c:v>
                </c:pt>
                <c:pt idx="7">
                  <c:v>Úsušky pícnin</c:v>
                </c:pt>
                <c:pt idx="8">
                  <c:v>Minerální krmiva</c:v>
                </c:pt>
                <c:pt idx="9">
                  <c:v>Ostatní krmné suroviny</c:v>
                </c:pt>
                <c:pt idx="10">
                  <c:v>Celkem krmné směsi</c:v>
                </c:pt>
              </c:strCache>
            </c:strRef>
          </c:cat>
          <c:val>
            <c:numRef>
              <c:f>datagrafy!$BB$4:$BB$14</c:f>
              <c:numCache>
                <c:ptCount val="11"/>
                <c:pt idx="0">
                  <c:v>-0.3305906504076652</c:v>
                </c:pt>
                <c:pt idx="1">
                  <c:v>-0.6348236483923981</c:v>
                </c:pt>
                <c:pt idx="2">
                  <c:v>-0.44850054060206</c:v>
                </c:pt>
                <c:pt idx="3">
                  <c:v>-0.13603813408025134</c:v>
                </c:pt>
                <c:pt idx="4">
                  <c:v>0.08092056421677807</c:v>
                </c:pt>
                <c:pt idx="5">
                  <c:v>1.8671502815071461</c:v>
                </c:pt>
                <c:pt idx="6">
                  <c:v>-0.44245611243318317</c:v>
                </c:pt>
                <c:pt idx="7">
                  <c:v>-0.6460535326167862</c:v>
                </c:pt>
                <c:pt idx="8">
                  <c:v>-0.3242864961375238</c:v>
                </c:pt>
                <c:pt idx="9">
                  <c:v>0.35773989421987173</c:v>
                </c:pt>
                <c:pt idx="10">
                  <c:v>-0.30204685885563987</c:v>
                </c:pt>
              </c:numCache>
            </c:numRef>
          </c:val>
        </c:ser>
        <c:axId val="20055161"/>
        <c:axId val="25417122"/>
      </c:barChart>
      <c:catAx>
        <c:axId val="20055161"/>
        <c:scaling>
          <c:orientation val="minMax"/>
        </c:scaling>
        <c:axPos val="b"/>
        <c:delete val="1"/>
        <c:majorTickMark val="out"/>
        <c:minorTickMark val="none"/>
        <c:tickLblPos val="none"/>
        <c:crossAx val="25417122"/>
        <c:crosses val="autoZero"/>
        <c:auto val="1"/>
        <c:lblOffset val="100"/>
        <c:tickLblSkip val="1"/>
        <c:noMultiLvlLbl val="0"/>
      </c:catAx>
      <c:valAx>
        <c:axId val="254171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055161"/>
        <c:crossesAt val="1"/>
        <c:crossBetween val="between"/>
        <c:dispUnits/>
        <c:majorUnit val="0.4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4"/>
          <c:y val="0.8455"/>
          <c:w val="0.67025"/>
          <c:h val="0.0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Struktura krmných surovin v roce 2012</a:t>
            </a:r>
          </a:p>
        </c:rich>
      </c:tx>
      <c:layout>
        <c:manualLayout>
          <c:xMode val="factor"/>
          <c:yMode val="factor"/>
          <c:x val="0.0035"/>
          <c:y val="-0.017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2475"/>
          <c:y val="0.35325"/>
          <c:w val="0.5485"/>
          <c:h val="0.414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66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A50021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9FF33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3333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úsušky pícnin
0,61%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minerální krmiva
3,45%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ostatní krmné suroviny
3, 12%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datagrafy!$A$4:$A$13</c:f>
              <c:strCache>
                <c:ptCount val="10"/>
                <c:pt idx="0">
                  <c:v>obiloviny</c:v>
                </c:pt>
                <c:pt idx="1">
                  <c:v>luštěniny</c:v>
                </c:pt>
                <c:pt idx="2">
                  <c:v>mlýnské krmné sur.</c:v>
                </c:pt>
                <c:pt idx="3">
                  <c:v>krmné sur.z olej.semen</c:v>
                </c:pt>
                <c:pt idx="4">
                  <c:v>sušené pivovarské mláto</c:v>
                </c:pt>
                <c:pt idx="5">
                  <c:v>ostatní produkty potr.průmyslu</c:v>
                </c:pt>
                <c:pt idx="6">
                  <c:v>krmiva živ.původu</c:v>
                </c:pt>
                <c:pt idx="7">
                  <c:v>Úsušky pícnin</c:v>
                </c:pt>
                <c:pt idx="8">
                  <c:v>Minerální krmiva</c:v>
                </c:pt>
                <c:pt idx="9">
                  <c:v>Ostatní krmné suroviny</c:v>
                </c:pt>
              </c:strCache>
            </c:strRef>
          </c:cat>
          <c:val>
            <c:numRef>
              <c:f>datagrafy!$O$4:$O$13</c:f>
              <c:numCache>
                <c:ptCount val="10"/>
                <c:pt idx="0">
                  <c:v>1406.093</c:v>
                </c:pt>
                <c:pt idx="1">
                  <c:v>8.666</c:v>
                </c:pt>
                <c:pt idx="2">
                  <c:v>116.298</c:v>
                </c:pt>
                <c:pt idx="3">
                  <c:v>435.537</c:v>
                </c:pt>
                <c:pt idx="4">
                  <c:v>1.456</c:v>
                </c:pt>
                <c:pt idx="5">
                  <c:v>26.481</c:v>
                </c:pt>
                <c:pt idx="6">
                  <c:v>77.081</c:v>
                </c:pt>
                <c:pt idx="7">
                  <c:v>11.888</c:v>
                </c:pt>
                <c:pt idx="8">
                  <c:v>75.313</c:v>
                </c:pt>
                <c:pt idx="9">
                  <c:v>57.503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0.05075</cdr:x>
      <cdr:y>0.68675</cdr:y>
    </cdr:from>
    <cdr:to>
      <cdr:x>0.20625</cdr:x>
      <cdr:y>0.742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76225" y="2190750"/>
          <a:ext cx="847725" cy="1809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0.19275</cdr:x>
      <cdr:y>0.6835</cdr:y>
    </cdr:from>
    <cdr:to>
      <cdr:x>0.344</cdr:x>
      <cdr:y>0.73875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1047750" y="2171700"/>
          <a:ext cx="828675" cy="1809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0.3365</cdr:x>
      <cdr:y>0.6775</cdr:y>
    </cdr:from>
    <cdr:to>
      <cdr:x>0.46525</cdr:x>
      <cdr:y>0.733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3"/>
        <a:stretch>
          <a:fillRect/>
        </a:stretch>
      </cdr:blipFill>
      <cdr:spPr>
        <a:xfrm>
          <a:off x="1838325" y="2152650"/>
          <a:ext cx="704850" cy="1809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0.472</cdr:x>
      <cdr:y>0.6775</cdr:y>
    </cdr:from>
    <cdr:to>
      <cdr:x>0.61825</cdr:x>
      <cdr:y>0.733</cdr:y>
    </cdr:to>
    <cdr:pic>
      <cdr:nvPicPr>
        <cdr:cNvPr id="4" name="chart"/>
        <cdr:cNvPicPr preferRelativeResize="1">
          <a:picLocks noChangeAspect="1"/>
        </cdr:cNvPicPr>
      </cdr:nvPicPr>
      <cdr:blipFill>
        <a:blip r:embed="rId4"/>
        <a:stretch>
          <a:fillRect/>
        </a:stretch>
      </cdr:blipFill>
      <cdr:spPr>
        <a:xfrm>
          <a:off x="2581275" y="2152650"/>
          <a:ext cx="800100" cy="1809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0.61925</cdr:x>
      <cdr:y>0.81925</cdr:y>
    </cdr:from>
    <cdr:to>
      <cdr:x>0.76975</cdr:x>
      <cdr:y>0.8745</cdr:y>
    </cdr:to>
    <cdr:pic>
      <cdr:nvPicPr>
        <cdr:cNvPr id="5" name="chart"/>
        <cdr:cNvPicPr preferRelativeResize="1">
          <a:picLocks noChangeAspect="1"/>
        </cdr:cNvPicPr>
      </cdr:nvPicPr>
      <cdr:blipFill>
        <a:blip r:embed="rId5"/>
        <a:stretch>
          <a:fillRect/>
        </a:stretch>
      </cdr:blipFill>
      <cdr:spPr>
        <a:xfrm>
          <a:off x="3390900" y="2609850"/>
          <a:ext cx="828675" cy="1809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0.71675</cdr:x>
      <cdr:y>0.89025</cdr:y>
    </cdr:from>
    <cdr:to>
      <cdr:x>0.912</cdr:x>
      <cdr:y>0.9455</cdr:y>
    </cdr:to>
    <cdr:pic>
      <cdr:nvPicPr>
        <cdr:cNvPr id="6" name="chart"/>
        <cdr:cNvPicPr preferRelativeResize="1">
          <a:picLocks noChangeAspect="1"/>
        </cdr:cNvPicPr>
      </cdr:nvPicPr>
      <cdr:blipFill>
        <a:blip r:embed="rId6"/>
        <a:stretch>
          <a:fillRect/>
        </a:stretch>
      </cdr:blipFill>
      <cdr:spPr>
        <a:xfrm>
          <a:off x="3924300" y="2838450"/>
          <a:ext cx="1066800" cy="1809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0.58375</cdr:x>
      <cdr:y>0.2485</cdr:y>
    </cdr:from>
    <cdr:to>
      <cdr:x>0.75025</cdr:x>
      <cdr:y>0.29725</cdr:y>
    </cdr:to>
    <cdr:sp fLocksText="0">
      <cdr:nvSpPr>
        <cdr:cNvPr id="1" name="TextovéPole 6"/>
        <cdr:cNvSpPr txBox="1">
          <a:spLocks noChangeArrowheads="1"/>
        </cdr:cNvSpPr>
      </cdr:nvSpPr>
      <cdr:spPr>
        <a:xfrm>
          <a:off x="3190875" y="800100"/>
          <a:ext cx="9144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0.66275</cdr:x>
      <cdr:y>0.52375</cdr:y>
    </cdr:from>
    <cdr:to>
      <cdr:x>0.76675</cdr:x>
      <cdr:y>0.631</cdr:y>
    </cdr:to>
    <cdr:sp>
      <cdr:nvSpPr>
        <cdr:cNvPr id="2" name="TextovéPole 7"/>
        <cdr:cNvSpPr txBox="1">
          <a:spLocks noChangeArrowheads="1"/>
        </cdr:cNvSpPr>
      </cdr:nvSpPr>
      <cdr:spPr>
        <a:xfrm>
          <a:off x="3629025" y="1685925"/>
          <a:ext cx="5715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úsušky pícnin
</a:t>
          </a:r>
        </a:p>
      </cdr:txBody>
    </cdr:sp>
  </cdr:relSizeAnchor>
  <cdr:relSizeAnchor xmlns:cdr="http://schemas.openxmlformats.org/drawingml/2006/chartDrawing">
    <cdr:from>
      <cdr:x>0.24025</cdr:x>
      <cdr:y>0.194</cdr:y>
    </cdr:from>
    <cdr:to>
      <cdr:x>0.36725</cdr:x>
      <cdr:y>0.319</cdr:y>
    </cdr:to>
    <cdr:sp>
      <cdr:nvSpPr>
        <cdr:cNvPr id="3" name="TextovéPole 8"/>
        <cdr:cNvSpPr txBox="1">
          <a:spLocks noChangeArrowheads="1"/>
        </cdr:cNvSpPr>
      </cdr:nvSpPr>
      <cdr:spPr>
        <a:xfrm>
          <a:off x="1314450" y="619125"/>
          <a:ext cx="69532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mlýnské krmné sur</a:t>
          </a:r>
        </a:p>
      </cdr:txBody>
    </cdr:sp>
  </cdr:relSizeAnchor>
  <cdr:relSizeAnchor xmlns:cdr="http://schemas.openxmlformats.org/drawingml/2006/chartDrawing">
    <cdr:from>
      <cdr:x>0.1585</cdr:x>
      <cdr:y>0.38575</cdr:y>
    </cdr:from>
    <cdr:to>
      <cdr:x>0.26875</cdr:x>
      <cdr:y>0.453</cdr:y>
    </cdr:to>
    <cdr:sp>
      <cdr:nvSpPr>
        <cdr:cNvPr id="4" name="TextovéPole 9"/>
        <cdr:cNvSpPr txBox="1">
          <a:spLocks noChangeArrowheads="1"/>
        </cdr:cNvSpPr>
      </cdr:nvSpPr>
      <cdr:spPr>
        <a:xfrm>
          <a:off x="866775" y="1238250"/>
          <a:ext cx="6000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luštěniny</a:t>
          </a:r>
        </a:p>
      </cdr:txBody>
    </cdr:sp>
  </cdr:relSizeAnchor>
  <cdr:relSizeAnchor xmlns:cdr="http://schemas.openxmlformats.org/drawingml/2006/chartDrawing">
    <cdr:from>
      <cdr:x>0.079</cdr:x>
      <cdr:y>0.255</cdr:y>
    </cdr:from>
    <cdr:to>
      <cdr:x>0.2135</cdr:x>
      <cdr:y>0.306</cdr:y>
    </cdr:to>
    <cdr:sp>
      <cdr:nvSpPr>
        <cdr:cNvPr id="5" name="TextovéPole 10"/>
        <cdr:cNvSpPr txBox="1">
          <a:spLocks noChangeArrowheads="1"/>
        </cdr:cNvSpPr>
      </cdr:nvSpPr>
      <cdr:spPr>
        <a:xfrm>
          <a:off x="428625" y="819150"/>
          <a:ext cx="7334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obiloviny
</a:t>
          </a:r>
        </a:p>
      </cdr:txBody>
    </cdr:sp>
  </cdr:relSizeAnchor>
  <cdr:relSizeAnchor xmlns:cdr="http://schemas.openxmlformats.org/drawingml/2006/chartDrawing">
    <cdr:from>
      <cdr:x>0.3205</cdr:x>
      <cdr:y>0.62925</cdr:y>
    </cdr:from>
    <cdr:to>
      <cdr:x>0.4455</cdr:x>
      <cdr:y>0.74225</cdr:y>
    </cdr:to>
    <cdr:sp>
      <cdr:nvSpPr>
        <cdr:cNvPr id="6" name="TextovéPole 11"/>
        <cdr:cNvSpPr txBox="1">
          <a:spLocks noChangeArrowheads="1"/>
        </cdr:cNvSpPr>
      </cdr:nvSpPr>
      <cdr:spPr>
        <a:xfrm>
          <a:off x="1752600" y="2028825"/>
          <a:ext cx="6858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krm.sur.z.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olej. semen</a:t>
          </a:r>
        </a:p>
      </cdr:txBody>
    </cdr:sp>
  </cdr:relSizeAnchor>
  <cdr:relSizeAnchor xmlns:cdr="http://schemas.openxmlformats.org/drawingml/2006/chartDrawing">
    <cdr:from>
      <cdr:x>0.396</cdr:x>
      <cdr:y>0.34275</cdr:y>
    </cdr:from>
    <cdr:to>
      <cdr:x>0.5265</cdr:x>
      <cdr:y>0.509</cdr:y>
    </cdr:to>
    <cdr:sp>
      <cdr:nvSpPr>
        <cdr:cNvPr id="7" name="TextovéPole 12"/>
        <cdr:cNvSpPr txBox="1">
          <a:spLocks noChangeArrowheads="1"/>
        </cdr:cNvSpPr>
      </cdr:nvSpPr>
      <cdr:spPr>
        <a:xfrm>
          <a:off x="2162175" y="1104900"/>
          <a:ext cx="714375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sušené pivovarské mláto</a:t>
          </a:r>
        </a:p>
      </cdr:txBody>
    </cdr:sp>
  </cdr:relSizeAnchor>
  <cdr:relSizeAnchor xmlns:cdr="http://schemas.openxmlformats.org/drawingml/2006/chartDrawing">
    <cdr:from>
      <cdr:x>0.4685</cdr:x>
      <cdr:y>0.53175</cdr:y>
    </cdr:from>
    <cdr:to>
      <cdr:x>0.62225</cdr:x>
      <cdr:y>0.7145</cdr:y>
    </cdr:to>
    <cdr:sp>
      <cdr:nvSpPr>
        <cdr:cNvPr id="8" name="TextovéPole 13"/>
        <cdr:cNvSpPr txBox="1">
          <a:spLocks noChangeArrowheads="1"/>
        </cdr:cNvSpPr>
      </cdr:nvSpPr>
      <cdr:spPr>
        <a:xfrm>
          <a:off x="2562225" y="1714500"/>
          <a:ext cx="838200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ostat.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produkty potr. průmyslu</a:t>
          </a:r>
        </a:p>
      </cdr:txBody>
    </cdr:sp>
  </cdr:relSizeAnchor>
  <cdr:relSizeAnchor xmlns:cdr="http://schemas.openxmlformats.org/drawingml/2006/chartDrawing">
    <cdr:from>
      <cdr:x>0.57175</cdr:x>
      <cdr:y>0.346</cdr:y>
    </cdr:from>
    <cdr:to>
      <cdr:x>0.697</cdr:x>
      <cdr:y>0.4555</cdr:y>
    </cdr:to>
    <cdr:sp>
      <cdr:nvSpPr>
        <cdr:cNvPr id="9" name="TextovéPole 14"/>
        <cdr:cNvSpPr txBox="1">
          <a:spLocks noChangeArrowheads="1"/>
        </cdr:cNvSpPr>
      </cdr:nvSpPr>
      <cdr:spPr>
        <a:xfrm>
          <a:off x="3124200" y="1114425"/>
          <a:ext cx="6858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krmiva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živ. původu</a:t>
          </a:r>
        </a:p>
      </cdr:txBody>
    </cdr:sp>
  </cdr:relSizeAnchor>
  <cdr:relSizeAnchor xmlns:cdr="http://schemas.openxmlformats.org/drawingml/2006/chartDrawing">
    <cdr:from>
      <cdr:x>0.7355</cdr:x>
      <cdr:y>0.3605</cdr:y>
    </cdr:from>
    <cdr:to>
      <cdr:x>0.83875</cdr:x>
      <cdr:y>0.492</cdr:y>
    </cdr:to>
    <cdr:sp>
      <cdr:nvSpPr>
        <cdr:cNvPr id="10" name="TextovéPole 15"/>
        <cdr:cNvSpPr txBox="1">
          <a:spLocks noChangeArrowheads="1"/>
        </cdr:cNvSpPr>
      </cdr:nvSpPr>
      <cdr:spPr>
        <a:xfrm>
          <a:off x="4019550" y="1162050"/>
          <a:ext cx="56197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min. krmiva</a:t>
          </a:r>
        </a:p>
      </cdr:txBody>
    </cdr:sp>
  </cdr:relSizeAnchor>
  <cdr:relSizeAnchor xmlns:cdr="http://schemas.openxmlformats.org/drawingml/2006/chartDrawing">
    <cdr:from>
      <cdr:x>0.8275</cdr:x>
      <cdr:y>0.36225</cdr:y>
    </cdr:from>
    <cdr:to>
      <cdr:x>0.93625</cdr:x>
      <cdr:y>0.4815</cdr:y>
    </cdr:to>
    <cdr:sp>
      <cdr:nvSpPr>
        <cdr:cNvPr id="11" name="TextovéPole 16"/>
        <cdr:cNvSpPr txBox="1">
          <a:spLocks noChangeArrowheads="1"/>
        </cdr:cNvSpPr>
      </cdr:nvSpPr>
      <cdr:spPr>
        <a:xfrm>
          <a:off x="4524375" y="1162050"/>
          <a:ext cx="60007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ost.krm.suroviny
</a:t>
          </a:r>
        </a:p>
      </cdr:txBody>
    </cdr:sp>
  </cdr:relSizeAnchor>
  <cdr:relSizeAnchor xmlns:cdr="http://schemas.openxmlformats.org/drawingml/2006/chartDrawing">
    <cdr:from>
      <cdr:x>0.903</cdr:x>
      <cdr:y>0.16325</cdr:y>
    </cdr:from>
    <cdr:to>
      <cdr:x>0.99975</cdr:x>
      <cdr:y>0.31425</cdr:y>
    </cdr:to>
    <cdr:sp>
      <cdr:nvSpPr>
        <cdr:cNvPr id="12" name="TextovéPole 17"/>
        <cdr:cNvSpPr txBox="1">
          <a:spLocks noChangeArrowheads="1"/>
        </cdr:cNvSpPr>
      </cdr:nvSpPr>
      <cdr:spPr>
        <a:xfrm>
          <a:off x="4943475" y="523875"/>
          <a:ext cx="533400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celkem krmné směsi
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</cdr:x>
      <cdr:y>0.6875</cdr:y>
    </cdr:from>
    <cdr:to>
      <cdr:x>0.1565</cdr:x>
      <cdr:y>0.773</cdr:y>
    </cdr:to>
    <cdr:sp>
      <cdr:nvSpPr>
        <cdr:cNvPr id="1" name="TextovéPole 2"/>
        <cdr:cNvSpPr txBox="1">
          <a:spLocks noChangeArrowheads="1"/>
        </cdr:cNvSpPr>
      </cdr:nvSpPr>
      <cdr:spPr>
        <a:xfrm>
          <a:off x="219075" y="1924050"/>
          <a:ext cx="6381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obiloviny
</a:t>
          </a:r>
        </a:p>
      </cdr:txBody>
    </cdr:sp>
  </cdr:relSizeAnchor>
  <cdr:relSizeAnchor xmlns:cdr="http://schemas.openxmlformats.org/drawingml/2006/chartDrawing">
    <cdr:from>
      <cdr:x>0.1235</cdr:x>
      <cdr:y>0.51475</cdr:y>
    </cdr:from>
    <cdr:to>
      <cdr:x>0.22675</cdr:x>
      <cdr:y>0.57875</cdr:y>
    </cdr:to>
    <cdr:sp>
      <cdr:nvSpPr>
        <cdr:cNvPr id="2" name="TextovéPole 3"/>
        <cdr:cNvSpPr txBox="1">
          <a:spLocks noChangeArrowheads="1"/>
        </cdr:cNvSpPr>
      </cdr:nvSpPr>
      <cdr:spPr>
        <a:xfrm>
          <a:off x="676275" y="1438275"/>
          <a:ext cx="5619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luštěniny</a:t>
          </a:r>
        </a:p>
      </cdr:txBody>
    </cdr:sp>
  </cdr:relSizeAnchor>
  <cdr:relSizeAnchor xmlns:cdr="http://schemas.openxmlformats.org/drawingml/2006/chartDrawing">
    <cdr:from>
      <cdr:x>0.19825</cdr:x>
      <cdr:y>0.3365</cdr:y>
    </cdr:from>
    <cdr:to>
      <cdr:x>0.32925</cdr:x>
      <cdr:y>0.49125</cdr:y>
    </cdr:to>
    <cdr:sp>
      <cdr:nvSpPr>
        <cdr:cNvPr id="3" name="TextovéPole 4"/>
        <cdr:cNvSpPr txBox="1">
          <a:spLocks noChangeArrowheads="1"/>
        </cdr:cNvSpPr>
      </cdr:nvSpPr>
      <cdr:spPr>
        <a:xfrm>
          <a:off x="1085850" y="933450"/>
          <a:ext cx="71437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mlýnské krmné sur.</a:t>
          </a:r>
        </a:p>
      </cdr:txBody>
    </cdr:sp>
  </cdr:relSizeAnchor>
  <cdr:relSizeAnchor xmlns:cdr="http://schemas.openxmlformats.org/drawingml/2006/chartDrawing">
    <cdr:from>
      <cdr:x>0.2865</cdr:x>
      <cdr:y>0.62775</cdr:y>
    </cdr:from>
    <cdr:to>
      <cdr:x>0.4175</cdr:x>
      <cdr:y>0.856</cdr:y>
    </cdr:to>
    <cdr:sp>
      <cdr:nvSpPr>
        <cdr:cNvPr id="4" name="TextovéPole 6"/>
        <cdr:cNvSpPr txBox="1">
          <a:spLocks noChangeArrowheads="1"/>
        </cdr:cNvSpPr>
      </cdr:nvSpPr>
      <cdr:spPr>
        <a:xfrm>
          <a:off x="1571625" y="1752600"/>
          <a:ext cx="714375" cy="638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krm.sur.z olej.semen</a:t>
          </a:r>
        </a:p>
      </cdr:txBody>
    </cdr:sp>
  </cdr:relSizeAnchor>
  <cdr:relSizeAnchor xmlns:cdr="http://schemas.openxmlformats.org/drawingml/2006/chartDrawing">
    <cdr:from>
      <cdr:x>0.37475</cdr:x>
      <cdr:y>0.37375</cdr:y>
    </cdr:from>
    <cdr:to>
      <cdr:x>0.47925</cdr:x>
      <cdr:y>0.549</cdr:y>
    </cdr:to>
    <cdr:sp>
      <cdr:nvSpPr>
        <cdr:cNvPr id="5" name="TextovéPole 7"/>
        <cdr:cNvSpPr txBox="1">
          <a:spLocks noChangeArrowheads="1"/>
        </cdr:cNvSpPr>
      </cdr:nvSpPr>
      <cdr:spPr>
        <a:xfrm>
          <a:off x="2047875" y="1038225"/>
          <a:ext cx="57150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sušené pivovar. mláto</a:t>
          </a:r>
        </a:p>
      </cdr:txBody>
    </cdr:sp>
  </cdr:relSizeAnchor>
  <cdr:relSizeAnchor xmlns:cdr="http://schemas.openxmlformats.org/drawingml/2006/chartDrawing">
    <cdr:from>
      <cdr:x>0.45175</cdr:x>
      <cdr:y>0.70575</cdr:y>
    </cdr:from>
    <cdr:to>
      <cdr:x>0.60525</cdr:x>
      <cdr:y>0.83525</cdr:y>
    </cdr:to>
    <cdr:sp>
      <cdr:nvSpPr>
        <cdr:cNvPr id="6" name="TextovéPole 8"/>
        <cdr:cNvSpPr txBox="1">
          <a:spLocks noChangeArrowheads="1"/>
        </cdr:cNvSpPr>
      </cdr:nvSpPr>
      <cdr:spPr>
        <a:xfrm>
          <a:off x="2476500" y="1971675"/>
          <a:ext cx="8382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ost. produkty potr.průmyslu</a:t>
          </a:r>
        </a:p>
      </cdr:txBody>
    </cdr:sp>
  </cdr:relSizeAnchor>
  <cdr:relSizeAnchor xmlns:cdr="http://schemas.openxmlformats.org/drawingml/2006/chartDrawing">
    <cdr:from>
      <cdr:x>0.5495</cdr:x>
      <cdr:y>0.45925</cdr:y>
    </cdr:from>
    <cdr:to>
      <cdr:x>0.68025</cdr:x>
      <cdr:y>0.58625</cdr:y>
    </cdr:to>
    <cdr:sp>
      <cdr:nvSpPr>
        <cdr:cNvPr id="7" name="TextovéPole 9"/>
        <cdr:cNvSpPr txBox="1">
          <a:spLocks noChangeArrowheads="1"/>
        </cdr:cNvSpPr>
      </cdr:nvSpPr>
      <cdr:spPr>
        <a:xfrm>
          <a:off x="3009900" y="1285875"/>
          <a:ext cx="7143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krmiva živ.původu</a:t>
          </a:r>
        </a:p>
      </cdr:txBody>
    </cdr:sp>
  </cdr:relSizeAnchor>
  <cdr:relSizeAnchor xmlns:cdr="http://schemas.openxmlformats.org/drawingml/2006/chartDrawing">
    <cdr:from>
      <cdr:x>0.65475</cdr:x>
      <cdr:y>0.37825</cdr:y>
    </cdr:from>
    <cdr:to>
      <cdr:x>0.76275</cdr:x>
      <cdr:y>0.52125</cdr:y>
    </cdr:to>
    <cdr:sp>
      <cdr:nvSpPr>
        <cdr:cNvPr id="8" name="TextovéPole 10"/>
        <cdr:cNvSpPr txBox="1">
          <a:spLocks noChangeArrowheads="1"/>
        </cdr:cNvSpPr>
      </cdr:nvSpPr>
      <cdr:spPr>
        <a:xfrm>
          <a:off x="3590925" y="1057275"/>
          <a:ext cx="59055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úsušky pícnin</a:t>
          </a:r>
        </a:p>
      </cdr:txBody>
    </cdr:sp>
  </cdr:relSizeAnchor>
  <cdr:relSizeAnchor xmlns:cdr="http://schemas.openxmlformats.org/drawingml/2006/chartDrawing">
    <cdr:from>
      <cdr:x>0.72975</cdr:x>
      <cdr:y>0.7015</cdr:y>
    </cdr:from>
    <cdr:to>
      <cdr:x>0.87675</cdr:x>
      <cdr:y>0.85825</cdr:y>
    </cdr:to>
    <cdr:sp>
      <cdr:nvSpPr>
        <cdr:cNvPr id="9" name="TextovéPole 11"/>
        <cdr:cNvSpPr txBox="1">
          <a:spLocks noChangeArrowheads="1"/>
        </cdr:cNvSpPr>
      </cdr:nvSpPr>
      <cdr:spPr>
        <a:xfrm>
          <a:off x="4000500" y="1962150"/>
          <a:ext cx="80962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min.krmiva</a:t>
          </a:r>
        </a:p>
      </cdr:txBody>
    </cdr:sp>
  </cdr:relSizeAnchor>
  <cdr:relSizeAnchor xmlns:cdr="http://schemas.openxmlformats.org/drawingml/2006/chartDrawing">
    <cdr:from>
      <cdr:x>0.797</cdr:x>
      <cdr:y>0.2095</cdr:y>
    </cdr:from>
    <cdr:to>
      <cdr:x>0.90325</cdr:x>
      <cdr:y>0.3855</cdr:y>
    </cdr:to>
    <cdr:sp>
      <cdr:nvSpPr>
        <cdr:cNvPr id="10" name="TextovéPole 12"/>
        <cdr:cNvSpPr txBox="1">
          <a:spLocks noChangeArrowheads="1"/>
        </cdr:cNvSpPr>
      </cdr:nvSpPr>
      <cdr:spPr>
        <a:xfrm>
          <a:off x="4371975" y="581025"/>
          <a:ext cx="58102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ost.krm.suroviny</a:t>
          </a:r>
        </a:p>
      </cdr:txBody>
    </cdr:sp>
  </cdr:relSizeAnchor>
  <cdr:relSizeAnchor xmlns:cdr="http://schemas.openxmlformats.org/drawingml/2006/chartDrawing">
    <cdr:from>
      <cdr:x>0.88625</cdr:x>
      <cdr:y>0.68975</cdr:y>
    </cdr:from>
    <cdr:to>
      <cdr:x>1</cdr:x>
      <cdr:y>0.8605</cdr:y>
    </cdr:to>
    <cdr:sp>
      <cdr:nvSpPr>
        <cdr:cNvPr id="11" name="TextovéPole 13"/>
        <cdr:cNvSpPr txBox="1">
          <a:spLocks noChangeArrowheads="1"/>
        </cdr:cNvSpPr>
      </cdr:nvSpPr>
      <cdr:spPr>
        <a:xfrm>
          <a:off x="4857750" y="1924050"/>
          <a:ext cx="676275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celkem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krm. směsi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600075</xdr:colOff>
      <xdr:row>15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5476875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15</xdr:row>
      <xdr:rowOff>28575</xdr:rowOff>
    </xdr:from>
    <xdr:to>
      <xdr:col>8</xdr:col>
      <xdr:colOff>600075</xdr:colOff>
      <xdr:row>36</xdr:row>
      <xdr:rowOff>38100</xdr:rowOff>
    </xdr:to>
    <xdr:graphicFrame>
      <xdr:nvGraphicFramePr>
        <xdr:cNvPr id="2" name="Chart 2"/>
        <xdr:cNvGraphicFramePr/>
      </xdr:nvGraphicFramePr>
      <xdr:xfrm>
        <a:off x="0" y="2457450"/>
        <a:ext cx="5476875" cy="3409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36</xdr:row>
      <xdr:rowOff>38100</xdr:rowOff>
    </xdr:from>
    <xdr:to>
      <xdr:col>8</xdr:col>
      <xdr:colOff>600075</xdr:colOff>
      <xdr:row>55</xdr:row>
      <xdr:rowOff>152400</xdr:rowOff>
    </xdr:to>
    <xdr:graphicFrame>
      <xdr:nvGraphicFramePr>
        <xdr:cNvPr id="3" name="Chart 3"/>
        <xdr:cNvGraphicFramePr/>
      </xdr:nvGraphicFramePr>
      <xdr:xfrm>
        <a:off x="0" y="5867400"/>
        <a:ext cx="5476875" cy="3190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73</xdr:row>
      <xdr:rowOff>123825</xdr:rowOff>
    </xdr:from>
    <xdr:to>
      <xdr:col>8</xdr:col>
      <xdr:colOff>600075</xdr:colOff>
      <xdr:row>93</xdr:row>
      <xdr:rowOff>114300</xdr:rowOff>
    </xdr:to>
    <xdr:graphicFrame>
      <xdr:nvGraphicFramePr>
        <xdr:cNvPr id="4" name="Chart 5"/>
        <xdr:cNvGraphicFramePr/>
      </xdr:nvGraphicFramePr>
      <xdr:xfrm>
        <a:off x="0" y="11944350"/>
        <a:ext cx="5476875" cy="3228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93</xdr:row>
      <xdr:rowOff>123825</xdr:rowOff>
    </xdr:from>
    <xdr:to>
      <xdr:col>9</xdr:col>
      <xdr:colOff>0</xdr:colOff>
      <xdr:row>111</xdr:row>
      <xdr:rowOff>9525</xdr:rowOff>
    </xdr:to>
    <xdr:graphicFrame>
      <xdr:nvGraphicFramePr>
        <xdr:cNvPr id="5" name="Chart 6"/>
        <xdr:cNvGraphicFramePr/>
      </xdr:nvGraphicFramePr>
      <xdr:xfrm>
        <a:off x="0" y="15182850"/>
        <a:ext cx="5486400" cy="2800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56</xdr:row>
      <xdr:rowOff>0</xdr:rowOff>
    </xdr:from>
    <xdr:to>
      <xdr:col>9</xdr:col>
      <xdr:colOff>0</xdr:colOff>
      <xdr:row>73</xdr:row>
      <xdr:rowOff>123825</xdr:rowOff>
    </xdr:to>
    <xdr:graphicFrame>
      <xdr:nvGraphicFramePr>
        <xdr:cNvPr id="6" name="Chart 4"/>
        <xdr:cNvGraphicFramePr/>
      </xdr:nvGraphicFramePr>
      <xdr:xfrm>
        <a:off x="0" y="9067800"/>
        <a:ext cx="5486400" cy="28765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oneCellAnchor>
    <xdr:from>
      <xdr:col>6</xdr:col>
      <xdr:colOff>247650</xdr:colOff>
      <xdr:row>91</xdr:row>
      <xdr:rowOff>47625</xdr:rowOff>
    </xdr:from>
    <xdr:ext cx="180975" cy="266700"/>
    <xdr:sp fLocksText="0">
      <xdr:nvSpPr>
        <xdr:cNvPr id="7" name="TextovéPole 7"/>
        <xdr:cNvSpPr txBox="1">
          <a:spLocks noChangeArrowheads="1"/>
        </xdr:cNvSpPr>
      </xdr:nvSpPr>
      <xdr:spPr>
        <a:xfrm>
          <a:off x="3905250" y="14782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62"/>
  <sheetViews>
    <sheetView zoomScalePageLayoutView="0" workbookViewId="0" topLeftCell="P1">
      <selection activeCell="L11" sqref="L11"/>
    </sheetView>
  </sheetViews>
  <sheetFormatPr defaultColWidth="9.140625" defaultRowHeight="12.75"/>
  <cols>
    <col min="1" max="1" width="33.28125" style="0" customWidth="1"/>
    <col min="2" max="2" width="7.00390625" style="0" customWidth="1"/>
    <col min="3" max="7" width="9.57421875" style="0" customWidth="1"/>
    <col min="16" max="17" width="11.421875" style="96" bestFit="1" customWidth="1"/>
    <col min="20" max="20" width="9.140625" style="96" customWidth="1"/>
  </cols>
  <sheetData>
    <row r="2" spans="1:7" ht="12.75">
      <c r="A2" s="72" t="s">
        <v>0</v>
      </c>
      <c r="C2" s="5"/>
      <c r="D2" s="5"/>
      <c r="E2" s="5"/>
      <c r="F2" s="5"/>
      <c r="G2" s="5"/>
    </row>
    <row r="3" spans="2:17" ht="12.75">
      <c r="B3" t="s">
        <v>1</v>
      </c>
      <c r="C3" s="5">
        <v>1999</v>
      </c>
      <c r="D3" s="5">
        <v>2000</v>
      </c>
      <c r="E3" s="5">
        <v>2001</v>
      </c>
      <c r="F3" s="5">
        <v>2002</v>
      </c>
      <c r="G3" s="5">
        <v>2003</v>
      </c>
      <c r="H3" s="5">
        <v>2004</v>
      </c>
      <c r="I3" s="5">
        <v>2005</v>
      </c>
      <c r="J3" s="5">
        <v>2006</v>
      </c>
      <c r="K3" s="5">
        <v>2007</v>
      </c>
      <c r="L3" s="5">
        <v>2008</v>
      </c>
      <c r="P3" s="96" t="s">
        <v>62</v>
      </c>
      <c r="Q3" s="96" t="s">
        <v>63</v>
      </c>
    </row>
    <row r="4" spans="1:19" ht="12.75">
      <c r="A4" s="1" t="s">
        <v>2</v>
      </c>
      <c r="B4" s="1">
        <v>101</v>
      </c>
      <c r="C4" s="39">
        <v>1451.545</v>
      </c>
      <c r="D4" s="40">
        <v>1423.397</v>
      </c>
      <c r="E4" s="40">
        <v>1507.683</v>
      </c>
      <c r="F4" s="40">
        <v>1416.712</v>
      </c>
      <c r="G4" s="40">
        <v>1474.804</v>
      </c>
      <c r="H4" s="65">
        <v>1213.674</v>
      </c>
      <c r="I4" s="66">
        <v>1199.391</v>
      </c>
      <c r="J4" s="66">
        <v>1243.014</v>
      </c>
      <c r="K4" s="39">
        <v>1268.147</v>
      </c>
      <c r="L4" s="45"/>
      <c r="M4" s="45"/>
      <c r="N4" s="45">
        <f>K4-J4</f>
        <v>25.133000000000038</v>
      </c>
      <c r="O4" s="3">
        <f>J4-I4</f>
        <v>43.62299999999982</v>
      </c>
      <c r="P4" s="96">
        <f>J4/I4</f>
        <v>1.0363709582613174</v>
      </c>
      <c r="Q4" s="96">
        <f>K4/J4</f>
        <v>1.0202194021949873</v>
      </c>
      <c r="S4" s="96">
        <f>K4/$K$25</f>
        <v>0.39914960772674135</v>
      </c>
    </row>
    <row r="5" spans="1:20" ht="12.75">
      <c r="A5" t="s">
        <v>3</v>
      </c>
      <c r="B5">
        <v>102</v>
      </c>
      <c r="C5" s="41">
        <v>1237.73</v>
      </c>
      <c r="D5" s="42">
        <v>1192.592</v>
      </c>
      <c r="E5" s="42">
        <v>1265.195</v>
      </c>
      <c r="F5" s="42">
        <v>1211.06</v>
      </c>
      <c r="G5" s="42">
        <v>1265.392</v>
      </c>
      <c r="H5" s="67">
        <v>1028.677</v>
      </c>
      <c r="I5" s="68">
        <v>990.246</v>
      </c>
      <c r="J5" s="68">
        <v>1066.798</v>
      </c>
      <c r="K5" s="68">
        <v>1051.171</v>
      </c>
      <c r="L5" s="46"/>
      <c r="M5" s="46"/>
      <c r="N5" s="45">
        <f aca="true" t="shared" si="0" ref="N5:N58">K5-J5</f>
        <v>-15.626999999999953</v>
      </c>
      <c r="O5" s="3">
        <f aca="true" t="shared" si="1" ref="O5:O58">J5-I5</f>
        <v>76.55200000000002</v>
      </c>
      <c r="P5" s="96">
        <f aca="true" t="shared" si="2" ref="P5:P58">J5/I5</f>
        <v>1.0773060431448347</v>
      </c>
      <c r="Q5" s="96">
        <f aca="true" t="shared" si="3" ref="Q5:Q58">K5/J5</f>
        <v>0.9853514910976586</v>
      </c>
      <c r="S5" s="96">
        <f aca="true" t="shared" si="4" ref="S5:S23">K5/$K$25</f>
        <v>0.3308563536433288</v>
      </c>
      <c r="T5" s="96">
        <f>K5/K4</f>
        <v>0.8289031161213961</v>
      </c>
    </row>
    <row r="6" spans="1:20" ht="12.75">
      <c r="A6" t="s">
        <v>4</v>
      </c>
      <c r="B6">
        <v>103</v>
      </c>
      <c r="C6" s="41">
        <v>213.815</v>
      </c>
      <c r="D6" s="42">
        <v>230.805</v>
      </c>
      <c r="E6" s="42">
        <v>242.488</v>
      </c>
      <c r="F6" s="42">
        <v>205.652</v>
      </c>
      <c r="G6" s="42">
        <v>209.412</v>
      </c>
      <c r="H6" s="67">
        <v>184.977</v>
      </c>
      <c r="I6" s="68">
        <v>209.145</v>
      </c>
      <c r="J6" s="68">
        <v>176.216</v>
      </c>
      <c r="K6" s="68">
        <v>216.976</v>
      </c>
      <c r="L6" s="46"/>
      <c r="M6" s="46"/>
      <c r="N6" s="45">
        <f t="shared" si="0"/>
        <v>40.75999999999999</v>
      </c>
      <c r="O6" s="3">
        <f t="shared" si="1"/>
        <v>-32.929</v>
      </c>
      <c r="P6" s="96">
        <f t="shared" si="2"/>
        <v>0.8425542088025054</v>
      </c>
      <c r="Q6" s="96">
        <f t="shared" si="3"/>
        <v>1.231307032278567</v>
      </c>
      <c r="S6" s="96">
        <f t="shared" si="4"/>
        <v>0.06829325408341261</v>
      </c>
      <c r="T6" s="96">
        <f>K6/K4</f>
        <v>0.171096883878604</v>
      </c>
    </row>
    <row r="7" spans="1:19" ht="12.75">
      <c r="A7" s="1" t="s">
        <v>5</v>
      </c>
      <c r="B7" s="1">
        <v>104</v>
      </c>
      <c r="C7" s="43">
        <v>967.809</v>
      </c>
      <c r="D7" s="44">
        <v>1013.784</v>
      </c>
      <c r="E7" s="44">
        <v>1095.888</v>
      </c>
      <c r="F7" s="44">
        <v>1084.979</v>
      </c>
      <c r="G7" s="44">
        <v>1038.127</v>
      </c>
      <c r="H7" s="65">
        <v>973.667</v>
      </c>
      <c r="I7" s="66">
        <v>905.237</v>
      </c>
      <c r="J7" s="39">
        <v>961.968</v>
      </c>
      <c r="K7" s="39">
        <v>1074.327</v>
      </c>
      <c r="L7" s="45"/>
      <c r="M7" s="45"/>
      <c r="N7" s="45">
        <f t="shared" si="0"/>
        <v>112.35900000000004</v>
      </c>
      <c r="O7" s="3">
        <f t="shared" si="1"/>
        <v>56.730999999999995</v>
      </c>
      <c r="P7" s="96">
        <f t="shared" si="2"/>
        <v>1.0626697759813175</v>
      </c>
      <c r="Q7" s="96">
        <f t="shared" si="3"/>
        <v>1.1168011825757198</v>
      </c>
      <c r="S7" s="96">
        <f t="shared" si="4"/>
        <v>0.3381447108420766</v>
      </c>
    </row>
    <row r="8" spans="1:20" ht="12.75">
      <c r="A8" t="s">
        <v>3</v>
      </c>
      <c r="B8">
        <v>105</v>
      </c>
      <c r="C8" s="41">
        <v>907.65</v>
      </c>
      <c r="D8" s="42">
        <v>930.508</v>
      </c>
      <c r="E8" s="42">
        <v>1005.388</v>
      </c>
      <c r="F8" s="42">
        <v>980.637</v>
      </c>
      <c r="G8" s="42">
        <v>941.859</v>
      </c>
      <c r="H8" s="67">
        <v>854.063</v>
      </c>
      <c r="I8" s="68">
        <v>822.903</v>
      </c>
      <c r="J8" s="68">
        <v>855.823</v>
      </c>
      <c r="K8" s="68">
        <v>967.603</v>
      </c>
      <c r="L8" s="46"/>
      <c r="M8" s="46"/>
      <c r="N8" s="45">
        <f t="shared" si="0"/>
        <v>111.77999999999997</v>
      </c>
      <c r="O8" s="3">
        <f t="shared" si="1"/>
        <v>32.91999999999996</v>
      </c>
      <c r="P8" s="96">
        <f t="shared" si="2"/>
        <v>1.0400047150150138</v>
      </c>
      <c r="Q8" s="96">
        <f t="shared" si="3"/>
        <v>1.1306111193552872</v>
      </c>
      <c r="S8" s="96">
        <f t="shared" si="4"/>
        <v>0.30455330327258445</v>
      </c>
      <c r="T8" s="96">
        <f>K8/K7</f>
        <v>0.9006596687973029</v>
      </c>
    </row>
    <row r="9" spans="1:20" ht="12.75">
      <c r="A9" t="s">
        <v>4</v>
      </c>
      <c r="B9">
        <v>106</v>
      </c>
      <c r="C9" s="41">
        <v>60.159</v>
      </c>
      <c r="D9" s="42">
        <v>83.276</v>
      </c>
      <c r="E9" s="42">
        <v>90.5</v>
      </c>
      <c r="F9" s="42">
        <v>104.342</v>
      </c>
      <c r="G9" s="42">
        <v>96.268</v>
      </c>
      <c r="H9" s="67">
        <v>119.604</v>
      </c>
      <c r="I9" s="68">
        <v>82.334</v>
      </c>
      <c r="J9" s="68">
        <v>106.145</v>
      </c>
      <c r="K9" s="68">
        <v>106.724</v>
      </c>
      <c r="L9" s="46"/>
      <c r="M9" s="46"/>
      <c r="N9" s="45">
        <f t="shared" si="0"/>
        <v>0.5790000000000077</v>
      </c>
      <c r="O9" s="3">
        <f t="shared" si="1"/>
        <v>23.810999999999993</v>
      </c>
      <c r="P9" s="96">
        <f t="shared" si="2"/>
        <v>1.2892000874486844</v>
      </c>
      <c r="Q9" s="96">
        <f t="shared" si="3"/>
        <v>1.005454802392953</v>
      </c>
      <c r="S9" s="96">
        <f t="shared" si="4"/>
        <v>0.03359140756949214</v>
      </c>
      <c r="T9" s="96">
        <f>K9/K7</f>
        <v>0.09934033120269714</v>
      </c>
    </row>
    <row r="10" spans="1:19" ht="12.75">
      <c r="A10" s="1" t="s">
        <v>6</v>
      </c>
      <c r="B10" s="1">
        <v>107</v>
      </c>
      <c r="C10" s="43">
        <v>593.47</v>
      </c>
      <c r="D10" s="44">
        <v>568.573</v>
      </c>
      <c r="E10" s="44">
        <v>611.808</v>
      </c>
      <c r="F10" s="44">
        <v>498.524</v>
      </c>
      <c r="G10" s="44">
        <v>498.142</v>
      </c>
      <c r="H10" s="65">
        <v>470.494</v>
      </c>
      <c r="I10" s="66">
        <v>541.532</v>
      </c>
      <c r="J10" s="66">
        <v>544.719</v>
      </c>
      <c r="K10" s="39">
        <v>547.957</v>
      </c>
      <c r="L10" s="45"/>
      <c r="M10" s="45"/>
      <c r="N10" s="45">
        <f t="shared" si="0"/>
        <v>3.2379999999999427</v>
      </c>
      <c r="O10" s="3">
        <f t="shared" si="1"/>
        <v>3.187000000000012</v>
      </c>
      <c r="P10" s="96">
        <f t="shared" si="2"/>
        <v>1.0058851554478776</v>
      </c>
      <c r="Q10" s="96">
        <f t="shared" si="3"/>
        <v>1.0059443492883486</v>
      </c>
      <c r="S10" s="96">
        <f t="shared" si="4"/>
        <v>0.17246961243540537</v>
      </c>
    </row>
    <row r="11" spans="1:20" ht="12.75">
      <c r="A11" t="s">
        <v>3</v>
      </c>
      <c r="B11">
        <v>108</v>
      </c>
      <c r="C11" s="41">
        <v>514.537</v>
      </c>
      <c r="D11" s="42">
        <v>486.9</v>
      </c>
      <c r="E11" s="42">
        <v>519.957</v>
      </c>
      <c r="F11" s="42">
        <v>428.401</v>
      </c>
      <c r="G11" s="42">
        <v>420.62</v>
      </c>
      <c r="H11" s="67">
        <v>398.755</v>
      </c>
      <c r="I11" s="68">
        <v>456.392</v>
      </c>
      <c r="J11" s="68">
        <v>450.744</v>
      </c>
      <c r="K11" s="68">
        <v>462.411</v>
      </c>
      <c r="L11" s="46"/>
      <c r="M11" s="46"/>
      <c r="N11" s="45">
        <f t="shared" si="0"/>
        <v>11.666999999999973</v>
      </c>
      <c r="O11" s="3">
        <f t="shared" si="1"/>
        <v>-5.647999999999968</v>
      </c>
      <c r="P11" s="96">
        <f t="shared" si="2"/>
        <v>0.9876246735262669</v>
      </c>
      <c r="Q11" s="96">
        <f t="shared" si="3"/>
        <v>1.0258838719982961</v>
      </c>
      <c r="S11" s="96">
        <f t="shared" si="4"/>
        <v>0.14554398603516014</v>
      </c>
      <c r="T11" s="96">
        <f>K11/K10</f>
        <v>0.8438819104418778</v>
      </c>
    </row>
    <row r="12" spans="1:20" ht="12.75">
      <c r="A12" t="s">
        <v>4</v>
      </c>
      <c r="B12">
        <v>109</v>
      </c>
      <c r="C12" s="41">
        <v>78.933</v>
      </c>
      <c r="D12" s="42">
        <v>81.673</v>
      </c>
      <c r="E12" s="42">
        <v>91.851</v>
      </c>
      <c r="F12" s="42">
        <v>70.123</v>
      </c>
      <c r="G12" s="42">
        <v>77.522</v>
      </c>
      <c r="H12" s="67">
        <v>71.739</v>
      </c>
      <c r="I12" s="68">
        <v>85.14</v>
      </c>
      <c r="J12" s="68">
        <v>93.975</v>
      </c>
      <c r="K12" s="68">
        <v>85.546</v>
      </c>
      <c r="L12" s="46"/>
      <c r="M12" s="46"/>
      <c r="N12" s="45">
        <f t="shared" si="0"/>
        <v>-8.428999999999988</v>
      </c>
      <c r="O12" s="3">
        <f t="shared" si="1"/>
        <v>8.834999999999994</v>
      </c>
      <c r="P12" s="96">
        <f t="shared" si="2"/>
        <v>1.1037702607470048</v>
      </c>
      <c r="Q12" s="96">
        <f t="shared" si="3"/>
        <v>0.9103059324288376</v>
      </c>
      <c r="S12" s="96">
        <f t="shared" si="4"/>
        <v>0.026925626400245258</v>
      </c>
      <c r="T12" s="96">
        <f>K12/K10</f>
        <v>0.15611808955812229</v>
      </c>
    </row>
    <row r="13" spans="1:19" ht="12.75">
      <c r="A13" s="1" t="s">
        <v>7</v>
      </c>
      <c r="B13" s="1">
        <v>110</v>
      </c>
      <c r="C13" s="43">
        <v>145.18</v>
      </c>
      <c r="D13" s="44">
        <v>126.442</v>
      </c>
      <c r="E13" s="44">
        <v>132.097</v>
      </c>
      <c r="F13" s="44">
        <v>103.045</v>
      </c>
      <c r="G13" s="44">
        <v>126.877</v>
      </c>
      <c r="H13" s="65">
        <v>86.845</v>
      </c>
      <c r="I13" s="39">
        <v>84.808</v>
      </c>
      <c r="J13" s="39">
        <v>89.04</v>
      </c>
      <c r="K13" s="39">
        <v>112.015</v>
      </c>
      <c r="L13" s="45"/>
      <c r="M13" s="45"/>
      <c r="N13" s="45">
        <f t="shared" si="0"/>
        <v>22.974999999999994</v>
      </c>
      <c r="O13" s="3">
        <f t="shared" si="1"/>
        <v>4.231999999999999</v>
      </c>
      <c r="P13" s="96">
        <f t="shared" si="2"/>
        <v>1.0499009527403076</v>
      </c>
      <c r="Q13" s="96">
        <f t="shared" si="3"/>
        <v>1.2580300988319855</v>
      </c>
      <c r="S13" s="96">
        <f t="shared" si="4"/>
        <v>0.035256751235866926</v>
      </c>
    </row>
    <row r="14" spans="1:20" ht="12.75">
      <c r="A14" t="s">
        <v>3</v>
      </c>
      <c r="B14">
        <v>111</v>
      </c>
      <c r="C14" s="41">
        <v>143.776</v>
      </c>
      <c r="D14" s="42">
        <v>125.626</v>
      </c>
      <c r="E14" s="42">
        <v>131.098</v>
      </c>
      <c r="F14" s="42">
        <v>102.545</v>
      </c>
      <c r="G14" s="42">
        <v>106.171</v>
      </c>
      <c r="H14" s="67">
        <v>85.824</v>
      </c>
      <c r="I14" s="68">
        <v>84.175</v>
      </c>
      <c r="J14" s="68">
        <v>88.405</v>
      </c>
      <c r="K14" s="68">
        <v>111.342</v>
      </c>
      <c r="L14" s="46"/>
      <c r="M14" s="46"/>
      <c r="N14" s="45">
        <f t="shared" si="0"/>
        <v>22.936999999999998</v>
      </c>
      <c r="O14" s="3">
        <f t="shared" si="1"/>
        <v>4.230000000000004</v>
      </c>
      <c r="P14" s="96">
        <f t="shared" si="2"/>
        <v>1.0502524502524504</v>
      </c>
      <c r="Q14" s="96">
        <f t="shared" si="3"/>
        <v>1.2594536508116057</v>
      </c>
      <c r="S14" s="96">
        <f t="shared" si="4"/>
        <v>0.035044924305708124</v>
      </c>
      <c r="T14" s="96">
        <f>K14/K13</f>
        <v>0.9939918760880239</v>
      </c>
    </row>
    <row r="15" spans="1:20" ht="12.75">
      <c r="A15" t="s">
        <v>4</v>
      </c>
      <c r="B15">
        <v>112</v>
      </c>
      <c r="C15" s="41">
        <v>1.404</v>
      </c>
      <c r="D15" s="42">
        <v>0.816</v>
      </c>
      <c r="E15" s="42">
        <v>0.999</v>
      </c>
      <c r="F15" s="42">
        <v>0.5</v>
      </c>
      <c r="G15" s="42">
        <v>20.706</v>
      </c>
      <c r="H15" s="67">
        <v>1.021</v>
      </c>
      <c r="I15" s="68">
        <v>0.633</v>
      </c>
      <c r="J15" s="68">
        <v>0.635</v>
      </c>
      <c r="K15" s="68">
        <v>0.673</v>
      </c>
      <c r="L15" s="46"/>
      <c r="M15" s="46"/>
      <c r="N15" s="45">
        <f t="shared" si="0"/>
        <v>0.038000000000000034</v>
      </c>
      <c r="O15" s="3">
        <f t="shared" si="1"/>
        <v>0.0020000000000000018</v>
      </c>
      <c r="P15" s="96">
        <f t="shared" si="2"/>
        <v>1.0031595576619274</v>
      </c>
      <c r="Q15" s="96">
        <f t="shared" si="3"/>
        <v>1.0598425196850394</v>
      </c>
      <c r="S15" s="96">
        <f t="shared" si="4"/>
        <v>0.00021182693015880412</v>
      </c>
      <c r="T15" s="96">
        <f>K15/K13</f>
        <v>0.006008123911976075</v>
      </c>
    </row>
    <row r="16" spans="1:19" ht="12.75">
      <c r="A16" s="1" t="s">
        <v>8</v>
      </c>
      <c r="B16" s="1">
        <v>113</v>
      </c>
      <c r="C16" s="43">
        <v>3158.004</v>
      </c>
      <c r="D16" s="44">
        <v>3132.196</v>
      </c>
      <c r="E16" s="44">
        <v>3347.476</v>
      </c>
      <c r="F16" s="44">
        <v>3103.26</v>
      </c>
      <c r="G16" s="44">
        <v>3137.95</v>
      </c>
      <c r="H16" s="65">
        <v>2744.68</v>
      </c>
      <c r="I16" s="39">
        <v>2730.968</v>
      </c>
      <c r="J16" s="39">
        <v>2838.741</v>
      </c>
      <c r="K16" s="39">
        <v>3002.446</v>
      </c>
      <c r="L16" s="45"/>
      <c r="M16" s="45"/>
      <c r="N16" s="45">
        <f t="shared" si="0"/>
        <v>163.70499999999993</v>
      </c>
      <c r="O16" s="3">
        <f t="shared" si="1"/>
        <v>107.77300000000014</v>
      </c>
      <c r="P16" s="96">
        <f t="shared" si="2"/>
        <v>1.039463296530754</v>
      </c>
      <c r="Q16" s="96">
        <f t="shared" si="3"/>
        <v>1.0576681705023459</v>
      </c>
      <c r="S16" s="96">
        <f t="shared" si="4"/>
        <v>0.9450206822400903</v>
      </c>
    </row>
    <row r="17" spans="3:19" ht="12.75">
      <c r="C17" s="3"/>
      <c r="D17" s="3"/>
      <c r="E17" s="3"/>
      <c r="F17" s="3"/>
      <c r="G17" s="3"/>
      <c r="N17" s="45">
        <f t="shared" si="0"/>
        <v>0</v>
      </c>
      <c r="O17" s="3">
        <f t="shared" si="1"/>
        <v>0</v>
      </c>
      <c r="P17" s="96" t="e">
        <f t="shared" si="2"/>
        <v>#DIV/0!</v>
      </c>
      <c r="Q17" s="96" t="e">
        <f t="shared" si="3"/>
        <v>#DIV/0!</v>
      </c>
      <c r="S17" s="96">
        <f t="shared" si="4"/>
        <v>0</v>
      </c>
    </row>
    <row r="18" spans="1:19" ht="12.75">
      <c r="A18" s="72" t="s">
        <v>9</v>
      </c>
      <c r="N18" s="45">
        <f t="shared" si="0"/>
        <v>0</v>
      </c>
      <c r="O18" s="3">
        <f t="shared" si="1"/>
        <v>0</v>
      </c>
      <c r="P18" s="96" t="e">
        <f t="shared" si="2"/>
        <v>#DIV/0!</v>
      </c>
      <c r="Q18" s="96" t="e">
        <f t="shared" si="3"/>
        <v>#DIV/0!</v>
      </c>
      <c r="S18" s="96">
        <f t="shared" si="4"/>
        <v>0</v>
      </c>
    </row>
    <row r="19" spans="14:19" ht="12.75">
      <c r="N19" s="45">
        <f t="shared" si="0"/>
        <v>0</v>
      </c>
      <c r="O19" s="3">
        <f t="shared" si="1"/>
        <v>0</v>
      </c>
      <c r="P19" s="96" t="e">
        <f t="shared" si="2"/>
        <v>#DIV/0!</v>
      </c>
      <c r="Q19" s="96" t="e">
        <f t="shared" si="3"/>
        <v>#DIV/0!</v>
      </c>
      <c r="S19" s="96">
        <f t="shared" si="4"/>
        <v>0</v>
      </c>
    </row>
    <row r="20" spans="1:19" ht="12.75">
      <c r="A20" t="s">
        <v>48</v>
      </c>
      <c r="B20">
        <v>201</v>
      </c>
      <c r="C20" s="47">
        <v>52.135</v>
      </c>
      <c r="D20" s="48">
        <v>64.097</v>
      </c>
      <c r="E20" s="48">
        <v>89.545</v>
      </c>
      <c r="F20" s="48">
        <v>93.161</v>
      </c>
      <c r="G20" s="48">
        <v>115.67</v>
      </c>
      <c r="H20" s="67">
        <v>98.374</v>
      </c>
      <c r="I20" s="67">
        <v>239.634</v>
      </c>
      <c r="J20" s="67">
        <v>118.313</v>
      </c>
      <c r="K20" s="67">
        <v>164.506</v>
      </c>
      <c r="L20" s="19"/>
      <c r="N20" s="45">
        <f t="shared" si="0"/>
        <v>46.193</v>
      </c>
      <c r="O20" s="3">
        <f t="shared" si="1"/>
        <v>-121.32099999999998</v>
      </c>
      <c r="P20" s="96">
        <f t="shared" si="2"/>
        <v>0.49372376207049085</v>
      </c>
      <c r="Q20" s="96">
        <f t="shared" si="3"/>
        <v>1.3904304683339954</v>
      </c>
      <c r="S20" s="96">
        <f t="shared" si="4"/>
        <v>0.051778307537450566</v>
      </c>
    </row>
    <row r="21" spans="1:19" ht="12.75">
      <c r="A21" t="s">
        <v>49</v>
      </c>
      <c r="B21">
        <v>202</v>
      </c>
      <c r="C21" s="49">
        <v>1.104</v>
      </c>
      <c r="D21" s="50">
        <v>1.391</v>
      </c>
      <c r="E21" s="50">
        <v>1.434</v>
      </c>
      <c r="F21" s="50">
        <v>2.036</v>
      </c>
      <c r="G21" s="50">
        <v>3.353</v>
      </c>
      <c r="H21" s="67">
        <v>1.799</v>
      </c>
      <c r="I21" s="67">
        <v>1.446</v>
      </c>
      <c r="J21" s="67">
        <v>1.257</v>
      </c>
      <c r="K21" s="67">
        <v>1.373</v>
      </c>
      <c r="L21" s="19"/>
      <c r="N21" s="45">
        <f t="shared" si="0"/>
        <v>0.1160000000000001</v>
      </c>
      <c r="O21" s="3">
        <f t="shared" si="1"/>
        <v>-0.18900000000000006</v>
      </c>
      <c r="P21" s="96">
        <f t="shared" si="2"/>
        <v>0.8692946058091285</v>
      </c>
      <c r="Q21" s="96">
        <f t="shared" si="3"/>
        <v>1.0922832140015912</v>
      </c>
      <c r="S21" s="96">
        <f t="shared" si="4"/>
        <v>0.000432152117545376</v>
      </c>
    </row>
    <row r="22" spans="1:19" ht="12.75">
      <c r="A22" t="s">
        <v>17</v>
      </c>
      <c r="B22">
        <v>203</v>
      </c>
      <c r="C22" s="49">
        <v>4.469</v>
      </c>
      <c r="D22" s="50">
        <v>3.824</v>
      </c>
      <c r="E22" s="50">
        <v>4.83</v>
      </c>
      <c r="F22" s="50">
        <v>12.351</v>
      </c>
      <c r="G22" s="50">
        <v>1.752</v>
      </c>
      <c r="H22" s="67">
        <v>3.17</v>
      </c>
      <c r="I22" s="67">
        <v>9.642</v>
      </c>
      <c r="J22" s="67">
        <v>2.948</v>
      </c>
      <c r="K22" s="67">
        <v>8.797</v>
      </c>
      <c r="L22" s="19"/>
      <c r="N22" s="45">
        <f t="shared" si="0"/>
        <v>5.849</v>
      </c>
      <c r="O22" s="3">
        <f t="shared" si="1"/>
        <v>-6.693999999999999</v>
      </c>
      <c r="P22" s="96">
        <f t="shared" si="2"/>
        <v>0.30574569591371087</v>
      </c>
      <c r="Q22" s="96">
        <f t="shared" si="3"/>
        <v>2.9840569877883314</v>
      </c>
      <c r="S22" s="96">
        <f t="shared" si="4"/>
        <v>0.0027688581049138184</v>
      </c>
    </row>
    <row r="23" spans="1:19" ht="12.75">
      <c r="A23" s="1" t="s">
        <v>50</v>
      </c>
      <c r="B23" s="1">
        <v>204</v>
      </c>
      <c r="C23" s="51">
        <v>57.708</v>
      </c>
      <c r="D23" s="52">
        <v>69.312</v>
      </c>
      <c r="E23" s="52">
        <v>95.809</v>
      </c>
      <c r="F23" s="52">
        <v>107.548</v>
      </c>
      <c r="G23" s="52">
        <v>120.775</v>
      </c>
      <c r="H23" s="65">
        <v>103.253</v>
      </c>
      <c r="I23" s="70">
        <v>250.722</v>
      </c>
      <c r="J23" s="65">
        <v>122.518</v>
      </c>
      <c r="K23" s="65">
        <v>174.676</v>
      </c>
      <c r="L23" s="98"/>
      <c r="N23" s="45">
        <f t="shared" si="0"/>
        <v>52.15799999999999</v>
      </c>
      <c r="O23" s="3">
        <f t="shared" si="1"/>
        <v>-128.204</v>
      </c>
      <c r="P23" s="96">
        <f t="shared" si="2"/>
        <v>0.48866074776046775</v>
      </c>
      <c r="Q23" s="96">
        <f t="shared" si="3"/>
        <v>1.4257170374965311</v>
      </c>
      <c r="S23" s="96">
        <f t="shared" si="4"/>
        <v>0.05497931775990975</v>
      </c>
    </row>
    <row r="24" spans="3:17" ht="12.75">
      <c r="C24" s="3"/>
      <c r="D24" s="3"/>
      <c r="E24" s="3"/>
      <c r="F24" s="3"/>
      <c r="G24" s="3"/>
      <c r="N24" s="45">
        <f t="shared" si="0"/>
        <v>0</v>
      </c>
      <c r="O24" s="3">
        <f t="shared" si="1"/>
        <v>0</v>
      </c>
      <c r="P24" s="96" t="e">
        <f t="shared" si="2"/>
        <v>#DIV/0!</v>
      </c>
      <c r="Q24" s="96" t="e">
        <f t="shared" si="3"/>
        <v>#DIV/0!</v>
      </c>
    </row>
    <row r="25" spans="1:17" ht="12.75">
      <c r="A25" s="1" t="s">
        <v>51</v>
      </c>
      <c r="B25" s="1"/>
      <c r="C25" s="2">
        <f>C23+C16</f>
        <v>3215.712</v>
      </c>
      <c r="D25" s="2">
        <f>D23+D16</f>
        <v>3201.508</v>
      </c>
      <c r="E25" s="2">
        <f>E23+E16</f>
        <v>3443.2850000000003</v>
      </c>
      <c r="F25" s="2">
        <v>3210.8080350395244</v>
      </c>
      <c r="G25" s="2">
        <f>G23+G16</f>
        <v>3258.725</v>
      </c>
      <c r="H25" s="2">
        <f>H23+H16</f>
        <v>2847.933</v>
      </c>
      <c r="I25" s="2">
        <f>I23+I16</f>
        <v>2981.69</v>
      </c>
      <c r="J25" s="2">
        <f>J23+J16</f>
        <v>2961.259</v>
      </c>
      <c r="K25" s="2">
        <f>K23+K16</f>
        <v>3177.122</v>
      </c>
      <c r="L25" s="2"/>
      <c r="N25" s="45">
        <f t="shared" si="0"/>
        <v>215.86299999999983</v>
      </c>
      <c r="O25" s="3">
        <f t="shared" si="1"/>
        <v>-20.43100000000004</v>
      </c>
      <c r="P25" s="96">
        <f t="shared" si="2"/>
        <v>0.9931478456848297</v>
      </c>
      <c r="Q25" s="96">
        <f t="shared" si="3"/>
        <v>1.0728956838966128</v>
      </c>
    </row>
    <row r="26" spans="1:17" ht="12.75">
      <c r="A26" s="1"/>
      <c r="B26" s="1"/>
      <c r="C26" s="2"/>
      <c r="D26" s="2"/>
      <c r="E26" s="2"/>
      <c r="F26" s="2"/>
      <c r="G26" s="2"/>
      <c r="I26" s="3"/>
      <c r="N26" s="45">
        <f t="shared" si="0"/>
        <v>0</v>
      </c>
      <c r="O26" s="3">
        <f t="shared" si="1"/>
        <v>0</v>
      </c>
      <c r="P26" s="96" t="e">
        <f t="shared" si="2"/>
        <v>#DIV/0!</v>
      </c>
      <c r="Q26" s="96" t="e">
        <f t="shared" si="3"/>
        <v>#DIV/0!</v>
      </c>
    </row>
    <row r="27" spans="1:17" ht="12.75">
      <c r="A27" s="72" t="s">
        <v>10</v>
      </c>
      <c r="N27" s="45">
        <f t="shared" si="0"/>
        <v>0</v>
      </c>
      <c r="O27" s="3">
        <f t="shared" si="1"/>
        <v>0</v>
      </c>
      <c r="P27" s="96" t="e">
        <f t="shared" si="2"/>
        <v>#DIV/0!</v>
      </c>
      <c r="Q27" s="96" t="e">
        <f t="shared" si="3"/>
        <v>#DIV/0!</v>
      </c>
    </row>
    <row r="28" spans="14:17" ht="12.75">
      <c r="N28" s="45">
        <f t="shared" si="0"/>
        <v>0</v>
      </c>
      <c r="O28" s="3">
        <f t="shared" si="1"/>
        <v>0</v>
      </c>
      <c r="P28" s="96" t="e">
        <f t="shared" si="2"/>
        <v>#DIV/0!</v>
      </c>
      <c r="Q28" s="96" t="e">
        <f t="shared" si="3"/>
        <v>#DIV/0!</v>
      </c>
    </row>
    <row r="29" spans="1:19" ht="12.75">
      <c r="A29" s="1" t="s">
        <v>11</v>
      </c>
      <c r="B29" s="1">
        <v>301</v>
      </c>
      <c r="C29" s="39">
        <v>2100.498</v>
      </c>
      <c r="D29" s="40">
        <v>2095.156</v>
      </c>
      <c r="E29" s="40">
        <v>2218.679</v>
      </c>
      <c r="F29" s="40">
        <v>2141.432</v>
      </c>
      <c r="G29" s="40">
        <v>2137.305</v>
      </c>
      <c r="H29" s="70">
        <v>1859.614</v>
      </c>
      <c r="I29" s="70">
        <v>1747.559</v>
      </c>
      <c r="J29" s="70">
        <v>1877.857</v>
      </c>
      <c r="K29" s="70">
        <v>1993.469</v>
      </c>
      <c r="L29" s="99"/>
      <c r="N29" s="45">
        <f t="shared" si="0"/>
        <v>115.61200000000008</v>
      </c>
      <c r="O29" s="3">
        <f t="shared" si="1"/>
        <v>130.298</v>
      </c>
      <c r="P29" s="96">
        <f t="shared" si="2"/>
        <v>1.0745600005493376</v>
      </c>
      <c r="Q29" s="96">
        <f t="shared" si="3"/>
        <v>1.0615659232838284</v>
      </c>
      <c r="S29" s="97">
        <f>K29/$K$58</f>
        <v>0.6492582837493353</v>
      </c>
    </row>
    <row r="30" spans="1:20" ht="12.75">
      <c r="A30" t="s">
        <v>12</v>
      </c>
      <c r="B30">
        <v>302</v>
      </c>
      <c r="C30" s="41">
        <v>1099.836</v>
      </c>
      <c r="D30" s="42">
        <v>1217.187</v>
      </c>
      <c r="E30" s="42">
        <v>1377.516</v>
      </c>
      <c r="F30" s="42">
        <v>1328.528</v>
      </c>
      <c r="G30" s="42">
        <v>1118.116</v>
      </c>
      <c r="H30" s="69">
        <v>887.931</v>
      </c>
      <c r="I30" s="69">
        <v>943.998</v>
      </c>
      <c r="J30" s="69">
        <v>1022.452</v>
      </c>
      <c r="K30" s="69">
        <v>1076.084</v>
      </c>
      <c r="L30" s="33"/>
      <c r="N30" s="45">
        <f t="shared" si="0"/>
        <v>53.63200000000006</v>
      </c>
      <c r="O30" s="3">
        <f t="shared" si="1"/>
        <v>78.45399999999995</v>
      </c>
      <c r="P30" s="96">
        <f t="shared" si="2"/>
        <v>1.0831082269242096</v>
      </c>
      <c r="Q30" s="96">
        <f t="shared" si="3"/>
        <v>1.0524542961429975</v>
      </c>
      <c r="S30" s="96">
        <f aca="true" t="shared" si="5" ref="S30:S58">K30/$K$58</f>
        <v>0.3504726940876029</v>
      </c>
      <c r="T30" s="96">
        <f aca="true" t="shared" si="6" ref="T30:T35">K30/$K$29</f>
        <v>0.5398047323535003</v>
      </c>
    </row>
    <row r="31" spans="1:20" ht="12.75">
      <c r="A31" t="s">
        <v>13</v>
      </c>
      <c r="B31">
        <v>303</v>
      </c>
      <c r="C31" s="41">
        <v>663.959</v>
      </c>
      <c r="D31" s="42">
        <v>559.96</v>
      </c>
      <c r="E31" s="42">
        <v>507.716</v>
      </c>
      <c r="F31" s="42">
        <v>470.011</v>
      </c>
      <c r="G31" s="42">
        <v>545.924</v>
      </c>
      <c r="H31" s="69">
        <v>578.877</v>
      </c>
      <c r="I31" s="69">
        <v>434.443</v>
      </c>
      <c r="J31" s="69">
        <v>485.755</v>
      </c>
      <c r="K31" s="69">
        <v>524.742</v>
      </c>
      <c r="L31" s="33"/>
      <c r="M31" s="19"/>
      <c r="N31" s="45">
        <f t="shared" si="0"/>
        <v>38.986999999999966</v>
      </c>
      <c r="O31" s="3">
        <f t="shared" si="1"/>
        <v>51.31200000000001</v>
      </c>
      <c r="P31" s="96">
        <f t="shared" si="2"/>
        <v>1.1181098556082156</v>
      </c>
      <c r="Q31" s="96">
        <f t="shared" si="3"/>
        <v>1.0802606252122984</v>
      </c>
      <c r="S31" s="96">
        <f t="shared" si="5"/>
        <v>0.17090463424873606</v>
      </c>
      <c r="T31" s="96">
        <f t="shared" si="6"/>
        <v>0.2632305794572175</v>
      </c>
    </row>
    <row r="32" spans="1:20" ht="12.75">
      <c r="A32" t="s">
        <v>14</v>
      </c>
      <c r="B32">
        <v>304</v>
      </c>
      <c r="C32" s="41">
        <v>57.489</v>
      </c>
      <c r="D32" s="42">
        <v>48.982</v>
      </c>
      <c r="E32" s="42">
        <v>37.863</v>
      </c>
      <c r="F32" s="42">
        <v>27.449</v>
      </c>
      <c r="G32" s="42">
        <v>41.632</v>
      </c>
      <c r="H32" s="69">
        <v>52.509</v>
      </c>
      <c r="I32" s="69">
        <v>42.793</v>
      </c>
      <c r="J32" s="69">
        <v>32.958</v>
      </c>
      <c r="K32" s="69">
        <v>33.798</v>
      </c>
      <c r="L32" s="33"/>
      <c r="M32" s="19"/>
      <c r="N32" s="45">
        <f t="shared" si="0"/>
        <v>0.8400000000000034</v>
      </c>
      <c r="O32" s="3">
        <f t="shared" si="1"/>
        <v>-9.835</v>
      </c>
      <c r="P32" s="96">
        <f t="shared" si="2"/>
        <v>0.770172691795387</v>
      </c>
      <c r="Q32" s="96">
        <f t="shared" si="3"/>
        <v>1.0254869834334608</v>
      </c>
      <c r="S32" s="96">
        <f t="shared" si="5"/>
        <v>0.01100776158252776</v>
      </c>
      <c r="T32" s="96">
        <f t="shared" si="6"/>
        <v>0.0169543644772003</v>
      </c>
    </row>
    <row r="33" spans="1:20" ht="12.75">
      <c r="A33" t="s">
        <v>15</v>
      </c>
      <c r="B33">
        <v>305</v>
      </c>
      <c r="C33" s="41">
        <v>40.832</v>
      </c>
      <c r="D33" s="42">
        <v>48.008</v>
      </c>
      <c r="E33" s="42">
        <v>49.371</v>
      </c>
      <c r="F33" s="42">
        <v>60.012</v>
      </c>
      <c r="G33" s="42">
        <v>83.937</v>
      </c>
      <c r="H33" s="69">
        <v>55.191</v>
      </c>
      <c r="I33" s="69">
        <v>87.393</v>
      </c>
      <c r="J33" s="69">
        <v>81.586</v>
      </c>
      <c r="K33" s="69">
        <v>48.09</v>
      </c>
      <c r="L33" s="33"/>
      <c r="M33" s="19"/>
      <c r="N33" s="45">
        <f t="shared" si="0"/>
        <v>-33.495999999999995</v>
      </c>
      <c r="O33" s="3">
        <f t="shared" si="1"/>
        <v>-5.807000000000002</v>
      </c>
      <c r="P33" s="96">
        <f t="shared" si="2"/>
        <v>0.9335530305630886</v>
      </c>
      <c r="Q33" s="96">
        <f t="shared" si="3"/>
        <v>0.5894393645968672</v>
      </c>
      <c r="S33" s="96">
        <f t="shared" si="5"/>
        <v>0.015662561527420557</v>
      </c>
      <c r="T33" s="96">
        <f t="shared" si="6"/>
        <v>0.024123776191152208</v>
      </c>
    </row>
    <row r="34" spans="1:20" ht="12.75">
      <c r="A34" t="s">
        <v>16</v>
      </c>
      <c r="B34">
        <v>306</v>
      </c>
      <c r="C34" s="41">
        <v>232.769</v>
      </c>
      <c r="D34" s="42">
        <v>214.121</v>
      </c>
      <c r="E34" s="42">
        <v>238.578</v>
      </c>
      <c r="F34" s="42">
        <v>243.559</v>
      </c>
      <c r="G34" s="42">
        <v>335.21</v>
      </c>
      <c r="H34" s="69">
        <v>279.593</v>
      </c>
      <c r="I34" s="69">
        <v>233.252</v>
      </c>
      <c r="J34" s="69">
        <v>250.198</v>
      </c>
      <c r="K34" s="69">
        <v>293.149</v>
      </c>
      <c r="L34" s="33"/>
      <c r="M34" s="89"/>
      <c r="N34" s="45">
        <f t="shared" si="0"/>
        <v>42.95099999999999</v>
      </c>
      <c r="O34" s="3">
        <f t="shared" si="1"/>
        <v>16.945999999999998</v>
      </c>
      <c r="P34" s="96">
        <f t="shared" si="2"/>
        <v>1.0726510383619432</v>
      </c>
      <c r="Q34" s="96">
        <f t="shared" si="3"/>
        <v>1.1716680389131808</v>
      </c>
      <c r="S34" s="96">
        <f t="shared" si="5"/>
        <v>0.09547648677899373</v>
      </c>
      <c r="T34" s="96">
        <f t="shared" si="6"/>
        <v>0.14705470714618588</v>
      </c>
    </row>
    <row r="35" spans="1:20" ht="12.75">
      <c r="A35" t="s">
        <v>17</v>
      </c>
      <c r="B35">
        <v>307</v>
      </c>
      <c r="C35" s="41">
        <v>5.613</v>
      </c>
      <c r="D35" s="42">
        <v>6.898</v>
      </c>
      <c r="E35" s="42">
        <v>7.635</v>
      </c>
      <c r="F35" s="42">
        <v>11.873</v>
      </c>
      <c r="G35" s="42">
        <v>12.486</v>
      </c>
      <c r="H35" s="69">
        <v>5.513</v>
      </c>
      <c r="I35" s="69">
        <v>5.68</v>
      </c>
      <c r="J35" s="69">
        <v>4.908</v>
      </c>
      <c r="K35" s="69">
        <v>17.606</v>
      </c>
      <c r="L35" s="33"/>
      <c r="M35" s="89"/>
      <c r="N35" s="45">
        <f t="shared" si="0"/>
        <v>12.698</v>
      </c>
      <c r="O35" s="3">
        <f t="shared" si="1"/>
        <v>-0.7719999999999994</v>
      </c>
      <c r="P35" s="96">
        <f t="shared" si="2"/>
        <v>0.8640845070422536</v>
      </c>
      <c r="Q35" s="96">
        <f t="shared" si="3"/>
        <v>3.5872045639771803</v>
      </c>
      <c r="S35" s="96">
        <f t="shared" si="5"/>
        <v>0.005734145524054197</v>
      </c>
      <c r="T35" s="96">
        <f t="shared" si="6"/>
        <v>0.008831840374743726</v>
      </c>
    </row>
    <row r="36" spans="1:19" ht="12.75">
      <c r="A36" s="1" t="s">
        <v>18</v>
      </c>
      <c r="B36" s="1">
        <v>308</v>
      </c>
      <c r="C36" s="43">
        <v>23.731</v>
      </c>
      <c r="D36" s="44">
        <v>19.044</v>
      </c>
      <c r="E36" s="44">
        <v>17.63</v>
      </c>
      <c r="F36" s="44">
        <v>19.141</v>
      </c>
      <c r="G36" s="44">
        <v>21.243</v>
      </c>
      <c r="H36" s="70">
        <v>13.17</v>
      </c>
      <c r="I36" s="70">
        <v>15.39</v>
      </c>
      <c r="J36" s="70">
        <v>22.871</v>
      </c>
      <c r="K36" s="70">
        <v>21.115</v>
      </c>
      <c r="L36" s="99"/>
      <c r="N36" s="45">
        <f t="shared" si="0"/>
        <v>-1.7560000000000002</v>
      </c>
      <c r="O36" s="3">
        <f t="shared" si="1"/>
        <v>7.480999999999998</v>
      </c>
      <c r="P36" s="96">
        <f t="shared" si="2"/>
        <v>1.486094866796621</v>
      </c>
      <c r="Q36" s="96">
        <f t="shared" si="3"/>
        <v>0.9232215469371693</v>
      </c>
      <c r="S36" s="97">
        <f t="shared" si="5"/>
        <v>0.006877001178030464</v>
      </c>
    </row>
    <row r="37" spans="1:19" ht="12.75">
      <c r="A37" s="88" t="s">
        <v>60</v>
      </c>
      <c r="B37" s="88">
        <v>309</v>
      </c>
      <c r="C37" s="43" t="s">
        <v>61</v>
      </c>
      <c r="D37" s="44" t="s">
        <v>61</v>
      </c>
      <c r="E37" s="44" t="s">
        <v>61</v>
      </c>
      <c r="F37" s="44" t="s">
        <v>61</v>
      </c>
      <c r="G37" s="44" t="s">
        <v>61</v>
      </c>
      <c r="H37" s="70" t="s">
        <v>61</v>
      </c>
      <c r="I37" s="70" t="s">
        <v>61</v>
      </c>
      <c r="J37" s="70" t="s">
        <v>61</v>
      </c>
      <c r="K37" s="95">
        <v>15.025</v>
      </c>
      <c r="L37" s="100"/>
      <c r="N37" s="45" t="e">
        <f t="shared" si="0"/>
        <v>#VALUE!</v>
      </c>
      <c r="O37" s="3" t="e">
        <f t="shared" si="1"/>
        <v>#VALUE!</v>
      </c>
      <c r="P37" s="96" t="e">
        <f t="shared" si="2"/>
        <v>#VALUE!</v>
      </c>
      <c r="Q37" s="96" t="e">
        <f t="shared" si="3"/>
        <v>#VALUE!</v>
      </c>
      <c r="S37" s="96">
        <f t="shared" si="5"/>
        <v>0.004893532687658429</v>
      </c>
    </row>
    <row r="38" spans="1:19" ht="12.75">
      <c r="A38" s="88" t="s">
        <v>17</v>
      </c>
      <c r="B38">
        <v>310</v>
      </c>
      <c r="C38" s="43" t="s">
        <v>61</v>
      </c>
      <c r="D38" s="44" t="s">
        <v>61</v>
      </c>
      <c r="E38" s="44" t="s">
        <v>61</v>
      </c>
      <c r="F38" s="44" t="s">
        <v>61</v>
      </c>
      <c r="G38" s="44" t="s">
        <v>61</v>
      </c>
      <c r="H38" s="70" t="s">
        <v>61</v>
      </c>
      <c r="I38" s="70" t="s">
        <v>61</v>
      </c>
      <c r="J38" s="70" t="s">
        <v>61</v>
      </c>
      <c r="K38" s="95">
        <v>6.091</v>
      </c>
      <c r="L38" s="100"/>
      <c r="N38" s="45" t="e">
        <f t="shared" si="0"/>
        <v>#VALUE!</v>
      </c>
      <c r="O38" s="3" t="e">
        <f t="shared" si="1"/>
        <v>#VALUE!</v>
      </c>
      <c r="P38" s="96" t="e">
        <f t="shared" si="2"/>
        <v>#VALUE!</v>
      </c>
      <c r="Q38" s="96" t="e">
        <f t="shared" si="3"/>
        <v>#VALUE!</v>
      </c>
      <c r="S38" s="96">
        <f t="shared" si="5"/>
        <v>0.001983794183063394</v>
      </c>
    </row>
    <row r="39" spans="1:19" ht="12.75">
      <c r="A39" s="1" t="s">
        <v>19</v>
      </c>
      <c r="B39" s="72">
        <v>311</v>
      </c>
      <c r="C39" s="43">
        <v>210.876</v>
      </c>
      <c r="D39" s="44">
        <v>192.877</v>
      </c>
      <c r="E39" s="44">
        <v>231.203</v>
      </c>
      <c r="F39" s="44">
        <v>178.258</v>
      </c>
      <c r="G39" s="44">
        <v>173.445</v>
      </c>
      <c r="H39" s="70">
        <v>142.223</v>
      </c>
      <c r="I39" s="70">
        <v>312.828</v>
      </c>
      <c r="J39" s="70">
        <v>123.376</v>
      </c>
      <c r="K39" s="70">
        <v>153.997</v>
      </c>
      <c r="L39" s="99"/>
      <c r="N39" s="45">
        <f t="shared" si="0"/>
        <v>30.62100000000001</v>
      </c>
      <c r="O39" s="3">
        <f t="shared" si="1"/>
        <v>-189.45199999999997</v>
      </c>
      <c r="P39" s="96">
        <f t="shared" si="2"/>
        <v>0.39438924904420325</v>
      </c>
      <c r="Q39" s="96">
        <f t="shared" si="3"/>
        <v>1.2481925171832449</v>
      </c>
      <c r="S39" s="97">
        <f t="shared" si="5"/>
        <v>0.05015569739110384</v>
      </c>
    </row>
    <row r="40" spans="1:19" ht="12.75">
      <c r="A40" t="s">
        <v>20</v>
      </c>
      <c r="B40">
        <v>312</v>
      </c>
      <c r="C40" s="41">
        <v>34.868</v>
      </c>
      <c r="D40" s="42">
        <v>32.252</v>
      </c>
      <c r="E40" s="42">
        <v>41.145</v>
      </c>
      <c r="F40" s="42">
        <v>31.066</v>
      </c>
      <c r="G40" s="42">
        <v>42.627</v>
      </c>
      <c r="H40" s="69">
        <v>39.866</v>
      </c>
      <c r="I40" s="69">
        <v>201.164</v>
      </c>
      <c r="J40" s="69">
        <v>36.698</v>
      </c>
      <c r="K40" s="69">
        <v>38.533</v>
      </c>
      <c r="L40" s="33"/>
      <c r="N40" s="45">
        <f t="shared" si="0"/>
        <v>1.8350000000000009</v>
      </c>
      <c r="O40" s="3">
        <f t="shared" si="1"/>
        <v>-164.46599999999998</v>
      </c>
      <c r="P40" s="96">
        <f t="shared" si="2"/>
        <v>0.1824282674832475</v>
      </c>
      <c r="Q40" s="96">
        <f t="shared" si="3"/>
        <v>1.0500027249441386</v>
      </c>
      <c r="S40" s="96">
        <f t="shared" si="5"/>
        <v>0.012549916476109303</v>
      </c>
    </row>
    <row r="41" spans="1:19" ht="12.75">
      <c r="A41" t="s">
        <v>21</v>
      </c>
      <c r="B41" s="88">
        <v>313</v>
      </c>
      <c r="C41" s="41">
        <v>172.99</v>
      </c>
      <c r="D41" s="42">
        <v>157.135</v>
      </c>
      <c r="E41" s="42">
        <v>185.433</v>
      </c>
      <c r="F41" s="42">
        <v>138.171</v>
      </c>
      <c r="G41" s="42">
        <v>124.188</v>
      </c>
      <c r="H41" s="69">
        <v>99.185</v>
      </c>
      <c r="I41" s="69">
        <v>90.621</v>
      </c>
      <c r="J41" s="69">
        <v>83.983</v>
      </c>
      <c r="K41" s="69">
        <v>110.535</v>
      </c>
      <c r="L41" s="33"/>
      <c r="N41" s="45">
        <f t="shared" si="0"/>
        <v>26.551999999999992</v>
      </c>
      <c r="O41" s="3">
        <f t="shared" si="1"/>
        <v>-6.637999999999991</v>
      </c>
      <c r="P41" s="96">
        <f t="shared" si="2"/>
        <v>0.9267498703391047</v>
      </c>
      <c r="Q41" s="96">
        <f t="shared" si="3"/>
        <v>1.316159222699832</v>
      </c>
      <c r="S41" s="96">
        <f t="shared" si="5"/>
        <v>0.036000441639289484</v>
      </c>
    </row>
    <row r="42" spans="1:19" ht="12.75">
      <c r="A42" t="s">
        <v>17</v>
      </c>
      <c r="B42">
        <v>314</v>
      </c>
      <c r="C42" s="41">
        <v>3.018</v>
      </c>
      <c r="D42" s="42">
        <v>3.489</v>
      </c>
      <c r="E42" s="42">
        <v>4.625</v>
      </c>
      <c r="F42" s="42">
        <v>9.021</v>
      </c>
      <c r="G42" s="42">
        <v>6.63</v>
      </c>
      <c r="H42" s="69">
        <v>3.172</v>
      </c>
      <c r="I42" s="69">
        <v>21.043</v>
      </c>
      <c r="J42" s="69">
        <v>2.695</v>
      </c>
      <c r="K42" s="69">
        <v>4.929</v>
      </c>
      <c r="L42" s="33"/>
      <c r="N42" s="45">
        <f t="shared" si="0"/>
        <v>2.2340000000000004</v>
      </c>
      <c r="O42" s="3">
        <f t="shared" si="1"/>
        <v>-18.348</v>
      </c>
      <c r="P42" s="96">
        <f t="shared" si="2"/>
        <v>0.1280710925248301</v>
      </c>
      <c r="Q42" s="96">
        <f t="shared" si="3"/>
        <v>1.8289424860853434</v>
      </c>
      <c r="S42" s="96">
        <f t="shared" si="5"/>
        <v>0.0016053392757050516</v>
      </c>
    </row>
    <row r="43" spans="1:19" ht="12.75">
      <c r="A43" s="1" t="s">
        <v>22</v>
      </c>
      <c r="B43" s="72">
        <v>315</v>
      </c>
      <c r="C43" s="43">
        <v>504.116</v>
      </c>
      <c r="D43" s="44">
        <v>509.3</v>
      </c>
      <c r="E43" s="44">
        <v>577.816</v>
      </c>
      <c r="F43" s="44">
        <v>561.91</v>
      </c>
      <c r="G43" s="44">
        <v>572.876</v>
      </c>
      <c r="H43" s="70">
        <v>547.508</v>
      </c>
      <c r="I43" s="70">
        <v>572.719</v>
      </c>
      <c r="J43" s="70">
        <v>593.274</v>
      </c>
      <c r="K43" s="70">
        <v>613.398</v>
      </c>
      <c r="L43" s="99"/>
      <c r="N43" s="45">
        <f t="shared" si="0"/>
        <v>20.124000000000024</v>
      </c>
      <c r="O43" s="3">
        <f t="shared" si="1"/>
        <v>20.55499999999995</v>
      </c>
      <c r="P43" s="96">
        <f t="shared" si="2"/>
        <v>1.0358902009536963</v>
      </c>
      <c r="Q43" s="96">
        <f t="shared" si="3"/>
        <v>1.0339202459571801</v>
      </c>
      <c r="S43" s="97">
        <f t="shared" si="5"/>
        <v>0.19977924549379736</v>
      </c>
    </row>
    <row r="44" spans="1:19" ht="12.75">
      <c r="A44" t="s">
        <v>23</v>
      </c>
      <c r="B44">
        <v>316</v>
      </c>
      <c r="C44" s="41">
        <v>354.847</v>
      </c>
      <c r="D44" s="42">
        <v>360.44</v>
      </c>
      <c r="E44" s="42">
        <v>414.673</v>
      </c>
      <c r="F44" s="42">
        <v>420.765</v>
      </c>
      <c r="G44" s="42">
        <v>426.303</v>
      </c>
      <c r="H44" s="69">
        <v>417.156</v>
      </c>
      <c r="I44" s="69">
        <v>438.56</v>
      </c>
      <c r="J44" s="69">
        <v>453.112</v>
      </c>
      <c r="K44" s="69">
        <v>462.515</v>
      </c>
      <c r="L44" s="33"/>
      <c r="N44" s="45">
        <f t="shared" si="0"/>
        <v>9.402999999999963</v>
      </c>
      <c r="O44" s="3">
        <f t="shared" si="1"/>
        <v>14.552000000000021</v>
      </c>
      <c r="P44" s="96">
        <f t="shared" si="2"/>
        <v>1.033181320685881</v>
      </c>
      <c r="Q44" s="96">
        <f t="shared" si="3"/>
        <v>1.0207520436448383</v>
      </c>
      <c r="S44" s="96">
        <f t="shared" si="5"/>
        <v>0.15063775514358324</v>
      </c>
    </row>
    <row r="45" spans="1:19" ht="12.75">
      <c r="A45" t="s">
        <v>24</v>
      </c>
      <c r="B45">
        <v>317</v>
      </c>
      <c r="C45" s="41">
        <v>119.41</v>
      </c>
      <c r="D45" s="42">
        <v>117.12</v>
      </c>
      <c r="E45" s="42">
        <v>129.941</v>
      </c>
      <c r="F45" s="42">
        <v>110.446</v>
      </c>
      <c r="G45" s="42">
        <v>110.725</v>
      </c>
      <c r="H45" s="69">
        <v>90.395</v>
      </c>
      <c r="I45" s="69">
        <v>97.416</v>
      </c>
      <c r="J45" s="69">
        <v>96.804</v>
      </c>
      <c r="K45" s="69">
        <v>100.575</v>
      </c>
      <c r="L45" s="33"/>
      <c r="N45" s="45">
        <f t="shared" si="0"/>
        <v>3.771000000000001</v>
      </c>
      <c r="O45" s="3">
        <f t="shared" si="1"/>
        <v>-0.6119999999999948</v>
      </c>
      <c r="P45" s="96">
        <f t="shared" si="2"/>
        <v>0.9937176644493718</v>
      </c>
      <c r="Q45" s="96">
        <f t="shared" si="3"/>
        <v>1.0389550018594274</v>
      </c>
      <c r="S45" s="96">
        <f t="shared" si="5"/>
        <v>0.03275654243336083</v>
      </c>
    </row>
    <row r="46" spans="1:19" ht="12.75">
      <c r="A46" t="s">
        <v>25</v>
      </c>
      <c r="B46" s="88">
        <v>318</v>
      </c>
      <c r="C46" s="41">
        <v>19.641</v>
      </c>
      <c r="D46" s="42">
        <v>18.708</v>
      </c>
      <c r="E46" s="42">
        <v>19.001</v>
      </c>
      <c r="F46" s="42">
        <v>9.968</v>
      </c>
      <c r="G46" s="42">
        <v>13.104</v>
      </c>
      <c r="H46" s="69">
        <v>17.547</v>
      </c>
      <c r="I46" s="69">
        <v>13.447</v>
      </c>
      <c r="J46" s="69">
        <v>11.794</v>
      </c>
      <c r="K46" s="69">
        <v>15.391</v>
      </c>
      <c r="L46" s="33"/>
      <c r="N46" s="45">
        <f t="shared" si="0"/>
        <v>3.5969999999999995</v>
      </c>
      <c r="O46" s="3">
        <f t="shared" si="1"/>
        <v>-1.6529999999999987</v>
      </c>
      <c r="P46" s="96">
        <f t="shared" si="2"/>
        <v>0.8770729530750354</v>
      </c>
      <c r="Q46" s="96">
        <f t="shared" si="3"/>
        <v>1.304985585891131</v>
      </c>
      <c r="S46" s="96">
        <f t="shared" si="5"/>
        <v>0.005012736212695566</v>
      </c>
    </row>
    <row r="47" spans="1:19" ht="12.75">
      <c r="A47" t="s">
        <v>17</v>
      </c>
      <c r="B47" s="88">
        <v>319</v>
      </c>
      <c r="C47" s="41">
        <v>10.218</v>
      </c>
      <c r="D47" s="42">
        <v>13.032</v>
      </c>
      <c r="E47" s="42">
        <v>14.201</v>
      </c>
      <c r="F47" s="42">
        <v>20.731</v>
      </c>
      <c r="G47" s="42">
        <v>22.744</v>
      </c>
      <c r="H47" s="69">
        <v>22.41</v>
      </c>
      <c r="I47" s="69">
        <v>23.296</v>
      </c>
      <c r="J47" s="69">
        <v>31.564</v>
      </c>
      <c r="K47" s="69">
        <v>34.917</v>
      </c>
      <c r="L47" s="33"/>
      <c r="N47" s="45">
        <f t="shared" si="0"/>
        <v>3.3530000000000015</v>
      </c>
      <c r="O47" s="3">
        <f t="shared" si="1"/>
        <v>8.268</v>
      </c>
      <c r="P47" s="96">
        <f t="shared" si="2"/>
        <v>1.3549107142857144</v>
      </c>
      <c r="Q47" s="96">
        <f t="shared" si="3"/>
        <v>1.1062286148777087</v>
      </c>
      <c r="S47" s="96">
        <f t="shared" si="5"/>
        <v>0.011372211704157696</v>
      </c>
    </row>
    <row r="48" spans="1:19" ht="12.75">
      <c r="A48" s="1" t="s">
        <v>26</v>
      </c>
      <c r="B48" s="1">
        <v>320</v>
      </c>
      <c r="C48" s="43">
        <v>1.347</v>
      </c>
      <c r="D48" s="44">
        <v>1.295</v>
      </c>
      <c r="E48" s="44">
        <v>3.274</v>
      </c>
      <c r="F48" s="44">
        <v>1.192</v>
      </c>
      <c r="G48" s="44">
        <v>1.24</v>
      </c>
      <c r="H48" s="70">
        <v>1.598</v>
      </c>
      <c r="I48" s="70">
        <v>0.666</v>
      </c>
      <c r="J48" s="70">
        <v>0.599</v>
      </c>
      <c r="K48" s="70">
        <v>0.409</v>
      </c>
      <c r="L48" s="99"/>
      <c r="N48" s="45">
        <f t="shared" si="0"/>
        <v>-0.19</v>
      </c>
      <c r="O48" s="3">
        <f t="shared" si="1"/>
        <v>-0.06700000000000006</v>
      </c>
      <c r="P48" s="96">
        <f t="shared" si="2"/>
        <v>0.8993993993993993</v>
      </c>
      <c r="Q48" s="96">
        <f t="shared" si="3"/>
        <v>0.682804674457429</v>
      </c>
      <c r="S48" s="97">
        <f t="shared" si="5"/>
        <v>0.00013320831076554392</v>
      </c>
    </row>
    <row r="49" spans="1:19" ht="12.75">
      <c r="A49" s="1" t="s">
        <v>27</v>
      </c>
      <c r="B49" s="72">
        <v>321</v>
      </c>
      <c r="C49" s="43">
        <v>9.236</v>
      </c>
      <c r="D49" s="44">
        <v>6.484</v>
      </c>
      <c r="E49" s="44">
        <v>9.573</v>
      </c>
      <c r="F49" s="44">
        <v>17.035</v>
      </c>
      <c r="G49" s="44">
        <v>14.627</v>
      </c>
      <c r="H49" s="70">
        <v>14.458</v>
      </c>
      <c r="I49" s="70">
        <v>14.046</v>
      </c>
      <c r="J49" s="70">
        <v>12.017</v>
      </c>
      <c r="K49" s="70">
        <v>17.315</v>
      </c>
      <c r="L49" s="99"/>
      <c r="N49" s="45">
        <f t="shared" si="0"/>
        <v>5.298000000000002</v>
      </c>
      <c r="O49" s="3">
        <f t="shared" si="1"/>
        <v>-2.029</v>
      </c>
      <c r="P49" s="96">
        <f t="shared" si="2"/>
        <v>0.8555460629360672</v>
      </c>
      <c r="Q49" s="96">
        <f t="shared" si="3"/>
        <v>1.4408754264791548</v>
      </c>
      <c r="S49" s="97">
        <f t="shared" si="5"/>
        <v>0.005639368950868933</v>
      </c>
    </row>
    <row r="50" spans="1:19" ht="12.75">
      <c r="A50" s="1" t="s">
        <v>28</v>
      </c>
      <c r="B50" s="72">
        <v>322</v>
      </c>
      <c r="C50" s="43">
        <v>138.251</v>
      </c>
      <c r="D50" s="44">
        <v>143.388</v>
      </c>
      <c r="E50" s="44">
        <v>136.082</v>
      </c>
      <c r="F50" s="44">
        <v>140.071</v>
      </c>
      <c r="G50" s="44">
        <v>109.889</v>
      </c>
      <c r="H50" s="70">
        <v>58.241</v>
      </c>
      <c r="I50" s="70">
        <v>49.03</v>
      </c>
      <c r="J50" s="70">
        <v>64.957</v>
      </c>
      <c r="K50" s="70">
        <v>70.88</v>
      </c>
      <c r="L50" s="99"/>
      <c r="N50" s="45">
        <f t="shared" si="0"/>
        <v>5.923000000000002</v>
      </c>
      <c r="O50" s="3">
        <f t="shared" si="1"/>
        <v>15.926999999999992</v>
      </c>
      <c r="P50" s="96">
        <f t="shared" si="2"/>
        <v>1.3248419335100956</v>
      </c>
      <c r="Q50" s="96">
        <f t="shared" si="3"/>
        <v>1.0911833982480719</v>
      </c>
      <c r="S50" s="97">
        <f t="shared" si="5"/>
        <v>0.02308509796347617</v>
      </c>
    </row>
    <row r="51" spans="1:19" ht="12.75">
      <c r="A51" t="s">
        <v>29</v>
      </c>
      <c r="B51">
        <v>323</v>
      </c>
      <c r="C51" s="41">
        <v>101.684</v>
      </c>
      <c r="D51" s="42">
        <v>103.539</v>
      </c>
      <c r="E51" s="42">
        <v>88.738</v>
      </c>
      <c r="F51" s="42">
        <v>92.061</v>
      </c>
      <c r="G51" s="42">
        <v>72.241</v>
      </c>
      <c r="H51" s="69">
        <v>15.066</v>
      </c>
      <c r="I51" s="69">
        <v>15.485</v>
      </c>
      <c r="J51" s="69">
        <v>31.546</v>
      </c>
      <c r="K51" s="69">
        <v>30.511</v>
      </c>
      <c r="L51" s="33"/>
      <c r="N51" s="45">
        <f t="shared" si="0"/>
        <v>-1.0350000000000001</v>
      </c>
      <c r="O51" s="3">
        <f t="shared" si="1"/>
        <v>16.061</v>
      </c>
      <c r="P51" s="96">
        <f t="shared" si="2"/>
        <v>2.037197287697772</v>
      </c>
      <c r="Q51" s="96">
        <f t="shared" si="3"/>
        <v>0.9671907690356939</v>
      </c>
      <c r="S51" s="96">
        <f t="shared" si="5"/>
        <v>0.009937209706033033</v>
      </c>
    </row>
    <row r="52" spans="1:19" ht="12.75">
      <c r="A52" t="s">
        <v>30</v>
      </c>
      <c r="B52">
        <v>324</v>
      </c>
      <c r="C52" s="41">
        <v>11.14</v>
      </c>
      <c r="D52" s="42">
        <v>12.67</v>
      </c>
      <c r="E52" s="42">
        <v>18.732</v>
      </c>
      <c r="F52" s="42">
        <v>19.839</v>
      </c>
      <c r="G52" s="42">
        <v>16.732</v>
      </c>
      <c r="H52" s="69">
        <v>9.643</v>
      </c>
      <c r="I52" s="69">
        <v>9.514</v>
      </c>
      <c r="J52" s="69">
        <v>10.654</v>
      </c>
      <c r="K52" s="69">
        <v>9.326</v>
      </c>
      <c r="L52" s="33"/>
      <c r="N52" s="45">
        <f t="shared" si="0"/>
        <v>-1.3279999999999994</v>
      </c>
      <c r="O52" s="3">
        <f t="shared" si="1"/>
        <v>1.1400000000000006</v>
      </c>
      <c r="P52" s="96">
        <f t="shared" si="2"/>
        <v>1.1198234181206643</v>
      </c>
      <c r="Q52" s="96">
        <f t="shared" si="3"/>
        <v>0.8753519804768163</v>
      </c>
      <c r="S52" s="96">
        <f t="shared" si="5"/>
        <v>0.0030374100396074887</v>
      </c>
    </row>
    <row r="53" spans="1:19" ht="12.75">
      <c r="A53" t="s">
        <v>31</v>
      </c>
      <c r="B53" s="88">
        <v>325</v>
      </c>
      <c r="C53" s="41">
        <v>3.984</v>
      </c>
      <c r="D53" s="42">
        <v>3.505</v>
      </c>
      <c r="E53" s="42">
        <v>4.128</v>
      </c>
      <c r="F53" s="42">
        <v>4.307</v>
      </c>
      <c r="G53" s="42">
        <v>1.882</v>
      </c>
      <c r="H53" s="69">
        <v>2.782</v>
      </c>
      <c r="I53" s="69">
        <v>2.053</v>
      </c>
      <c r="J53" s="69">
        <v>5.84</v>
      </c>
      <c r="K53" s="69">
        <v>2.87</v>
      </c>
      <c r="L53" s="33"/>
      <c r="N53" s="45">
        <f t="shared" si="0"/>
        <v>-2.9699999999999998</v>
      </c>
      <c r="O53" s="3">
        <f t="shared" si="1"/>
        <v>3.787</v>
      </c>
      <c r="P53" s="96">
        <f t="shared" si="2"/>
        <v>2.8446176327325863</v>
      </c>
      <c r="Q53" s="96">
        <f t="shared" si="3"/>
        <v>0.4914383561643836</v>
      </c>
      <c r="S53" s="96">
        <f t="shared" si="5"/>
        <v>0.0009347380241983156</v>
      </c>
    </row>
    <row r="54" spans="1:19" ht="12.75">
      <c r="A54" t="s">
        <v>17</v>
      </c>
      <c r="B54" s="88">
        <v>326</v>
      </c>
      <c r="C54" s="41">
        <v>21.443</v>
      </c>
      <c r="D54" s="42">
        <v>23.674</v>
      </c>
      <c r="E54" s="42">
        <v>24.484</v>
      </c>
      <c r="F54" s="42">
        <v>23.864</v>
      </c>
      <c r="G54" s="42">
        <v>19.034</v>
      </c>
      <c r="H54" s="69">
        <v>30.75</v>
      </c>
      <c r="I54" s="69">
        <v>21.978</v>
      </c>
      <c r="J54" s="69">
        <v>16.917</v>
      </c>
      <c r="K54" s="69">
        <v>28.173</v>
      </c>
      <c r="L54" s="33"/>
      <c r="N54" s="45">
        <f t="shared" si="0"/>
        <v>11.255999999999997</v>
      </c>
      <c r="O54" s="3">
        <f t="shared" si="1"/>
        <v>-5.061</v>
      </c>
      <c r="P54" s="96">
        <f t="shared" si="2"/>
        <v>0.7697242697242698</v>
      </c>
      <c r="Q54" s="96">
        <f t="shared" si="3"/>
        <v>1.6653661996807942</v>
      </c>
      <c r="S54" s="96">
        <f t="shared" si="5"/>
        <v>0.009175740193637332</v>
      </c>
    </row>
    <row r="55" spans="1:19" ht="12.75">
      <c r="A55" s="1" t="s">
        <v>32</v>
      </c>
      <c r="B55" s="1">
        <v>327</v>
      </c>
      <c r="C55" s="43">
        <v>33.587</v>
      </c>
      <c r="D55" s="44">
        <v>31.335</v>
      </c>
      <c r="E55" s="44">
        <v>35.223</v>
      </c>
      <c r="F55" s="44">
        <v>21.397</v>
      </c>
      <c r="G55" s="44">
        <v>20.336</v>
      </c>
      <c r="H55" s="70">
        <v>18.408</v>
      </c>
      <c r="I55" s="70">
        <v>13.763</v>
      </c>
      <c r="J55" s="70">
        <v>15.334</v>
      </c>
      <c r="K55" s="70">
        <v>19.412</v>
      </c>
      <c r="L55" s="99"/>
      <c r="N55" s="45">
        <f t="shared" si="0"/>
        <v>4.077999999999999</v>
      </c>
      <c r="O55" s="3">
        <f t="shared" si="1"/>
        <v>1.5709999999999997</v>
      </c>
      <c r="P55" s="96">
        <f t="shared" si="2"/>
        <v>1.1141466250090823</v>
      </c>
      <c r="Q55" s="96">
        <f t="shared" si="3"/>
        <v>1.2659449589148297</v>
      </c>
      <c r="S55" s="97">
        <f t="shared" si="5"/>
        <v>0.006322346524647283</v>
      </c>
    </row>
    <row r="56" spans="1:19" ht="12.75">
      <c r="A56" s="1" t="s">
        <v>33</v>
      </c>
      <c r="B56" s="1">
        <v>328</v>
      </c>
      <c r="C56" s="43">
        <v>111.457</v>
      </c>
      <c r="D56" s="44">
        <v>127.092</v>
      </c>
      <c r="E56" s="44">
        <v>140.353</v>
      </c>
      <c r="F56" s="44">
        <v>105.55</v>
      </c>
      <c r="G56" s="44">
        <v>86.613</v>
      </c>
      <c r="H56" s="70">
        <v>100.645</v>
      </c>
      <c r="I56" s="70">
        <v>94.591</v>
      </c>
      <c r="J56" s="70">
        <v>105.634</v>
      </c>
      <c r="K56" s="70">
        <v>101.697</v>
      </c>
      <c r="L56" s="99"/>
      <c r="N56" s="45">
        <f t="shared" si="0"/>
        <v>-3.9369999999999976</v>
      </c>
      <c r="O56" s="3">
        <f t="shared" si="1"/>
        <v>11.043000000000006</v>
      </c>
      <c r="P56" s="96">
        <f t="shared" si="2"/>
        <v>1.1167447220137223</v>
      </c>
      <c r="Q56" s="96">
        <f t="shared" si="3"/>
        <v>0.9627298029043679</v>
      </c>
      <c r="S56" s="97">
        <f t="shared" si="5"/>
        <v>0.033121969633064845</v>
      </c>
    </row>
    <row r="57" spans="1:19" ht="12.75">
      <c r="A57" s="1" t="s">
        <v>34</v>
      </c>
      <c r="B57" s="72">
        <v>329</v>
      </c>
      <c r="C57" s="43">
        <v>42.352</v>
      </c>
      <c r="D57" s="44">
        <v>52.102</v>
      </c>
      <c r="E57" s="44">
        <v>56.574</v>
      </c>
      <c r="F57" s="44">
        <v>77.923</v>
      </c>
      <c r="G57" s="44">
        <v>82.505</v>
      </c>
      <c r="H57" s="70">
        <v>84.578</v>
      </c>
      <c r="I57" s="70">
        <v>70.178</v>
      </c>
      <c r="J57" s="70">
        <v>77.646</v>
      </c>
      <c r="K57" s="70">
        <v>78.687</v>
      </c>
      <c r="L57" s="99"/>
      <c r="N57" s="45">
        <f t="shared" si="0"/>
        <v>1.0409999999999968</v>
      </c>
      <c r="O57" s="3">
        <f t="shared" si="1"/>
        <v>7.4680000000000035</v>
      </c>
      <c r="P57" s="96">
        <f t="shared" si="2"/>
        <v>1.1064151158482716</v>
      </c>
      <c r="Q57" s="96">
        <f t="shared" si="3"/>
        <v>1.013407001004559</v>
      </c>
      <c r="S57" s="97">
        <f t="shared" si="5"/>
        <v>0.025627780804910405</v>
      </c>
    </row>
    <row r="58" spans="1:19" ht="12.75">
      <c r="A58" s="1" t="s">
        <v>35</v>
      </c>
      <c r="B58" s="72">
        <v>330</v>
      </c>
      <c r="C58" s="43">
        <v>3175.451</v>
      </c>
      <c r="D58" s="44">
        <v>3178.073</v>
      </c>
      <c r="E58" s="44">
        <v>3426.407</v>
      </c>
      <c r="F58" s="44">
        <v>3263.909</v>
      </c>
      <c r="G58" s="44">
        <v>3220.079</v>
      </c>
      <c r="H58" s="70">
        <v>2840.443</v>
      </c>
      <c r="I58" s="70">
        <v>2890.77</v>
      </c>
      <c r="J58" s="70">
        <v>2893.565</v>
      </c>
      <c r="K58" s="70">
        <v>3070.379</v>
      </c>
      <c r="L58" s="99"/>
      <c r="N58" s="45">
        <f t="shared" si="0"/>
        <v>176.81399999999985</v>
      </c>
      <c r="O58" s="3">
        <f t="shared" si="1"/>
        <v>2.7950000000000728</v>
      </c>
      <c r="P58" s="96">
        <f t="shared" si="2"/>
        <v>1.0009668704186083</v>
      </c>
      <c r="Q58" s="96">
        <f t="shared" si="3"/>
        <v>1.0611059367942313</v>
      </c>
      <c r="S58" s="97">
        <f t="shared" si="5"/>
        <v>1</v>
      </c>
    </row>
    <row r="59" ht="12.75">
      <c r="P59" s="96" t="s">
        <v>64</v>
      </c>
    </row>
    <row r="61" spans="3:7" ht="12.75">
      <c r="C61" s="3"/>
      <c r="D61" s="3"/>
      <c r="E61" s="3"/>
      <c r="F61" s="3"/>
      <c r="G61" s="3"/>
    </row>
    <row r="62" spans="3:7" ht="12.75">
      <c r="C62" s="4"/>
      <c r="D62" s="4"/>
      <c r="E62" s="4"/>
      <c r="F62" s="4"/>
      <c r="G62" s="4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K16" sqref="K16"/>
    </sheetView>
  </sheetViews>
  <sheetFormatPr defaultColWidth="9.140625" defaultRowHeight="12.75"/>
  <sheetData>
    <row r="112" ht="24.75" customHeight="1"/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C88"/>
  <sheetViews>
    <sheetView zoomScalePageLayoutView="0" workbookViewId="0" topLeftCell="A1">
      <pane xSplit="1" ySplit="3" topLeftCell="AE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H21" sqref="AH21"/>
    </sheetView>
  </sheetViews>
  <sheetFormatPr defaultColWidth="9.140625" defaultRowHeight="12.75"/>
  <cols>
    <col min="1" max="1" width="35.00390625" style="0" customWidth="1"/>
    <col min="3" max="3" width="10.57421875" style="0" bestFit="1" customWidth="1"/>
    <col min="4" max="4" width="9.57421875" style="0" customWidth="1"/>
    <col min="6" max="15" width="11.421875" style="0" customWidth="1"/>
    <col min="16" max="16" width="10.8515625" style="0" customWidth="1"/>
    <col min="17" max="18" width="11.140625" style="0" bestFit="1" customWidth="1"/>
    <col min="30" max="30" width="9.8515625" style="0" customWidth="1"/>
  </cols>
  <sheetData>
    <row r="2" spans="4:43" ht="12.75">
      <c r="D2" t="s">
        <v>47</v>
      </c>
      <c r="V2" t="s">
        <v>71</v>
      </c>
      <c r="AD2" t="s">
        <v>45</v>
      </c>
      <c r="AQ2" t="s">
        <v>46</v>
      </c>
    </row>
    <row r="3" spans="2:54" ht="12.75">
      <c r="B3">
        <v>1999</v>
      </c>
      <c r="C3">
        <v>2000</v>
      </c>
      <c r="D3">
        <v>2001</v>
      </c>
      <c r="E3">
        <v>2002</v>
      </c>
      <c r="F3">
        <v>2003</v>
      </c>
      <c r="G3">
        <v>2004</v>
      </c>
      <c r="H3">
        <v>2005</v>
      </c>
      <c r="I3">
        <v>2006</v>
      </c>
      <c r="J3">
        <v>2007</v>
      </c>
      <c r="K3">
        <v>2008</v>
      </c>
      <c r="L3">
        <v>2009</v>
      </c>
      <c r="M3">
        <v>2010</v>
      </c>
      <c r="N3">
        <v>2011</v>
      </c>
      <c r="O3">
        <v>2012</v>
      </c>
      <c r="P3" s="107" t="s">
        <v>36</v>
      </c>
      <c r="Q3" s="5" t="s">
        <v>37</v>
      </c>
      <c r="R3" s="6" t="s">
        <v>38</v>
      </c>
      <c r="S3" s="6" t="s">
        <v>39</v>
      </c>
      <c r="T3" s="71" t="s">
        <v>52</v>
      </c>
      <c r="U3" s="71" t="s">
        <v>53</v>
      </c>
      <c r="V3" s="71" t="s">
        <v>54</v>
      </c>
      <c r="W3" s="71" t="s">
        <v>58</v>
      </c>
      <c r="X3" s="71" t="s">
        <v>65</v>
      </c>
      <c r="Y3" s="71" t="s">
        <v>68</v>
      </c>
      <c r="Z3" s="71" t="s">
        <v>69</v>
      </c>
      <c r="AA3" s="122" t="s">
        <v>73</v>
      </c>
      <c r="AB3" s="122" t="s">
        <v>75</v>
      </c>
      <c r="AC3" s="111" t="s">
        <v>40</v>
      </c>
      <c r="AD3" t="s">
        <v>41</v>
      </c>
      <c r="AE3" t="s">
        <v>42</v>
      </c>
      <c r="AF3" t="s">
        <v>43</v>
      </c>
      <c r="AG3" t="s">
        <v>55</v>
      </c>
      <c r="AH3" t="s">
        <v>56</v>
      </c>
      <c r="AI3" t="s">
        <v>57</v>
      </c>
      <c r="AJ3" t="s">
        <v>59</v>
      </c>
      <c r="AK3" t="s">
        <v>66</v>
      </c>
      <c r="AL3" t="s">
        <v>67</v>
      </c>
      <c r="AM3" s="88" t="s">
        <v>70</v>
      </c>
      <c r="AN3" s="88" t="s">
        <v>74</v>
      </c>
      <c r="AO3" s="88" t="s">
        <v>76</v>
      </c>
      <c r="AP3">
        <v>2000</v>
      </c>
      <c r="AQ3">
        <v>2001</v>
      </c>
      <c r="AR3">
        <v>2002</v>
      </c>
      <c r="AS3">
        <v>2003</v>
      </c>
      <c r="AT3">
        <v>2004</v>
      </c>
      <c r="AU3">
        <v>2005</v>
      </c>
      <c r="AV3">
        <v>2006</v>
      </c>
      <c r="AW3">
        <v>2007</v>
      </c>
      <c r="AX3">
        <v>2008</v>
      </c>
      <c r="AY3">
        <v>2009</v>
      </c>
      <c r="AZ3">
        <v>2010</v>
      </c>
      <c r="BA3">
        <v>2011</v>
      </c>
      <c r="BB3">
        <v>2012</v>
      </c>
    </row>
    <row r="4" spans="1:55" ht="12.75">
      <c r="A4" t="s">
        <v>11</v>
      </c>
      <c r="B4" s="7">
        <f>'99-07'!C29</f>
        <v>2100.498</v>
      </c>
      <c r="C4" s="8">
        <f>'99-07'!D29</f>
        <v>2095.156</v>
      </c>
      <c r="D4" s="8">
        <f>'99-07'!E29</f>
        <v>2218.679</v>
      </c>
      <c r="E4" s="8">
        <f>'99-07'!F29</f>
        <v>2141.432</v>
      </c>
      <c r="F4" s="9">
        <f>'99-07'!G29</f>
        <v>2137.305</v>
      </c>
      <c r="G4" s="9">
        <f>'99-07'!H29</f>
        <v>1859.614</v>
      </c>
      <c r="H4" s="9">
        <f>'99-07'!I29</f>
        <v>1747.559</v>
      </c>
      <c r="I4" s="8">
        <f>'99-07'!J29</f>
        <v>1877.857</v>
      </c>
      <c r="J4" s="93">
        <v>1993.469</v>
      </c>
      <c r="K4" s="93">
        <v>1862.501</v>
      </c>
      <c r="L4" s="93">
        <v>1681.859</v>
      </c>
      <c r="M4" s="123">
        <v>1658.32</v>
      </c>
      <c r="N4" s="123">
        <v>1478.9</v>
      </c>
      <c r="O4" s="123">
        <v>1406.093</v>
      </c>
      <c r="P4" s="108">
        <f aca="true" t="shared" si="0" ref="P4:P14">C4-B4</f>
        <v>-5.342000000000098</v>
      </c>
      <c r="Q4" s="8">
        <f aca="true" t="shared" si="1" ref="Q4:Q14">D4-C4</f>
        <v>123.52300000000014</v>
      </c>
      <c r="R4" s="8">
        <f aca="true" t="shared" si="2" ref="R4:R14">E4-D4</f>
        <v>-77.2470000000003</v>
      </c>
      <c r="S4" s="9">
        <f aca="true" t="shared" si="3" ref="S4:S14">F4-E4</f>
        <v>-4.126999999999953</v>
      </c>
      <c r="T4" s="9">
        <f aca="true" t="shared" si="4" ref="T4:T14">G4-F4</f>
        <v>-277.6909999999998</v>
      </c>
      <c r="U4" s="9">
        <f aca="true" t="shared" si="5" ref="U4:V14">H4-G4</f>
        <v>-112.05500000000006</v>
      </c>
      <c r="V4" s="8">
        <f aca="true" t="shared" si="6" ref="V4:AA4">I4-H4</f>
        <v>130.298</v>
      </c>
      <c r="W4" s="73">
        <f t="shared" si="6"/>
        <v>115.61200000000008</v>
      </c>
      <c r="X4" s="73">
        <f t="shared" si="6"/>
        <v>-130.96800000000007</v>
      </c>
      <c r="Y4" s="73">
        <f t="shared" si="6"/>
        <v>-180.64200000000005</v>
      </c>
      <c r="Z4" s="14">
        <f t="shared" si="6"/>
        <v>-23.538999999999987</v>
      </c>
      <c r="AA4" s="14">
        <f t="shared" si="6"/>
        <v>-179.41999999999985</v>
      </c>
      <c r="AB4" s="14">
        <f>O4-N4</f>
        <v>-72.80700000000002</v>
      </c>
      <c r="AC4" s="116">
        <f aca="true" t="shared" si="7" ref="AC4:AC14">(C4-B4)/B$14</f>
        <v>-0.0016822807216990902</v>
      </c>
      <c r="AD4" s="10">
        <f aca="true" t="shared" si="8" ref="AD4:AD14">(D4-C4)/C$14</f>
        <v>0.03886726327557616</v>
      </c>
      <c r="AE4" s="10">
        <f aca="true" t="shared" si="9" ref="AE4:AE14">(E4-D4)/D$14</f>
        <v>-0.02254460722266803</v>
      </c>
      <c r="AF4" s="11">
        <f aca="true" t="shared" si="10" ref="AF4:AL4">(F4-E4)/E$14</f>
        <v>-0.001264434762121111</v>
      </c>
      <c r="AG4" s="11">
        <f t="shared" si="10"/>
        <v>-0.08623732523332497</v>
      </c>
      <c r="AH4" s="11">
        <f t="shared" si="10"/>
        <v>-0.03944983229728604</v>
      </c>
      <c r="AI4" s="10">
        <f t="shared" si="10"/>
        <v>0.045073803865406104</v>
      </c>
      <c r="AJ4" s="79">
        <f t="shared" si="10"/>
        <v>0.0399548653650428</v>
      </c>
      <c r="AK4" s="79">
        <f t="shared" si="10"/>
        <v>-0.042655320401813614</v>
      </c>
      <c r="AL4" s="79">
        <f t="shared" si="10"/>
        <v>-0.0626352707842845</v>
      </c>
      <c r="AM4" s="80">
        <f>(M4-L4)/L$14</f>
        <v>-0.008804309731868576</v>
      </c>
      <c r="AN4" s="80">
        <f>(N4-M4)/M$14</f>
        <v>-0.07075869793268807</v>
      </c>
      <c r="AO4" s="80">
        <f>(O4-N4)/N$14</f>
        <v>-0.03195066379021316</v>
      </c>
      <c r="AP4" s="12">
        <f aca="true" t="shared" si="11" ref="AP4:AP14">C4/$B4-1</f>
        <v>-0.002543206420572708</v>
      </c>
      <c r="AQ4" s="12">
        <f aca="true" t="shared" si="12" ref="AQ4:AQ14">D4/$B4-1</f>
        <v>0.0562633242212085</v>
      </c>
      <c r="AR4" s="12">
        <f aca="true" t="shared" si="13" ref="AR4:AR14">E4/$B4-1</f>
        <v>0.01948775956939719</v>
      </c>
      <c r="AS4" s="13">
        <f aca="true" t="shared" si="14" ref="AS4:AT14">F4/$B4-1</f>
        <v>0.01752298740584357</v>
      </c>
      <c r="AT4" s="13">
        <f t="shared" si="14"/>
        <v>-0.11467947124919897</v>
      </c>
      <c r="AU4" s="13">
        <f aca="true" t="shared" si="15" ref="AU4:AV14">H4/$B4-1</f>
        <v>-0.16802634422884477</v>
      </c>
      <c r="AV4" s="13">
        <f aca="true" t="shared" si="16" ref="AV4:AV9">I4/$B4-1</f>
        <v>-0.10599438799751304</v>
      </c>
      <c r="AW4" s="85">
        <f aca="true" t="shared" si="17" ref="AW4:BB4">J4/$B4-1</f>
        <v>-0.050954107073655885</v>
      </c>
      <c r="AX4" s="85">
        <f t="shared" si="17"/>
        <v>-0.11330503528210933</v>
      </c>
      <c r="AY4" s="85">
        <f t="shared" si="17"/>
        <v>-0.1993046410898749</v>
      </c>
      <c r="AZ4" s="85">
        <f t="shared" si="17"/>
        <v>-0.21051103119355508</v>
      </c>
      <c r="BA4" s="85">
        <f t="shared" si="17"/>
        <v>-0.295928870201257</v>
      </c>
      <c r="BB4" s="85">
        <f t="shared" si="17"/>
        <v>-0.3305906504076652</v>
      </c>
      <c r="BC4" s="125"/>
    </row>
    <row r="5" spans="1:55" ht="12.75">
      <c r="A5" t="s">
        <v>18</v>
      </c>
      <c r="B5" s="14">
        <f>'99-07'!C36</f>
        <v>23.731</v>
      </c>
      <c r="C5" s="15">
        <f>'99-07'!D36</f>
        <v>19.044</v>
      </c>
      <c r="D5" s="15">
        <f>'99-07'!E36</f>
        <v>17.63</v>
      </c>
      <c r="E5" s="15">
        <f>'99-07'!F36</f>
        <v>19.141</v>
      </c>
      <c r="F5" s="16">
        <f>'99-07'!G36</f>
        <v>21.243</v>
      </c>
      <c r="G5" s="16">
        <f>'99-07'!H36</f>
        <v>13.17</v>
      </c>
      <c r="H5" s="16">
        <f>'99-07'!I36</f>
        <v>15.39</v>
      </c>
      <c r="I5" s="15">
        <f>'99-07'!J36</f>
        <v>22.871</v>
      </c>
      <c r="J5" s="89">
        <v>21.115</v>
      </c>
      <c r="K5" s="89">
        <v>8.538</v>
      </c>
      <c r="L5" s="89">
        <v>8.658</v>
      </c>
      <c r="M5" s="124">
        <v>9.85</v>
      </c>
      <c r="N5" s="102">
        <v>8.927</v>
      </c>
      <c r="O5" s="102">
        <v>8.666</v>
      </c>
      <c r="P5" s="109">
        <f t="shared" si="0"/>
        <v>-4.687000000000001</v>
      </c>
      <c r="Q5" s="15">
        <f t="shared" si="1"/>
        <v>-1.4140000000000015</v>
      </c>
      <c r="R5" s="15">
        <f t="shared" si="2"/>
        <v>1.5109999999999992</v>
      </c>
      <c r="S5" s="16">
        <f t="shared" si="3"/>
        <v>2.1020000000000003</v>
      </c>
      <c r="T5" s="16">
        <f t="shared" si="4"/>
        <v>-8.072999999999999</v>
      </c>
      <c r="U5" s="16">
        <f t="shared" si="5"/>
        <v>2.2200000000000006</v>
      </c>
      <c r="V5" s="15">
        <f>I5-H5</f>
        <v>7.480999999999998</v>
      </c>
      <c r="W5" s="74">
        <f aca="true" t="shared" si="18" ref="W5:Y14">J5-I5</f>
        <v>-1.7560000000000002</v>
      </c>
      <c r="X5" s="74">
        <f t="shared" si="18"/>
        <v>-12.576999999999998</v>
      </c>
      <c r="Y5" s="74">
        <f t="shared" si="18"/>
        <v>0.11999999999999922</v>
      </c>
      <c r="Z5" s="14">
        <f aca="true" t="shared" si="19" ref="Z5:Z14">M5-L5</f>
        <v>1.1920000000000002</v>
      </c>
      <c r="AA5" s="14">
        <f aca="true" t="shared" si="20" ref="AA5:AB14">N5-M5</f>
        <v>-0.923</v>
      </c>
      <c r="AB5" s="14">
        <f t="shared" si="20"/>
        <v>-0.26099999999999923</v>
      </c>
      <c r="AC5" s="117">
        <f t="shared" si="7"/>
        <v>-0.0014760108091732482</v>
      </c>
      <c r="AD5" s="17">
        <f t="shared" si="8"/>
        <v>-0.0004449237006198415</v>
      </c>
      <c r="AE5" s="17">
        <f t="shared" si="9"/>
        <v>0.0004409867245776696</v>
      </c>
      <c r="AF5" s="18">
        <f aca="true" t="shared" si="21" ref="AF5:AF14">(F5-E5)/E$14</f>
        <v>0.0006440130530599966</v>
      </c>
      <c r="AG5" s="18">
        <f aca="true" t="shared" si="22" ref="AG5:AG14">(G5-F5)/F$14</f>
        <v>-0.002507081348004195</v>
      </c>
      <c r="AH5" s="18">
        <f aca="true" t="shared" si="23" ref="AH5:AH14">(H5-G5)/G$14</f>
        <v>0.0007815682272096291</v>
      </c>
      <c r="AI5" s="17">
        <f aca="true" t="shared" si="24" ref="AI5:AI14">(I5-H5)/H$14</f>
        <v>0.002587891807373121</v>
      </c>
      <c r="AJ5" s="80">
        <f aca="true" t="shared" si="25" ref="AJ5:AL14">(J5-I5)/I$14</f>
        <v>-0.0006068638513390921</v>
      </c>
      <c r="AK5" s="80">
        <f t="shared" si="25"/>
        <v>-0.004096236979213315</v>
      </c>
      <c r="AL5" s="80">
        <f t="shared" si="25"/>
        <v>4.160844374018273E-05</v>
      </c>
      <c r="AM5" s="80">
        <f aca="true" t="shared" si="26" ref="AM5:AM14">(M5-L5)/L$14</f>
        <v>0.0004458446493218637</v>
      </c>
      <c r="AN5" s="80">
        <f aca="true" t="shared" si="27" ref="AN5:AO14">(N5-M5)/M$14</f>
        <v>-0.00036400779284288907</v>
      </c>
      <c r="AO5" s="80">
        <f t="shared" si="27"/>
        <v>-0.0001145373830709356</v>
      </c>
      <c r="AP5" s="19">
        <f t="shared" si="11"/>
        <v>-0.19750537271922808</v>
      </c>
      <c r="AQ5" s="19">
        <f t="shared" si="12"/>
        <v>-0.2570898824322617</v>
      </c>
      <c r="AR5" s="19">
        <f t="shared" si="13"/>
        <v>-0.1934178922085038</v>
      </c>
      <c r="AS5" s="20">
        <f t="shared" si="14"/>
        <v>-0.10484176815136337</v>
      </c>
      <c r="AT5" s="20">
        <f aca="true" t="shared" si="28" ref="AT5:AT14">G5/$B5-1</f>
        <v>-0.4450297079769079</v>
      </c>
      <c r="AU5" s="20">
        <f t="shared" si="15"/>
        <v>-0.35148118494795844</v>
      </c>
      <c r="AV5" s="20">
        <f t="shared" si="16"/>
        <v>-0.03623951793013369</v>
      </c>
      <c r="AW5" s="86">
        <f aca="true" t="shared" si="29" ref="AW5:AY14">J5/$B5-1</f>
        <v>-0.11023555686654596</v>
      </c>
      <c r="AX5" s="86">
        <f t="shared" si="29"/>
        <v>-0.6402174371075808</v>
      </c>
      <c r="AY5" s="86">
        <f t="shared" si="29"/>
        <v>-0.6351607601870971</v>
      </c>
      <c r="AZ5" s="86">
        <f aca="true" t="shared" si="30" ref="AZ5:AZ14">M5/$B5-1</f>
        <v>-0.5849311027769585</v>
      </c>
      <c r="BA5" s="86">
        <f>N5/$B5-1</f>
        <v>-0.623825376090346</v>
      </c>
      <c r="BB5" s="86">
        <f>O5/$B5-1</f>
        <v>-0.6348236483923981</v>
      </c>
      <c r="BC5" s="125"/>
    </row>
    <row r="6" spans="1:55" ht="12.75">
      <c r="A6" t="s">
        <v>19</v>
      </c>
      <c r="B6" s="14">
        <f>'99-07'!C39</f>
        <v>210.876</v>
      </c>
      <c r="C6" s="15">
        <f>'99-07'!D39</f>
        <v>192.877</v>
      </c>
      <c r="D6" s="15">
        <f>'99-07'!E39</f>
        <v>231.203</v>
      </c>
      <c r="E6" s="15">
        <f>'99-07'!F39</f>
        <v>178.258</v>
      </c>
      <c r="F6" s="16">
        <f>'99-07'!G39</f>
        <v>173.445</v>
      </c>
      <c r="G6" s="16">
        <f>'99-07'!H39</f>
        <v>142.223</v>
      </c>
      <c r="H6" s="16">
        <f>'99-07'!I39</f>
        <v>312.828</v>
      </c>
      <c r="I6" s="15">
        <f>'99-07'!J39</f>
        <v>123.376</v>
      </c>
      <c r="J6" s="89">
        <v>153.997</v>
      </c>
      <c r="K6" s="89">
        <v>134.836</v>
      </c>
      <c r="L6" s="89">
        <v>117.88</v>
      </c>
      <c r="M6" s="102">
        <v>117.906</v>
      </c>
      <c r="N6" s="102">
        <v>113.349</v>
      </c>
      <c r="O6" s="102">
        <v>116.298</v>
      </c>
      <c r="P6" s="109">
        <f t="shared" si="0"/>
        <v>-17.998999999999995</v>
      </c>
      <c r="Q6" s="15">
        <f t="shared" si="1"/>
        <v>38.32599999999999</v>
      </c>
      <c r="R6" s="15">
        <f t="shared" si="2"/>
        <v>-52.94499999999999</v>
      </c>
      <c r="S6" s="16">
        <f t="shared" si="3"/>
        <v>-4.813000000000017</v>
      </c>
      <c r="T6" s="16">
        <f t="shared" si="4"/>
        <v>-31.22199999999998</v>
      </c>
      <c r="U6" s="16">
        <f t="shared" si="5"/>
        <v>170.60499999999996</v>
      </c>
      <c r="V6" s="15">
        <f t="shared" si="5"/>
        <v>-189.45199999999997</v>
      </c>
      <c r="W6" s="74">
        <f t="shared" si="18"/>
        <v>30.62100000000001</v>
      </c>
      <c r="X6" s="74">
        <f t="shared" si="18"/>
        <v>-19.161</v>
      </c>
      <c r="Y6" s="74">
        <f t="shared" si="18"/>
        <v>-16.956000000000017</v>
      </c>
      <c r="Z6" s="14">
        <f t="shared" si="19"/>
        <v>0.02600000000001046</v>
      </c>
      <c r="AA6" s="14">
        <f t="shared" si="20"/>
        <v>-4.557000000000002</v>
      </c>
      <c r="AB6" s="14">
        <f t="shared" si="20"/>
        <v>2.948999999999998</v>
      </c>
      <c r="AC6" s="117">
        <f t="shared" si="7"/>
        <v>-0.005668171229850498</v>
      </c>
      <c r="AD6" s="17">
        <f t="shared" si="8"/>
        <v>0.012059509016942025</v>
      </c>
      <c r="AE6" s="17">
        <f t="shared" si="9"/>
        <v>-0.015452046414801274</v>
      </c>
      <c r="AF6" s="18">
        <f t="shared" si="21"/>
        <v>-0.0014746121904746785</v>
      </c>
      <c r="AG6" s="18">
        <f t="shared" si="22"/>
        <v>-0.009696035407826946</v>
      </c>
      <c r="AH6" s="18">
        <f t="shared" si="23"/>
        <v>0.060062814145539954</v>
      </c>
      <c r="AI6" s="17">
        <f t="shared" si="24"/>
        <v>-0.06553686388055777</v>
      </c>
      <c r="AJ6" s="80">
        <f t="shared" si="25"/>
        <v>0.010582447603561699</v>
      </c>
      <c r="AK6" s="80">
        <f t="shared" si="25"/>
        <v>-0.0062405976591163505</v>
      </c>
      <c r="AL6" s="80">
        <f t="shared" si="25"/>
        <v>-0.0058792731004878645</v>
      </c>
      <c r="AM6" s="80">
        <f t="shared" si="26"/>
        <v>9.724799397964023E-06</v>
      </c>
      <c r="AN6" s="80">
        <f t="shared" si="27"/>
        <v>-0.0017971652350867238</v>
      </c>
      <c r="AO6" s="80">
        <f t="shared" si="27"/>
        <v>0.0012941407765371259</v>
      </c>
      <c r="AP6" s="19">
        <f t="shared" si="11"/>
        <v>-0.08535347787325254</v>
      </c>
      <c r="AQ6" s="19">
        <f t="shared" si="12"/>
        <v>0.09639314099281093</v>
      </c>
      <c r="AR6" s="19">
        <f t="shared" si="13"/>
        <v>-0.15467857888047953</v>
      </c>
      <c r="AS6" s="20">
        <f t="shared" si="14"/>
        <v>-0.17750241848289994</v>
      </c>
      <c r="AT6" s="20">
        <f t="shared" si="28"/>
        <v>-0.32556099319031084</v>
      </c>
      <c r="AU6" s="20">
        <f t="shared" si="15"/>
        <v>0.48346895806066104</v>
      </c>
      <c r="AV6" s="20">
        <f t="shared" si="16"/>
        <v>-0.4149357916500692</v>
      </c>
      <c r="AW6" s="86">
        <f t="shared" si="29"/>
        <v>-0.26972723306587754</v>
      </c>
      <c r="AX6" s="86">
        <f t="shared" si="29"/>
        <v>-0.360591058252243</v>
      </c>
      <c r="AY6" s="86">
        <f t="shared" si="29"/>
        <v>-0.44099850148902675</v>
      </c>
      <c r="AZ6" s="86">
        <f t="shared" si="30"/>
        <v>-0.440875206282365</v>
      </c>
      <c r="BA6" s="86">
        <f>N6/$B6-1</f>
        <v>-0.46248506231150055</v>
      </c>
      <c r="BB6" s="86">
        <f>O6/$B6-1</f>
        <v>-0.44850054060206</v>
      </c>
      <c r="BC6" s="125"/>
    </row>
    <row r="7" spans="1:55" ht="12.75">
      <c r="A7" t="s">
        <v>22</v>
      </c>
      <c r="B7" s="14">
        <f>'99-07'!C43</f>
        <v>504.116</v>
      </c>
      <c r="C7" s="15">
        <f>'99-07'!D43</f>
        <v>509.3</v>
      </c>
      <c r="D7" s="15">
        <f>'99-07'!E43</f>
        <v>577.816</v>
      </c>
      <c r="E7" s="15">
        <f>'99-07'!F43</f>
        <v>561.91</v>
      </c>
      <c r="F7" s="16">
        <f>'99-07'!G43</f>
        <v>572.876</v>
      </c>
      <c r="G7" s="16">
        <f>'99-07'!H43</f>
        <v>547.508</v>
      </c>
      <c r="H7" s="16">
        <f>'99-07'!I43</f>
        <v>572.719</v>
      </c>
      <c r="I7" s="15">
        <f>'99-07'!J43</f>
        <v>593.274</v>
      </c>
      <c r="J7" s="89">
        <v>613.398</v>
      </c>
      <c r="K7" s="89">
        <v>585.029</v>
      </c>
      <c r="L7" s="89">
        <v>557.553</v>
      </c>
      <c r="M7" s="102">
        <v>493.626</v>
      </c>
      <c r="N7" s="102">
        <v>439.461</v>
      </c>
      <c r="O7" s="102">
        <v>435.537</v>
      </c>
      <c r="P7" s="109">
        <f t="shared" si="0"/>
        <v>5.184000000000026</v>
      </c>
      <c r="Q7" s="15">
        <f t="shared" si="1"/>
        <v>68.51600000000002</v>
      </c>
      <c r="R7" s="15">
        <f t="shared" si="2"/>
        <v>-15.906000000000063</v>
      </c>
      <c r="S7" s="16">
        <f t="shared" si="3"/>
        <v>10.966000000000008</v>
      </c>
      <c r="T7" s="16">
        <f t="shared" si="4"/>
        <v>-25.367999999999938</v>
      </c>
      <c r="U7" s="16">
        <f t="shared" si="5"/>
        <v>25.211000000000013</v>
      </c>
      <c r="V7" s="15">
        <f t="shared" si="5"/>
        <v>20.55499999999995</v>
      </c>
      <c r="W7" s="74">
        <f t="shared" si="18"/>
        <v>20.124000000000024</v>
      </c>
      <c r="X7" s="74">
        <f t="shared" si="18"/>
        <v>-28.369000000000028</v>
      </c>
      <c r="Y7" s="74">
        <f t="shared" si="18"/>
        <v>-27.476</v>
      </c>
      <c r="Z7" s="14">
        <f t="shared" si="19"/>
        <v>-63.92700000000002</v>
      </c>
      <c r="AA7" s="14">
        <f t="shared" si="20"/>
        <v>-54.164999999999964</v>
      </c>
      <c r="AB7" s="14">
        <f t="shared" si="20"/>
        <v>-3.924000000000035</v>
      </c>
      <c r="AC7" s="117">
        <f t="shared" si="7"/>
        <v>0.0016325240099752838</v>
      </c>
      <c r="AD7" s="17">
        <f t="shared" si="8"/>
        <v>0.021558976146866363</v>
      </c>
      <c r="AE7" s="17">
        <f t="shared" si="9"/>
        <v>-0.004642180569908964</v>
      </c>
      <c r="AF7" s="18">
        <f t="shared" si="21"/>
        <v>0.0033597750427478246</v>
      </c>
      <c r="AG7" s="18">
        <f t="shared" si="22"/>
        <v>-0.007878067587782768</v>
      </c>
      <c r="AH7" s="18">
        <f t="shared" si="23"/>
        <v>0.008875728187469352</v>
      </c>
      <c r="AI7" s="17">
        <f t="shared" si="24"/>
        <v>0.007110562237742868</v>
      </c>
      <c r="AJ7" s="80">
        <f t="shared" si="25"/>
        <v>0.0069547426790136126</v>
      </c>
      <c r="AK7" s="80">
        <f t="shared" si="25"/>
        <v>-0.009239575961143569</v>
      </c>
      <c r="AL7" s="80">
        <f t="shared" si="25"/>
        <v>-0.009526946668377235</v>
      </c>
      <c r="AM7" s="80">
        <f t="shared" si="26"/>
        <v>-0.023910663504361395</v>
      </c>
      <c r="AN7" s="80">
        <f t="shared" si="27"/>
        <v>-0.021361302382811562</v>
      </c>
      <c r="AO7" s="80">
        <f t="shared" si="27"/>
        <v>-0.001722010310997535</v>
      </c>
      <c r="AP7" s="19">
        <f t="shared" si="11"/>
        <v>0.010283347483515781</v>
      </c>
      <c r="AQ7" s="19">
        <f t="shared" si="12"/>
        <v>0.14619651032698844</v>
      </c>
      <c r="AR7" s="19">
        <f t="shared" si="13"/>
        <v>0.11464424854596955</v>
      </c>
      <c r="AS7" s="20">
        <f t="shared" si="14"/>
        <v>0.13639717842718735</v>
      </c>
      <c r="AT7" s="20">
        <f t="shared" si="28"/>
        <v>0.08607542708424254</v>
      </c>
      <c r="AU7" s="20">
        <f t="shared" si="15"/>
        <v>0.13608574217045288</v>
      </c>
      <c r="AV7" s="20">
        <f t="shared" si="16"/>
        <v>0.17686008775757966</v>
      </c>
      <c r="AW7" s="86">
        <f t="shared" si="29"/>
        <v>0.21677947139150522</v>
      </c>
      <c r="AX7" s="86">
        <f t="shared" si="29"/>
        <v>0.16050472510295255</v>
      </c>
      <c r="AY7" s="86">
        <f t="shared" si="29"/>
        <v>0.10600139650397922</v>
      </c>
      <c r="AZ7" s="86">
        <f t="shared" si="30"/>
        <v>-0.020808702758888797</v>
      </c>
      <c r="BA7" s="86">
        <f aca="true" t="shared" si="31" ref="BA7:BB14">N7/$B7-1</f>
        <v>-0.1282542113323124</v>
      </c>
      <c r="BB7" s="86">
        <f t="shared" si="31"/>
        <v>-0.13603813408025134</v>
      </c>
      <c r="BC7" s="125"/>
    </row>
    <row r="8" spans="1:55" ht="12.75">
      <c r="A8" t="s">
        <v>26</v>
      </c>
      <c r="B8" s="14">
        <f>'99-07'!C48</f>
        <v>1.347</v>
      </c>
      <c r="C8" s="15">
        <f>'99-07'!D48</f>
        <v>1.295</v>
      </c>
      <c r="D8" s="15">
        <f>'99-07'!E48</f>
        <v>3.274</v>
      </c>
      <c r="E8" s="15">
        <f>'99-07'!F48</f>
        <v>1.192</v>
      </c>
      <c r="F8" s="16">
        <f>'99-07'!G48</f>
        <v>1.24</v>
      </c>
      <c r="G8" s="16">
        <f>'99-07'!H48</f>
        <v>1.598</v>
      </c>
      <c r="H8" s="16">
        <f>'99-07'!I48</f>
        <v>0.666</v>
      </c>
      <c r="I8" s="15">
        <f>'99-07'!J48</f>
        <v>0.599</v>
      </c>
      <c r="J8" s="89">
        <v>0.409</v>
      </c>
      <c r="K8" s="89">
        <v>1.125</v>
      </c>
      <c r="L8" s="89">
        <v>1.421</v>
      </c>
      <c r="M8" s="102">
        <v>1.644</v>
      </c>
      <c r="N8" s="102">
        <v>0.191</v>
      </c>
      <c r="O8" s="102">
        <v>1.456</v>
      </c>
      <c r="P8" s="109">
        <f t="shared" si="0"/>
        <v>-0.052000000000000046</v>
      </c>
      <c r="Q8" s="15">
        <f t="shared" si="1"/>
        <v>1.979</v>
      </c>
      <c r="R8" s="15">
        <f t="shared" si="2"/>
        <v>-2.082</v>
      </c>
      <c r="S8" s="16">
        <f t="shared" si="3"/>
        <v>0.04800000000000004</v>
      </c>
      <c r="T8" s="16">
        <f t="shared" si="4"/>
        <v>0.3580000000000001</v>
      </c>
      <c r="U8" s="16">
        <f t="shared" si="5"/>
        <v>-0.932</v>
      </c>
      <c r="V8" s="15">
        <f t="shared" si="5"/>
        <v>-0.06700000000000006</v>
      </c>
      <c r="W8" s="74">
        <f t="shared" si="18"/>
        <v>-0.19</v>
      </c>
      <c r="X8" s="74">
        <f t="shared" si="18"/>
        <v>0.716</v>
      </c>
      <c r="Y8" s="74">
        <f t="shared" si="18"/>
        <v>0.29600000000000004</v>
      </c>
      <c r="Z8" s="14">
        <f t="shared" si="19"/>
        <v>0.22299999999999986</v>
      </c>
      <c r="AA8" s="14">
        <f t="shared" si="20"/>
        <v>-1.4529999999999998</v>
      </c>
      <c r="AB8" s="14">
        <f t="shared" si="20"/>
        <v>1.265</v>
      </c>
      <c r="AC8" s="117">
        <f t="shared" si="7"/>
        <v>-1.6375626643270526E-05</v>
      </c>
      <c r="AD8" s="17">
        <f t="shared" si="8"/>
        <v>0.0006227043872182924</v>
      </c>
      <c r="AE8" s="17">
        <f t="shared" si="9"/>
        <v>-0.0006076335940242942</v>
      </c>
      <c r="AF8" s="18">
        <f t="shared" si="21"/>
        <v>1.4706292362930477E-05</v>
      </c>
      <c r="AG8" s="18">
        <f t="shared" si="22"/>
        <v>0.00011117739657940074</v>
      </c>
      <c r="AH8" s="18">
        <f t="shared" si="23"/>
        <v>-0.00032811783232404243</v>
      </c>
      <c r="AI8" s="17">
        <f t="shared" si="24"/>
        <v>-2.3177215759123023E-05</v>
      </c>
      <c r="AJ8" s="80">
        <f t="shared" si="25"/>
        <v>-6.566294519044846E-05</v>
      </c>
      <c r="AK8" s="80">
        <f t="shared" si="25"/>
        <v>0.00023319596701254145</v>
      </c>
      <c r="AL8" s="80">
        <f t="shared" si="25"/>
        <v>0.00010263416122578476</v>
      </c>
      <c r="AM8" s="80">
        <f t="shared" si="26"/>
        <v>8.340885637481168E-05</v>
      </c>
      <c r="AN8" s="80">
        <f t="shared" si="27"/>
        <v>-0.0005730263521134537</v>
      </c>
      <c r="AO8" s="80">
        <f t="shared" si="27"/>
        <v>0.0005551332934280995</v>
      </c>
      <c r="AP8" s="19">
        <f t="shared" si="11"/>
        <v>-0.03860430586488495</v>
      </c>
      <c r="AQ8" s="19">
        <f t="shared" si="12"/>
        <v>1.4305864884929473</v>
      </c>
      <c r="AR8" s="19">
        <f t="shared" si="13"/>
        <v>-0.11507052709725318</v>
      </c>
      <c r="AS8" s="20">
        <f t="shared" si="14"/>
        <v>-0.07943578322197475</v>
      </c>
      <c r="AT8" s="20">
        <f t="shared" si="28"/>
        <v>0.18634001484781004</v>
      </c>
      <c r="AU8" s="20">
        <f t="shared" si="15"/>
        <v>-0.5055679287305122</v>
      </c>
      <c r="AV8" s="20">
        <f t="shared" si="16"/>
        <v>-0.5553080920564217</v>
      </c>
      <c r="AW8" s="86">
        <f t="shared" si="29"/>
        <v>-0.696362286562732</v>
      </c>
      <c r="AX8" s="86">
        <f t="shared" si="29"/>
        <v>-0.16481069042316254</v>
      </c>
      <c r="AY8" s="86">
        <f t="shared" si="29"/>
        <v>0.05493689680772085</v>
      </c>
      <c r="AZ8" s="86">
        <f t="shared" si="30"/>
        <v>0.22048997772828494</v>
      </c>
      <c r="BA8" s="86">
        <f>N8/$B8-1</f>
        <v>-0.858203414996288</v>
      </c>
      <c r="BB8" s="86">
        <f t="shared" si="31"/>
        <v>0.08092056421677807</v>
      </c>
      <c r="BC8" s="125"/>
    </row>
    <row r="9" spans="1:55" ht="12.75">
      <c r="A9" t="s">
        <v>27</v>
      </c>
      <c r="B9" s="14">
        <f>'99-07'!C49</f>
        <v>9.236</v>
      </c>
      <c r="C9" s="15">
        <f>'99-07'!D49</f>
        <v>6.484</v>
      </c>
      <c r="D9" s="15">
        <f>'99-07'!E49</f>
        <v>9.573</v>
      </c>
      <c r="E9" s="15">
        <f>'99-07'!F49</f>
        <v>17.035</v>
      </c>
      <c r="F9" s="16">
        <f>'99-07'!G49</f>
        <v>14.627</v>
      </c>
      <c r="G9" s="16">
        <f>'99-07'!H49</f>
        <v>14.458</v>
      </c>
      <c r="H9" s="16">
        <f>'99-07'!I49</f>
        <v>14.046</v>
      </c>
      <c r="I9" s="15">
        <f>'99-07'!J49</f>
        <v>12.017</v>
      </c>
      <c r="J9" s="89">
        <v>17.315</v>
      </c>
      <c r="K9" s="89">
        <v>19.496</v>
      </c>
      <c r="L9" s="89">
        <v>23.115</v>
      </c>
      <c r="M9" s="102">
        <v>22.106</v>
      </c>
      <c r="N9" s="102">
        <v>23.864</v>
      </c>
      <c r="O9" s="102">
        <v>26.481</v>
      </c>
      <c r="P9" s="109">
        <f t="shared" si="0"/>
        <v>-2.7520000000000007</v>
      </c>
      <c r="Q9" s="15">
        <f t="shared" si="1"/>
        <v>3.0890000000000004</v>
      </c>
      <c r="R9" s="15">
        <f t="shared" si="2"/>
        <v>7.462</v>
      </c>
      <c r="S9" s="16">
        <f t="shared" si="3"/>
        <v>-2.4079999999999995</v>
      </c>
      <c r="T9" s="16">
        <f t="shared" si="4"/>
        <v>-0.16900000000000048</v>
      </c>
      <c r="U9" s="16">
        <f t="shared" si="5"/>
        <v>-0.4120000000000008</v>
      </c>
      <c r="V9" s="15">
        <f t="shared" si="5"/>
        <v>-2.029</v>
      </c>
      <c r="W9" s="74">
        <f t="shared" si="18"/>
        <v>5.298000000000002</v>
      </c>
      <c r="X9" s="74">
        <f t="shared" si="18"/>
        <v>2.1809999999999974</v>
      </c>
      <c r="Y9" s="74">
        <f t="shared" si="18"/>
        <v>3.6189999999999998</v>
      </c>
      <c r="Z9" s="14">
        <f t="shared" si="19"/>
        <v>-1.0089999999999968</v>
      </c>
      <c r="AA9" s="14">
        <f t="shared" si="20"/>
        <v>1.7579999999999991</v>
      </c>
      <c r="AB9" s="14">
        <f t="shared" si="20"/>
        <v>2.617000000000001</v>
      </c>
      <c r="AC9" s="117">
        <f t="shared" si="7"/>
        <v>-0.0008666485485053935</v>
      </c>
      <c r="AD9" s="17">
        <f t="shared" si="8"/>
        <v>0.0009719726387656925</v>
      </c>
      <c r="AE9" s="17">
        <f t="shared" si="9"/>
        <v>0.0021777914882849586</v>
      </c>
      <c r="AF9" s="18">
        <f t="shared" si="21"/>
        <v>-0.0007377656668736781</v>
      </c>
      <c r="AG9" s="18">
        <f t="shared" si="22"/>
        <v>-5.248318441876753E-05</v>
      </c>
      <c r="AH9" s="18">
        <f t="shared" si="23"/>
        <v>-0.00014504779712178726</v>
      </c>
      <c r="AI9" s="17">
        <f t="shared" si="24"/>
        <v>-0.0007018891160486652</v>
      </c>
      <c r="AJ9" s="80">
        <f t="shared" si="25"/>
        <v>0.0018309593874684003</v>
      </c>
      <c r="AK9" s="80">
        <f t="shared" si="25"/>
        <v>0.0007103357598524473</v>
      </c>
      <c r="AL9" s="80">
        <f t="shared" si="25"/>
        <v>0.0012548413157976858</v>
      </c>
      <c r="AM9" s="80">
        <f t="shared" si="26"/>
        <v>-0.00037739702279006624</v>
      </c>
      <c r="AN9" s="80">
        <f t="shared" si="27"/>
        <v>0.0006933106173540614</v>
      </c>
      <c r="AO9" s="80">
        <f t="shared" si="27"/>
        <v>0.0011484457145465113</v>
      </c>
      <c r="AP9" s="19">
        <f t="shared" si="11"/>
        <v>-0.29796448679081855</v>
      </c>
      <c r="AQ9" s="19">
        <f t="shared" si="12"/>
        <v>0.03648765699436973</v>
      </c>
      <c r="AR9" s="19">
        <f t="shared" si="13"/>
        <v>0.8444131658726721</v>
      </c>
      <c r="AS9" s="20">
        <f t="shared" si="14"/>
        <v>0.5836942399307059</v>
      </c>
      <c r="AT9" s="20">
        <f t="shared" si="28"/>
        <v>0.565396275443915</v>
      </c>
      <c r="AU9" s="20">
        <f t="shared" si="15"/>
        <v>0.5207882200086615</v>
      </c>
      <c r="AV9" s="20">
        <f t="shared" si="16"/>
        <v>0.30110437418796</v>
      </c>
      <c r="AW9" s="86">
        <f t="shared" si="29"/>
        <v>0.8747293200519706</v>
      </c>
      <c r="AX9" s="86">
        <f t="shared" si="29"/>
        <v>1.1108705067128626</v>
      </c>
      <c r="AY9" s="86">
        <f t="shared" si="29"/>
        <v>1.5027067994802943</v>
      </c>
      <c r="AZ9" s="86">
        <f>M9/$B9-1</f>
        <v>1.3934603724556083</v>
      </c>
      <c r="BA9" s="86">
        <f t="shared" si="31"/>
        <v>1.5838025119099175</v>
      </c>
      <c r="BB9" s="86">
        <f t="shared" si="31"/>
        <v>1.8671502815071461</v>
      </c>
      <c r="BC9" s="125"/>
    </row>
    <row r="10" spans="1:55" ht="12.75">
      <c r="A10" t="s">
        <v>28</v>
      </c>
      <c r="B10" s="14">
        <f>'99-07'!C50</f>
        <v>138.251</v>
      </c>
      <c r="C10" s="15">
        <f>'99-07'!D50</f>
        <v>143.388</v>
      </c>
      <c r="D10" s="15">
        <f>'99-07'!E50</f>
        <v>136.082</v>
      </c>
      <c r="E10" s="15">
        <f>'99-07'!F50</f>
        <v>140.071</v>
      </c>
      <c r="F10" s="16">
        <f>'99-07'!G50</f>
        <v>109.889</v>
      </c>
      <c r="G10" s="16">
        <f>'99-07'!H50</f>
        <v>58.241</v>
      </c>
      <c r="H10" s="16">
        <f>'99-07'!I50</f>
        <v>49.03</v>
      </c>
      <c r="I10" s="15">
        <f>'99-07'!J50</f>
        <v>64.957</v>
      </c>
      <c r="J10" s="89">
        <v>70.88</v>
      </c>
      <c r="K10" s="89">
        <v>78.53</v>
      </c>
      <c r="L10" s="89">
        <v>91.164</v>
      </c>
      <c r="M10" s="102">
        <v>67.573</v>
      </c>
      <c r="N10" s="102">
        <v>59.025</v>
      </c>
      <c r="O10" s="102">
        <v>77.081</v>
      </c>
      <c r="P10" s="109">
        <f t="shared" si="0"/>
        <v>5.1370000000000005</v>
      </c>
      <c r="Q10" s="15">
        <f t="shared" si="1"/>
        <v>-7.306000000000012</v>
      </c>
      <c r="R10" s="15">
        <f t="shared" si="2"/>
        <v>3.9890000000000043</v>
      </c>
      <c r="S10" s="16">
        <f t="shared" si="3"/>
        <v>-30.182000000000002</v>
      </c>
      <c r="T10" s="16">
        <f t="shared" si="4"/>
        <v>-51.647999999999996</v>
      </c>
      <c r="U10" s="16">
        <f t="shared" si="5"/>
        <v>-9.210999999999999</v>
      </c>
      <c r="V10" s="15">
        <f t="shared" si="5"/>
        <v>15.926999999999992</v>
      </c>
      <c r="W10" s="74">
        <f t="shared" si="18"/>
        <v>5.923000000000002</v>
      </c>
      <c r="X10" s="74">
        <f t="shared" si="18"/>
        <v>7.650000000000006</v>
      </c>
      <c r="Y10" s="74">
        <f t="shared" si="18"/>
        <v>12.634</v>
      </c>
      <c r="Z10" s="14">
        <f t="shared" si="19"/>
        <v>-23.591000000000008</v>
      </c>
      <c r="AA10" s="14">
        <f t="shared" si="20"/>
        <v>-8.547999999999995</v>
      </c>
      <c r="AB10" s="14">
        <f t="shared" si="20"/>
        <v>18.056000000000004</v>
      </c>
      <c r="AC10" s="117">
        <f t="shared" si="7"/>
        <v>0.0016177229628169352</v>
      </c>
      <c r="AD10" s="17">
        <f t="shared" si="8"/>
        <v>-0.0022988773385633405</v>
      </c>
      <c r="AE10" s="17">
        <f t="shared" si="9"/>
        <v>0.001164193278848661</v>
      </c>
      <c r="AF10" s="18">
        <f t="shared" si="21"/>
        <v>-0.009247194085374319</v>
      </c>
      <c r="AG10" s="18">
        <f t="shared" si="22"/>
        <v>-0.01603935804059466</v>
      </c>
      <c r="AH10" s="18">
        <f t="shared" si="23"/>
        <v>-0.0032428040273999505</v>
      </c>
      <c r="AI10" s="17">
        <f t="shared" si="24"/>
        <v>0.0055096047073962965</v>
      </c>
      <c r="AJ10" s="80">
        <f t="shared" si="25"/>
        <v>0.0020469559177001386</v>
      </c>
      <c r="AK10" s="80">
        <f t="shared" si="25"/>
        <v>0.0024915490888909827</v>
      </c>
      <c r="AL10" s="80">
        <f t="shared" si="25"/>
        <v>0.004380675651778934</v>
      </c>
      <c r="AM10" s="80">
        <f t="shared" si="26"/>
        <v>-0.008823759330664503</v>
      </c>
      <c r="AN10" s="80">
        <f t="shared" si="27"/>
        <v>-0.0033711144238580864</v>
      </c>
      <c r="AO10" s="80">
        <f t="shared" si="27"/>
        <v>0.007923704937658314</v>
      </c>
      <c r="AP10" s="19">
        <f t="shared" si="11"/>
        <v>0.037157054921844956</v>
      </c>
      <c r="AQ10" s="19">
        <f t="shared" si="12"/>
        <v>-0.015688855776811783</v>
      </c>
      <c r="AR10" s="19">
        <f t="shared" si="13"/>
        <v>0.013164461739878952</v>
      </c>
      <c r="AS10" s="20">
        <f t="shared" si="14"/>
        <v>-0.2051486065200252</v>
      </c>
      <c r="AT10" s="20">
        <f t="shared" si="28"/>
        <v>-0.5787299911031385</v>
      </c>
      <c r="AU10" s="20">
        <f t="shared" si="15"/>
        <v>-0.6453551873042509</v>
      </c>
      <c r="AV10" s="20">
        <f t="shared" si="15"/>
        <v>-0.5301516806388381</v>
      </c>
      <c r="AW10" s="86">
        <f t="shared" si="29"/>
        <v>-0.487309314218342</v>
      </c>
      <c r="AX10" s="86">
        <f t="shared" si="29"/>
        <v>-0.4319751755864334</v>
      </c>
      <c r="AY10" s="86">
        <f t="shared" si="29"/>
        <v>-0.34059066480531786</v>
      </c>
      <c r="AZ10" s="86">
        <f t="shared" si="30"/>
        <v>-0.5112295751929462</v>
      </c>
      <c r="BA10" s="86">
        <f t="shared" si="31"/>
        <v>-0.57305914604596</v>
      </c>
      <c r="BB10" s="86">
        <f t="shared" si="31"/>
        <v>-0.44245611243318317</v>
      </c>
      <c r="BC10" s="125"/>
    </row>
    <row r="11" spans="1:55" ht="12.75">
      <c r="A11" t="s">
        <v>32</v>
      </c>
      <c r="B11" s="14">
        <f>'99-07'!C55</f>
        <v>33.587</v>
      </c>
      <c r="C11" s="15">
        <f>'99-07'!D55</f>
        <v>31.335</v>
      </c>
      <c r="D11" s="15">
        <f>'99-07'!E55</f>
        <v>35.223</v>
      </c>
      <c r="E11" s="15">
        <f>'99-07'!F55</f>
        <v>21.397</v>
      </c>
      <c r="F11" s="16">
        <f>'99-07'!G55</f>
        <v>20.336</v>
      </c>
      <c r="G11" s="16">
        <f>'99-07'!H55</f>
        <v>18.408</v>
      </c>
      <c r="H11" s="16">
        <f>'99-07'!I55</f>
        <v>13.763</v>
      </c>
      <c r="I11" s="15">
        <f>'99-07'!J55</f>
        <v>15.334</v>
      </c>
      <c r="J11" s="89">
        <v>19.412</v>
      </c>
      <c r="K11" s="89">
        <v>16.71</v>
      </c>
      <c r="L11" s="89">
        <v>16.327</v>
      </c>
      <c r="M11" s="102">
        <v>13.003</v>
      </c>
      <c r="N11" s="102">
        <v>12.859</v>
      </c>
      <c r="O11" s="102">
        <v>11.888</v>
      </c>
      <c r="P11" s="109">
        <f t="shared" si="0"/>
        <v>-2.2520000000000024</v>
      </c>
      <c r="Q11" s="15">
        <f t="shared" si="1"/>
        <v>3.887999999999998</v>
      </c>
      <c r="R11" s="15">
        <f t="shared" si="2"/>
        <v>-13.826</v>
      </c>
      <c r="S11" s="16">
        <f t="shared" si="3"/>
        <v>-1.061</v>
      </c>
      <c r="T11" s="16">
        <f t="shared" si="4"/>
        <v>-1.9279999999999973</v>
      </c>
      <c r="U11" s="16">
        <f t="shared" si="5"/>
        <v>-4.645000000000001</v>
      </c>
      <c r="V11" s="15">
        <f t="shared" si="5"/>
        <v>1.5709999999999997</v>
      </c>
      <c r="W11" s="74">
        <f t="shared" si="18"/>
        <v>4.077999999999999</v>
      </c>
      <c r="X11" s="74">
        <f t="shared" si="18"/>
        <v>-2.701999999999998</v>
      </c>
      <c r="Y11" s="74">
        <f t="shared" si="18"/>
        <v>-0.3829999999999991</v>
      </c>
      <c r="Z11" s="14">
        <f t="shared" si="19"/>
        <v>-3.3240000000000016</v>
      </c>
      <c r="AA11" s="14">
        <f t="shared" si="20"/>
        <v>-0.14400000000000013</v>
      </c>
      <c r="AB11" s="14">
        <f t="shared" si="20"/>
        <v>-0.9710000000000001</v>
      </c>
      <c r="AC11" s="117">
        <f t="shared" si="7"/>
        <v>-0.0007091906000124083</v>
      </c>
      <c r="AD11" s="17">
        <f t="shared" si="8"/>
        <v>0.0012233828486633246</v>
      </c>
      <c r="AE11" s="17">
        <f t="shared" si="9"/>
        <v>-0.004035130677704079</v>
      </c>
      <c r="AF11" s="18">
        <f t="shared" si="21"/>
        <v>-0.0003250703374389421</v>
      </c>
      <c r="AG11" s="18">
        <f t="shared" si="22"/>
        <v>-0.0005987430743158779</v>
      </c>
      <c r="AH11" s="18">
        <f t="shared" si="23"/>
        <v>-0.0016353082952201474</v>
      </c>
      <c r="AI11" s="17">
        <f t="shared" si="24"/>
        <v>0.0005434538202624213</v>
      </c>
      <c r="AJ11" s="80">
        <f t="shared" si="25"/>
        <v>0.0014093341604560462</v>
      </c>
      <c r="AK11" s="80">
        <f t="shared" si="25"/>
        <v>-0.000880021652050121</v>
      </c>
      <c r="AL11" s="80">
        <f t="shared" si="25"/>
        <v>-0.00013280028293741712</v>
      </c>
      <c r="AM11" s="80">
        <f t="shared" si="26"/>
        <v>-0.0012432781999545935</v>
      </c>
      <c r="AN11" s="80">
        <f t="shared" si="27"/>
        <v>-5.678994817917234E-05</v>
      </c>
      <c r="AO11" s="80">
        <f t="shared" si="27"/>
        <v>-0.0004261141722677349</v>
      </c>
      <c r="AP11" s="19">
        <f t="shared" si="11"/>
        <v>-0.06704975139190761</v>
      </c>
      <c r="AQ11" s="19">
        <f t="shared" si="12"/>
        <v>0.04870932205912992</v>
      </c>
      <c r="AR11" s="19">
        <f t="shared" si="13"/>
        <v>-0.36293804150415354</v>
      </c>
      <c r="AS11" s="20">
        <f t="shared" si="14"/>
        <v>-0.39452764462440837</v>
      </c>
      <c r="AT11" s="20">
        <f t="shared" si="28"/>
        <v>-0.45193080656206275</v>
      </c>
      <c r="AU11" s="20">
        <f t="shared" si="15"/>
        <v>-0.5902283621639326</v>
      </c>
      <c r="AV11" s="20">
        <f t="shared" si="15"/>
        <v>-0.5434543126805014</v>
      </c>
      <c r="AW11" s="86">
        <f t="shared" si="29"/>
        <v>-0.42203828862357473</v>
      </c>
      <c r="AX11" s="86">
        <f t="shared" si="29"/>
        <v>-0.5024860809241671</v>
      </c>
      <c r="AY11" s="86">
        <f t="shared" si="29"/>
        <v>-0.51388930240867</v>
      </c>
      <c r="AZ11" s="86">
        <f t="shared" si="30"/>
        <v>-0.6128561645874893</v>
      </c>
      <c r="BA11" s="86">
        <f t="shared" si="31"/>
        <v>-0.6171435376782684</v>
      </c>
      <c r="BB11" s="86">
        <f t="shared" si="31"/>
        <v>-0.6460535326167862</v>
      </c>
      <c r="BC11" s="125"/>
    </row>
    <row r="12" spans="1:55" ht="12.75">
      <c r="A12" t="s">
        <v>33</v>
      </c>
      <c r="B12" s="14">
        <f>'99-07'!C56</f>
        <v>111.457</v>
      </c>
      <c r="C12" s="15">
        <f>'99-07'!D56</f>
        <v>127.092</v>
      </c>
      <c r="D12" s="15">
        <f>'99-07'!E56</f>
        <v>140.353</v>
      </c>
      <c r="E12" s="15">
        <f>'99-07'!F56</f>
        <v>105.55</v>
      </c>
      <c r="F12" s="16">
        <f>'99-07'!G56</f>
        <v>86.613</v>
      </c>
      <c r="G12" s="16">
        <f>'99-07'!H56</f>
        <v>100.645</v>
      </c>
      <c r="H12" s="16">
        <f>'99-07'!I56</f>
        <v>94.591</v>
      </c>
      <c r="I12" s="15">
        <f>'99-07'!J56</f>
        <v>105.634</v>
      </c>
      <c r="J12" s="89">
        <v>101.697</v>
      </c>
      <c r="K12" s="89">
        <v>104.28</v>
      </c>
      <c r="L12" s="89">
        <v>92.179</v>
      </c>
      <c r="M12" s="102">
        <v>91.665</v>
      </c>
      <c r="N12" s="102">
        <v>73.493</v>
      </c>
      <c r="O12" s="102">
        <v>75.313</v>
      </c>
      <c r="P12" s="109">
        <f t="shared" si="0"/>
        <v>15.635000000000005</v>
      </c>
      <c r="Q12" s="15">
        <f t="shared" si="1"/>
        <v>13.26100000000001</v>
      </c>
      <c r="R12" s="15">
        <f t="shared" si="2"/>
        <v>-34.80300000000001</v>
      </c>
      <c r="S12" s="16">
        <f t="shared" si="3"/>
        <v>-18.936999999999998</v>
      </c>
      <c r="T12" s="16">
        <f t="shared" si="4"/>
        <v>14.031999999999996</v>
      </c>
      <c r="U12" s="16">
        <f t="shared" si="5"/>
        <v>-6.054000000000002</v>
      </c>
      <c r="V12" s="15">
        <f t="shared" si="5"/>
        <v>11.043000000000006</v>
      </c>
      <c r="W12" s="74">
        <f t="shared" si="18"/>
        <v>-3.9369999999999976</v>
      </c>
      <c r="X12" s="74">
        <f t="shared" si="18"/>
        <v>2.5829999999999984</v>
      </c>
      <c r="Y12" s="74">
        <f t="shared" si="18"/>
        <v>-12.100999999999999</v>
      </c>
      <c r="Z12" s="14">
        <f t="shared" si="19"/>
        <v>-0.5139999999999958</v>
      </c>
      <c r="AA12" s="14">
        <f t="shared" si="20"/>
        <v>-18.17200000000001</v>
      </c>
      <c r="AB12" s="14">
        <f t="shared" si="20"/>
        <v>1.8200000000000074</v>
      </c>
      <c r="AC12" s="117">
        <f t="shared" si="7"/>
        <v>0.0049237100493756646</v>
      </c>
      <c r="AD12" s="17">
        <f t="shared" si="8"/>
        <v>0.00417265430970277</v>
      </c>
      <c r="AE12" s="17">
        <f t="shared" si="9"/>
        <v>-0.010157287210772104</v>
      </c>
      <c r="AF12" s="18">
        <f t="shared" si="21"/>
        <v>-0.005801938718266961</v>
      </c>
      <c r="AG12" s="18">
        <f t="shared" si="22"/>
        <v>0.0043576570636931575</v>
      </c>
      <c r="AH12" s="18">
        <f t="shared" si="23"/>
        <v>-0.002131357679066259</v>
      </c>
      <c r="AI12" s="17">
        <f t="shared" si="24"/>
        <v>0.0038200894571342606</v>
      </c>
      <c r="AJ12" s="80">
        <f t="shared" si="25"/>
        <v>-0.0013606053432357653</v>
      </c>
      <c r="AK12" s="80">
        <f t="shared" si="25"/>
        <v>0.0008412642217784835</v>
      </c>
      <c r="AL12" s="80">
        <f t="shared" si="25"/>
        <v>-0.004195864814166288</v>
      </c>
      <c r="AM12" s="80">
        <f t="shared" si="26"/>
        <v>-0.00019225180348274833</v>
      </c>
      <c r="AN12" s="80">
        <f t="shared" si="27"/>
        <v>-0.007166575960499441</v>
      </c>
      <c r="AO12" s="80">
        <f t="shared" si="27"/>
        <v>0.0007986897976594033</v>
      </c>
      <c r="AP12" s="19">
        <f t="shared" si="11"/>
        <v>0.14027831360973297</v>
      </c>
      <c r="AQ12" s="19">
        <f t="shared" si="12"/>
        <v>0.2592569331670511</v>
      </c>
      <c r="AR12" s="19">
        <f t="shared" si="13"/>
        <v>-0.05299801717254182</v>
      </c>
      <c r="AS12" s="20">
        <f t="shared" si="14"/>
        <v>-0.2229021057448164</v>
      </c>
      <c r="AT12" s="20">
        <f t="shared" si="28"/>
        <v>-0.0970060202589339</v>
      </c>
      <c r="AU12" s="20">
        <f t="shared" si="15"/>
        <v>-0.1513229317135757</v>
      </c>
      <c r="AV12" s="20">
        <f t="shared" si="15"/>
        <v>-0.05224436329705617</v>
      </c>
      <c r="AW12" s="86">
        <f t="shared" si="29"/>
        <v>-0.08756740267547114</v>
      </c>
      <c r="AX12" s="86">
        <f t="shared" si="29"/>
        <v>-0.06439254600428856</v>
      </c>
      <c r="AY12" s="86">
        <f t="shared" si="29"/>
        <v>-0.17296356442394822</v>
      </c>
      <c r="AZ12" s="86">
        <f t="shared" si="30"/>
        <v>-0.17757520837632434</v>
      </c>
      <c r="BA12" s="86">
        <f t="shared" si="31"/>
        <v>-0.34061566343971217</v>
      </c>
      <c r="BB12" s="86">
        <f>O12/$B12-1</f>
        <v>-0.3242864961375238</v>
      </c>
      <c r="BC12" s="125"/>
    </row>
    <row r="13" spans="1:55" ht="12.75">
      <c r="A13" t="s">
        <v>34</v>
      </c>
      <c r="B13" s="14">
        <f>'99-07'!C57</f>
        <v>42.352</v>
      </c>
      <c r="C13" s="15">
        <f>'99-07'!D57</f>
        <v>52.102</v>
      </c>
      <c r="D13" s="15">
        <f>'99-07'!E57</f>
        <v>56.574</v>
      </c>
      <c r="E13" s="15">
        <f>'99-07'!F57</f>
        <v>77.923</v>
      </c>
      <c r="F13" s="16">
        <f>'99-07'!G57</f>
        <v>82.505</v>
      </c>
      <c r="G13" s="16">
        <f>'99-07'!H57</f>
        <v>84.578</v>
      </c>
      <c r="H13" s="16">
        <f>'99-07'!I57</f>
        <v>70.178</v>
      </c>
      <c r="I13" s="15">
        <f>'99-07'!J57</f>
        <v>77.646</v>
      </c>
      <c r="J13" s="89">
        <v>78.687</v>
      </c>
      <c r="K13" s="89">
        <v>72.985</v>
      </c>
      <c r="L13" s="89">
        <v>83.421</v>
      </c>
      <c r="M13" s="102">
        <v>59.967</v>
      </c>
      <c r="N13" s="102">
        <v>68.661</v>
      </c>
      <c r="O13" s="102">
        <v>57.503</v>
      </c>
      <c r="P13" s="109">
        <f t="shared" si="0"/>
        <v>9.75</v>
      </c>
      <c r="Q13" s="15">
        <f t="shared" si="1"/>
        <v>4.472000000000001</v>
      </c>
      <c r="R13" s="15">
        <f t="shared" si="2"/>
        <v>21.349000000000004</v>
      </c>
      <c r="S13" s="16">
        <f t="shared" si="3"/>
        <v>4.581999999999994</v>
      </c>
      <c r="T13" s="16">
        <f t="shared" si="4"/>
        <v>2.0730000000000075</v>
      </c>
      <c r="U13" s="16">
        <f t="shared" si="5"/>
        <v>-14.400000000000006</v>
      </c>
      <c r="V13" s="15">
        <f t="shared" si="5"/>
        <v>7.4680000000000035</v>
      </c>
      <c r="W13" s="74">
        <f t="shared" si="18"/>
        <v>1.0409999999999968</v>
      </c>
      <c r="X13" s="74">
        <f t="shared" si="18"/>
        <v>-5.701999999999998</v>
      </c>
      <c r="Y13" s="74">
        <f t="shared" si="18"/>
        <v>10.436000000000007</v>
      </c>
      <c r="Z13" s="14">
        <f t="shared" si="19"/>
        <v>-23.454000000000008</v>
      </c>
      <c r="AA13" s="14">
        <f t="shared" si="20"/>
        <v>8.694000000000003</v>
      </c>
      <c r="AB13" s="14">
        <f t="shared" si="20"/>
        <v>-11.158000000000001</v>
      </c>
      <c r="AC13" s="117">
        <f t="shared" si="7"/>
        <v>0.003070429995613221</v>
      </c>
      <c r="AD13" s="17">
        <f t="shared" si="8"/>
        <v>0.0014071420008288046</v>
      </c>
      <c r="AE13" s="17">
        <f t="shared" si="9"/>
        <v>0.006230725071481585</v>
      </c>
      <c r="AF13" s="18">
        <f t="shared" si="21"/>
        <v>0.0014038381584780685</v>
      </c>
      <c r="AG13" s="18">
        <f t="shared" si="22"/>
        <v>0.0006437730254444093</v>
      </c>
      <c r="AH13" s="18">
        <f t="shared" si="23"/>
        <v>-0.00506963174406246</v>
      </c>
      <c r="AI13" s="17">
        <f t="shared" si="24"/>
        <v>0.0025833947356586665</v>
      </c>
      <c r="AJ13" s="80">
        <f t="shared" si="25"/>
        <v>0.0003597638207539823</v>
      </c>
      <c r="AK13" s="80">
        <f t="shared" si="25"/>
        <v>-0.0018570997261250152</v>
      </c>
      <c r="AL13" s="80">
        <f t="shared" si="25"/>
        <v>0.003618547657271251</v>
      </c>
      <c r="AM13" s="80">
        <f t="shared" si="26"/>
        <v>-0.008772517118452174</v>
      </c>
      <c r="AN13" s="80">
        <f t="shared" si="27"/>
        <v>0.003428693121317528</v>
      </c>
      <c r="AO13" s="80">
        <f t="shared" si="27"/>
        <v>-0.004896582836419553</v>
      </c>
      <c r="AP13" s="19">
        <f t="shared" si="11"/>
        <v>0.23021344918775966</v>
      </c>
      <c r="AQ13" s="19">
        <f t="shared" si="12"/>
        <v>0.3358046845485456</v>
      </c>
      <c r="AR13" s="19">
        <f t="shared" si="13"/>
        <v>0.83988949754439</v>
      </c>
      <c r="AS13" s="20">
        <f t="shared" si="14"/>
        <v>0.9480780128447299</v>
      </c>
      <c r="AT13" s="20">
        <f t="shared" si="28"/>
        <v>0.99702493388742</v>
      </c>
      <c r="AU13" s="20">
        <f t="shared" si="15"/>
        <v>0.6570173781639592</v>
      </c>
      <c r="AV13" s="20">
        <f t="shared" si="15"/>
        <v>0.8333490744238763</v>
      </c>
      <c r="AW13" s="86">
        <f t="shared" si="29"/>
        <v>0.8579287873063848</v>
      </c>
      <c r="AX13" s="86">
        <f t="shared" si="29"/>
        <v>0.7232952398942201</v>
      </c>
      <c r="AY13" s="86">
        <f t="shared" si="29"/>
        <v>0.9697062712504725</v>
      </c>
      <c r="AZ13" s="86">
        <f t="shared" si="30"/>
        <v>0.4159189648658861</v>
      </c>
      <c r="BA13" s="86">
        <f>N13/$B13-1</f>
        <v>0.6211985266339253</v>
      </c>
      <c r="BB13" s="86">
        <f t="shared" si="31"/>
        <v>0.35773989421987173</v>
      </c>
      <c r="BC13" s="125"/>
    </row>
    <row r="14" spans="1:55" ht="12.75">
      <c r="A14" t="s">
        <v>35</v>
      </c>
      <c r="B14" s="21">
        <f aca="true" t="shared" si="32" ref="B14:I14">SUM(B4:B13)</f>
        <v>3175.4510000000005</v>
      </c>
      <c r="C14" s="22">
        <f t="shared" si="32"/>
        <v>3178.073</v>
      </c>
      <c r="D14" s="22">
        <f t="shared" si="32"/>
        <v>3426.407</v>
      </c>
      <c r="E14" s="22">
        <f t="shared" si="32"/>
        <v>3263.9089999999997</v>
      </c>
      <c r="F14" s="23">
        <f t="shared" si="32"/>
        <v>3220.0789999999993</v>
      </c>
      <c r="G14" s="23">
        <f t="shared" si="32"/>
        <v>2840.443</v>
      </c>
      <c r="H14" s="22">
        <f t="shared" si="32"/>
        <v>2890.77</v>
      </c>
      <c r="I14" s="22">
        <f t="shared" si="32"/>
        <v>2893.565</v>
      </c>
      <c r="J14" s="94">
        <v>3070.379</v>
      </c>
      <c r="K14" s="94">
        <v>2884.03</v>
      </c>
      <c r="L14" s="94">
        <f>SUM(L4:L13)</f>
        <v>2673.5769999999998</v>
      </c>
      <c r="M14" s="94">
        <v>2535.66</v>
      </c>
      <c r="N14" s="94">
        <v>2278.732</v>
      </c>
      <c r="O14" s="94">
        <v>2216.316</v>
      </c>
      <c r="P14" s="110">
        <f t="shared" si="0"/>
        <v>2.621999999999389</v>
      </c>
      <c r="Q14" s="22">
        <f t="shared" si="1"/>
        <v>248.3340000000003</v>
      </c>
      <c r="R14" s="22">
        <f t="shared" si="2"/>
        <v>-162.4980000000005</v>
      </c>
      <c r="S14" s="23">
        <f t="shared" si="3"/>
        <v>-43.83000000000038</v>
      </c>
      <c r="T14" s="23">
        <f t="shared" si="4"/>
        <v>-379.63599999999906</v>
      </c>
      <c r="U14" s="23">
        <f t="shared" si="5"/>
        <v>50.32699999999977</v>
      </c>
      <c r="V14" s="22">
        <f t="shared" si="5"/>
        <v>2.7950000000000728</v>
      </c>
      <c r="W14" s="75">
        <f t="shared" si="18"/>
        <v>176.81399999999985</v>
      </c>
      <c r="X14" s="75">
        <f t="shared" si="18"/>
        <v>-186.3489999999997</v>
      </c>
      <c r="Y14" s="75">
        <f t="shared" si="18"/>
        <v>-210.45300000000043</v>
      </c>
      <c r="Z14" s="21">
        <f t="shared" si="19"/>
        <v>-137.91699999999992</v>
      </c>
      <c r="AA14" s="21">
        <f t="shared" si="20"/>
        <v>-256.9279999999999</v>
      </c>
      <c r="AB14" s="21">
        <f t="shared" si="20"/>
        <v>-62.41600000000017</v>
      </c>
      <c r="AC14" s="118">
        <f t="shared" si="7"/>
        <v>0.0008257094818970246</v>
      </c>
      <c r="AD14" s="24">
        <f t="shared" si="8"/>
        <v>0.0781398035853803</v>
      </c>
      <c r="AE14" s="24">
        <f t="shared" si="9"/>
        <v>-0.04742518912668591</v>
      </c>
      <c r="AF14" s="25">
        <f t="shared" si="21"/>
        <v>-0.013428683213900996</v>
      </c>
      <c r="AG14" s="25">
        <f t="shared" si="22"/>
        <v>-0.11789648639055102</v>
      </c>
      <c r="AH14" s="25">
        <f t="shared" si="23"/>
        <v>0.017718010887738205</v>
      </c>
      <c r="AI14" s="24">
        <f t="shared" si="24"/>
        <v>0.0009668704186082161</v>
      </c>
      <c r="AJ14" s="81">
        <f t="shared" si="25"/>
        <v>0.061105936794231284</v>
      </c>
      <c r="AK14" s="81">
        <f t="shared" si="25"/>
        <v>-0.0606925073419274</v>
      </c>
      <c r="AL14" s="81">
        <f t="shared" si="25"/>
        <v>-0.07297184842043959</v>
      </c>
      <c r="AM14" s="81">
        <f t="shared" si="26"/>
        <v>-0.051585198406479384</v>
      </c>
      <c r="AN14" s="81">
        <f t="shared" si="27"/>
        <v>-0.10132588754012758</v>
      </c>
      <c r="AO14" s="81">
        <f t="shared" si="27"/>
        <v>-0.02739067165423585</v>
      </c>
      <c r="AP14" s="26">
        <f t="shared" si="11"/>
        <v>0.0008257094818970856</v>
      </c>
      <c r="AQ14" s="26">
        <f t="shared" si="12"/>
        <v>0.0790300338440113</v>
      </c>
      <c r="AR14" s="26">
        <f t="shared" si="13"/>
        <v>0.027856830415584843</v>
      </c>
      <c r="AS14" s="27">
        <f t="shared" si="14"/>
        <v>0.014054066650689645</v>
      </c>
      <c r="AT14" s="27">
        <f t="shared" si="28"/>
        <v>-0.10549934481747636</v>
      </c>
      <c r="AU14" s="27">
        <f t="shared" si="15"/>
        <v>-0.08965057246986352</v>
      </c>
      <c r="AV14" s="27">
        <f t="shared" si="15"/>
        <v>-0.08877038253778768</v>
      </c>
      <c r="AW14" s="87">
        <f t="shared" si="29"/>
        <v>-0.03308884312811011</v>
      </c>
      <c r="AX14" s="87">
        <f t="shared" si="29"/>
        <v>-0.09177310561554886</v>
      </c>
      <c r="AY14" s="87">
        <f t="shared" si="29"/>
        <v>-0.15804810088393761</v>
      </c>
      <c r="AZ14" s="87">
        <f t="shared" si="30"/>
        <v>-0.2014803566485518</v>
      </c>
      <c r="BA14" s="87">
        <f t="shared" si="31"/>
        <v>-0.28239106822936344</v>
      </c>
      <c r="BB14" s="87">
        <f t="shared" si="31"/>
        <v>-0.30204685885563987</v>
      </c>
      <c r="BC14" s="125"/>
    </row>
    <row r="15" spans="2:45" ht="12.75"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09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9"/>
      <c r="AQ15" s="19"/>
      <c r="AR15" s="19"/>
      <c r="AS15" s="19"/>
    </row>
    <row r="16" spans="3:30" ht="12.75">
      <c r="C16" s="3"/>
      <c r="D16" s="3" t="s">
        <v>47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111"/>
      <c r="Q16" t="s">
        <v>46</v>
      </c>
      <c r="AC16" s="111"/>
      <c r="AD16" t="s">
        <v>45</v>
      </c>
    </row>
    <row r="17" spans="1:41" ht="12.75">
      <c r="A17" s="19"/>
      <c r="B17" s="28">
        <v>1999</v>
      </c>
      <c r="C17" s="28">
        <v>2000</v>
      </c>
      <c r="D17" s="28">
        <v>2001</v>
      </c>
      <c r="E17" s="28">
        <v>2002</v>
      </c>
      <c r="F17" s="28">
        <v>2003</v>
      </c>
      <c r="G17" s="28">
        <v>2004</v>
      </c>
      <c r="H17" s="28">
        <v>2005</v>
      </c>
      <c r="I17" s="28">
        <v>2006</v>
      </c>
      <c r="J17" s="28">
        <v>2007</v>
      </c>
      <c r="K17" s="28">
        <v>2008</v>
      </c>
      <c r="L17" s="28">
        <v>2009</v>
      </c>
      <c r="M17" s="28">
        <v>2010</v>
      </c>
      <c r="N17" s="28">
        <v>2011</v>
      </c>
      <c r="O17" s="28">
        <v>2012</v>
      </c>
      <c r="P17" s="112">
        <v>2000</v>
      </c>
      <c r="Q17" s="28">
        <v>2001</v>
      </c>
      <c r="R17" s="28">
        <v>2002</v>
      </c>
      <c r="S17" s="28">
        <v>2003</v>
      </c>
      <c r="T17" s="28">
        <v>2004</v>
      </c>
      <c r="U17" s="28">
        <v>2005</v>
      </c>
      <c r="V17" s="28">
        <v>2006</v>
      </c>
      <c r="W17" s="28">
        <v>2007</v>
      </c>
      <c r="X17" s="28">
        <v>2008</v>
      </c>
      <c r="Y17" s="28">
        <v>2009</v>
      </c>
      <c r="Z17" s="28">
        <v>2010</v>
      </c>
      <c r="AA17" s="28">
        <v>2011</v>
      </c>
      <c r="AB17" s="28">
        <v>2012</v>
      </c>
      <c r="AC17" s="111" t="s">
        <v>40</v>
      </c>
      <c r="AD17" t="s">
        <v>41</v>
      </c>
      <c r="AE17" t="s">
        <v>42</v>
      </c>
      <c r="AF17" t="s">
        <v>43</v>
      </c>
      <c r="AG17" t="s">
        <v>55</v>
      </c>
      <c r="AH17" t="s">
        <v>56</v>
      </c>
      <c r="AI17" t="s">
        <v>57</v>
      </c>
      <c r="AJ17" t="s">
        <v>59</v>
      </c>
      <c r="AK17" t="s">
        <v>66</v>
      </c>
      <c r="AL17" t="s">
        <v>67</v>
      </c>
      <c r="AM17" t="s">
        <v>70</v>
      </c>
      <c r="AN17" s="88" t="s">
        <v>74</v>
      </c>
      <c r="AO17" s="88" t="s">
        <v>76</v>
      </c>
    </row>
    <row r="18" spans="1:41" ht="12.75">
      <c r="A18" s="29" t="s">
        <v>2</v>
      </c>
      <c r="B18" s="30">
        <f>'99-07'!C4</f>
        <v>1451.545</v>
      </c>
      <c r="C18" s="31">
        <f>'99-07'!D4</f>
        <v>1423.397</v>
      </c>
      <c r="D18" s="31">
        <f>'99-07'!E4</f>
        <v>1507.683</v>
      </c>
      <c r="E18" s="31">
        <f>'99-07'!F4</f>
        <v>1416.712</v>
      </c>
      <c r="F18" s="31">
        <f>'99-07'!G4</f>
        <v>1474.804</v>
      </c>
      <c r="G18" s="31">
        <v>1213.674</v>
      </c>
      <c r="H18" s="31">
        <v>1199.391</v>
      </c>
      <c r="I18" s="31">
        <v>1243.014</v>
      </c>
      <c r="J18" s="92">
        <v>1268.147</v>
      </c>
      <c r="K18" s="92">
        <v>1093.191</v>
      </c>
      <c r="L18" s="92">
        <v>929.194</v>
      </c>
      <c r="M18" s="92">
        <v>935.179</v>
      </c>
      <c r="N18" s="92">
        <v>795.558</v>
      </c>
      <c r="O18" s="92">
        <v>734.501</v>
      </c>
      <c r="P18" s="104">
        <f aca="true" t="shared" si="33" ref="P18:S23">C18/$B18-1</f>
        <v>-0.019391751547489178</v>
      </c>
      <c r="Q18" s="56">
        <f t="shared" si="33"/>
        <v>0.03867465355879429</v>
      </c>
      <c r="R18" s="56">
        <f t="shared" si="33"/>
        <v>-0.023997189201850455</v>
      </c>
      <c r="S18" s="53">
        <f t="shared" si="33"/>
        <v>0.016023616215825154</v>
      </c>
      <c r="T18" s="53">
        <f aca="true" t="shared" si="34" ref="T18:T23">G18/$B18-1</f>
        <v>-0.16387435456703037</v>
      </c>
      <c r="U18" s="53">
        <f aca="true" t="shared" si="35" ref="U18:U23">H18/$B18-1</f>
        <v>-0.1737142148538281</v>
      </c>
      <c r="V18" s="56">
        <f aca="true" t="shared" si="36" ref="V18:Y23">I18/$B18-1</f>
        <v>-0.14366140905035685</v>
      </c>
      <c r="W18" s="76">
        <f t="shared" si="36"/>
        <v>-0.12634675466485723</v>
      </c>
      <c r="X18" s="76">
        <f t="shared" si="36"/>
        <v>-0.24687763727614376</v>
      </c>
      <c r="Y18" s="76">
        <f t="shared" si="36"/>
        <v>-0.35985863338718405</v>
      </c>
      <c r="Z18" s="113">
        <f aca="true" t="shared" si="37" ref="Z18:AB23">M18/$B18-1</f>
        <v>-0.355735440513384</v>
      </c>
      <c r="AA18" s="113">
        <f t="shared" si="37"/>
        <v>-0.4519232955230462</v>
      </c>
      <c r="AB18" s="113">
        <f t="shared" si="37"/>
        <v>-0.49398675204695686</v>
      </c>
      <c r="AC18" s="119">
        <f aca="true" t="shared" si="38" ref="AC18:AF23">(C18-B18)/B$23</f>
        <v>-0.008753271437243177</v>
      </c>
      <c r="AD18" s="59">
        <f t="shared" si="38"/>
        <v>0.026326968416133918</v>
      </c>
      <c r="AE18" s="59">
        <f t="shared" si="38"/>
        <v>-0.026419828739125573</v>
      </c>
      <c r="AF18" s="60">
        <f t="shared" si="38"/>
        <v>0.018092642101302882</v>
      </c>
      <c r="AG18" s="60">
        <f aca="true" t="shared" si="39" ref="AG18:AG23">(G18-F18)/F$23</f>
        <v>-0.08013256718501871</v>
      </c>
      <c r="AH18" s="60">
        <f aca="true" t="shared" si="40" ref="AH18:AH23">(H18-G18)/G$23</f>
        <v>-0.00501521629897891</v>
      </c>
      <c r="AI18" s="59">
        <f aca="true" t="shared" si="41" ref="AI18:AI23">(I18-H18)/H$23</f>
        <v>0.014630293558351073</v>
      </c>
      <c r="AJ18" s="82">
        <f aca="true" t="shared" si="42" ref="AJ18:AL23">(J18-I18)/I$23</f>
        <v>0.008487268421978637</v>
      </c>
      <c r="AK18" s="82">
        <f t="shared" si="42"/>
        <v>-0.05506744783486436</v>
      </c>
      <c r="AL18" s="82">
        <f t="shared" si="42"/>
        <v>-0.055053278449134234</v>
      </c>
      <c r="AM18" s="82">
        <f aca="true" t="shared" si="43" ref="AM18:AO23">(M18-L18)/L$23</f>
        <v>0.002106678540566327</v>
      </c>
      <c r="AN18" s="82">
        <f t="shared" si="43"/>
        <v>-0.05063492667925095</v>
      </c>
      <c r="AO18" s="82">
        <f t="shared" si="43"/>
        <v>-0.02587850744965502</v>
      </c>
    </row>
    <row r="19" spans="1:41" ht="12.75">
      <c r="A19" s="29" t="s">
        <v>5</v>
      </c>
      <c r="B19" s="32">
        <f>'99-07'!C7</f>
        <v>967.809</v>
      </c>
      <c r="C19" s="33">
        <f>'99-07'!D7</f>
        <v>1013.784</v>
      </c>
      <c r="D19" s="33">
        <f>'99-07'!E7</f>
        <v>1095.888</v>
      </c>
      <c r="E19" s="33">
        <f>'99-07'!F7</f>
        <v>1084.979</v>
      </c>
      <c r="F19" s="33">
        <f>'99-07'!G7</f>
        <v>1038.127</v>
      </c>
      <c r="G19" s="33">
        <v>973.667</v>
      </c>
      <c r="H19" s="33">
        <v>905.237</v>
      </c>
      <c r="I19" s="33">
        <v>961.968</v>
      </c>
      <c r="J19" s="91">
        <v>1074.327</v>
      </c>
      <c r="K19" s="91">
        <v>1073.615</v>
      </c>
      <c r="L19" s="91">
        <v>1039.02</v>
      </c>
      <c r="M19" s="91">
        <v>993.296</v>
      </c>
      <c r="N19" s="91">
        <v>886.958</v>
      </c>
      <c r="O19" s="91">
        <v>853.396</v>
      </c>
      <c r="P19" s="105">
        <f t="shared" si="33"/>
        <v>0.0475042079583885</v>
      </c>
      <c r="Q19" s="57">
        <f t="shared" si="33"/>
        <v>0.1323391288983673</v>
      </c>
      <c r="R19" s="57">
        <f t="shared" si="33"/>
        <v>0.12106727670439121</v>
      </c>
      <c r="S19" s="54">
        <f t="shared" si="33"/>
        <v>0.07265689821028731</v>
      </c>
      <c r="T19" s="54">
        <f t="shared" si="34"/>
        <v>0.006052847204355505</v>
      </c>
      <c r="U19" s="54">
        <f t="shared" si="35"/>
        <v>-0.0646532528629099</v>
      </c>
      <c r="V19" s="57">
        <f t="shared" si="36"/>
        <v>-0.006035281754974364</v>
      </c>
      <c r="W19" s="77">
        <f t="shared" si="36"/>
        <v>0.11006097277458671</v>
      </c>
      <c r="X19" s="77">
        <f t="shared" si="36"/>
        <v>0.10932529042404027</v>
      </c>
      <c r="Y19" s="77">
        <f t="shared" si="36"/>
        <v>0.07357960093365534</v>
      </c>
      <c r="Z19" s="114">
        <f t="shared" si="37"/>
        <v>0.02633474166906913</v>
      </c>
      <c r="AA19" s="114">
        <f t="shared" si="37"/>
        <v>-0.0835402439944245</v>
      </c>
      <c r="AB19" s="114">
        <f t="shared" si="37"/>
        <v>-0.11821857411948022</v>
      </c>
      <c r="AC19" s="120">
        <f t="shared" si="38"/>
        <v>0.01429698928262233</v>
      </c>
      <c r="AD19" s="61">
        <f t="shared" si="38"/>
        <v>0.025645414598370497</v>
      </c>
      <c r="AE19" s="61">
        <f t="shared" si="38"/>
        <v>-0.0031681954877391437</v>
      </c>
      <c r="AF19" s="62">
        <f t="shared" si="38"/>
        <v>-0.01459196563606422</v>
      </c>
      <c r="AG19" s="62">
        <f t="shared" si="39"/>
        <v>-0.019780742468296628</v>
      </c>
      <c r="AH19" s="62">
        <f t="shared" si="40"/>
        <v>-0.02402795290479097</v>
      </c>
      <c r="AI19" s="61">
        <f t="shared" si="41"/>
        <v>0.01902645814957289</v>
      </c>
      <c r="AJ19" s="83">
        <f t="shared" si="42"/>
        <v>0.0379429830352563</v>
      </c>
      <c r="AK19" s="83">
        <f t="shared" si="42"/>
        <v>-0.00022410219059890968</v>
      </c>
      <c r="AL19" s="83">
        <f t="shared" si="42"/>
        <v>-0.011613432977114212</v>
      </c>
      <c r="AM19" s="83">
        <f t="shared" si="43"/>
        <v>-0.01609453125962479</v>
      </c>
      <c r="AN19" s="83">
        <f t="shared" si="43"/>
        <v>-0.038564519901864276</v>
      </c>
      <c r="AO19" s="83">
        <f t="shared" si="43"/>
        <v>-0.014224977758902696</v>
      </c>
    </row>
    <row r="20" spans="1:41" ht="12.75">
      <c r="A20" s="29" t="s">
        <v>6</v>
      </c>
      <c r="B20" s="32">
        <f>'99-07'!C10</f>
        <v>593.47</v>
      </c>
      <c r="C20" s="33">
        <f>'99-07'!D10</f>
        <v>568.573</v>
      </c>
      <c r="D20" s="33">
        <f>'99-07'!E10</f>
        <v>611.808</v>
      </c>
      <c r="E20" s="33">
        <f>'99-07'!F10</f>
        <v>498.524</v>
      </c>
      <c r="F20" s="33">
        <f>'99-07'!G10</f>
        <v>498.142</v>
      </c>
      <c r="G20" s="33">
        <v>470.494</v>
      </c>
      <c r="H20" s="33">
        <v>541.532</v>
      </c>
      <c r="I20" s="33">
        <v>544.719</v>
      </c>
      <c r="J20" s="91">
        <v>547.957</v>
      </c>
      <c r="K20" s="91">
        <v>535.885</v>
      </c>
      <c r="L20" s="91">
        <v>502.475</v>
      </c>
      <c r="M20" s="91">
        <v>469.118</v>
      </c>
      <c r="N20" s="91">
        <v>447.894</v>
      </c>
      <c r="O20" s="91">
        <v>426.769</v>
      </c>
      <c r="P20" s="105">
        <f t="shared" si="33"/>
        <v>-0.04195157295229757</v>
      </c>
      <c r="Q20" s="57">
        <f t="shared" si="33"/>
        <v>0.03089962424385395</v>
      </c>
      <c r="R20" s="57">
        <f t="shared" si="33"/>
        <v>-0.15998449795271874</v>
      </c>
      <c r="S20" s="54">
        <f t="shared" si="33"/>
        <v>-0.16062816991591833</v>
      </c>
      <c r="T20" s="54">
        <f t="shared" si="34"/>
        <v>-0.20721519200633565</v>
      </c>
      <c r="U20" s="54">
        <f t="shared" si="35"/>
        <v>-0.08751579692318057</v>
      </c>
      <c r="V20" s="57">
        <f t="shared" si="36"/>
        <v>-0.08214568554434087</v>
      </c>
      <c r="W20" s="77">
        <f t="shared" si="36"/>
        <v>-0.07668963890339875</v>
      </c>
      <c r="X20" s="77">
        <f t="shared" si="36"/>
        <v>-0.09703102094461391</v>
      </c>
      <c r="Y20" s="77">
        <f t="shared" si="36"/>
        <v>-0.1533270426474801</v>
      </c>
      <c r="Z20" s="114">
        <f t="shared" si="37"/>
        <v>-0.20953375907796523</v>
      </c>
      <c r="AA20" s="114">
        <f t="shared" si="37"/>
        <v>-0.24529630815373993</v>
      </c>
      <c r="AB20" s="114">
        <f t="shared" si="37"/>
        <v>-0.28089204172072724</v>
      </c>
      <c r="AC20" s="120">
        <f t="shared" si="38"/>
        <v>-0.007742297817715033</v>
      </c>
      <c r="AD20" s="61">
        <f t="shared" si="38"/>
        <v>0.013504573469752383</v>
      </c>
      <c r="AE20" s="61">
        <f t="shared" si="38"/>
        <v>-0.032899977782843995</v>
      </c>
      <c r="AF20" s="62">
        <f t="shared" si="38"/>
        <v>-0.00011897316812466052</v>
      </c>
      <c r="AG20" s="62">
        <f t="shared" si="39"/>
        <v>-0.00848429984119555</v>
      </c>
      <c r="AH20" s="62">
        <f t="shared" si="40"/>
        <v>0.024943704785189823</v>
      </c>
      <c r="AI20" s="61">
        <f t="shared" si="41"/>
        <v>0.0010688569234226265</v>
      </c>
      <c r="AJ20" s="83">
        <f t="shared" si="42"/>
        <v>0.0010934538316303784</v>
      </c>
      <c r="AK20" s="83">
        <f t="shared" si="42"/>
        <v>-0.0037996652316152806</v>
      </c>
      <c r="AL20" s="83">
        <f t="shared" si="42"/>
        <v>-0.011215632194403387</v>
      </c>
      <c r="AM20" s="83">
        <f t="shared" si="43"/>
        <v>-0.011741432928599976</v>
      </c>
      <c r="AN20" s="83">
        <f t="shared" si="43"/>
        <v>-0.007697092012236138</v>
      </c>
      <c r="AO20" s="83">
        <f t="shared" si="43"/>
        <v>-0.008953657563816797</v>
      </c>
    </row>
    <row r="21" spans="1:41" ht="12.75">
      <c r="A21" s="29" t="s">
        <v>7</v>
      </c>
      <c r="B21" s="32">
        <f>'99-07'!C13</f>
        <v>145.18</v>
      </c>
      <c r="C21" s="33">
        <f>'99-07'!D13</f>
        <v>126.442</v>
      </c>
      <c r="D21" s="33">
        <f>'99-07'!E13</f>
        <v>132.097</v>
      </c>
      <c r="E21" s="33">
        <f>'99-07'!F13</f>
        <v>103.045</v>
      </c>
      <c r="F21" s="33">
        <f>'99-07'!G13</f>
        <v>126.877</v>
      </c>
      <c r="G21" s="33">
        <v>86.845</v>
      </c>
      <c r="H21" s="33">
        <v>84.808</v>
      </c>
      <c r="I21" s="33">
        <v>89.04</v>
      </c>
      <c r="J21" s="91">
        <v>112.015</v>
      </c>
      <c r="K21" s="91">
        <v>95.767</v>
      </c>
      <c r="L21" s="91">
        <v>106.499</v>
      </c>
      <c r="M21" s="91">
        <v>88.959</v>
      </c>
      <c r="N21" s="91">
        <v>74.777</v>
      </c>
      <c r="O21" s="91">
        <v>72.049</v>
      </c>
      <c r="P21" s="105">
        <f t="shared" si="33"/>
        <v>-0.1290673646507784</v>
      </c>
      <c r="Q21" s="57">
        <f t="shared" si="33"/>
        <v>-0.09011571841851496</v>
      </c>
      <c r="R21" s="57">
        <f t="shared" si="33"/>
        <v>-0.2902259264361482</v>
      </c>
      <c r="S21" s="54">
        <f t="shared" si="33"/>
        <v>-0.12607108417137358</v>
      </c>
      <c r="T21" s="54">
        <f t="shared" si="34"/>
        <v>-0.4018115442898471</v>
      </c>
      <c r="U21" s="54">
        <f t="shared" si="35"/>
        <v>-0.41584240253478444</v>
      </c>
      <c r="V21" s="57">
        <f t="shared" si="36"/>
        <v>-0.38669238187078103</v>
      </c>
      <c r="W21" s="77">
        <f t="shared" si="36"/>
        <v>-0.22844055655048912</v>
      </c>
      <c r="X21" s="77">
        <f t="shared" si="36"/>
        <v>-0.3403567984570878</v>
      </c>
      <c r="Y21" s="77">
        <f t="shared" si="36"/>
        <v>-0.26643477062956333</v>
      </c>
      <c r="Z21" s="114">
        <f t="shared" si="37"/>
        <v>-0.3872503099600496</v>
      </c>
      <c r="AA21" s="114">
        <f t="shared" si="37"/>
        <v>-0.4849359415897506</v>
      </c>
      <c r="AB21" s="114">
        <f t="shared" si="37"/>
        <v>-0.5037264085962254</v>
      </c>
      <c r="AC21" s="120">
        <f t="shared" si="38"/>
        <v>-0.005827014359494884</v>
      </c>
      <c r="AD21" s="61">
        <f t="shared" si="38"/>
        <v>0.0017663551051566998</v>
      </c>
      <c r="AE21" s="61">
        <f t="shared" si="38"/>
        <v>-0.008437291714162494</v>
      </c>
      <c r="AF21" s="62">
        <f>(F21-E21)/E$23</f>
        <v>0.0074224307401750565</v>
      </c>
      <c r="AG21" s="62">
        <f t="shared" si="39"/>
        <v>-0.012284559145064404</v>
      </c>
      <c r="AH21" s="62">
        <f t="shared" si="40"/>
        <v>-0.0007152555906336252</v>
      </c>
      <c r="AI21" s="61">
        <f t="shared" si="41"/>
        <v>0.0014193293065342134</v>
      </c>
      <c r="AJ21" s="83">
        <f t="shared" si="42"/>
        <v>0.007758524330360834</v>
      </c>
      <c r="AK21" s="83">
        <f t="shared" si="42"/>
        <v>-0.00511406234951003</v>
      </c>
      <c r="AL21" s="83">
        <f t="shared" si="42"/>
        <v>0.003602698734221408</v>
      </c>
      <c r="AM21" s="83">
        <f t="shared" si="43"/>
        <v>-0.006173958496496787</v>
      </c>
      <c r="AN21" s="83">
        <f t="shared" si="43"/>
        <v>-0.005143241562265971</v>
      </c>
      <c r="AO21" s="83">
        <f t="shared" si="43"/>
        <v>-0.0011562403708445998</v>
      </c>
    </row>
    <row r="22" spans="1:41" ht="12.75">
      <c r="A22" s="29" t="s">
        <v>44</v>
      </c>
      <c r="B22" s="34">
        <f>'99-07'!C23</f>
        <v>57.708</v>
      </c>
      <c r="C22" s="35">
        <f>'99-07'!D23</f>
        <v>69.312</v>
      </c>
      <c r="D22" s="35">
        <f>'99-07'!E23</f>
        <v>95.809</v>
      </c>
      <c r="E22" s="35">
        <f>'99-07'!F23</f>
        <v>107.548</v>
      </c>
      <c r="F22" s="35">
        <f>'99-07'!G23</f>
        <v>120.775</v>
      </c>
      <c r="G22" s="35">
        <v>103.253</v>
      </c>
      <c r="H22" s="35">
        <v>250.722</v>
      </c>
      <c r="I22" s="35">
        <v>122.518</v>
      </c>
      <c r="J22" s="89">
        <v>174.676</v>
      </c>
      <c r="K22" s="89">
        <v>180.42</v>
      </c>
      <c r="L22" s="89">
        <v>263.777</v>
      </c>
      <c r="M22" s="103">
        <v>270.853</v>
      </c>
      <c r="N22" s="103">
        <v>154.183</v>
      </c>
      <c r="O22" s="103">
        <v>210.685</v>
      </c>
      <c r="P22" s="105">
        <f t="shared" si="33"/>
        <v>0.20108130588479933</v>
      </c>
      <c r="Q22" s="57">
        <f t="shared" si="33"/>
        <v>0.6602377486656963</v>
      </c>
      <c r="R22" s="57">
        <f t="shared" si="33"/>
        <v>0.8636584182435711</v>
      </c>
      <c r="S22" s="54">
        <f t="shared" si="33"/>
        <v>1.0928640743051226</v>
      </c>
      <c r="T22" s="54">
        <f t="shared" si="34"/>
        <v>0.7892319955638734</v>
      </c>
      <c r="U22" s="54">
        <f t="shared" si="35"/>
        <v>3.344666250779788</v>
      </c>
      <c r="V22" s="57">
        <f t="shared" si="36"/>
        <v>1.1230678588757192</v>
      </c>
      <c r="W22" s="77">
        <f t="shared" si="36"/>
        <v>2.0268940181603936</v>
      </c>
      <c r="X22" s="77">
        <f t="shared" si="36"/>
        <v>2.126429611145768</v>
      </c>
      <c r="Y22" s="77">
        <f t="shared" si="36"/>
        <v>3.570891384210161</v>
      </c>
      <c r="Z22" s="114">
        <f t="shared" si="37"/>
        <v>3.6935086989672143</v>
      </c>
      <c r="AA22" s="114">
        <f t="shared" si="37"/>
        <v>1.6717786095515352</v>
      </c>
      <c r="AB22" s="114">
        <f t="shared" si="37"/>
        <v>2.6508802938933944</v>
      </c>
      <c r="AC22" s="120">
        <f t="shared" si="38"/>
        <v>0.0036085321073528963</v>
      </c>
      <c r="AD22" s="61">
        <f t="shared" si="38"/>
        <v>0.008276412240731557</v>
      </c>
      <c r="AE22" s="61">
        <f t="shared" si="38"/>
        <v>0.003409244369838687</v>
      </c>
      <c r="AF22" s="62">
        <f t="shared" si="38"/>
        <v>0.0041195238083373414</v>
      </c>
      <c r="AG22" s="62">
        <f t="shared" si="39"/>
        <v>-0.005376949573836395</v>
      </c>
      <c r="AH22" s="62">
        <f t="shared" si="40"/>
        <v>0.051781063669686045</v>
      </c>
      <c r="AI22" s="61">
        <f t="shared" si="41"/>
        <v>-0.042997092253051115</v>
      </c>
      <c r="AJ22" s="83">
        <f t="shared" si="42"/>
        <v>0.017613454277386743</v>
      </c>
      <c r="AK22" s="83">
        <f t="shared" si="42"/>
        <v>0.0018079255376406698</v>
      </c>
      <c r="AL22" s="83">
        <f t="shared" si="42"/>
        <v>0.02798268341301658</v>
      </c>
      <c r="AM22" s="83">
        <f t="shared" si="43"/>
        <v>0.0024907029829653034</v>
      </c>
      <c r="AN22" s="83">
        <f t="shared" si="43"/>
        <v>-0.04231152115848053</v>
      </c>
      <c r="AO22" s="83">
        <f t="shared" si="43"/>
        <v>0.02394790815009594</v>
      </c>
    </row>
    <row r="23" spans="1:41" ht="12.75">
      <c r="A23" s="29" t="s">
        <v>8</v>
      </c>
      <c r="B23" s="36">
        <f aca="true" t="shared" si="44" ref="B23:I23">SUM(B18:B22)</f>
        <v>3215.7120000000004</v>
      </c>
      <c r="C23" s="37">
        <f t="shared" si="44"/>
        <v>3201.508</v>
      </c>
      <c r="D23" s="37">
        <f t="shared" si="44"/>
        <v>3443.2850000000003</v>
      </c>
      <c r="E23" s="37">
        <f t="shared" si="44"/>
        <v>3210.808</v>
      </c>
      <c r="F23" s="37">
        <f t="shared" si="44"/>
        <v>3258.725</v>
      </c>
      <c r="G23" s="37">
        <f t="shared" si="44"/>
        <v>2847.933</v>
      </c>
      <c r="H23" s="37">
        <f t="shared" si="44"/>
        <v>2981.6900000000005</v>
      </c>
      <c r="I23" s="37">
        <f t="shared" si="44"/>
        <v>2961.259</v>
      </c>
      <c r="J23" s="90">
        <v>3177.122</v>
      </c>
      <c r="K23" s="101">
        <f>SUM(K18:K22)</f>
        <v>2978.8779999999997</v>
      </c>
      <c r="L23" s="101">
        <f>SUM(L18:L22)</f>
        <v>2840.9649999999997</v>
      </c>
      <c r="M23" s="101">
        <v>2757.405</v>
      </c>
      <c r="N23" s="101">
        <v>2359.371</v>
      </c>
      <c r="O23" s="101">
        <v>2297.4</v>
      </c>
      <c r="P23" s="106">
        <f t="shared" si="33"/>
        <v>-0.004417062224478019</v>
      </c>
      <c r="Q23" s="58">
        <f t="shared" si="33"/>
        <v>0.07076908628633394</v>
      </c>
      <c r="R23" s="58">
        <f t="shared" si="33"/>
        <v>-0.0015250121901465574</v>
      </c>
      <c r="S23" s="55">
        <f t="shared" si="33"/>
        <v>0.013375886895343747</v>
      </c>
      <c r="T23" s="55">
        <f t="shared" si="34"/>
        <v>-0.11436938382541728</v>
      </c>
      <c r="U23" s="55">
        <f t="shared" si="35"/>
        <v>-0.07277455194992588</v>
      </c>
      <c r="V23" s="58">
        <f t="shared" si="36"/>
        <v>-0.079128043804918</v>
      </c>
      <c r="W23" s="78">
        <f t="shared" si="36"/>
        <v>-0.012000452776865789</v>
      </c>
      <c r="X23" s="78">
        <f t="shared" si="36"/>
        <v>-0.07364900836890886</v>
      </c>
      <c r="Y23" s="78">
        <f t="shared" si="36"/>
        <v>-0.11653624453931222</v>
      </c>
      <c r="Z23" s="115">
        <f t="shared" si="37"/>
        <v>-0.14252115861121895</v>
      </c>
      <c r="AA23" s="115">
        <f t="shared" si="37"/>
        <v>-0.2662990342418725</v>
      </c>
      <c r="AB23" s="115">
        <f t="shared" si="37"/>
        <v>-0.2855703495835449</v>
      </c>
      <c r="AC23" s="121">
        <f t="shared" si="38"/>
        <v>-0.00441706222447801</v>
      </c>
      <c r="AD23" s="63">
        <f t="shared" si="38"/>
        <v>0.0755197238301452</v>
      </c>
      <c r="AE23" s="63">
        <f t="shared" si="38"/>
        <v>-0.06751604935403265</v>
      </c>
      <c r="AF23" s="64">
        <f t="shared" si="38"/>
        <v>0.014923657845626371</v>
      </c>
      <c r="AG23" s="64">
        <f t="shared" si="39"/>
        <v>-0.12605911821341168</v>
      </c>
      <c r="AH23" s="64">
        <f t="shared" si="40"/>
        <v>0.04696634366047253</v>
      </c>
      <c r="AI23" s="63">
        <f t="shared" si="41"/>
        <v>-0.00685215431517042</v>
      </c>
      <c r="AJ23" s="84">
        <f t="shared" si="42"/>
        <v>0.07289568389661283</v>
      </c>
      <c r="AK23" s="84">
        <f t="shared" si="42"/>
        <v>-0.06239735206894798</v>
      </c>
      <c r="AL23" s="84">
        <f t="shared" si="42"/>
        <v>-0.04629696147341383</v>
      </c>
      <c r="AM23" s="84">
        <f t="shared" si="43"/>
        <v>-0.02941254116118977</v>
      </c>
      <c r="AN23" s="84">
        <f t="shared" si="43"/>
        <v>-0.14435093865427823</v>
      </c>
      <c r="AO23" s="84">
        <f t="shared" si="43"/>
        <v>-0.026265898834901335</v>
      </c>
    </row>
    <row r="24" spans="11:15" ht="12.75">
      <c r="K24" s="3"/>
      <c r="L24" s="3"/>
      <c r="M24" s="3"/>
      <c r="N24" s="3"/>
      <c r="O24" s="3"/>
    </row>
    <row r="26" spans="7:15" ht="12.75">
      <c r="G26" s="19"/>
      <c r="H26" s="19"/>
      <c r="I26" s="89"/>
      <c r="J26" s="19"/>
      <c r="K26" s="19"/>
      <c r="L26" s="19"/>
      <c r="M26" s="19"/>
      <c r="N26" s="19"/>
      <c r="O26" s="19"/>
    </row>
    <row r="27" spans="7:17" ht="12.75">
      <c r="G27" s="89"/>
      <c r="H27" s="19"/>
      <c r="I27" s="89"/>
      <c r="K27" s="33">
        <f>K23-J23</f>
        <v>-198.24400000000014</v>
      </c>
      <c r="L27" s="33">
        <f>L23-K23</f>
        <v>-137.913</v>
      </c>
      <c r="M27" s="33"/>
      <c r="N27" s="33"/>
      <c r="O27" s="33"/>
      <c r="P27">
        <f>K23/J23*100</f>
        <v>93.7602647931052</v>
      </c>
      <c r="Q27">
        <f>100-P27</f>
        <v>6.239735206894807</v>
      </c>
    </row>
    <row r="28" spans="7:17" ht="12.75">
      <c r="G28" s="89"/>
      <c r="H28" s="19"/>
      <c r="I28" s="89"/>
      <c r="J28" s="19"/>
      <c r="K28" s="19"/>
      <c r="L28" s="19"/>
      <c r="M28" s="19"/>
      <c r="N28" s="19"/>
      <c r="O28" s="19"/>
      <c r="P28">
        <f>L23/K23*100</f>
        <v>95.37030385265862</v>
      </c>
      <c r="Q28">
        <f>100-P28</f>
        <v>4.629696147341377</v>
      </c>
    </row>
    <row r="29" spans="7:9" ht="12.75">
      <c r="G29" s="89"/>
      <c r="I29" s="89"/>
    </row>
    <row r="30" spans="6:9" ht="12.75">
      <c r="F30" t="s">
        <v>72</v>
      </c>
      <c r="G30" s="89"/>
      <c r="I30" s="89"/>
    </row>
    <row r="31" spans="7:9" ht="12.75">
      <c r="G31" s="89"/>
      <c r="I31" s="89"/>
    </row>
    <row r="32" spans="7:9" ht="12.75">
      <c r="G32" s="89"/>
      <c r="I32" s="89"/>
    </row>
    <row r="33" spans="7:9" ht="12.75">
      <c r="G33" s="89"/>
      <c r="I33" s="89"/>
    </row>
    <row r="34" spans="7:9" ht="12.75">
      <c r="G34" s="89"/>
      <c r="I34" s="89"/>
    </row>
    <row r="35" spans="7:9" ht="12.75">
      <c r="G35" s="89"/>
      <c r="I35" s="89"/>
    </row>
    <row r="36" ht="12.75">
      <c r="G36" s="89"/>
    </row>
    <row r="37" ht="12.75">
      <c r="G37" s="89"/>
    </row>
    <row r="38" ht="12.75">
      <c r="G38" s="89"/>
    </row>
    <row r="39" ht="12.75">
      <c r="G39" s="89"/>
    </row>
    <row r="40" ht="12.75">
      <c r="G40" s="89"/>
    </row>
    <row r="88" spans="2:15" ht="12.75"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Tesnov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KUBAT</dc:creator>
  <cp:keywords/>
  <dc:description/>
  <cp:lastModifiedBy>10003107</cp:lastModifiedBy>
  <cp:lastPrinted>2011-04-21T12:34:27Z</cp:lastPrinted>
  <dcterms:created xsi:type="dcterms:W3CDTF">2004-03-15T11:00:53Z</dcterms:created>
  <dcterms:modified xsi:type="dcterms:W3CDTF">2013-04-17T06:33:08Z</dcterms:modified>
  <cp:category/>
  <cp:version/>
  <cp:contentType/>
  <cp:contentStatus/>
</cp:coreProperties>
</file>