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<sst xmlns="http://schemas.openxmlformats.org/spreadsheetml/2006/main" count="102" uniqueCount="73">
  <si>
    <t>Ovocný druh, na který je vztažen předmět dotace</t>
  </si>
  <si>
    <t>Období -založení v roce 2014</t>
  </si>
  <si>
    <t>1A Sklizeň uvedené plodiny a propočtená výše škody</t>
  </si>
  <si>
    <t>Rok</t>
  </si>
  <si>
    <t>A1</t>
  </si>
  <si>
    <t>A2</t>
  </si>
  <si>
    <t>A3:(A1xA2) nebo A3</t>
  </si>
  <si>
    <t>A4</t>
  </si>
  <si>
    <t>A5: (A3/A4)</t>
  </si>
  <si>
    <t>Celková produkce v t</t>
  </si>
  <si>
    <t>Cena v Kč (průměrná roční cena dle Přílohy       č. 2 v Části D.</t>
  </si>
  <si>
    <t>Celková cena za produkci v Kč                 (celková cena za produkci v Kč dle soupisu daňových/účetních dokladů nebo celková produkce vynásobená cenou)</t>
  </si>
  <si>
    <t>Produkce na plochu v Kč/ha</t>
  </si>
  <si>
    <t>zaokrouhleno na 2 desetinná místa</t>
  </si>
  <si>
    <t>zaokrouhleno na 2 desetiiná místa</t>
  </si>
  <si>
    <t>zaokrouhleno na 4 desetiiná místa</t>
  </si>
  <si>
    <t>nezpracované</t>
  </si>
  <si>
    <t>x</t>
  </si>
  <si>
    <t>zpracované</t>
  </si>
  <si>
    <t>součet</t>
  </si>
  <si>
    <t>A6:</t>
  </si>
  <si>
    <t>A11:</t>
  </si>
  <si>
    <t>A7:</t>
  </si>
  <si>
    <t xml:space="preserve">Výše škody v Kč/ha </t>
  </si>
  <si>
    <t>A8: A6-A7</t>
  </si>
  <si>
    <t>A8:</t>
  </si>
  <si>
    <t>Škoda v %</t>
  </si>
  <si>
    <t>A9: (A8/A6x100)</t>
  </si>
  <si>
    <t xml:space="preserve">zaokrouheno na 2 desetinná místa  </t>
  </si>
  <si>
    <t>Výše škody v Kč</t>
  </si>
  <si>
    <t>A10: (A8xA11)</t>
  </si>
  <si>
    <t xml:space="preserve"> </t>
  </si>
  <si>
    <t>1B Výpočet požadavku dotace</t>
  </si>
  <si>
    <t>80 % z výše škody v Kč v roce 2017 v Kč</t>
  </si>
  <si>
    <t>(A10x0,8)</t>
  </si>
  <si>
    <t>B1: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</si>
  <si>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</si>
  <si>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B2:</t>
  </si>
  <si>
    <t>Plocha ovocného druhu v roce 2017 v ha</t>
  </si>
  <si>
    <t>(=A11)</t>
  </si>
  <si>
    <t>B3:</t>
  </si>
  <si>
    <t>zaokrouhleno na 4 desetinná místa</t>
  </si>
  <si>
    <t>Požadavek na dotaci v Kč (před případným odečtem)</t>
  </si>
  <si>
    <t>(B2xB3)</t>
  </si>
  <si>
    <t>B4:</t>
  </si>
  <si>
    <t>ano – ne</t>
  </si>
  <si>
    <t>ano</t>
  </si>
  <si>
    <t>ne</t>
  </si>
  <si>
    <t xml:space="preserve">Požadavek na dotaci po zhodnocení úrovně pojistné ochrany v Kč </t>
  </si>
  <si>
    <t>(B4 nebo B4x0,5)</t>
  </si>
  <si>
    <t>B5:</t>
  </si>
  <si>
    <t>1C Odpočet pojistného plnění</t>
  </si>
  <si>
    <t xml:space="preserve">Výše obdrženého pojistného plnění a jiných  plateb vztahujících se na předmět dotace u uvedené plodiny v Kč </t>
  </si>
  <si>
    <t>C1:</t>
  </si>
  <si>
    <r>
      <t xml:space="preserve">Výše pojistného plnění a jiných plateb + požadavek na dotaci po zhodnocení úrovně pojistné ochrany v Kč      </t>
    </r>
    <r>
      <rPr>
        <sz val="10"/>
        <color indexed="57"/>
        <rFont val="Arial"/>
        <family val="2"/>
      </rPr>
      <t>(C1+B5)</t>
    </r>
  </si>
  <si>
    <t>C2:</t>
  </si>
  <si>
    <t>Požadavek na dotaci v Kč zaokrouhleno na celé koruny dolů</t>
  </si>
  <si>
    <t>C3:</t>
  </si>
  <si>
    <t>pokud je C2  &gt; B1,pak C3 = B5 - (C2 - B1)</t>
  </si>
  <si>
    <t>pokud C2 ≤ B1 pak C3 = B5</t>
  </si>
  <si>
    <t>Průměrná produkce na plochu v předchozích letech v Kč/ha (průměr se počítá jako aritmetický průměr 2 hodnot)</t>
  </si>
  <si>
    <t>Doklad o pojištění ovocných sadů (vyplňte 1 u správné odpovědi)</t>
  </si>
  <si>
    <r>
      <t xml:space="preserve">Doklad o obdrženém pojistném plnění nebo jiných platbách vztahujících se k předmětu dotace
</t>
    </r>
    <r>
      <rPr>
        <sz val="10"/>
        <color indexed="8"/>
        <rFont val="Arial"/>
        <family val="2"/>
      </rPr>
      <t>(vyplňte 1 u správné odpovědi)</t>
    </r>
  </si>
  <si>
    <t>Celková plocha v ha                            (součet všech ha daného ovocného druhu žadatele)
(musí být vyšší než 0,5000 ha)</t>
  </si>
  <si>
    <t>V</t>
  </si>
  <si>
    <t>Dne</t>
  </si>
  <si>
    <t>Podpis žadatele (FO) nebo podpoisy statutárního orgánu (PO)</t>
  </si>
  <si>
    <t>Otisk razítka</t>
  </si>
  <si>
    <t>Údaje v řádcích pro roky 2015 – 2017 vyplňuje žadatel, který uplatňuje pouze škodu ve vztahu k období let 2015 a 2016, za předpokladu:
- že zahájil činnost jako FO nebo PO v období od 1. 1. 2014 do 31. 12. 2014, což současně doloží příslušným dokladem o zahájení činnosti,
- nebo za předpokladu, že zahájil činnost jako FO nebo PO před 1. 1. 2014 a dotčený sad začal obhospodařovat v období od 1. 1. 2014 do 31. 12. 2014.
Průměrná produkce se počítá jako aritmetický průměr dvou hodnot.</t>
  </si>
  <si>
    <t>1.8.2015 -31.3.2016</t>
  </si>
  <si>
    <t>1.8.2016 -31.3.2017</t>
  </si>
  <si>
    <t>1.8.2017 -31.3.2018</t>
  </si>
  <si>
    <r>
      <rPr>
        <b/>
        <sz val="11"/>
        <color indexed="8"/>
        <rFont val="Calibri"/>
        <family val="2"/>
      </rPr>
      <t>Tabulka č. 1</t>
    </r>
    <r>
      <rPr>
        <sz val="11"/>
        <color theme="1"/>
        <rFont val="Calibri"/>
        <family val="2"/>
      </rPr>
      <t xml:space="preserve">
vyplňuje žadatel o podporu v rámci dotačního podprogramu M.1.2 - jablka, hrušky
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</si>
</sst>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 wrapText="1"/>
    </xf>
    <xf numFmtId="0" fontId="45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3" fillId="33" borderId="2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7" borderId="2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3" fillId="7" borderId="11" xfId="0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0" borderId="10" xfId="0" applyFont="1" applyBorder="1" applyAlignment="1">
      <alignment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2" fontId="43" fillId="0" borderId="31" xfId="0" applyNumberFormat="1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164" fontId="43" fillId="0" borderId="28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164" fontId="43" fillId="0" borderId="25" xfId="0" applyNumberFormat="1" applyFont="1" applyBorder="1" applyAlignment="1">
      <alignment horizontal="center" vertical="center" wrapText="1"/>
    </xf>
    <xf numFmtId="164" fontId="43" fillId="0" borderId="29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30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27" xfId="0" applyNumberFormat="1" applyFont="1" applyBorder="1" applyAlignment="1">
      <alignment horizontal="center" vertical="center" wrapText="1"/>
    </xf>
    <xf numFmtId="4" fontId="43" fillId="0" borderId="28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4" fontId="43" fillId="0" borderId="26" xfId="0" applyNumberFormat="1" applyFont="1" applyBorder="1" applyAlignment="1">
      <alignment horizontal="center" vertical="center" wrapText="1"/>
    </xf>
    <xf numFmtId="4" fontId="43" fillId="0" borderId="30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27" xfId="0" applyNumberFormat="1" applyFont="1" applyBorder="1" applyAlignment="1">
      <alignment horizontal="center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2" fontId="43" fillId="0" borderId="28" xfId="0" applyNumberFormat="1" applyFont="1" applyBorder="1" applyAlignment="1">
      <alignment horizontal="center" vertical="center" wrapText="1"/>
    </xf>
    <xf numFmtId="2" fontId="43" fillId="0" borderId="25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27" xfId="0" applyNumberFormat="1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32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right" vertical="center" wrapText="1"/>
    </xf>
    <xf numFmtId="0" fontId="44" fillId="0" borderId="38" xfId="0" applyFont="1" applyBorder="1" applyAlignment="1">
      <alignment horizontal="right" vertical="center" wrapText="1"/>
    </xf>
    <xf numFmtId="4" fontId="43" fillId="0" borderId="39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4" fontId="43" fillId="0" borderId="32" xfId="0" applyNumberFormat="1" applyFont="1" applyBorder="1" applyAlignment="1">
      <alignment horizontal="center" vertical="center" wrapText="1"/>
    </xf>
    <xf numFmtId="4" fontId="43" fillId="0" borderId="33" xfId="0" applyNumberFormat="1" applyFont="1" applyBorder="1" applyAlignment="1">
      <alignment horizontal="center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0" xfId="0" applyFont="1" applyBorder="1" applyAlignment="1">
      <alignment/>
    </xf>
    <xf numFmtId="0" fontId="43" fillId="0" borderId="40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49" fontId="44" fillId="0" borderId="23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24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7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49" fontId="0" fillId="0" borderId="22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0" fillId="19" borderId="22" xfId="0" applyFill="1" applyBorder="1" applyAlignment="1">
      <alignment horizontal="center" vertical="top" wrapText="1"/>
    </xf>
    <xf numFmtId="0" fontId="0" fillId="19" borderId="12" xfId="0" applyFill="1" applyBorder="1" applyAlignment="1">
      <alignment horizontal="center" vertical="top"/>
    </xf>
    <xf numFmtId="0" fontId="0" fillId="19" borderId="13" xfId="0" applyFill="1" applyBorder="1" applyAlignment="1">
      <alignment horizontal="center" vertical="top"/>
    </xf>
    <xf numFmtId="0" fontId="0" fillId="19" borderId="24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17" xfId="0" applyFill="1" applyBorder="1" applyAlignment="1">
      <alignment horizontal="left" vertical="top" wrapText="1"/>
    </xf>
    <xf numFmtId="49" fontId="43" fillId="0" borderId="25" xfId="0" applyNumberFormat="1" applyFont="1" applyBorder="1" applyAlignment="1">
      <alignment horizontal="center" vertical="center" wrapText="1"/>
    </xf>
    <xf numFmtId="49" fontId="43" fillId="0" borderId="26" xfId="0" applyNumberFormat="1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80" zoomScaleNormal="80" zoomScalePageLayoutView="0" workbookViewId="0" topLeftCell="A1">
      <selection activeCell="Q4" sqref="Q4"/>
    </sheetView>
  </sheetViews>
  <sheetFormatPr defaultColWidth="9.140625" defaultRowHeight="15"/>
  <cols>
    <col min="2" max="2" width="1.1484375" style="0" customWidth="1"/>
    <col min="3" max="3" width="4.140625" style="0" customWidth="1"/>
    <col min="4" max="4" width="12.7109375" style="0" customWidth="1"/>
    <col min="7" max="7" width="12.421875" style="0" customWidth="1"/>
    <col min="12" max="12" width="11.28125" style="0" customWidth="1"/>
  </cols>
  <sheetData>
    <row r="1" spans="1:17" ht="30" customHeight="1">
      <c r="A1" s="220" t="s">
        <v>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/>
    </row>
    <row r="2" spans="1:17" ht="65.25" customHeight="1" thickBot="1">
      <c r="A2" s="223" t="s">
        <v>68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/>
    </row>
    <row r="3" spans="1:17" ht="15.75" thickBot="1">
      <c r="A3" s="32" t="s">
        <v>0</v>
      </c>
      <c r="B3" s="33"/>
      <c r="C3" s="33"/>
      <c r="D3" s="33"/>
      <c r="E3" s="33"/>
      <c r="F3" s="33"/>
      <c r="G3" s="33"/>
      <c r="H3" s="34"/>
      <c r="I3" s="35"/>
      <c r="J3" s="36"/>
      <c r="K3" s="36"/>
      <c r="L3" s="36"/>
      <c r="M3" s="36"/>
      <c r="N3" s="36"/>
      <c r="O3" s="36"/>
      <c r="P3" s="37"/>
      <c r="Q3" s="38"/>
    </row>
    <row r="4" spans="1:17" ht="15.75" thickBot="1">
      <c r="A4" s="39" t="s">
        <v>1</v>
      </c>
      <c r="B4" s="40"/>
      <c r="C4" s="40"/>
      <c r="D4" s="40"/>
      <c r="E4" s="40"/>
      <c r="F4" s="40"/>
      <c r="G4" s="40"/>
      <c r="H4" s="41"/>
      <c r="I4" s="42"/>
      <c r="J4" s="43"/>
      <c r="K4" s="43"/>
      <c r="L4" s="43"/>
      <c r="M4" s="43"/>
      <c r="N4" s="43"/>
      <c r="O4" s="1"/>
      <c r="P4" s="1"/>
      <c r="Q4" s="2"/>
    </row>
    <row r="5" spans="1:17" ht="15.75" thickBot="1">
      <c r="A5" s="44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5">
      <c r="A6" s="47" t="s">
        <v>3</v>
      </c>
      <c r="B6" s="48"/>
      <c r="C6" s="49"/>
      <c r="D6" s="3"/>
      <c r="E6" s="56" t="s">
        <v>4</v>
      </c>
      <c r="F6" s="57"/>
      <c r="G6" s="4" t="s">
        <v>5</v>
      </c>
      <c r="H6" s="58" t="s">
        <v>6</v>
      </c>
      <c r="I6" s="59"/>
      <c r="J6" s="57"/>
      <c r="K6" s="56" t="s">
        <v>7</v>
      </c>
      <c r="L6" s="59"/>
      <c r="M6" s="57"/>
      <c r="N6" s="56" t="s">
        <v>8</v>
      </c>
      <c r="O6" s="59"/>
      <c r="P6" s="59"/>
      <c r="Q6" s="57"/>
    </row>
    <row r="7" spans="1:17" ht="86.25" customHeight="1">
      <c r="A7" s="50"/>
      <c r="B7" s="51"/>
      <c r="C7" s="52"/>
      <c r="D7" s="5"/>
      <c r="E7" s="60" t="s">
        <v>9</v>
      </c>
      <c r="F7" s="61"/>
      <c r="G7" s="6" t="s">
        <v>10</v>
      </c>
      <c r="H7" s="62" t="s">
        <v>11</v>
      </c>
      <c r="I7" s="63"/>
      <c r="J7" s="61"/>
      <c r="K7" s="60" t="s">
        <v>63</v>
      </c>
      <c r="L7" s="63"/>
      <c r="M7" s="61"/>
      <c r="N7" s="60" t="s">
        <v>12</v>
      </c>
      <c r="O7" s="63"/>
      <c r="P7" s="63"/>
      <c r="Q7" s="61"/>
    </row>
    <row r="8" spans="1:17" ht="25.5" customHeight="1" thickBot="1">
      <c r="A8" s="53"/>
      <c r="B8" s="54"/>
      <c r="C8" s="55"/>
      <c r="D8" s="7"/>
      <c r="E8" s="64" t="s">
        <v>13</v>
      </c>
      <c r="F8" s="65"/>
      <c r="G8" s="8"/>
      <c r="H8" s="66" t="s">
        <v>14</v>
      </c>
      <c r="I8" s="67"/>
      <c r="J8" s="65"/>
      <c r="K8" s="66" t="s">
        <v>15</v>
      </c>
      <c r="L8" s="67"/>
      <c r="M8" s="65"/>
      <c r="N8" s="68" t="s">
        <v>13</v>
      </c>
      <c r="O8" s="69"/>
      <c r="P8" s="69"/>
      <c r="Q8" s="70"/>
    </row>
    <row r="9" spans="1:17" ht="15.75" thickBot="1">
      <c r="A9" s="71" t="s">
        <v>69</v>
      </c>
      <c r="B9" s="72"/>
      <c r="C9" s="226"/>
      <c r="D9" s="9" t="s">
        <v>16</v>
      </c>
      <c r="E9" s="80" t="s">
        <v>17</v>
      </c>
      <c r="F9" s="81"/>
      <c r="G9" s="10" t="s">
        <v>17</v>
      </c>
      <c r="H9" s="82">
        <v>0</v>
      </c>
      <c r="I9" s="83"/>
      <c r="J9" s="84"/>
      <c r="K9" s="85">
        <v>0</v>
      </c>
      <c r="L9" s="86"/>
      <c r="M9" s="87"/>
      <c r="N9" s="94" t="e">
        <f>ROUND(H11/ROUND(K9,4),2)</f>
        <v>#DIV/0!</v>
      </c>
      <c r="O9" s="95"/>
      <c r="P9" s="95"/>
      <c r="Q9" s="96"/>
    </row>
    <row r="10" spans="1:17" ht="15.75" thickBot="1">
      <c r="A10" s="74"/>
      <c r="B10" s="75"/>
      <c r="C10" s="227"/>
      <c r="D10" s="9" t="s">
        <v>18</v>
      </c>
      <c r="E10" s="103">
        <v>0</v>
      </c>
      <c r="F10" s="84"/>
      <c r="G10" s="11">
        <v>0</v>
      </c>
      <c r="H10" s="82">
        <f>ROUND(PRODUCT(ROUND(E10,2),G10),2)</f>
        <v>0</v>
      </c>
      <c r="I10" s="83"/>
      <c r="J10" s="84"/>
      <c r="K10" s="88"/>
      <c r="L10" s="89"/>
      <c r="M10" s="90"/>
      <c r="N10" s="97"/>
      <c r="O10" s="98"/>
      <c r="P10" s="98"/>
      <c r="Q10" s="99"/>
    </row>
    <row r="11" spans="1:17" ht="15.75" thickBot="1">
      <c r="A11" s="77"/>
      <c r="B11" s="78"/>
      <c r="C11" s="228"/>
      <c r="D11" s="12" t="s">
        <v>19</v>
      </c>
      <c r="E11" s="80" t="s">
        <v>17</v>
      </c>
      <c r="F11" s="81"/>
      <c r="G11" s="10" t="s">
        <v>17</v>
      </c>
      <c r="H11" s="82">
        <f>ROUND(SUM(ROUND(H9,2)+ROUND(H10,2)),2)</f>
        <v>0</v>
      </c>
      <c r="I11" s="83"/>
      <c r="J11" s="84"/>
      <c r="K11" s="91"/>
      <c r="L11" s="92"/>
      <c r="M11" s="93"/>
      <c r="N11" s="100"/>
      <c r="O11" s="101"/>
      <c r="P11" s="101"/>
      <c r="Q11" s="102"/>
    </row>
    <row r="12" spans="1:17" ht="15.75" thickBot="1">
      <c r="A12" s="71" t="s">
        <v>70</v>
      </c>
      <c r="B12" s="72"/>
      <c r="C12" s="226"/>
      <c r="D12" s="9" t="s">
        <v>16</v>
      </c>
      <c r="E12" s="80" t="s">
        <v>17</v>
      </c>
      <c r="F12" s="81"/>
      <c r="G12" s="10" t="s">
        <v>17</v>
      </c>
      <c r="H12" s="82">
        <v>0</v>
      </c>
      <c r="I12" s="83"/>
      <c r="J12" s="84"/>
      <c r="K12" s="85">
        <v>0</v>
      </c>
      <c r="L12" s="86"/>
      <c r="M12" s="87"/>
      <c r="N12" s="94" t="e">
        <f>ROUND(H14/ROUND(K12,4),2)</f>
        <v>#DIV/0!</v>
      </c>
      <c r="O12" s="95"/>
      <c r="P12" s="95"/>
      <c r="Q12" s="96"/>
    </row>
    <row r="13" spans="1:17" ht="15.75" thickBot="1">
      <c r="A13" s="74"/>
      <c r="B13" s="75"/>
      <c r="C13" s="227"/>
      <c r="D13" s="13" t="s">
        <v>18</v>
      </c>
      <c r="E13" s="103">
        <v>0</v>
      </c>
      <c r="F13" s="84"/>
      <c r="G13" s="11">
        <v>0</v>
      </c>
      <c r="H13" s="82">
        <f>ROUND(PRODUCT(ROUND(E13,2),G13),2)</f>
        <v>0</v>
      </c>
      <c r="I13" s="83"/>
      <c r="J13" s="84"/>
      <c r="K13" s="88"/>
      <c r="L13" s="89"/>
      <c r="M13" s="90"/>
      <c r="N13" s="97"/>
      <c r="O13" s="98"/>
      <c r="P13" s="98"/>
      <c r="Q13" s="99"/>
    </row>
    <row r="14" spans="1:17" ht="15.75" thickBot="1">
      <c r="A14" s="74"/>
      <c r="B14" s="75"/>
      <c r="C14" s="227"/>
      <c r="D14" s="14" t="s">
        <v>19</v>
      </c>
      <c r="E14" s="104" t="s">
        <v>17</v>
      </c>
      <c r="F14" s="105"/>
      <c r="G14" s="10" t="s">
        <v>17</v>
      </c>
      <c r="H14" s="82">
        <f>ROUND(SUM(ROUND(H12,2)+ROUND(H13,2)),2)</f>
        <v>0</v>
      </c>
      <c r="I14" s="83"/>
      <c r="J14" s="84"/>
      <c r="K14" s="91"/>
      <c r="L14" s="92"/>
      <c r="M14" s="93"/>
      <c r="N14" s="100"/>
      <c r="O14" s="101"/>
      <c r="P14" s="101"/>
      <c r="Q14" s="102"/>
    </row>
    <row r="15" spans="1:17" ht="28.5" customHeight="1">
      <c r="A15" s="106" t="s">
        <v>60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58" t="s">
        <v>20</v>
      </c>
      <c r="O15" s="110" t="e">
        <f>ROUND(AVERAGE(N9:Q14),2)</f>
        <v>#DIV/0!</v>
      </c>
      <c r="P15" s="110"/>
      <c r="Q15" s="111"/>
    </row>
    <row r="16" spans="1:17" ht="15.75" thickBot="1">
      <c r="A16" s="114" t="s">
        <v>13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N16" s="109"/>
      <c r="O16" s="112"/>
      <c r="P16" s="112"/>
      <c r="Q16" s="113"/>
    </row>
    <row r="17" spans="1:17" ht="15.75" thickBot="1">
      <c r="A17" s="71" t="s">
        <v>71</v>
      </c>
      <c r="B17" s="72"/>
      <c r="C17" s="73"/>
      <c r="D17" s="15" t="s">
        <v>16</v>
      </c>
      <c r="E17" s="117" t="s">
        <v>17</v>
      </c>
      <c r="F17" s="118"/>
      <c r="G17" s="16" t="s">
        <v>17</v>
      </c>
      <c r="H17" s="119">
        <v>0</v>
      </c>
      <c r="I17" s="101"/>
      <c r="J17" s="102"/>
      <c r="K17" s="59" t="s">
        <v>21</v>
      </c>
      <c r="L17" s="122">
        <v>0</v>
      </c>
      <c r="M17" s="123"/>
      <c r="N17" s="58" t="s">
        <v>22</v>
      </c>
      <c r="O17" s="110" t="e">
        <f>ROUND(H19/ROUND(L17,4),2)</f>
        <v>#DIV/0!</v>
      </c>
      <c r="P17" s="110"/>
      <c r="Q17" s="111"/>
    </row>
    <row r="18" spans="1:17" ht="15.75" thickBot="1">
      <c r="A18" s="74"/>
      <c r="B18" s="75"/>
      <c r="C18" s="76"/>
      <c r="D18" s="15" t="s">
        <v>18</v>
      </c>
      <c r="E18" s="83">
        <v>0</v>
      </c>
      <c r="F18" s="83"/>
      <c r="G18" s="17">
        <v>0</v>
      </c>
      <c r="H18" s="82">
        <f>ROUND(PRODUCT(ROUND(E18,2),G18),2)</f>
        <v>0</v>
      </c>
      <c r="I18" s="83"/>
      <c r="J18" s="131"/>
      <c r="K18" s="120"/>
      <c r="L18" s="124"/>
      <c r="M18" s="125"/>
      <c r="N18" s="128"/>
      <c r="O18" s="129"/>
      <c r="P18" s="129"/>
      <c r="Q18" s="130"/>
    </row>
    <row r="19" spans="1:17" ht="15.75" thickBot="1">
      <c r="A19" s="77"/>
      <c r="B19" s="78"/>
      <c r="C19" s="79"/>
      <c r="D19" s="18" t="s">
        <v>19</v>
      </c>
      <c r="E19" s="132" t="s">
        <v>17</v>
      </c>
      <c r="F19" s="132"/>
      <c r="G19" s="19" t="s">
        <v>17</v>
      </c>
      <c r="H19" s="82">
        <f>ROUND(SUM(ROUND(H17,2)+ROUND(H18,2)),2)</f>
        <v>0</v>
      </c>
      <c r="I19" s="83"/>
      <c r="J19" s="84"/>
      <c r="K19" s="121"/>
      <c r="L19" s="126"/>
      <c r="M19" s="127"/>
      <c r="N19" s="109"/>
      <c r="O19" s="112"/>
      <c r="P19" s="112"/>
      <c r="Q19" s="113"/>
    </row>
    <row r="20" spans="1:17" ht="15">
      <c r="A20" s="133" t="s">
        <v>23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5" t="s">
        <v>24</v>
      </c>
      <c r="M20" s="136"/>
      <c r="N20" s="56" t="s">
        <v>25</v>
      </c>
      <c r="O20" s="110" t="e">
        <f>ROUND(SUM(O15-O17),2)</f>
        <v>#DIV/0!</v>
      </c>
      <c r="P20" s="110"/>
      <c r="Q20" s="111"/>
    </row>
    <row r="21" spans="1:17" ht="15.75" thickBot="1">
      <c r="A21" s="140" t="s">
        <v>13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2"/>
      <c r="N21" s="137"/>
      <c r="O21" s="138"/>
      <c r="P21" s="138"/>
      <c r="Q21" s="139"/>
    </row>
    <row r="22" spans="1:17" ht="15">
      <c r="A22" s="143" t="s">
        <v>26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5" t="s">
        <v>27</v>
      </c>
      <c r="M22" s="146"/>
      <c r="N22" s="147" t="e">
        <f>ROUND((O20/O15*100),2)</f>
        <v>#DIV/0!</v>
      </c>
      <c r="O22" s="148"/>
      <c r="P22" s="148"/>
      <c r="Q22" s="149"/>
    </row>
    <row r="23" spans="1:17" ht="15.75" thickBot="1">
      <c r="A23" s="140" t="s">
        <v>28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/>
      <c r="N23" s="150"/>
      <c r="O23" s="151"/>
      <c r="P23" s="151"/>
      <c r="Q23" s="152"/>
    </row>
    <row r="24" spans="1:17" ht="15">
      <c r="A24" s="143" t="s">
        <v>29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5" t="s">
        <v>30</v>
      </c>
      <c r="M24" s="146"/>
      <c r="N24" s="147" t="e">
        <f>ROUND(O20*ROUND(L17,4),2)</f>
        <v>#DIV/0!</v>
      </c>
      <c r="O24" s="148"/>
      <c r="P24" s="148"/>
      <c r="Q24" s="149"/>
    </row>
    <row r="25" spans="1:17" ht="15">
      <c r="A25" s="154" t="s">
        <v>13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6"/>
      <c r="N25" s="97"/>
      <c r="O25" s="153"/>
      <c r="P25" s="153"/>
      <c r="Q25" s="99"/>
    </row>
    <row r="26" spans="1:17" ht="15.75" thickBot="1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50"/>
      <c r="O26" s="151"/>
      <c r="P26" s="151"/>
      <c r="Q26" s="152"/>
    </row>
    <row r="27" spans="1:17" ht="15.75" thickBot="1">
      <c r="A27" s="20"/>
      <c r="B27" s="157"/>
      <c r="C27" s="157"/>
      <c r="D27" s="157"/>
      <c r="E27" s="157"/>
      <c r="F27" s="158" t="s">
        <v>31</v>
      </c>
      <c r="G27" s="158"/>
      <c r="H27" s="158"/>
      <c r="I27" s="158"/>
      <c r="J27" s="157"/>
      <c r="K27" s="157"/>
      <c r="L27" s="157"/>
      <c r="M27" s="157"/>
      <c r="N27" s="157"/>
      <c r="O27" s="159"/>
      <c r="P27" s="159"/>
      <c r="Q27" s="159"/>
    </row>
    <row r="28" spans="1:17" ht="15.75" thickBot="1">
      <c r="A28" s="44" t="s">
        <v>32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1:17" ht="15">
      <c r="A29" s="160" t="s">
        <v>33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21" t="s">
        <v>34</v>
      </c>
      <c r="M29" s="162" t="s">
        <v>35</v>
      </c>
      <c r="N29" s="164" t="e">
        <f>ROUND((N24*0.8),2)</f>
        <v>#DIV/0!</v>
      </c>
      <c r="O29" s="164"/>
      <c r="P29" s="164"/>
      <c r="Q29" s="165"/>
    </row>
    <row r="30" spans="1:17" ht="15.75" thickBot="1">
      <c r="A30" s="168" t="s">
        <v>13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63"/>
      <c r="N30" s="166"/>
      <c r="O30" s="166"/>
      <c r="P30" s="166"/>
      <c r="Q30" s="167"/>
    </row>
    <row r="31" spans="1:17" ht="15.75" thickBot="1">
      <c r="A31" s="176" t="s">
        <v>36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22" t="s">
        <v>37</v>
      </c>
      <c r="N31" s="179">
        <v>0</v>
      </c>
      <c r="O31" s="179"/>
      <c r="P31" s="179"/>
      <c r="Q31" s="180"/>
    </row>
    <row r="32" spans="1:17" ht="15">
      <c r="A32" s="106" t="s">
        <v>38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23" t="s">
        <v>39</v>
      </c>
      <c r="M32" s="162" t="s">
        <v>40</v>
      </c>
      <c r="N32" s="181">
        <f>L17</f>
        <v>0</v>
      </c>
      <c r="O32" s="181"/>
      <c r="P32" s="181"/>
      <c r="Q32" s="182"/>
    </row>
    <row r="33" spans="1:17" ht="15.75" thickBot="1">
      <c r="A33" s="168" t="s">
        <v>41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63"/>
      <c r="N33" s="183"/>
      <c r="O33" s="183"/>
      <c r="P33" s="183"/>
      <c r="Q33" s="184"/>
    </row>
    <row r="34" spans="1:17" ht="15">
      <c r="A34" s="160" t="s">
        <v>42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21" t="s">
        <v>43</v>
      </c>
      <c r="M34" s="162" t="s">
        <v>44</v>
      </c>
      <c r="N34" s="164">
        <f>ROUND((N31*N32),2)</f>
        <v>0</v>
      </c>
      <c r="O34" s="164"/>
      <c r="P34" s="164"/>
      <c r="Q34" s="165"/>
    </row>
    <row r="35" spans="1:17" ht="15.75" thickBot="1">
      <c r="A35" s="168" t="s">
        <v>13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70"/>
      <c r="M35" s="163"/>
      <c r="N35" s="166"/>
      <c r="O35" s="166"/>
      <c r="P35" s="166"/>
      <c r="Q35" s="167"/>
    </row>
    <row r="36" spans="1:17" ht="15.75" thickBot="1">
      <c r="A36" s="190" t="s">
        <v>61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2"/>
      <c r="M36" s="24" t="s">
        <v>45</v>
      </c>
      <c r="N36" s="25" t="s">
        <v>46</v>
      </c>
      <c r="O36" s="26">
        <v>0</v>
      </c>
      <c r="P36" s="27" t="s">
        <v>47</v>
      </c>
      <c r="Q36" s="28">
        <v>0</v>
      </c>
    </row>
    <row r="37" spans="1:17" ht="15">
      <c r="A37" s="193" t="s">
        <v>48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5" t="s">
        <v>49</v>
      </c>
      <c r="L37" s="196"/>
      <c r="M37" s="162" t="s">
        <v>50</v>
      </c>
      <c r="N37" s="164">
        <f>ROUND(IF(O36,N34,N34*0.5),2)</f>
        <v>0</v>
      </c>
      <c r="O37" s="164"/>
      <c r="P37" s="164"/>
      <c r="Q37" s="171"/>
    </row>
    <row r="38" spans="1:17" ht="15.75" thickBot="1">
      <c r="A38" s="173" t="s">
        <v>13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  <c r="M38" s="163"/>
      <c r="N38" s="166"/>
      <c r="O38" s="166"/>
      <c r="P38" s="166"/>
      <c r="Q38" s="172"/>
    </row>
    <row r="39" spans="1:17" ht="15.75" thickBot="1">
      <c r="A39" s="210"/>
      <c r="B39" s="210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185"/>
      <c r="N39" s="185"/>
      <c r="O39" s="185"/>
      <c r="P39" s="185"/>
      <c r="Q39" s="185"/>
    </row>
    <row r="40" spans="1:17" ht="15.75" thickBot="1">
      <c r="A40" s="44" t="s">
        <v>51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ht="28.5" customHeight="1" thickBot="1">
      <c r="A41" s="186" t="s">
        <v>62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8"/>
      <c r="M41" s="24" t="s">
        <v>45</v>
      </c>
      <c r="N41" s="25" t="s">
        <v>46</v>
      </c>
      <c r="O41" s="26">
        <v>0</v>
      </c>
      <c r="P41" s="27" t="s">
        <v>47</v>
      </c>
      <c r="Q41" s="28">
        <v>0</v>
      </c>
    </row>
    <row r="42" spans="1:17" ht="15">
      <c r="A42" s="160" t="s">
        <v>52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89"/>
      <c r="M42" s="162" t="s">
        <v>53</v>
      </c>
      <c r="N42" s="164">
        <v>0</v>
      </c>
      <c r="O42" s="164"/>
      <c r="P42" s="164"/>
      <c r="Q42" s="165"/>
    </row>
    <row r="43" spans="1:17" ht="15.75" thickBot="1">
      <c r="A43" s="168" t="s">
        <v>13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70"/>
      <c r="M43" s="163"/>
      <c r="N43" s="166"/>
      <c r="O43" s="166"/>
      <c r="P43" s="166"/>
      <c r="Q43" s="167"/>
    </row>
    <row r="44" spans="1:17" ht="24" customHeight="1">
      <c r="A44" s="160" t="s">
        <v>54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89"/>
      <c r="M44" s="162" t="s">
        <v>55</v>
      </c>
      <c r="N44" s="164">
        <f>ROUND((ROUND(N42,2)+N37),2)</f>
        <v>0</v>
      </c>
      <c r="O44" s="164"/>
      <c r="P44" s="164"/>
      <c r="Q44" s="165"/>
    </row>
    <row r="45" spans="1:17" ht="15.75" thickBot="1">
      <c r="A45" s="168" t="s">
        <v>13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70"/>
      <c r="M45" s="163"/>
      <c r="N45" s="166"/>
      <c r="O45" s="166"/>
      <c r="P45" s="166"/>
      <c r="Q45" s="167"/>
    </row>
    <row r="46" spans="1:17" ht="15">
      <c r="A46" s="193" t="s">
        <v>56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7"/>
      <c r="M46" s="29" t="s">
        <v>57</v>
      </c>
      <c r="N46" s="198" t="e">
        <f>FLOOR(IF(N44&gt;N29,N37-(N44-N29),N37),1)</f>
        <v>#DIV/0!</v>
      </c>
      <c r="O46" s="198"/>
      <c r="P46" s="198"/>
      <c r="Q46" s="199"/>
    </row>
    <row r="47" spans="1:17" ht="15">
      <c r="A47" s="204" t="s">
        <v>58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6"/>
      <c r="M47" s="30"/>
      <c r="N47" s="200"/>
      <c r="O47" s="200"/>
      <c r="P47" s="200"/>
      <c r="Q47" s="201"/>
    </row>
    <row r="48" spans="1:17" ht="15.75" thickBot="1">
      <c r="A48" s="207" t="s">
        <v>59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9"/>
      <c r="M48" s="31"/>
      <c r="N48" s="202"/>
      <c r="O48" s="202"/>
      <c r="P48" s="202"/>
      <c r="Q48" s="203"/>
    </row>
    <row r="49" ht="15.75" thickBot="1"/>
    <row r="50" spans="1:17" ht="15">
      <c r="A50" s="211" t="s">
        <v>64</v>
      </c>
      <c r="B50" s="212"/>
      <c r="C50" s="212"/>
      <c r="D50" s="213"/>
      <c r="F50" s="211" t="s">
        <v>65</v>
      </c>
      <c r="G50" s="212"/>
      <c r="H50" s="213"/>
      <c r="J50" s="211" t="s">
        <v>66</v>
      </c>
      <c r="K50" s="212"/>
      <c r="L50" s="213"/>
      <c r="N50" s="211" t="s">
        <v>67</v>
      </c>
      <c r="O50" s="212"/>
      <c r="P50" s="212"/>
      <c r="Q50" s="213"/>
    </row>
    <row r="51" spans="1:17" ht="15">
      <c r="A51" s="214"/>
      <c r="B51" s="215"/>
      <c r="C51" s="215"/>
      <c r="D51" s="216"/>
      <c r="F51" s="214"/>
      <c r="G51" s="215"/>
      <c r="H51" s="216"/>
      <c r="J51" s="214"/>
      <c r="K51" s="215"/>
      <c r="L51" s="216"/>
      <c r="N51" s="214"/>
      <c r="O51" s="215"/>
      <c r="P51" s="215"/>
      <c r="Q51" s="216"/>
    </row>
    <row r="52" spans="1:17" ht="15">
      <c r="A52" s="214"/>
      <c r="B52" s="215"/>
      <c r="C52" s="215"/>
      <c r="D52" s="216"/>
      <c r="F52" s="214"/>
      <c r="G52" s="215"/>
      <c r="H52" s="216"/>
      <c r="J52" s="214"/>
      <c r="K52" s="215"/>
      <c r="L52" s="216"/>
      <c r="N52" s="214"/>
      <c r="O52" s="215"/>
      <c r="P52" s="215"/>
      <c r="Q52" s="216"/>
    </row>
    <row r="53" spans="1:17" ht="15">
      <c r="A53" s="214"/>
      <c r="B53" s="215"/>
      <c r="C53" s="215"/>
      <c r="D53" s="216"/>
      <c r="F53" s="214"/>
      <c r="G53" s="215"/>
      <c r="H53" s="216"/>
      <c r="J53" s="214"/>
      <c r="K53" s="215"/>
      <c r="L53" s="216"/>
      <c r="N53" s="214"/>
      <c r="O53" s="215"/>
      <c r="P53" s="215"/>
      <c r="Q53" s="216"/>
    </row>
    <row r="54" spans="1:17" ht="15.75" thickBot="1">
      <c r="A54" s="217"/>
      <c r="B54" s="218"/>
      <c r="C54" s="218"/>
      <c r="D54" s="219"/>
      <c r="F54" s="217"/>
      <c r="G54" s="218"/>
      <c r="H54" s="219"/>
      <c r="J54" s="217"/>
      <c r="K54" s="218"/>
      <c r="L54" s="219"/>
      <c r="N54" s="217"/>
      <c r="O54" s="218"/>
      <c r="P54" s="218"/>
      <c r="Q54" s="219"/>
    </row>
  </sheetData>
  <sheetProtection/>
  <mergeCells count="113">
    <mergeCell ref="A50:D54"/>
    <mergeCell ref="F50:H54"/>
    <mergeCell ref="J50:L54"/>
    <mergeCell ref="N50:Q54"/>
    <mergeCell ref="A1:Q1"/>
    <mergeCell ref="A2:Q2"/>
    <mergeCell ref="A44:L44"/>
    <mergeCell ref="M44:M45"/>
    <mergeCell ref="N44:Q45"/>
    <mergeCell ref="A45:L45"/>
    <mergeCell ref="M42:M43"/>
    <mergeCell ref="N42:Q43"/>
    <mergeCell ref="A43:L43"/>
    <mergeCell ref="A34:K34"/>
    <mergeCell ref="A46:L46"/>
    <mergeCell ref="N46:Q48"/>
    <mergeCell ref="A47:L47"/>
    <mergeCell ref="A48:L48"/>
    <mergeCell ref="A39:B39"/>
    <mergeCell ref="C39:L39"/>
    <mergeCell ref="M39:Q39"/>
    <mergeCell ref="A40:Q40"/>
    <mergeCell ref="A41:L41"/>
    <mergeCell ref="A42:L42"/>
    <mergeCell ref="M34:M35"/>
    <mergeCell ref="N34:Q35"/>
    <mergeCell ref="A35:L35"/>
    <mergeCell ref="A36:L36"/>
    <mergeCell ref="A37:J37"/>
    <mergeCell ref="K37:L37"/>
    <mergeCell ref="M37:M38"/>
    <mergeCell ref="N37:Q38"/>
    <mergeCell ref="A38:L38"/>
    <mergeCell ref="A31:L31"/>
    <mergeCell ref="N31:Q31"/>
    <mergeCell ref="A32:K32"/>
    <mergeCell ref="M32:M33"/>
    <mergeCell ref="N32:Q33"/>
    <mergeCell ref="A33:L33"/>
    <mergeCell ref="B27:E27"/>
    <mergeCell ref="F27:I27"/>
    <mergeCell ref="J27:N27"/>
    <mergeCell ref="O27:Q27"/>
    <mergeCell ref="A28:Q28"/>
    <mergeCell ref="A29:K29"/>
    <mergeCell ref="M29:M30"/>
    <mergeCell ref="N29:Q30"/>
    <mergeCell ref="A30:L30"/>
    <mergeCell ref="A22:K22"/>
    <mergeCell ref="L22:M22"/>
    <mergeCell ref="N22:Q23"/>
    <mergeCell ref="A23:M23"/>
    <mergeCell ref="A24:K24"/>
    <mergeCell ref="L24:M24"/>
    <mergeCell ref="N24:Q26"/>
    <mergeCell ref="A25:M25"/>
    <mergeCell ref="A26:M26"/>
    <mergeCell ref="O17:Q19"/>
    <mergeCell ref="E18:F18"/>
    <mergeCell ref="H18:J18"/>
    <mergeCell ref="E19:F19"/>
    <mergeCell ref="H19:J19"/>
    <mergeCell ref="A20:K20"/>
    <mergeCell ref="L20:M20"/>
    <mergeCell ref="N20:N21"/>
    <mergeCell ref="O20:Q21"/>
    <mergeCell ref="A21:M21"/>
    <mergeCell ref="A15:M15"/>
    <mergeCell ref="N15:N16"/>
    <mergeCell ref="O15:Q16"/>
    <mergeCell ref="A16:M16"/>
    <mergeCell ref="A17:C19"/>
    <mergeCell ref="E17:F17"/>
    <mergeCell ref="H17:J17"/>
    <mergeCell ref="K17:K19"/>
    <mergeCell ref="L17:M19"/>
    <mergeCell ref="N17:N19"/>
    <mergeCell ref="A12:C14"/>
    <mergeCell ref="E12:F12"/>
    <mergeCell ref="H12:J12"/>
    <mergeCell ref="K12:M14"/>
    <mergeCell ref="N12:Q14"/>
    <mergeCell ref="E13:F13"/>
    <mergeCell ref="H13:J13"/>
    <mergeCell ref="E14:F14"/>
    <mergeCell ref="H14:J14"/>
    <mergeCell ref="A9:C11"/>
    <mergeCell ref="E9:F9"/>
    <mergeCell ref="H9:J9"/>
    <mergeCell ref="K9:M11"/>
    <mergeCell ref="N9:Q11"/>
    <mergeCell ref="E10:F10"/>
    <mergeCell ref="H10:J10"/>
    <mergeCell ref="E11:F11"/>
    <mergeCell ref="H11:J11"/>
    <mergeCell ref="E7:F7"/>
    <mergeCell ref="H7:J7"/>
    <mergeCell ref="K7:M7"/>
    <mergeCell ref="N7:Q7"/>
    <mergeCell ref="E8:F8"/>
    <mergeCell ref="H8:J8"/>
    <mergeCell ref="K8:M8"/>
    <mergeCell ref="N8:Q8"/>
    <mergeCell ref="A3:H3"/>
    <mergeCell ref="I3:Q3"/>
    <mergeCell ref="A4:H4"/>
    <mergeCell ref="I4:N4"/>
    <mergeCell ref="A5:Q5"/>
    <mergeCell ref="A6:C8"/>
    <mergeCell ref="E6:F6"/>
    <mergeCell ref="H6:J6"/>
    <mergeCell ref="K6:M6"/>
    <mergeCell ref="N6:Q6"/>
  </mergeCells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Zuzana</dc:creator>
  <cp:keywords/>
  <dc:description/>
  <cp:lastModifiedBy>Přibylová Zuzana</cp:lastModifiedBy>
  <cp:lastPrinted>2018-01-04T09:20:05Z</cp:lastPrinted>
  <dcterms:created xsi:type="dcterms:W3CDTF">2017-12-22T12:04:46Z</dcterms:created>
  <dcterms:modified xsi:type="dcterms:W3CDTF">2018-03-26T10:48:58Z</dcterms:modified>
  <cp:category/>
  <cp:version/>
  <cp:contentType/>
  <cp:contentStatus/>
</cp:coreProperties>
</file>