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tabRatio="802" activeTab="0"/>
  </bookViews>
  <sheets>
    <sheet name="ČR" sheetId="1" r:id="rId1"/>
    <sheet name="Hl. m. Praha" sheetId="2" r:id="rId2"/>
    <sheet name="Jihočeský kraj" sheetId="3" r:id="rId3"/>
    <sheet name="Jihomoravský kraj" sheetId="4" r:id="rId4"/>
    <sheet name="Karlovarský kraj" sheetId="5" r:id="rId5"/>
    <sheet name="Královéhradecký kraj" sheetId="6" r:id="rId6"/>
    <sheet name="Liberecký kraj" sheetId="7" r:id="rId7"/>
    <sheet name="Moravskoslezský kraj" sheetId="8" r:id="rId8"/>
    <sheet name="Olomoucký kraj" sheetId="9" r:id="rId9"/>
    <sheet name="Pardubický kraj" sheetId="10" r:id="rId10"/>
    <sheet name="Plzeňský kraj" sheetId="11" r:id="rId11"/>
    <sheet name="Středočeský kraj" sheetId="12" r:id="rId12"/>
    <sheet name="Ústecký kraj " sheetId="13" r:id="rId13"/>
    <sheet name="Vysočina" sheetId="14" r:id="rId14"/>
    <sheet name="Zlínský kraj" sheetId="15" r:id="rId15"/>
  </sheets>
  <definedNames/>
  <calcPr fullCalcOnLoad="1"/>
</workbook>
</file>

<file path=xl/sharedStrings.xml><?xml version="1.0" encoding="utf-8"?>
<sst xmlns="http://schemas.openxmlformats.org/spreadsheetml/2006/main" count="971" uniqueCount="317">
  <si>
    <t>ORP</t>
  </si>
  <si>
    <t>les (v ha)</t>
  </si>
  <si>
    <t>celková plocha (v ha)</t>
  </si>
  <si>
    <t>ostatní (v ha)</t>
  </si>
  <si>
    <t>ostatní (v%)</t>
  </si>
  <si>
    <t>les (v%)</t>
  </si>
  <si>
    <t>LHO (počet)</t>
  </si>
  <si>
    <t>LHO (v ha)</t>
  </si>
  <si>
    <t>LHO z lesa (v %)</t>
  </si>
  <si>
    <t>počet</t>
  </si>
  <si>
    <t>min. výměra (v ha)</t>
  </si>
  <si>
    <t>max výměra (v ha)</t>
  </si>
  <si>
    <t>průměrná výměra (v ha)</t>
  </si>
  <si>
    <t>OKRES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</si>
  <si>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</si>
  <si>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</si>
  <si>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</si>
  <si>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</si>
  <si>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</si>
  <si>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</si>
  <si>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</si>
  <si>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</si>
  <si>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</si>
  <si>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</si>
  <si>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</si>
  <si>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</si>
  <si>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</si>
  <si>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</si>
  <si>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</si>
  <si>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</si>
  <si>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</si>
  <si>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</si>
  <si>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</si>
  <si>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</si>
  <si>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</si>
  <si>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</si>
  <si>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</si>
  <si>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</si>
  <si>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</si>
  <si>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</si>
  <si>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</si>
  <si>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</si>
  <si>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</si>
  <si>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</si>
  <si>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</si>
  <si>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</si>
  <si>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LHO v Jihočeském kraji</t>
  </si>
  <si>
    <t>LHP v Jihočeském kraji</t>
  </si>
  <si>
    <t>LHP v Plzeňském kraji</t>
  </si>
  <si>
    <t>LHO v Plzeňském kraji</t>
  </si>
  <si>
    <t>PLZEŇ JIH</t>
  </si>
  <si>
    <t>PLZEŇ MĚSTO</t>
  </si>
  <si>
    <t>PLZEŇ SEVER</t>
  </si>
  <si>
    <t>LHO v Hl. m. Praha</t>
  </si>
  <si>
    <t>LHP v Hl. m. Praha</t>
  </si>
  <si>
    <t>HLAVNÍ MĚSTO PRAHA</t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</si>
  <si>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</si>
  <si>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</si>
  <si>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</si>
  <si>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</si>
  <si>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</si>
  <si>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</si>
  <si>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</si>
  <si>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</si>
  <si>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</si>
  <si>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</si>
  <si>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</si>
  <si>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</si>
  <si>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</si>
  <si>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</si>
  <si>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</si>
  <si>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</si>
  <si>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</si>
  <si>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</si>
  <si>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</si>
  <si>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 xml:space="preserve">RAKOVNÍK </t>
  </si>
  <si>
    <t>ŘÍČANY</t>
  </si>
  <si>
    <t>SEDLČANY</t>
  </si>
  <si>
    <t>SLANÝ</t>
  </si>
  <si>
    <t>VLAŠIM</t>
  </si>
  <si>
    <t>VOTICE</t>
  </si>
  <si>
    <t>LHO ve Středočeském kraji</t>
  </si>
  <si>
    <t>LHP ve Středočeském kraji</t>
  </si>
  <si>
    <t>PRAHA VÝCHOD</t>
  </si>
  <si>
    <t>PRAHA ZÁPAD</t>
  </si>
  <si>
    <t>RAKOVNÍK</t>
  </si>
  <si>
    <t>AŠ</t>
  </si>
  <si>
    <t>CHEB</t>
  </si>
  <si>
    <t>KARLOVY VARY</t>
  </si>
  <si>
    <t>KRASLICE</t>
  </si>
  <si>
    <t>MARIÁNSKÉ LÁZNĚ</t>
  </si>
  <si>
    <t>OSTROV</t>
  </si>
  <si>
    <t>SOKOLOV</t>
  </si>
  <si>
    <t>LHO v Karlovarském kraji</t>
  </si>
  <si>
    <t>LHP v Karlovarském kraji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</si>
  <si>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</si>
  <si>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</si>
  <si>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</si>
  <si>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</si>
  <si>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</si>
  <si>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</si>
  <si>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</si>
  <si>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</si>
  <si>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</si>
  <si>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</si>
  <si>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</si>
  <si>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</si>
  <si>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</si>
  <si>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</si>
  <si>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</si>
  <si>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</si>
  <si>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LHO v Ústeckém kraji</t>
  </si>
  <si>
    <t>LHP v Ústeckém kraji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</si>
  <si>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</si>
  <si>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</si>
  <si>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</si>
  <si>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</si>
  <si>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</si>
  <si>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</si>
  <si>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</si>
  <si>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</si>
  <si>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</si>
  <si>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</si>
  <si>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</si>
  <si>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</si>
  <si>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</si>
  <si>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</si>
  <si>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</si>
  <si>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LHO v Královéhradeckém kraji</t>
  </si>
  <si>
    <t>LHP v Královéhradeckém kraji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</si>
  <si>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</si>
  <si>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</si>
  <si>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</si>
  <si>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</si>
  <si>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</si>
  <si>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</si>
  <si>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</si>
  <si>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</si>
  <si>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</si>
  <si>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</si>
  <si>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</si>
  <si>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</si>
  <si>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</si>
  <si>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</si>
  <si>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</si>
  <si>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LHO v Pardubickém kraji</t>
  </si>
  <si>
    <t>LHP v Pardubickém kraji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</si>
  <si>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</si>
  <si>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</si>
  <si>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</si>
  <si>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</si>
  <si>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</si>
  <si>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</si>
  <si>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</si>
  <si>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</si>
  <si>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</si>
  <si>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</si>
  <si>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LHO v Libereckém kraji</t>
  </si>
  <si>
    <t>LHP v Libereckém kraji</t>
  </si>
  <si>
    <t>HRANICE</t>
  </si>
  <si>
    <t>JESENÍK</t>
  </si>
  <si>
    <t>KONICE</t>
  </si>
  <si>
    <t>LIPNÍK NAD BEČVOU</t>
  </si>
  <si>
    <t xml:space="preserve">LITOVEL 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</si>
  <si>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</si>
  <si>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</si>
  <si>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</si>
  <si>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</si>
  <si>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</si>
  <si>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</si>
  <si>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</si>
  <si>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</si>
  <si>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LHO v Olomouckém kraji</t>
  </si>
  <si>
    <t>LHP v Olomouckém kraji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</si>
  <si>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</si>
  <si>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</si>
  <si>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</si>
  <si>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</si>
  <si>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</si>
  <si>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</si>
  <si>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</si>
  <si>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</si>
  <si>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</si>
  <si>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</si>
  <si>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</si>
  <si>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</si>
  <si>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 xml:space="preserve">TŘEBÍČ </t>
  </si>
  <si>
    <t>VELKÉ MEZIŘÍČÍ</t>
  </si>
  <si>
    <t>ŽĎÁR NAD SÁZAVOU</t>
  </si>
  <si>
    <t>LHO na Vysočině</t>
  </si>
  <si>
    <t>LHP na Vysočině</t>
  </si>
  <si>
    <t>TŘEBÍČ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</si>
  <si>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</si>
  <si>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</si>
  <si>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</si>
  <si>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</si>
  <si>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</si>
  <si>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</si>
  <si>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</si>
  <si>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</si>
  <si>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</si>
  <si>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</si>
  <si>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</si>
  <si>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</si>
  <si>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</si>
  <si>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LHO ve Zlínském kraji</t>
  </si>
  <si>
    <t>LHP ve Zlínském kraji</t>
  </si>
  <si>
    <t>BLANSKO</t>
  </si>
  <si>
    <t>BOSKOVICE</t>
  </si>
  <si>
    <t>BRNO</t>
  </si>
  <si>
    <t>BŘECLAV</t>
  </si>
  <si>
    <t>BUČOVICE</t>
  </si>
  <si>
    <t xml:space="preserve">HODONÍN 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</si>
  <si>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</si>
  <si>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</si>
  <si>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</si>
  <si>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</si>
  <si>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</si>
  <si>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</si>
  <si>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</si>
  <si>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</si>
  <si>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</si>
  <si>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</si>
  <si>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</si>
  <si>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</si>
  <si>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</si>
  <si>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</si>
  <si>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</si>
  <si>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LHO v Jihomoravském kraji</t>
  </si>
  <si>
    <t>LHP v Jihomoravském kraji</t>
  </si>
  <si>
    <t>BRNO MĚSTO</t>
  </si>
  <si>
    <t>BRNO VENKOV</t>
  </si>
  <si>
    <t>HODONÍN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</si>
  <si>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</si>
  <si>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</si>
  <si>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</si>
  <si>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</si>
  <si>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</si>
  <si>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</si>
  <si>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</si>
  <si>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</si>
  <si>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</si>
  <si>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</si>
  <si>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</si>
  <si>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</si>
  <si>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</si>
  <si>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</si>
  <si>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</si>
  <si>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</si>
  <si>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</si>
  <si>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</si>
  <si>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</si>
  <si>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</si>
  <si>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</si>
  <si>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LHP v Moravskoslezském kraji</t>
  </si>
  <si>
    <t>LHO v Moravskoslezském kraji</t>
  </si>
  <si>
    <t>FRÝDEK MÍSTEK</t>
  </si>
  <si>
    <t>KOPŘIVNICE</t>
  </si>
  <si>
    <t>OSTRAVA-MĚSTO</t>
  </si>
  <si>
    <t>BRANDÝS NAD LABEM-STARÁ BOLESLAV</t>
  </si>
  <si>
    <t>MAGISTRÁT HLAVNÍHO MĚSTA PRAHY</t>
  </si>
  <si>
    <t>LHP (v ha)</t>
  </si>
  <si>
    <t>LHP z lesa (v %)</t>
  </si>
  <si>
    <t>KRAJ</t>
  </si>
  <si>
    <t>Ústecký</t>
  </si>
  <si>
    <t>Jihočeský</t>
  </si>
  <si>
    <t>Královehradecký</t>
  </si>
  <si>
    <t>Pardubický</t>
  </si>
  <si>
    <t>Hl. m. Praha</t>
  </si>
  <si>
    <t>Karlovarský</t>
  </si>
  <si>
    <t>Středočeský</t>
  </si>
  <si>
    <t>Jihomoravský</t>
  </si>
  <si>
    <t>Moravskoslezský</t>
  </si>
  <si>
    <t>Olomoucký</t>
  </si>
  <si>
    <t>Plzeňský</t>
  </si>
  <si>
    <t>Vysočina</t>
  </si>
  <si>
    <t>Zlínský</t>
  </si>
  <si>
    <t>Liberecký</t>
  </si>
  <si>
    <t>LHO v ČR</t>
  </si>
  <si>
    <t>LHP v ČR</t>
  </si>
  <si>
    <t>Česká Republika</t>
  </si>
  <si>
    <t>Kraj celkem</t>
  </si>
  <si>
    <t>Průměr za ORP v kraji</t>
  </si>
  <si>
    <t>Průměr za okres v kraji</t>
  </si>
  <si>
    <t>LHP (počet)</t>
  </si>
  <si>
    <t xml:space="preserve">LHO (průměrná výměra) </t>
  </si>
  <si>
    <t>Průměr za kraj</t>
  </si>
  <si>
    <t>B</t>
  </si>
  <si>
    <t>A</t>
  </si>
  <si>
    <t>Roztříštěnost územní</t>
  </si>
  <si>
    <t xml:space="preserve">Roztříštěnost územní </t>
  </si>
  <si>
    <t>Roztříštěnost majetková</t>
  </si>
  <si>
    <t>Vyrovnanost LHP</t>
  </si>
  <si>
    <t>les VLS</t>
  </si>
  <si>
    <t>les NP</t>
  </si>
  <si>
    <t>les nezařízený</t>
  </si>
  <si>
    <t>les MZE</t>
  </si>
  <si>
    <t>les LVS</t>
  </si>
  <si>
    <t xml:space="preserve">2819 </t>
  </si>
  <si>
    <t xml:space="preserve">457 </t>
  </si>
  <si>
    <t xml:space="preserve">0.08 </t>
  </si>
  <si>
    <t xml:space="preserve">0.01 </t>
  </si>
  <si>
    <t xml:space="preserve">8369.97 </t>
  </si>
  <si>
    <t>2</t>
  </si>
  <si>
    <t xml:space="preserve">13 </t>
  </si>
  <si>
    <t xml:space="preserve">137.89 </t>
  </si>
  <si>
    <t xml:space="preserve">4.26 </t>
  </si>
  <si>
    <t xml:space="preserve">429.68 </t>
  </si>
  <si>
    <t xml:space="preserve">2411.83 </t>
  </si>
  <si>
    <t>LHO_NUM _opr</t>
  </si>
  <si>
    <t xml:space="preserve">54 </t>
  </si>
  <si>
    <t>LHP_NUM_opr</t>
  </si>
  <si>
    <t>384</t>
  </si>
  <si>
    <r>
      <t>5.8</t>
    </r>
    <r>
      <rPr>
        <b/>
        <sz val="10"/>
        <color indexed="48"/>
        <rFont val="Arial CE"/>
        <family val="2"/>
      </rPr>
      <t xml:space="preserve"> </t>
    </r>
  </si>
  <si>
    <t>19 777.25</t>
  </si>
  <si>
    <t>0.94 - 0.96</t>
  </si>
  <si>
    <t>LHO_NUM_opr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</si>
</sst>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 00"/>
    <numFmt numFmtId="169" formatCode="#,##0.00\ &quot;Kč&quot;"/>
    <numFmt numFmtId="170" formatCode="#,##0.0\ &quot;Kč&quot;"/>
    <numFmt numFmtId="171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b/>
      <sz val="10"/>
      <color indexed="17"/>
      <name val="Arial CE"/>
      <family val="2"/>
    </font>
    <font>
      <b/>
      <sz val="10"/>
      <color indexed="16"/>
      <name val="Arial CE"/>
      <family val="2"/>
    </font>
    <font>
      <b/>
      <sz val="10"/>
      <color indexed="5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48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5" xfId="0" applyFont="1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33" borderId="30" xfId="0" applyFon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7" fillId="33" borderId="27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33" borderId="46" xfId="0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3" fontId="0" fillId="0" borderId="35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164" fontId="0" fillId="0" borderId="57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164" fontId="0" fillId="0" borderId="59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6" fillId="0" borderId="56" xfId="0" applyFont="1" applyFill="1" applyBorder="1" applyAlignment="1">
      <alignment horizontal="left"/>
    </xf>
    <xf numFmtId="164" fontId="0" fillId="0" borderId="60" xfId="0" applyNumberFormat="1" applyFill="1" applyBorder="1" applyAlignment="1">
      <alignment horizontal="center"/>
    </xf>
    <xf numFmtId="3" fontId="0" fillId="0" borderId="58" xfId="0" applyNumberForma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164" fontId="0" fillId="0" borderId="64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3" fontId="0" fillId="0" borderId="66" xfId="0" applyNumberFormat="1" applyFill="1" applyBorder="1" applyAlignment="1">
      <alignment horizontal="center"/>
    </xf>
    <xf numFmtId="164" fontId="0" fillId="0" borderId="67" xfId="0" applyNumberForma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6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7" fillId="33" borderId="28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3" fontId="0" fillId="0" borderId="7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3" fontId="0" fillId="0" borderId="65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171" fontId="4" fillId="34" borderId="15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171" fontId="4" fillId="34" borderId="11" xfId="0" applyNumberFormat="1" applyFont="1" applyFill="1" applyBorder="1" applyAlignment="1">
      <alignment horizontal="center"/>
    </xf>
    <xf numFmtId="0" fontId="4" fillId="34" borderId="34" xfId="0" applyFont="1" applyFill="1" applyBorder="1" applyAlignment="1" quotePrefix="1">
      <alignment horizontal="center"/>
    </xf>
    <xf numFmtId="0" fontId="4" fillId="34" borderId="12" xfId="0" applyFont="1" applyFill="1" applyBorder="1" applyAlignment="1" quotePrefix="1">
      <alignment horizontal="center"/>
    </xf>
    <xf numFmtId="0" fontId="5" fillId="33" borderId="1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164" fontId="0" fillId="0" borderId="46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5" fillId="34" borderId="39" xfId="0" applyFont="1" applyFill="1" applyBorder="1" applyAlignment="1" quotePrefix="1">
      <alignment horizontal="left"/>
    </xf>
    <xf numFmtId="0" fontId="6" fillId="33" borderId="39" xfId="0" applyFont="1" applyFill="1" applyBorder="1" applyAlignment="1">
      <alignment horizontal="left"/>
    </xf>
    <xf numFmtId="0" fontId="5" fillId="34" borderId="51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4" fillId="34" borderId="40" xfId="0" applyFont="1" applyFill="1" applyBorder="1" applyAlignment="1" quotePrefix="1">
      <alignment horizontal="center"/>
    </xf>
    <xf numFmtId="0" fontId="4" fillId="34" borderId="49" xfId="0" applyFont="1" applyFill="1" applyBorder="1" applyAlignment="1" quotePrefix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  <xf numFmtId="0" fontId="3" fillId="0" borderId="7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4" fontId="0" fillId="0" borderId="29" xfId="0" applyNumberFormat="1" applyFill="1" applyBorder="1" applyAlignment="1">
      <alignment horizontal="center"/>
    </xf>
    <xf numFmtId="1" fontId="0" fillId="0" borderId="66" xfId="0" applyNumberForma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0" borderId="66" xfId="0" applyFill="1" applyBorder="1" applyAlignment="1">
      <alignment/>
    </xf>
    <xf numFmtId="3" fontId="0" fillId="0" borderId="69" xfId="0" applyNumberForma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3" fontId="0" fillId="0" borderId="63" xfId="0" applyNumberFormat="1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66" xfId="0" applyNumberFormat="1" applyFill="1" applyBorder="1" applyAlignment="1">
      <alignment/>
    </xf>
    <xf numFmtId="4" fontId="4" fillId="34" borderId="10" xfId="0" applyNumberFormat="1" applyFont="1" applyFill="1" applyBorder="1" applyAlignment="1" quotePrefix="1">
      <alignment horizontal="center"/>
    </xf>
    <xf numFmtId="3" fontId="0" fillId="0" borderId="50" xfId="0" applyNumberForma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74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0" fillId="0" borderId="61" xfId="0" applyNumberFormat="1" applyFill="1" applyBorder="1" applyAlignment="1">
      <alignment horizontal="center"/>
    </xf>
    <xf numFmtId="1" fontId="0" fillId="0" borderId="66" xfId="0" applyNumberFormat="1" applyFill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4" fontId="4" fillId="33" borderId="31" xfId="0" applyNumberFormat="1" applyFont="1" applyFill="1" applyBorder="1" applyAlignment="1">
      <alignment horizontal="center"/>
    </xf>
    <xf numFmtId="171" fontId="4" fillId="33" borderId="32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171" fontId="4" fillId="33" borderId="15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31" xfId="0" applyNumberFormat="1" applyFont="1" applyFill="1" applyBorder="1" applyAlignment="1" quotePrefix="1">
      <alignment horizontal="center"/>
    </xf>
    <xf numFmtId="0" fontId="4" fillId="33" borderId="41" xfId="0" applyFont="1" applyFill="1" applyBorder="1" applyAlignment="1" quotePrefix="1">
      <alignment horizontal="center"/>
    </xf>
    <xf numFmtId="0" fontId="4" fillId="33" borderId="40" xfId="0" applyFont="1" applyFill="1" applyBorder="1" applyAlignment="1" quotePrefix="1">
      <alignment horizontal="center"/>
    </xf>
    <xf numFmtId="0" fontId="4" fillId="33" borderId="13" xfId="0" applyFont="1" applyFill="1" applyBorder="1" applyAlignment="1" quotePrefix="1">
      <alignment horizontal="center"/>
    </xf>
    <xf numFmtId="0" fontId="4" fillId="33" borderId="33" xfId="0" applyFont="1" applyFill="1" applyBorder="1" applyAlignment="1" quotePrefix="1">
      <alignment horizontal="center"/>
    </xf>
    <xf numFmtId="0" fontId="4" fillId="33" borderId="31" xfId="0" applyFont="1" applyFill="1" applyBorder="1" applyAlignment="1" quotePrefix="1">
      <alignment horizontal="center"/>
    </xf>
    <xf numFmtId="4" fontId="4" fillId="33" borderId="31" xfId="0" applyNumberFormat="1" applyFont="1" applyFill="1" applyBorder="1" applyAlignment="1" quotePrefix="1">
      <alignment horizontal="center"/>
    </xf>
    <xf numFmtId="0" fontId="4" fillId="33" borderId="34" xfId="0" applyFont="1" applyFill="1" applyBorder="1" applyAlignment="1" quotePrefix="1">
      <alignment horizontal="center"/>
    </xf>
    <xf numFmtId="4" fontId="4" fillId="33" borderId="13" xfId="0" applyNumberFormat="1" applyFont="1" applyFill="1" applyBorder="1" applyAlignment="1" quotePrefix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164" fontId="0" fillId="0" borderId="78" xfId="0" applyNumberFormat="1" applyFill="1" applyBorder="1" applyAlignment="1">
      <alignment horizontal="center"/>
    </xf>
    <xf numFmtId="164" fontId="0" fillId="0" borderId="76" xfId="0" applyNumberFormat="1" applyFill="1" applyBorder="1" applyAlignment="1">
      <alignment horizontal="center"/>
    </xf>
    <xf numFmtId="164" fontId="0" fillId="0" borderId="79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17.00390625" style="0" customWidth="1"/>
    <col min="2" max="2" width="20.625" style="0" bestFit="1" customWidth="1"/>
    <col min="3" max="3" width="18.125" style="0" bestFit="1" customWidth="1"/>
    <col min="4" max="4" width="18.125" style="0" customWidth="1"/>
    <col min="5" max="5" width="25.875" style="0" customWidth="1"/>
    <col min="6" max="7" width="18.125" style="0" customWidth="1"/>
    <col min="8" max="8" width="18.125" style="0" bestFit="1" customWidth="1"/>
    <col min="9" max="9" width="23.125" style="0" bestFit="1" customWidth="1"/>
    <col min="10" max="10" width="11.125" style="0" bestFit="1" customWidth="1"/>
    <col min="11" max="11" width="12.125" style="0" customWidth="1"/>
    <col min="12" max="12" width="11.625" style="0" customWidth="1"/>
    <col min="13" max="13" width="15.75390625" style="0" customWidth="1"/>
    <col min="14" max="14" width="23.00390625" style="0" customWidth="1"/>
    <col min="15" max="15" width="12.875" style="0" customWidth="1"/>
    <col min="16" max="16" width="11.875" style="0" customWidth="1"/>
    <col min="17" max="17" width="15.375" style="0" bestFit="1" customWidth="1"/>
    <col min="18" max="19" width="21.75390625" style="0" customWidth="1"/>
    <col min="20" max="20" width="20.25390625" style="0" customWidth="1"/>
  </cols>
  <sheetData>
    <row r="1" spans="1:20" ht="13.5" thickBot="1">
      <c r="A1" s="21" t="s">
        <v>263</v>
      </c>
      <c r="B1" s="22" t="s">
        <v>2</v>
      </c>
      <c r="C1" s="23" t="s">
        <v>1</v>
      </c>
      <c r="D1" s="26" t="s">
        <v>293</v>
      </c>
      <c r="E1" s="26" t="s">
        <v>294</v>
      </c>
      <c r="F1" s="26" t="s">
        <v>295</v>
      </c>
      <c r="G1" s="26" t="s">
        <v>296</v>
      </c>
      <c r="H1" s="24" t="s">
        <v>3</v>
      </c>
      <c r="I1" s="24" t="s">
        <v>5</v>
      </c>
      <c r="J1" s="37" t="s">
        <v>4</v>
      </c>
      <c r="K1" s="23" t="s">
        <v>6</v>
      </c>
      <c r="L1" s="24" t="s">
        <v>7</v>
      </c>
      <c r="M1" s="25" t="s">
        <v>8</v>
      </c>
      <c r="N1" s="37" t="s">
        <v>285</v>
      </c>
      <c r="O1" s="33" t="s">
        <v>284</v>
      </c>
      <c r="P1" s="24" t="s">
        <v>261</v>
      </c>
      <c r="Q1" s="25" t="s">
        <v>262</v>
      </c>
      <c r="R1" s="180" t="s">
        <v>290</v>
      </c>
      <c r="S1" s="181" t="s">
        <v>291</v>
      </c>
      <c r="T1" s="127" t="s">
        <v>292</v>
      </c>
    </row>
    <row r="2" spans="1:21" ht="12.75">
      <c r="A2" s="135" t="s">
        <v>268</v>
      </c>
      <c r="B2" s="136">
        <f>SUM('Hl. m. Praha'!B15)</f>
        <v>49619.4</v>
      </c>
      <c r="C2" s="136">
        <f>SUM('Hl. m. Praha'!C15)</f>
        <v>5098.22</v>
      </c>
      <c r="D2" s="136">
        <f>SUM('Hl. m. Praha'!D15)</f>
        <v>10.02</v>
      </c>
      <c r="E2" s="136">
        <f>SUM('Hl. m. Praha'!E15)</f>
        <v>0</v>
      </c>
      <c r="F2" s="136">
        <f>SUM('Hl. m. Praha'!F15)</f>
        <v>37.37</v>
      </c>
      <c r="G2" s="136">
        <f>SUM('Hl. m. Praha'!G15)</f>
        <v>5050.83</v>
      </c>
      <c r="H2" s="274">
        <f>B2-G2</f>
        <v>44568.57</v>
      </c>
      <c r="I2" s="278">
        <f>C2/(B2/100)</f>
        <v>10.274650640676832</v>
      </c>
      <c r="J2" s="275">
        <f aca="true" t="shared" si="0" ref="J2:J16">H2/(B2/100)</f>
        <v>89.82085635860167</v>
      </c>
      <c r="K2" s="51">
        <f>SUM('Hl. m. Praha'!K15)</f>
        <v>2</v>
      </c>
      <c r="L2" s="59">
        <f>SUM('Hl. m. Praha'!L15)</f>
        <v>567.57</v>
      </c>
      <c r="M2" s="38">
        <f>L2/(G2/100)</f>
        <v>11.23716300093252</v>
      </c>
      <c r="N2" s="86">
        <v>283.79</v>
      </c>
      <c r="O2" s="137">
        <v>13</v>
      </c>
      <c r="P2" s="59">
        <f>G2-L2</f>
        <v>4483.26</v>
      </c>
      <c r="Q2" s="86">
        <f>P2/(G2/100)</f>
        <v>88.76283699906749</v>
      </c>
      <c r="R2" s="108">
        <v>1</v>
      </c>
      <c r="S2" s="85">
        <v>4</v>
      </c>
      <c r="T2" s="138" t="s">
        <v>287</v>
      </c>
      <c r="U2" s="52"/>
    </row>
    <row r="3" spans="1:21" ht="12.75">
      <c r="A3" s="49" t="s">
        <v>265</v>
      </c>
      <c r="B3" s="139">
        <f>SUM('Jihočeský kraj'!B30:B36)</f>
        <v>1005807.76</v>
      </c>
      <c r="C3" s="139">
        <f>SUM('Jihočeský kraj'!C30:C36)</f>
        <v>383155.48000000004</v>
      </c>
      <c r="D3" s="139">
        <f>SUM('Jihočeský kraj'!D30:D36)</f>
        <v>20259.85</v>
      </c>
      <c r="E3" s="139">
        <f>SUM('Jihočeský kraj'!E30:E36)</f>
        <v>18559.71</v>
      </c>
      <c r="F3" s="139">
        <f>SUM('Jihočeský kraj'!F30:F36)</f>
        <v>73.97</v>
      </c>
      <c r="G3" s="139">
        <f>SUM('Jihočeský kraj'!G30:G36)</f>
        <v>344261.95</v>
      </c>
      <c r="H3" s="273">
        <f>B3-G3</f>
        <v>661545.81</v>
      </c>
      <c r="I3" s="279">
        <f aca="true" t="shared" si="1" ref="I3:I16">C3/(B3/100)</f>
        <v>38.094305416772684</v>
      </c>
      <c r="J3" s="276">
        <f t="shared" si="0"/>
        <v>65.77258958511118</v>
      </c>
      <c r="K3" s="140">
        <v>54</v>
      </c>
      <c r="L3" s="56">
        <f>SUM('Jihočeský kraj'!L30:L36)</f>
        <v>66276.49</v>
      </c>
      <c r="M3" s="6">
        <f>L3/(G3/100)</f>
        <v>19.251761630932492</v>
      </c>
      <c r="N3" s="88">
        <v>1227.4</v>
      </c>
      <c r="O3" s="140">
        <v>384</v>
      </c>
      <c r="P3" s="56">
        <f>G3-L3</f>
        <v>277985.46</v>
      </c>
      <c r="Q3" s="88">
        <f>P3/(G3/100)</f>
        <v>80.74823836906751</v>
      </c>
      <c r="R3" s="109">
        <v>3</v>
      </c>
      <c r="S3" s="141">
        <v>1</v>
      </c>
      <c r="T3" s="142" t="s">
        <v>288</v>
      </c>
      <c r="U3" s="52"/>
    </row>
    <row r="4" spans="1:21" ht="12.75">
      <c r="A4" s="48" t="s">
        <v>271</v>
      </c>
      <c r="B4" s="139">
        <f>SUM('Jihomoravský kraj'!B35:B41)</f>
        <v>719342.18</v>
      </c>
      <c r="C4" s="139">
        <v>224722</v>
      </c>
      <c r="D4" s="139">
        <f>SUM('Jihomoravský kraj'!D35:D41)</f>
        <v>16963.09</v>
      </c>
      <c r="E4" s="139">
        <f>SUM('Jihomoravský kraj'!E35:E41)</f>
        <v>5020.1</v>
      </c>
      <c r="F4" s="139">
        <f>SUM('Jihomoravský kraj'!F35:F41)</f>
        <v>2562.3599999999997</v>
      </c>
      <c r="G4" s="139">
        <f>SUM('Jihomoravský kraj'!G35:G41)</f>
        <v>200176.64</v>
      </c>
      <c r="H4" s="273">
        <f aca="true" t="shared" si="2" ref="H4:H15">B4-G4</f>
        <v>519165.54000000004</v>
      </c>
      <c r="I4" s="279">
        <f t="shared" si="1"/>
        <v>31.23993090464958</v>
      </c>
      <c r="J4" s="276">
        <f t="shared" si="0"/>
        <v>72.17226438744355</v>
      </c>
      <c r="K4" s="50">
        <v>39</v>
      </c>
      <c r="L4" s="56">
        <f>SUM('Jihomoravský kraj'!L35:L41)</f>
        <v>26519.909999999996</v>
      </c>
      <c r="M4" s="6">
        <f aca="true" t="shared" si="3" ref="M4:M15">L4/(G4/100)</f>
        <v>13.248254141941834</v>
      </c>
      <c r="N4" s="88">
        <v>680.1</v>
      </c>
      <c r="O4" s="140">
        <v>175</v>
      </c>
      <c r="P4" s="56">
        <f aca="true" t="shared" si="4" ref="P4:P15">G4-L4</f>
        <v>173656.73</v>
      </c>
      <c r="Q4" s="88">
        <f aca="true" t="shared" si="5" ref="Q4:Q15">P4/(G4/100)</f>
        <v>86.75174585805816</v>
      </c>
      <c r="R4" s="109">
        <v>2</v>
      </c>
      <c r="S4" s="141">
        <v>3</v>
      </c>
      <c r="T4" s="142" t="s">
        <v>288</v>
      </c>
      <c r="U4" s="52"/>
    </row>
    <row r="5" spans="1:21" ht="12.75">
      <c r="A5" s="49" t="s">
        <v>269</v>
      </c>
      <c r="B5" s="139">
        <f>SUM('Karlovarský kraj'!B21:B23)</f>
        <v>331409.36</v>
      </c>
      <c r="C5" s="139">
        <f>SUM('Karlovarský kraj'!C21:C23)</f>
        <v>147018.69</v>
      </c>
      <c r="D5" s="139">
        <f>SUM('Karlovarský kraj'!D21:D23)</f>
        <v>14788.43</v>
      </c>
      <c r="E5" s="139">
        <f>SUM('Karlovarský kraj'!E21:E23)</f>
        <v>0</v>
      </c>
      <c r="F5" s="139">
        <f>SUM('Karlovarský kraj'!F21:F23)</f>
        <v>828.28</v>
      </c>
      <c r="G5" s="139">
        <f>SUM('Karlovarský kraj'!G21:G23)</f>
        <v>131401.97999999998</v>
      </c>
      <c r="H5" s="273">
        <f t="shared" si="2"/>
        <v>200007.38</v>
      </c>
      <c r="I5" s="279">
        <f t="shared" si="1"/>
        <v>44.36165894650652</v>
      </c>
      <c r="J5" s="276">
        <f t="shared" si="0"/>
        <v>60.35055256133985</v>
      </c>
      <c r="K5" s="50">
        <v>17</v>
      </c>
      <c r="L5" s="56">
        <f>SUM('Karlovarský kraj'!L21:L23)</f>
        <v>1226.92</v>
      </c>
      <c r="M5" s="6">
        <f t="shared" si="3"/>
        <v>0.9337150018591807</v>
      </c>
      <c r="N5" s="88">
        <v>72.2</v>
      </c>
      <c r="O5" s="140">
        <v>75</v>
      </c>
      <c r="P5" s="56">
        <f t="shared" si="4"/>
        <v>130175.05999999998</v>
      </c>
      <c r="Q5" s="88">
        <f t="shared" si="5"/>
        <v>99.06628499814082</v>
      </c>
      <c r="R5" s="109">
        <v>3</v>
      </c>
      <c r="S5" s="141">
        <v>4</v>
      </c>
      <c r="T5" s="142" t="s">
        <v>288</v>
      </c>
      <c r="U5" s="52"/>
    </row>
    <row r="6" spans="1:21" ht="12.75">
      <c r="A6" s="48" t="s">
        <v>266</v>
      </c>
      <c r="B6" s="139">
        <f>SUM('Královéhradecký kraj'!B29:B33)</f>
        <v>475944.66000000003</v>
      </c>
      <c r="C6" s="139">
        <f>SUM('Královéhradecký kraj'!C29:C33)</f>
        <v>148422.18000000002</v>
      </c>
      <c r="D6" s="139">
        <f>SUM('Královéhradecký kraj'!D29:D33)</f>
        <v>268.57</v>
      </c>
      <c r="E6" s="139">
        <f>SUM('Královéhradecký kraj'!E29:E33)</f>
        <v>25003.05</v>
      </c>
      <c r="F6" s="139">
        <f>SUM('Královéhradecký kraj'!F29:F33)</f>
        <v>335.04</v>
      </c>
      <c r="G6" s="139">
        <f>SUM('Královéhradecký kraj'!G29:G33)</f>
        <v>122815.52</v>
      </c>
      <c r="H6" s="273">
        <f t="shared" si="2"/>
        <v>353129.14</v>
      </c>
      <c r="I6" s="279">
        <f t="shared" si="1"/>
        <v>31.184755807534433</v>
      </c>
      <c r="J6" s="276">
        <f t="shared" si="0"/>
        <v>74.19542011459903</v>
      </c>
      <c r="K6" s="143">
        <v>28</v>
      </c>
      <c r="L6" s="56">
        <f>SUM('Královéhradecký kraj'!L29:L33)</f>
        <v>21882.65</v>
      </c>
      <c r="M6" s="6">
        <f t="shared" si="3"/>
        <v>17.817495704125992</v>
      </c>
      <c r="N6" s="88">
        <v>756.51</v>
      </c>
      <c r="O6" s="140">
        <v>139</v>
      </c>
      <c r="P6" s="56">
        <f t="shared" si="4"/>
        <v>100932.87</v>
      </c>
      <c r="Q6" s="88">
        <f t="shared" si="5"/>
        <v>82.182504295874</v>
      </c>
      <c r="R6" s="109">
        <v>3</v>
      </c>
      <c r="S6" s="141">
        <v>3</v>
      </c>
      <c r="T6" s="142" t="s">
        <v>287</v>
      </c>
      <c r="U6" s="52"/>
    </row>
    <row r="7" spans="1:21" ht="12.75">
      <c r="A7" s="49" t="s">
        <v>277</v>
      </c>
      <c r="B7" s="139">
        <f>SUM('Liberecký kraj'!B24:B27)</f>
        <v>316351.47000000003</v>
      </c>
      <c r="C7" s="139">
        <f>SUM('Liberecký kraj'!C24:C27)</f>
        <v>141535.91</v>
      </c>
      <c r="D7" s="139">
        <f>SUM('Liberecký kraj'!D24:D27)</f>
        <v>22287.31</v>
      </c>
      <c r="E7" s="139">
        <f>SUM('Liberecký kraj'!E24:E27)</f>
        <v>10401.58</v>
      </c>
      <c r="F7" s="139">
        <f>SUM('Liberecký kraj'!F24:F27)</f>
        <v>0</v>
      </c>
      <c r="G7" s="139">
        <f>SUM('Liberecký kraj'!G24:G27)</f>
        <v>108847.02</v>
      </c>
      <c r="H7" s="273">
        <f t="shared" si="2"/>
        <v>207504.45</v>
      </c>
      <c r="I7" s="279">
        <f t="shared" si="1"/>
        <v>44.740082921062445</v>
      </c>
      <c r="J7" s="276">
        <f t="shared" si="0"/>
        <v>65.59300957254916</v>
      </c>
      <c r="K7" s="50">
        <v>21</v>
      </c>
      <c r="L7" s="56">
        <f>SUM('Liberecký kraj'!L24:L27)</f>
        <v>18161.73</v>
      </c>
      <c r="M7" s="6">
        <f t="shared" si="3"/>
        <v>16.68555556229284</v>
      </c>
      <c r="N7" s="88">
        <v>826.3</v>
      </c>
      <c r="O7" s="140">
        <v>114</v>
      </c>
      <c r="P7" s="56">
        <f t="shared" si="4"/>
        <v>90685.29000000001</v>
      </c>
      <c r="Q7" s="88">
        <f t="shared" si="5"/>
        <v>83.31444443770717</v>
      </c>
      <c r="R7" s="109">
        <v>3</v>
      </c>
      <c r="S7" s="141">
        <v>4</v>
      </c>
      <c r="T7" s="142" t="s">
        <v>287</v>
      </c>
      <c r="U7" s="52"/>
    </row>
    <row r="8" spans="1:21" ht="12.75">
      <c r="A8" s="48" t="s">
        <v>272</v>
      </c>
      <c r="B8" s="139">
        <f>SUM('Moravskoslezský kraj'!B36:B41)</f>
        <v>542783</v>
      </c>
      <c r="C8" s="139">
        <f>SUM('Moravskoslezský kraj'!C36:C41)</f>
        <v>194672.21</v>
      </c>
      <c r="D8" s="139">
        <f>SUM('Moravskoslezský kraj'!D36:D41)</f>
        <v>3949.6800000000003</v>
      </c>
      <c r="E8" s="139">
        <f>SUM('Moravskoslezský kraj'!E36:E41)</f>
        <v>0</v>
      </c>
      <c r="F8" s="139">
        <f>SUM('Moravskoslezský kraj'!F36:F41)</f>
        <v>2657.89</v>
      </c>
      <c r="G8" s="139">
        <f>SUM('Moravskoslezský kraj'!G36:G41)</f>
        <v>188064.64</v>
      </c>
      <c r="H8" s="273">
        <f t="shared" si="2"/>
        <v>354718.36</v>
      </c>
      <c r="I8" s="279">
        <f t="shared" si="1"/>
        <v>35.86556874478383</v>
      </c>
      <c r="J8" s="276">
        <f t="shared" si="0"/>
        <v>65.35178146699509</v>
      </c>
      <c r="K8" s="50">
        <v>32</v>
      </c>
      <c r="L8" s="56">
        <f>SUM('Moravskoslezský kraj'!L36:L41)</f>
        <v>21762.27</v>
      </c>
      <c r="M8" s="6">
        <f t="shared" si="3"/>
        <v>11.571696837853198</v>
      </c>
      <c r="N8" s="88">
        <v>640.5</v>
      </c>
      <c r="O8" s="140">
        <v>137</v>
      </c>
      <c r="P8" s="56">
        <f t="shared" si="4"/>
        <v>166302.37000000002</v>
      </c>
      <c r="Q8" s="88">
        <f t="shared" si="5"/>
        <v>88.42830316214682</v>
      </c>
      <c r="R8" s="109">
        <v>3</v>
      </c>
      <c r="S8" s="141">
        <v>3</v>
      </c>
      <c r="T8" s="142" t="s">
        <v>287</v>
      </c>
      <c r="U8" s="52"/>
    </row>
    <row r="9" spans="1:21" ht="12.75">
      <c r="A9" s="49" t="s">
        <v>273</v>
      </c>
      <c r="B9" s="139">
        <f>SUM('Olomoucký kraj'!B27:B31)</f>
        <v>526683.2999999999</v>
      </c>
      <c r="C9" s="139">
        <f>SUM('Olomoucký kraj'!C27:C31)</f>
        <v>184625.88</v>
      </c>
      <c r="D9" s="139">
        <f>SUM('Olomoucký kraj'!D27:D31)</f>
        <v>20223.44</v>
      </c>
      <c r="E9" s="139">
        <f>SUM('Olomoucký kraj'!E27:E31)</f>
        <v>0</v>
      </c>
      <c r="F9" s="139">
        <f>SUM('Olomoucký kraj'!F27:F31)</f>
        <v>1333.1100000000001</v>
      </c>
      <c r="G9" s="139">
        <f>SUM('Olomoucký kraj'!G27:G31)</f>
        <v>163069.33000000002</v>
      </c>
      <c r="H9" s="273">
        <f t="shared" si="2"/>
        <v>363613.9699999999</v>
      </c>
      <c r="I9" s="279">
        <f t="shared" si="1"/>
        <v>35.05443973636529</v>
      </c>
      <c r="J9" s="276">
        <f t="shared" si="0"/>
        <v>69.03844682373638</v>
      </c>
      <c r="K9" s="50">
        <v>25</v>
      </c>
      <c r="L9" s="56">
        <f>SUM('Olomoucký kraj'!L27:L31)</f>
        <v>15734.17</v>
      </c>
      <c r="M9" s="6">
        <f t="shared" si="3"/>
        <v>9.648761051511034</v>
      </c>
      <c r="N9" s="88">
        <v>616.5</v>
      </c>
      <c r="O9" s="140">
        <v>136</v>
      </c>
      <c r="P9" s="56">
        <f t="shared" si="4"/>
        <v>147335.16</v>
      </c>
      <c r="Q9" s="88">
        <f t="shared" si="5"/>
        <v>90.35123894848896</v>
      </c>
      <c r="R9" s="109">
        <v>3</v>
      </c>
      <c r="S9" s="141">
        <v>3</v>
      </c>
      <c r="T9" s="142" t="s">
        <v>288</v>
      </c>
      <c r="U9" s="52"/>
    </row>
    <row r="10" spans="1:21" ht="12.75">
      <c r="A10" s="48" t="s">
        <v>267</v>
      </c>
      <c r="B10" s="139">
        <f>SUM('Pardubický kraj'!B29:B32)</f>
        <v>451960.95999999996</v>
      </c>
      <c r="C10" s="139">
        <f>SUM('Pardubický kraj'!C29:C32)</f>
        <v>133912.1</v>
      </c>
      <c r="D10" s="139">
        <f>SUM('Pardubický kraj'!D29:D32)</f>
        <v>39.02</v>
      </c>
      <c r="E10" s="139">
        <f>SUM('Pardubický kraj'!E29:E32)</f>
        <v>0</v>
      </c>
      <c r="F10" s="139">
        <f>SUM('Pardubický kraj'!F29:F32)</f>
        <v>1151.76</v>
      </c>
      <c r="G10" s="139">
        <f>SUM('Pardubický kraj'!G29:G32)</f>
        <v>132721.32</v>
      </c>
      <c r="H10" s="273">
        <f t="shared" si="2"/>
        <v>319239.63999999996</v>
      </c>
      <c r="I10" s="279">
        <f t="shared" si="1"/>
        <v>29.62912991422976</v>
      </c>
      <c r="J10" s="276">
        <f t="shared" si="0"/>
        <v>70.63433974474255</v>
      </c>
      <c r="K10" s="140">
        <v>28</v>
      </c>
      <c r="L10" s="56">
        <f>SUM('Pardubický kraj'!L29:L32)</f>
        <v>31414.6</v>
      </c>
      <c r="M10" s="6">
        <f t="shared" si="3"/>
        <v>23.669595811735444</v>
      </c>
      <c r="N10" s="88">
        <v>1083.96</v>
      </c>
      <c r="O10" s="140">
        <v>154</v>
      </c>
      <c r="P10" s="56">
        <f t="shared" si="4"/>
        <v>101306.72</v>
      </c>
      <c r="Q10" s="88">
        <f t="shared" si="5"/>
        <v>76.33040418826455</v>
      </c>
      <c r="R10" s="109">
        <v>2</v>
      </c>
      <c r="S10" s="141">
        <v>3</v>
      </c>
      <c r="T10" s="142" t="s">
        <v>287</v>
      </c>
      <c r="U10" s="52"/>
    </row>
    <row r="11" spans="1:21" ht="12.75">
      <c r="A11" s="49" t="s">
        <v>274</v>
      </c>
      <c r="B11" s="139">
        <f>SUM('Plzeňský kraj'!B30:B36)</f>
        <v>756073.5099999999</v>
      </c>
      <c r="C11" s="139">
        <f>SUM('Plzeňský kraj'!C30:C36)</f>
        <v>304019.48</v>
      </c>
      <c r="D11" s="139">
        <f>SUM('Plzeňský kraj'!D30:D36)</f>
        <v>1510.64</v>
      </c>
      <c r="E11" s="139">
        <f>SUM('Plzeňský kraj'!E30:E36)</f>
        <v>26596.58</v>
      </c>
      <c r="F11" s="139">
        <f>SUM('Plzeňský kraj'!F30:F36)</f>
        <v>2074.88</v>
      </c>
      <c r="G11" s="139">
        <f>SUM('Plzeňský kraj'!G30:G36)</f>
        <v>273837.38</v>
      </c>
      <c r="H11" s="273">
        <f t="shared" si="2"/>
        <v>482236.1299999999</v>
      </c>
      <c r="I11" s="279">
        <f t="shared" si="1"/>
        <v>40.210307063925576</v>
      </c>
      <c r="J11" s="276">
        <f t="shared" si="0"/>
        <v>63.78164604655967</v>
      </c>
      <c r="K11" s="50">
        <v>51</v>
      </c>
      <c r="L11" s="56">
        <f>SUM('Plzeňský kraj'!L30:L36)</f>
        <v>22427.5</v>
      </c>
      <c r="M11" s="6">
        <f t="shared" si="3"/>
        <v>8.19007982036638</v>
      </c>
      <c r="N11" s="88">
        <v>410.2</v>
      </c>
      <c r="O11" s="140">
        <v>401</v>
      </c>
      <c r="P11" s="56">
        <f t="shared" si="4"/>
        <v>251409.88</v>
      </c>
      <c r="Q11" s="88">
        <f t="shared" si="5"/>
        <v>91.80992017963362</v>
      </c>
      <c r="R11" s="109">
        <v>3</v>
      </c>
      <c r="S11" s="141">
        <v>1</v>
      </c>
      <c r="T11" s="142" t="s">
        <v>288</v>
      </c>
      <c r="U11" s="52"/>
    </row>
    <row r="12" spans="1:21" ht="12.75">
      <c r="A12" s="48" t="s">
        <v>270</v>
      </c>
      <c r="B12" s="139">
        <f>SUM('Středočeský kraj'!B41:B52)</f>
        <v>1101630.6</v>
      </c>
      <c r="C12" s="139">
        <f>SUM('Středočeský kraj'!C41:C52)</f>
        <v>307972.39999999997</v>
      </c>
      <c r="D12" s="139">
        <f>SUM('Středočeský kraj'!D41:D52)</f>
        <v>33545.99</v>
      </c>
      <c r="E12" s="139">
        <f>SUM('Středočeský kraj'!E41:E52)</f>
        <v>0</v>
      </c>
      <c r="F12" s="139">
        <f>SUM('Středočeský kraj'!F41:F52)</f>
        <v>3716.25</v>
      </c>
      <c r="G12" s="139">
        <f>SUM('Středočeský kraj'!G41:G52)</f>
        <v>270710.16</v>
      </c>
      <c r="H12" s="273">
        <f t="shared" si="2"/>
        <v>830920.4400000002</v>
      </c>
      <c r="I12" s="279">
        <f t="shared" si="1"/>
        <v>27.956049877336373</v>
      </c>
      <c r="J12" s="276">
        <f t="shared" si="0"/>
        <v>75.4264124471488</v>
      </c>
      <c r="K12" s="50">
        <v>65</v>
      </c>
      <c r="L12" s="56">
        <f>SUM('Středočeský kraj'!L41:L52)</f>
        <v>45685.619999999995</v>
      </c>
      <c r="M12" s="6">
        <f t="shared" si="3"/>
        <v>16.876211812663403</v>
      </c>
      <c r="N12" s="88">
        <v>682.9</v>
      </c>
      <c r="O12" s="140">
        <v>428</v>
      </c>
      <c r="P12" s="56">
        <f t="shared" si="4"/>
        <v>225024.53999999998</v>
      </c>
      <c r="Q12" s="88">
        <f t="shared" si="5"/>
        <v>83.12378818733659</v>
      </c>
      <c r="R12" s="109">
        <v>2</v>
      </c>
      <c r="S12" s="141">
        <v>1</v>
      </c>
      <c r="T12" s="142" t="s">
        <v>287</v>
      </c>
      <c r="U12" s="52"/>
    </row>
    <row r="13" spans="1:21" ht="12.75">
      <c r="A13" s="49" t="s">
        <v>264</v>
      </c>
      <c r="B13" s="139">
        <f>SUM('Ústecký kraj '!B30:B36)</f>
        <v>533492.4199999999</v>
      </c>
      <c r="C13" s="139">
        <f>SUM('Ústecký kraj '!C30:C36)</f>
        <v>161558.25</v>
      </c>
      <c r="D13" s="139">
        <f>SUM('Ústecký kraj '!D30:D36)</f>
        <v>1880.6000000000001</v>
      </c>
      <c r="E13" s="139">
        <f>SUM('Ústecký kraj '!E30:E36)</f>
        <v>7676.59</v>
      </c>
      <c r="F13" s="139">
        <f>SUM('Ústecký kraj '!F30:F36)</f>
        <v>0</v>
      </c>
      <c r="G13" s="139">
        <f>SUM('Ústecký kraj '!G30:G36)</f>
        <v>152001.06000000003</v>
      </c>
      <c r="H13" s="273">
        <f t="shared" si="2"/>
        <v>381491.35999999987</v>
      </c>
      <c r="I13" s="279">
        <f t="shared" si="1"/>
        <v>30.283138793237214</v>
      </c>
      <c r="J13" s="276">
        <f t="shared" si="0"/>
        <v>71.50829996797329</v>
      </c>
      <c r="K13" s="140">
        <v>29</v>
      </c>
      <c r="L13" s="56">
        <f>SUM('Ústecký kraj '!L30:L36)</f>
        <v>8280.93</v>
      </c>
      <c r="M13" s="6">
        <f t="shared" si="3"/>
        <v>5.447942270928899</v>
      </c>
      <c r="N13" s="88">
        <v>286.3</v>
      </c>
      <c r="O13" s="140">
        <v>133</v>
      </c>
      <c r="P13" s="56">
        <f t="shared" si="4"/>
        <v>143720.13000000003</v>
      </c>
      <c r="Q13" s="88">
        <f t="shared" si="5"/>
        <v>94.55205772907111</v>
      </c>
      <c r="R13" s="109">
        <v>2</v>
      </c>
      <c r="S13" s="141">
        <v>3</v>
      </c>
      <c r="T13" s="142" t="s">
        <v>288</v>
      </c>
      <c r="U13" s="52"/>
    </row>
    <row r="14" spans="1:21" ht="12.75">
      <c r="A14" s="48" t="s">
        <v>275</v>
      </c>
      <c r="B14" s="139">
        <f>SUM(Vysočina!B29:B33)</f>
        <v>679522.5</v>
      </c>
      <c r="C14" s="139">
        <f>SUM(Vysočina!C29:C33)</f>
        <v>206944.94</v>
      </c>
      <c r="D14" s="139">
        <f>SUM(Vysočina!D29:D33)</f>
        <v>5.49</v>
      </c>
      <c r="E14" s="139">
        <f>SUM(Vysočina!E29:E33)</f>
        <v>0</v>
      </c>
      <c r="F14" s="139">
        <f>SUM(Vysočina!F29:F33)</f>
        <v>1480.78</v>
      </c>
      <c r="G14" s="139">
        <f>SUM(Vysočina!G29:G33)</f>
        <v>205458.66999999998</v>
      </c>
      <c r="H14" s="273">
        <f t="shared" si="2"/>
        <v>474063.83</v>
      </c>
      <c r="I14" s="279">
        <f t="shared" si="1"/>
        <v>30.454464716032213</v>
      </c>
      <c r="J14" s="276">
        <f t="shared" si="0"/>
        <v>69.76425798998561</v>
      </c>
      <c r="K14" s="50">
        <v>38</v>
      </c>
      <c r="L14" s="56">
        <f>SUM(Vysočina!L29:L33)</f>
        <v>63363.619999999995</v>
      </c>
      <c r="M14" s="6">
        <f t="shared" si="3"/>
        <v>30.840080878553337</v>
      </c>
      <c r="N14" s="88">
        <v>1667.6</v>
      </c>
      <c r="O14" s="140">
        <v>261</v>
      </c>
      <c r="P14" s="56">
        <f t="shared" si="4"/>
        <v>142095.05</v>
      </c>
      <c r="Q14" s="88">
        <f t="shared" si="5"/>
        <v>69.15991912144666</v>
      </c>
      <c r="R14" s="109">
        <v>3</v>
      </c>
      <c r="S14" s="141">
        <v>2</v>
      </c>
      <c r="T14" s="142" t="s">
        <v>287</v>
      </c>
      <c r="U14" s="52"/>
    </row>
    <row r="15" spans="1:21" ht="13.5" thickBot="1">
      <c r="A15" s="84" t="s">
        <v>276</v>
      </c>
      <c r="B15" s="144">
        <f>SUM('Zlínský kraj'!B27:B30)</f>
        <v>396129.67</v>
      </c>
      <c r="C15" s="144">
        <f>SUM('Zlínský kraj'!C27:C30)</f>
        <v>157967.71</v>
      </c>
      <c r="D15" s="144">
        <f>SUM('Zlínský kraj'!D27:D30)</f>
        <v>260.29999999999995</v>
      </c>
      <c r="E15" s="144">
        <f>SUM('Zlínský kraj'!E27:E30)</f>
        <v>0</v>
      </c>
      <c r="F15" s="144">
        <f>SUM('Zlínský kraj'!F27:F30)</f>
        <v>532.8</v>
      </c>
      <c r="G15" s="144">
        <f>SUM('Zlínský kraj'!G27:G30)</f>
        <v>157174.61</v>
      </c>
      <c r="H15" s="273">
        <f t="shared" si="2"/>
        <v>238955.06</v>
      </c>
      <c r="I15" s="280">
        <f t="shared" si="1"/>
        <v>39.877777900352676</v>
      </c>
      <c r="J15" s="277">
        <f t="shared" si="0"/>
        <v>60.322434318035306</v>
      </c>
      <c r="K15" s="57">
        <v>28</v>
      </c>
      <c r="L15" s="58">
        <f>SUM('Zlínský kraj'!L27:L30)</f>
        <v>38534.46</v>
      </c>
      <c r="M15" s="6">
        <f t="shared" si="3"/>
        <v>24.516975101767393</v>
      </c>
      <c r="N15" s="102">
        <v>1329.6</v>
      </c>
      <c r="O15" s="145">
        <v>269</v>
      </c>
      <c r="P15" s="56">
        <f t="shared" si="4"/>
        <v>118640.15</v>
      </c>
      <c r="Q15" s="88">
        <f t="shared" si="5"/>
        <v>75.48302489823261</v>
      </c>
      <c r="R15" s="146">
        <v>3</v>
      </c>
      <c r="S15" s="147">
        <v>2</v>
      </c>
      <c r="T15" s="148" t="s">
        <v>287</v>
      </c>
      <c r="U15" s="52"/>
    </row>
    <row r="16" spans="1:20" ht="13.5" thickBot="1">
      <c r="A16" s="149" t="s">
        <v>280</v>
      </c>
      <c r="B16" s="150">
        <f aca="true" t="shared" si="6" ref="B16:H16">SUM(B2:B15)</f>
        <v>7886750.789999999</v>
      </c>
      <c r="C16" s="150">
        <f t="shared" si="6"/>
        <v>2701625.4499999997</v>
      </c>
      <c r="D16" s="150">
        <f t="shared" si="6"/>
        <v>135992.43</v>
      </c>
      <c r="E16" s="150">
        <f t="shared" si="6"/>
        <v>93257.61</v>
      </c>
      <c r="F16" s="150">
        <f t="shared" si="6"/>
        <v>16784.49</v>
      </c>
      <c r="G16" s="150">
        <f t="shared" si="6"/>
        <v>2455591.1100000003</v>
      </c>
      <c r="H16" s="151">
        <f t="shared" si="6"/>
        <v>5431159.679999999</v>
      </c>
      <c r="I16" s="15">
        <f t="shared" si="1"/>
        <v>34.255240490488475</v>
      </c>
      <c r="J16" s="153">
        <f t="shared" si="0"/>
        <v>68.86435015654905</v>
      </c>
      <c r="K16" s="154">
        <f>SUM(K2:K15)</f>
        <v>457</v>
      </c>
      <c r="L16" s="155">
        <f>SUM(L2:L15)</f>
        <v>381838.44000000006</v>
      </c>
      <c r="M16" s="152">
        <f>L16/(G16/100)</f>
        <v>15.549756571646816</v>
      </c>
      <c r="N16" s="156"/>
      <c r="O16" s="154">
        <f>SUM(O2:O15)</f>
        <v>2819</v>
      </c>
      <c r="P16" s="155">
        <f>G16-L16</f>
        <v>2073752.6700000004</v>
      </c>
      <c r="Q16" s="156">
        <f>P16/(G16/100)</f>
        <v>84.45024342835319</v>
      </c>
      <c r="R16" s="157"/>
      <c r="S16" s="158"/>
      <c r="T16" s="159"/>
    </row>
    <row r="17" spans="1:20" ht="13.5" thickBot="1">
      <c r="A17" s="160" t="s">
        <v>286</v>
      </c>
      <c r="B17" s="63">
        <f aca="true" t="shared" si="7" ref="B17:H17">AVERAGE(B2:B15)</f>
        <v>563339.342142857</v>
      </c>
      <c r="C17" s="63">
        <f t="shared" si="7"/>
        <v>192973.2464285714</v>
      </c>
      <c r="D17" s="63">
        <f t="shared" si="7"/>
        <v>9713.744999999999</v>
      </c>
      <c r="E17" s="63">
        <f t="shared" si="7"/>
        <v>6661.257857142858</v>
      </c>
      <c r="F17" s="63">
        <f t="shared" si="7"/>
        <v>1198.892142857143</v>
      </c>
      <c r="G17" s="63">
        <f t="shared" si="7"/>
        <v>175399.36500000002</v>
      </c>
      <c r="H17" s="63">
        <f t="shared" si="7"/>
        <v>387939.97714285704</v>
      </c>
      <c r="I17" s="64">
        <f>AVERAGE(I2:I15)</f>
        <v>33.51616152739039</v>
      </c>
      <c r="J17" s="64"/>
      <c r="K17" s="161"/>
      <c r="L17" s="78"/>
      <c r="M17" s="78"/>
      <c r="N17" s="78"/>
      <c r="O17" s="78"/>
      <c r="P17" s="162"/>
      <c r="Q17" s="162"/>
      <c r="R17" s="162"/>
      <c r="S17" s="162"/>
      <c r="T17" s="163"/>
    </row>
    <row r="18" spans="3:11" ht="13.5" thickBot="1">
      <c r="C18" s="4"/>
      <c r="D18" s="4"/>
      <c r="E18" s="4"/>
      <c r="F18" s="4"/>
      <c r="G18" s="4"/>
      <c r="H18" s="4"/>
      <c r="I18" s="4"/>
      <c r="J18" s="4"/>
      <c r="K18" s="32"/>
    </row>
    <row r="19" spans="1:7" ht="13.5" thickBot="1">
      <c r="A19" s="19"/>
      <c r="B19" s="26" t="s">
        <v>9</v>
      </c>
      <c r="C19" s="24" t="s">
        <v>10</v>
      </c>
      <c r="D19" s="24" t="s">
        <v>11</v>
      </c>
      <c r="E19" s="25" t="s">
        <v>12</v>
      </c>
      <c r="F19" s="4"/>
      <c r="G19" s="32"/>
    </row>
    <row r="20" spans="1:7" ht="12.75">
      <c r="A20" s="173" t="s">
        <v>278</v>
      </c>
      <c r="B20" s="268" t="s">
        <v>299</v>
      </c>
      <c r="C20" s="270" t="s">
        <v>300</v>
      </c>
      <c r="D20" s="270" t="s">
        <v>302</v>
      </c>
      <c r="E20" s="251">
        <f>L16/K16</f>
        <v>835.5326914660833</v>
      </c>
      <c r="F20" s="4"/>
      <c r="G20" s="32"/>
    </row>
    <row r="21" spans="1:7" s="44" customFormat="1" ht="12.75">
      <c r="A21" s="174" t="s">
        <v>316</v>
      </c>
      <c r="B21" s="171">
        <v>456</v>
      </c>
      <c r="C21" s="167">
        <v>0.08</v>
      </c>
      <c r="D21" s="167">
        <v>8376.83</v>
      </c>
      <c r="E21" s="168"/>
      <c r="F21" s="166"/>
      <c r="G21" s="27"/>
    </row>
    <row r="22" spans="1:7" s="44" customFormat="1" ht="12.75">
      <c r="A22" s="175" t="s">
        <v>279</v>
      </c>
      <c r="B22" s="271" t="s">
        <v>298</v>
      </c>
      <c r="C22" s="272" t="s">
        <v>301</v>
      </c>
      <c r="D22" s="272" t="s">
        <v>314</v>
      </c>
      <c r="E22" s="255">
        <v>735.6341504079462</v>
      </c>
      <c r="F22" s="166"/>
      <c r="G22" s="27"/>
    </row>
    <row r="23" spans="1:5" s="44" customFormat="1" ht="13.5" thickBot="1">
      <c r="A23" s="176" t="s">
        <v>311</v>
      </c>
      <c r="B23" s="172">
        <v>2667</v>
      </c>
      <c r="C23" s="169">
        <v>0.64</v>
      </c>
      <c r="D23" s="169">
        <v>19706.38</v>
      </c>
      <c r="E23" s="170"/>
    </row>
    <row r="25" ht="12.75">
      <c r="D25" s="165"/>
    </row>
    <row r="28" ht="12.75">
      <c r="C28" s="1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B1">
      <selection activeCell="E34" sqref="E34"/>
    </sheetView>
  </sheetViews>
  <sheetFormatPr defaultColWidth="9.00390625" defaultRowHeight="12.75"/>
  <cols>
    <col min="1" max="1" width="24.375" style="0" customWidth="1"/>
    <col min="2" max="2" width="22.00390625" style="0" customWidth="1"/>
    <col min="3" max="4" width="19.75390625" style="0" customWidth="1"/>
    <col min="5" max="5" width="23.75390625" style="0" customWidth="1"/>
    <col min="6" max="7" width="18.25390625" style="0" customWidth="1"/>
    <col min="8" max="8" width="20.125" style="0" customWidth="1"/>
    <col min="9" max="9" width="23.25390625" style="0" customWidth="1"/>
    <col min="10" max="10" width="15.625" style="0" customWidth="1"/>
    <col min="11" max="11" width="14.375" style="0" customWidth="1"/>
    <col min="12" max="12" width="18.75390625" style="0" customWidth="1"/>
    <col min="13" max="13" width="17.625" style="0" customWidth="1"/>
    <col min="14" max="14" width="12.75390625" style="0" customWidth="1"/>
    <col min="15" max="15" width="18.625" style="0" customWidth="1"/>
    <col min="16" max="16" width="22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8" t="s">
        <v>130</v>
      </c>
      <c r="B2" s="116">
        <v>7970.38</v>
      </c>
      <c r="C2" s="201">
        <v>3623.56</v>
      </c>
      <c r="D2" s="236">
        <v>3.59</v>
      </c>
      <c r="E2" s="201">
        <v>0</v>
      </c>
      <c r="F2" s="204">
        <v>6.53</v>
      </c>
      <c r="G2" s="201">
        <f>C2-D2-E2-F2</f>
        <v>3613.4399999999996</v>
      </c>
      <c r="H2" s="74">
        <f>B2-G2</f>
        <v>4356.9400000000005</v>
      </c>
      <c r="I2" s="15">
        <f>G2/(B2/100)</f>
        <v>45.33585600686541</v>
      </c>
      <c r="J2" s="7">
        <f aca="true" t="shared" si="0" ref="J2:J16">H2/(B2/100)</f>
        <v>54.66414399313459</v>
      </c>
      <c r="K2" s="42">
        <v>4</v>
      </c>
      <c r="L2" s="56">
        <v>886.82</v>
      </c>
      <c r="M2" s="7">
        <f aca="true" t="shared" si="1" ref="M2:M16">L2/(G2/100)</f>
        <v>24.54226443499823</v>
      </c>
      <c r="N2" s="51">
        <f aca="true" t="shared" si="2" ref="N2:N16">G2-L2</f>
        <v>2726.6199999999994</v>
      </c>
      <c r="O2" s="86">
        <f aca="true" t="shared" si="3" ref="O2:O16">N2/(G2/100)</f>
        <v>75.45773556500176</v>
      </c>
      <c r="P2" s="87">
        <v>4</v>
      </c>
    </row>
    <row r="3" spans="1:16" ht="12.75">
      <c r="A3" s="99" t="s">
        <v>131</v>
      </c>
      <c r="B3" s="238">
        <v>24681.17</v>
      </c>
      <c r="C3" s="202">
        <v>8843.53</v>
      </c>
      <c r="D3" s="202">
        <v>0</v>
      </c>
      <c r="E3" s="202">
        <v>0</v>
      </c>
      <c r="F3" s="205">
        <v>110.36</v>
      </c>
      <c r="G3" s="216">
        <f aca="true" t="shared" si="4" ref="G3:G16">C3-D3-E3-F3</f>
        <v>8733.17</v>
      </c>
      <c r="H3" s="74">
        <f aca="true" t="shared" si="5" ref="H3:H16">B3-G3</f>
        <v>15947.999999999998</v>
      </c>
      <c r="I3" s="15">
        <f aca="true" t="shared" si="6" ref="I3:I16">G3/(B3/100)</f>
        <v>35.383938443760975</v>
      </c>
      <c r="J3" s="8">
        <f t="shared" si="0"/>
        <v>64.61606155623903</v>
      </c>
      <c r="K3" s="41">
        <v>4</v>
      </c>
      <c r="L3" s="56">
        <v>2741.63</v>
      </c>
      <c r="M3" s="8">
        <f t="shared" si="1"/>
        <v>31.39329705021201</v>
      </c>
      <c r="N3" s="50">
        <f t="shared" si="2"/>
        <v>5991.54</v>
      </c>
      <c r="O3" s="88">
        <f t="shared" si="3"/>
        <v>68.60670294978799</v>
      </c>
      <c r="P3" s="89">
        <v>3</v>
      </c>
    </row>
    <row r="4" spans="1:16" ht="12.75">
      <c r="A4" s="100" t="s">
        <v>132</v>
      </c>
      <c r="B4" s="238">
        <v>21377.24</v>
      </c>
      <c r="C4" s="202">
        <v>8504.28</v>
      </c>
      <c r="D4" s="214">
        <v>14.57</v>
      </c>
      <c r="E4" s="202">
        <v>0</v>
      </c>
      <c r="F4" s="205">
        <v>14.12</v>
      </c>
      <c r="G4" s="216">
        <f t="shared" si="4"/>
        <v>8475.59</v>
      </c>
      <c r="H4" s="74">
        <f t="shared" si="5"/>
        <v>12901.650000000001</v>
      </c>
      <c r="I4" s="15">
        <f t="shared" si="6"/>
        <v>39.64772814451258</v>
      </c>
      <c r="J4" s="8">
        <f t="shared" si="0"/>
        <v>60.35227185548743</v>
      </c>
      <c r="K4" s="41">
        <v>3</v>
      </c>
      <c r="L4" s="56">
        <v>1316.21</v>
      </c>
      <c r="M4" s="8">
        <f t="shared" si="1"/>
        <v>15.529420370735254</v>
      </c>
      <c r="N4" s="50">
        <f t="shared" si="2"/>
        <v>7159.38</v>
      </c>
      <c r="O4" s="88">
        <f t="shared" si="3"/>
        <v>84.47057962926475</v>
      </c>
      <c r="P4" s="89">
        <v>3</v>
      </c>
    </row>
    <row r="5" spans="1:16" ht="12.75">
      <c r="A5" s="99" t="s">
        <v>133</v>
      </c>
      <c r="B5" s="238">
        <v>74606.89</v>
      </c>
      <c r="C5" s="202">
        <v>19785.85</v>
      </c>
      <c r="D5" s="202">
        <v>0</v>
      </c>
      <c r="E5" s="202">
        <v>0</v>
      </c>
      <c r="F5" s="205">
        <v>203.26</v>
      </c>
      <c r="G5" s="216">
        <f t="shared" si="4"/>
        <v>19582.59</v>
      </c>
      <c r="H5" s="74">
        <f t="shared" si="5"/>
        <v>55024.3</v>
      </c>
      <c r="I5" s="15">
        <f t="shared" si="6"/>
        <v>26.247696425893107</v>
      </c>
      <c r="J5" s="8">
        <f t="shared" si="0"/>
        <v>73.7523035741069</v>
      </c>
      <c r="K5" s="41">
        <v>9</v>
      </c>
      <c r="L5" s="56">
        <v>4243.06</v>
      </c>
      <c r="M5" s="8">
        <f t="shared" si="1"/>
        <v>21.667511805128946</v>
      </c>
      <c r="N5" s="50">
        <f t="shared" si="2"/>
        <v>15339.529999999999</v>
      </c>
      <c r="O5" s="88">
        <f t="shared" si="3"/>
        <v>78.33248819487106</v>
      </c>
      <c r="P5" s="89">
        <v>2</v>
      </c>
    </row>
    <row r="6" spans="1:16" ht="12.75">
      <c r="A6" s="100" t="s">
        <v>134</v>
      </c>
      <c r="B6" s="238">
        <v>15868.66</v>
      </c>
      <c r="C6" s="202">
        <v>6954.1</v>
      </c>
      <c r="D6" s="202">
        <v>0</v>
      </c>
      <c r="E6" s="202">
        <v>0</v>
      </c>
      <c r="F6" s="205">
        <v>14.07</v>
      </c>
      <c r="G6" s="216">
        <f t="shared" si="4"/>
        <v>6940.030000000001</v>
      </c>
      <c r="H6" s="74">
        <f t="shared" si="5"/>
        <v>8928.63</v>
      </c>
      <c r="I6" s="15">
        <f t="shared" si="6"/>
        <v>43.73419053656705</v>
      </c>
      <c r="J6" s="8">
        <f t="shared" si="0"/>
        <v>56.26580946343295</v>
      </c>
      <c r="K6" s="41">
        <v>5</v>
      </c>
      <c r="L6" s="56">
        <v>274.93</v>
      </c>
      <c r="M6" s="8">
        <f t="shared" si="1"/>
        <v>3.961510252837524</v>
      </c>
      <c r="N6" s="50">
        <f t="shared" si="2"/>
        <v>6665.1</v>
      </c>
      <c r="O6" s="88">
        <f t="shared" si="3"/>
        <v>96.03848974716247</v>
      </c>
      <c r="P6" s="89">
        <v>3</v>
      </c>
    </row>
    <row r="7" spans="1:16" ht="12.75">
      <c r="A7" s="99" t="s">
        <v>135</v>
      </c>
      <c r="B7" s="238">
        <v>27529.52</v>
      </c>
      <c r="C7" s="202">
        <v>8804.74</v>
      </c>
      <c r="D7" s="202">
        <v>0</v>
      </c>
      <c r="E7" s="202">
        <v>0</v>
      </c>
      <c r="F7" s="205">
        <v>66.8</v>
      </c>
      <c r="G7" s="216">
        <f t="shared" si="4"/>
        <v>8737.94</v>
      </c>
      <c r="H7" s="74">
        <f t="shared" si="5"/>
        <v>18791.58</v>
      </c>
      <c r="I7" s="15">
        <f t="shared" si="6"/>
        <v>31.74025555113202</v>
      </c>
      <c r="J7" s="8">
        <f t="shared" si="0"/>
        <v>68.25974444886798</v>
      </c>
      <c r="K7" s="41">
        <v>7</v>
      </c>
      <c r="L7" s="56">
        <v>1936.1</v>
      </c>
      <c r="M7" s="8">
        <f t="shared" si="1"/>
        <v>22.1573963657338</v>
      </c>
      <c r="N7" s="50">
        <f t="shared" si="2"/>
        <v>6801.84</v>
      </c>
      <c r="O7" s="88">
        <f t="shared" si="3"/>
        <v>77.8426036342662</v>
      </c>
      <c r="P7" s="89">
        <v>3</v>
      </c>
    </row>
    <row r="8" spans="1:16" ht="12.75">
      <c r="A8" s="100" t="s">
        <v>136</v>
      </c>
      <c r="B8" s="238">
        <v>33696.88</v>
      </c>
      <c r="C8" s="202">
        <v>7852.64</v>
      </c>
      <c r="D8" s="202">
        <v>0</v>
      </c>
      <c r="E8" s="202">
        <v>0</v>
      </c>
      <c r="F8" s="205">
        <v>24.72</v>
      </c>
      <c r="G8" s="216">
        <f t="shared" si="4"/>
        <v>7827.92</v>
      </c>
      <c r="H8" s="74">
        <f t="shared" si="5"/>
        <v>25868.96</v>
      </c>
      <c r="I8" s="15">
        <f t="shared" si="6"/>
        <v>23.23039996581286</v>
      </c>
      <c r="J8" s="8">
        <f t="shared" si="0"/>
        <v>76.76960003418714</v>
      </c>
      <c r="K8" s="41">
        <v>9</v>
      </c>
      <c r="L8" s="56">
        <v>2754.69</v>
      </c>
      <c r="M8" s="8">
        <f t="shared" si="1"/>
        <v>35.19057425216405</v>
      </c>
      <c r="N8" s="50">
        <f t="shared" si="2"/>
        <v>5073.23</v>
      </c>
      <c r="O8" s="88">
        <f t="shared" si="3"/>
        <v>64.80942574783595</v>
      </c>
      <c r="P8" s="89">
        <v>2</v>
      </c>
    </row>
    <row r="9" spans="1:16" ht="12.75">
      <c r="A9" s="99" t="s">
        <v>137</v>
      </c>
      <c r="B9" s="238">
        <v>41728.2</v>
      </c>
      <c r="C9" s="202">
        <v>15657.8</v>
      </c>
      <c r="D9" s="202">
        <v>0</v>
      </c>
      <c r="E9" s="202">
        <v>0</v>
      </c>
      <c r="F9" s="205">
        <v>202.02</v>
      </c>
      <c r="G9" s="216">
        <f t="shared" si="4"/>
        <v>15455.779999999999</v>
      </c>
      <c r="H9" s="74">
        <f t="shared" si="5"/>
        <v>26272.42</v>
      </c>
      <c r="I9" s="15">
        <f t="shared" si="6"/>
        <v>37.03917254997819</v>
      </c>
      <c r="J9" s="8">
        <f t="shared" si="0"/>
        <v>62.9608274500218</v>
      </c>
      <c r="K9" s="41">
        <v>4</v>
      </c>
      <c r="L9" s="56">
        <v>2505.89</v>
      </c>
      <c r="M9" s="8">
        <f t="shared" si="1"/>
        <v>16.21328719741094</v>
      </c>
      <c r="N9" s="50">
        <f t="shared" si="2"/>
        <v>12949.89</v>
      </c>
      <c r="O9" s="88">
        <f t="shared" si="3"/>
        <v>83.78671280258907</v>
      </c>
      <c r="P9" s="89">
        <v>3</v>
      </c>
    </row>
    <row r="10" spans="1:16" ht="12.75">
      <c r="A10" s="100" t="s">
        <v>138</v>
      </c>
      <c r="B10" s="238">
        <v>40927.69</v>
      </c>
      <c r="C10" s="202">
        <v>5461.26</v>
      </c>
      <c r="D10" s="214">
        <v>1.01</v>
      </c>
      <c r="E10" s="202">
        <v>0</v>
      </c>
      <c r="F10" s="205">
        <v>39.44</v>
      </c>
      <c r="G10" s="216">
        <f t="shared" si="4"/>
        <v>5420.81</v>
      </c>
      <c r="H10" s="74">
        <f t="shared" si="5"/>
        <v>35506.880000000005</v>
      </c>
      <c r="I10" s="15">
        <f t="shared" si="6"/>
        <v>13.244847192695214</v>
      </c>
      <c r="J10" s="8">
        <f t="shared" si="0"/>
        <v>86.7551528073048</v>
      </c>
      <c r="K10" s="41">
        <v>7</v>
      </c>
      <c r="L10" s="56">
        <v>1752.06</v>
      </c>
      <c r="M10" s="8">
        <f t="shared" si="1"/>
        <v>32.32099999815526</v>
      </c>
      <c r="N10" s="50">
        <f t="shared" si="2"/>
        <v>3668.7500000000005</v>
      </c>
      <c r="O10" s="88">
        <f t="shared" si="3"/>
        <v>67.67900000184476</v>
      </c>
      <c r="P10" s="89">
        <v>1</v>
      </c>
    </row>
    <row r="11" spans="1:16" ht="12.75">
      <c r="A11" s="99" t="s">
        <v>139</v>
      </c>
      <c r="B11" s="238">
        <v>27270.01</v>
      </c>
      <c r="C11" s="202">
        <v>8728.57</v>
      </c>
      <c r="D11" s="202">
        <v>0</v>
      </c>
      <c r="E11" s="202">
        <v>0</v>
      </c>
      <c r="F11" s="205">
        <v>14.65</v>
      </c>
      <c r="G11" s="216">
        <f t="shared" si="4"/>
        <v>8713.92</v>
      </c>
      <c r="H11" s="74">
        <f t="shared" si="5"/>
        <v>18556.089999999997</v>
      </c>
      <c r="I11" s="15">
        <f t="shared" si="6"/>
        <v>31.954223705821896</v>
      </c>
      <c r="J11" s="8">
        <f t="shared" si="0"/>
        <v>68.04577629417811</v>
      </c>
      <c r="K11" s="41">
        <v>5</v>
      </c>
      <c r="L11" s="56">
        <v>2518.85</v>
      </c>
      <c r="M11" s="8">
        <f t="shared" si="1"/>
        <v>28.90604917189967</v>
      </c>
      <c r="N11" s="50">
        <f t="shared" si="2"/>
        <v>6195.07</v>
      </c>
      <c r="O11" s="88">
        <f t="shared" si="3"/>
        <v>71.09395082810032</v>
      </c>
      <c r="P11" s="89">
        <v>3</v>
      </c>
    </row>
    <row r="12" spans="1:16" ht="12.75">
      <c r="A12" s="100" t="s">
        <v>140</v>
      </c>
      <c r="B12" s="238">
        <v>25733.57</v>
      </c>
      <c r="C12" s="202">
        <v>8334.54</v>
      </c>
      <c r="D12" s="202">
        <v>0</v>
      </c>
      <c r="E12" s="202">
        <v>0</v>
      </c>
      <c r="F12" s="205">
        <v>127.76</v>
      </c>
      <c r="G12" s="216">
        <f t="shared" si="4"/>
        <v>8206.78</v>
      </c>
      <c r="H12" s="74">
        <f t="shared" si="5"/>
        <v>17526.79</v>
      </c>
      <c r="I12" s="15">
        <f t="shared" si="6"/>
        <v>31.891338823179222</v>
      </c>
      <c r="J12" s="8">
        <f t="shared" si="0"/>
        <v>68.10866117682079</v>
      </c>
      <c r="K12" s="41">
        <v>6</v>
      </c>
      <c r="L12" s="56">
        <v>1264.64</v>
      </c>
      <c r="M12" s="8">
        <f t="shared" si="1"/>
        <v>15.40969783520455</v>
      </c>
      <c r="N12" s="50">
        <f t="shared" si="2"/>
        <v>6942.14</v>
      </c>
      <c r="O12" s="88">
        <f t="shared" si="3"/>
        <v>84.59030216479545</v>
      </c>
      <c r="P12" s="89">
        <v>3</v>
      </c>
    </row>
    <row r="13" spans="1:16" ht="12.75">
      <c r="A13" s="99" t="s">
        <v>141</v>
      </c>
      <c r="B13" s="238">
        <v>35165.96</v>
      </c>
      <c r="C13" s="202">
        <v>10904.42</v>
      </c>
      <c r="D13" s="202">
        <v>0</v>
      </c>
      <c r="E13" s="202">
        <v>0</v>
      </c>
      <c r="F13" s="205">
        <v>171.88</v>
      </c>
      <c r="G13" s="216">
        <f t="shared" si="4"/>
        <v>10732.54</v>
      </c>
      <c r="H13" s="74">
        <f t="shared" si="5"/>
        <v>24433.42</v>
      </c>
      <c r="I13" s="15">
        <f t="shared" si="6"/>
        <v>30.519684376596004</v>
      </c>
      <c r="J13" s="8">
        <f t="shared" si="0"/>
        <v>69.480315623404</v>
      </c>
      <c r="K13" s="41">
        <v>8</v>
      </c>
      <c r="L13" s="56">
        <v>1448.01</v>
      </c>
      <c r="M13" s="8">
        <f t="shared" si="1"/>
        <v>13.491773615565373</v>
      </c>
      <c r="N13" s="50">
        <f t="shared" si="2"/>
        <v>9284.53</v>
      </c>
      <c r="O13" s="88">
        <f t="shared" si="3"/>
        <v>86.50822638443464</v>
      </c>
      <c r="P13" s="89">
        <v>3</v>
      </c>
    </row>
    <row r="14" spans="1:16" ht="12.75">
      <c r="A14" s="100" t="s">
        <v>142</v>
      </c>
      <c r="B14" s="238">
        <v>19041.5</v>
      </c>
      <c r="C14" s="202">
        <v>6231.73</v>
      </c>
      <c r="D14" s="214">
        <v>0.02</v>
      </c>
      <c r="E14" s="202">
        <v>0</v>
      </c>
      <c r="F14" s="205">
        <v>46.57</v>
      </c>
      <c r="G14" s="216">
        <f t="shared" si="4"/>
        <v>6185.139999999999</v>
      </c>
      <c r="H14" s="74">
        <f t="shared" si="5"/>
        <v>12856.36</v>
      </c>
      <c r="I14" s="15">
        <f t="shared" si="6"/>
        <v>32.48241997741774</v>
      </c>
      <c r="J14" s="8">
        <f t="shared" si="0"/>
        <v>67.51758002258227</v>
      </c>
      <c r="K14" s="41">
        <v>7</v>
      </c>
      <c r="L14" s="56">
        <v>2745.55</v>
      </c>
      <c r="M14" s="8">
        <f t="shared" si="1"/>
        <v>44.38945601878051</v>
      </c>
      <c r="N14" s="50">
        <f t="shared" si="2"/>
        <v>3439.5899999999992</v>
      </c>
      <c r="O14" s="88">
        <f t="shared" si="3"/>
        <v>55.6105439812195</v>
      </c>
      <c r="P14" s="89">
        <v>3</v>
      </c>
    </row>
    <row r="15" spans="1:16" ht="12.75">
      <c r="A15" s="99" t="s">
        <v>143</v>
      </c>
      <c r="B15" s="238">
        <v>28207.79</v>
      </c>
      <c r="C15" s="202">
        <v>5510.18</v>
      </c>
      <c r="D15" s="202">
        <v>0</v>
      </c>
      <c r="E15" s="202">
        <v>0</v>
      </c>
      <c r="F15" s="205">
        <v>72.85</v>
      </c>
      <c r="G15" s="216">
        <f t="shared" si="4"/>
        <v>5437.33</v>
      </c>
      <c r="H15" s="74">
        <f t="shared" si="5"/>
        <v>22770.46</v>
      </c>
      <c r="I15" s="15">
        <f t="shared" si="6"/>
        <v>19.275987236150012</v>
      </c>
      <c r="J15" s="8">
        <f t="shared" si="0"/>
        <v>80.72401276384998</v>
      </c>
      <c r="K15" s="41">
        <v>7</v>
      </c>
      <c r="L15" s="56">
        <v>1895.14</v>
      </c>
      <c r="M15" s="8">
        <f t="shared" si="1"/>
        <v>34.854239121039186</v>
      </c>
      <c r="N15" s="50">
        <f t="shared" si="2"/>
        <v>3542.1899999999996</v>
      </c>
      <c r="O15" s="88">
        <f t="shared" si="3"/>
        <v>65.1457608789608</v>
      </c>
      <c r="P15" s="89">
        <v>2</v>
      </c>
    </row>
    <row r="16" spans="1:16" ht="13.5" thickBot="1">
      <c r="A16" s="101" t="s">
        <v>144</v>
      </c>
      <c r="B16" s="239">
        <v>28155.5</v>
      </c>
      <c r="C16" s="203">
        <v>8714.89</v>
      </c>
      <c r="D16" s="237">
        <v>19.83</v>
      </c>
      <c r="E16" s="203">
        <v>0</v>
      </c>
      <c r="F16" s="215">
        <v>36.75</v>
      </c>
      <c r="G16" s="217">
        <f t="shared" si="4"/>
        <v>8658.31</v>
      </c>
      <c r="H16" s="75">
        <f t="shared" si="5"/>
        <v>19497.190000000002</v>
      </c>
      <c r="I16" s="128">
        <f t="shared" si="6"/>
        <v>30.751753653815417</v>
      </c>
      <c r="J16" s="77">
        <f t="shared" si="0"/>
        <v>69.24824634618459</v>
      </c>
      <c r="K16" s="62">
        <v>5</v>
      </c>
      <c r="L16" s="56">
        <v>3131.02</v>
      </c>
      <c r="M16" s="8">
        <f t="shared" si="1"/>
        <v>36.16202238081104</v>
      </c>
      <c r="N16" s="57">
        <f t="shared" si="2"/>
        <v>5527.289999999999</v>
      </c>
      <c r="O16" s="102">
        <f t="shared" si="3"/>
        <v>63.837977619188955</v>
      </c>
      <c r="P16" s="90">
        <v>3</v>
      </c>
    </row>
    <row r="17" spans="1:16" ht="13.5" thickBot="1">
      <c r="A17" s="207" t="s">
        <v>281</v>
      </c>
      <c r="B17" s="188">
        <f>SUM(B2:B16)</f>
        <v>451960.96</v>
      </c>
      <c r="C17" s="188">
        <f>SUM(C2:C16)</f>
        <v>133912.08999999997</v>
      </c>
      <c r="D17" s="188"/>
      <c r="E17" s="188"/>
      <c r="F17" s="188">
        <f>SUM(F2:F16)</f>
        <v>1151.7799999999997</v>
      </c>
      <c r="G17" s="188">
        <f>SUM(G2:G16)</f>
        <v>132721.28999999998</v>
      </c>
      <c r="H17" s="179">
        <f>SUM(H2:H16)</f>
        <v>319239.67</v>
      </c>
      <c r="I17" s="64">
        <f>G17/B17*100</f>
        <v>29.365653617515985</v>
      </c>
      <c r="J17" s="163"/>
      <c r="K17" s="228"/>
      <c r="L17" s="63">
        <f>SUM(L2:L16)</f>
        <v>31414.6</v>
      </c>
      <c r="M17" s="163"/>
      <c r="N17" s="179">
        <f>SUM(N2:N16)</f>
        <v>101306.68999999997</v>
      </c>
      <c r="O17" s="208">
        <f>N17/G17*100</f>
        <v>76.33039883804625</v>
      </c>
      <c r="P17" s="232">
        <v>2</v>
      </c>
    </row>
    <row r="18" spans="1:16" ht="13.5" thickBot="1">
      <c r="A18" s="206" t="s">
        <v>282</v>
      </c>
      <c r="B18" s="125">
        <f>AVERAGE(B2:B16)</f>
        <v>30130.730666666666</v>
      </c>
      <c r="C18" s="125">
        <f>AVERAGE(C2:C16)</f>
        <v>8927.472666666665</v>
      </c>
      <c r="D18" s="125"/>
      <c r="E18" s="125"/>
      <c r="F18" s="125"/>
      <c r="G18" s="125">
        <f>AVERAGE(G2:G16)</f>
        <v>8848.086</v>
      </c>
      <c r="H18" s="125">
        <f>AVERAGE(H2:H16)</f>
        <v>21282.644666666667</v>
      </c>
      <c r="I18" s="128">
        <f>G18/B18*100</f>
        <v>29.365653617515992</v>
      </c>
      <c r="J18" s="212"/>
      <c r="K18" s="212"/>
      <c r="L18" s="125"/>
      <c r="M18" s="212"/>
      <c r="N18" s="125"/>
      <c r="O18" s="212"/>
      <c r="P18" s="213">
        <f>AVERAGE(P2:P16)</f>
        <v>2.7333333333333334</v>
      </c>
    </row>
    <row r="19" spans="12:14" ht="13.5" thickBot="1">
      <c r="L19" s="53"/>
      <c r="N19" s="53"/>
    </row>
    <row r="20" spans="1:10" ht="13.5" thickBot="1">
      <c r="A20" s="19"/>
      <c r="B20" s="26" t="s">
        <v>9</v>
      </c>
      <c r="C20" s="24" t="s">
        <v>10</v>
      </c>
      <c r="D20" s="24" t="s">
        <v>11</v>
      </c>
      <c r="E20" s="25" t="s">
        <v>12</v>
      </c>
      <c r="H20" s="53"/>
      <c r="J20" s="53"/>
    </row>
    <row r="21" spans="1:10" ht="12.75">
      <c r="A21" s="17" t="s">
        <v>145</v>
      </c>
      <c r="B21" s="248">
        <v>28</v>
      </c>
      <c r="C21" s="249">
        <v>19.71</v>
      </c>
      <c r="D21" s="250">
        <v>2749.53</v>
      </c>
      <c r="E21" s="251">
        <v>1122.16</v>
      </c>
      <c r="H21" s="53"/>
      <c r="J21" s="53"/>
    </row>
    <row r="22" spans="1:10" ht="12.75">
      <c r="A22" s="191" t="s">
        <v>309</v>
      </c>
      <c r="B22" s="222">
        <v>28</v>
      </c>
      <c r="C22" s="185">
        <v>19.64</v>
      </c>
      <c r="D22" s="167">
        <v>2751.47</v>
      </c>
      <c r="E22" s="168"/>
      <c r="H22" s="53"/>
      <c r="J22" s="53"/>
    </row>
    <row r="23" spans="1:10" ht="12.75">
      <c r="A23" s="192" t="s">
        <v>146</v>
      </c>
      <c r="B23" s="252">
        <v>154</v>
      </c>
      <c r="C23" s="253">
        <v>0.49</v>
      </c>
      <c r="D23" s="254">
        <v>18523.38</v>
      </c>
      <c r="E23" s="255">
        <v>661.53</v>
      </c>
      <c r="H23" s="53"/>
      <c r="J23" s="53"/>
    </row>
    <row r="24" spans="1:10" ht="13.5" thickBot="1">
      <c r="A24" s="193" t="s">
        <v>311</v>
      </c>
      <c r="B24" s="225">
        <v>131</v>
      </c>
      <c r="C24" s="183">
        <v>3.81</v>
      </c>
      <c r="D24" s="169">
        <v>18877.18</v>
      </c>
      <c r="E24" s="170"/>
      <c r="H24" s="53"/>
      <c r="J24" s="53"/>
    </row>
    <row r="25" spans="12:14" ht="12.75">
      <c r="L25" s="53"/>
      <c r="N25" s="53"/>
    </row>
    <row r="26" spans="12:14" ht="12.75">
      <c r="L26" s="53"/>
      <c r="N26" s="53"/>
    </row>
    <row r="27" spans="12:14" ht="13.5" thickBot="1">
      <c r="L27" s="53"/>
      <c r="N27" s="53"/>
    </row>
    <row r="28" spans="1:16" ht="13.5" thickBot="1">
      <c r="A28" s="47" t="s">
        <v>13</v>
      </c>
      <c r="B28" s="30" t="s">
        <v>2</v>
      </c>
      <c r="C28" s="46" t="s">
        <v>1</v>
      </c>
      <c r="D28" s="34" t="s">
        <v>293</v>
      </c>
      <c r="E28" s="34" t="s">
        <v>294</v>
      </c>
      <c r="F28" s="34" t="s">
        <v>295</v>
      </c>
      <c r="G28" s="34" t="s">
        <v>296</v>
      </c>
      <c r="H28" s="34" t="s">
        <v>3</v>
      </c>
      <c r="I28" s="34" t="s">
        <v>5</v>
      </c>
      <c r="J28" s="35" t="s">
        <v>4</v>
      </c>
      <c r="K28" s="46" t="s">
        <v>6</v>
      </c>
      <c r="L28" s="61" t="s">
        <v>7</v>
      </c>
      <c r="M28" s="35" t="s">
        <v>8</v>
      </c>
      <c r="N28" s="60" t="s">
        <v>261</v>
      </c>
      <c r="O28" s="25" t="s">
        <v>262</v>
      </c>
      <c r="P28" s="31" t="s">
        <v>289</v>
      </c>
    </row>
    <row r="29" spans="1:16" ht="12.75">
      <c r="A29" s="98" t="s">
        <v>133</v>
      </c>
      <c r="B29" s="201">
        <v>99288.06</v>
      </c>
      <c r="C29" s="201">
        <v>28629.38</v>
      </c>
      <c r="D29" s="201">
        <v>0</v>
      </c>
      <c r="E29" s="201">
        <v>0</v>
      </c>
      <c r="F29" s="204">
        <v>313.61</v>
      </c>
      <c r="G29" s="201">
        <f>C29-D29-E29-F29</f>
        <v>28315.77</v>
      </c>
      <c r="H29" s="74">
        <f>B29-G29</f>
        <v>70972.29</v>
      </c>
      <c r="I29" s="15">
        <f>G29/(B29/100)</f>
        <v>28.518806793082675</v>
      </c>
      <c r="J29" s="7">
        <f>H29/(B29/100)</f>
        <v>71.48119320691733</v>
      </c>
      <c r="K29" s="42">
        <v>9</v>
      </c>
      <c r="L29" s="56">
        <v>6984.68</v>
      </c>
      <c r="M29" s="7">
        <f>L29/(G29/100)</f>
        <v>24.66710246622289</v>
      </c>
      <c r="N29" s="51">
        <f>G29-L29</f>
        <v>21331.09</v>
      </c>
      <c r="O29" s="86">
        <f>N29/(G29/100)</f>
        <v>75.33289753377711</v>
      </c>
      <c r="P29" s="87">
        <v>2</v>
      </c>
    </row>
    <row r="30" spans="1:16" ht="12.75">
      <c r="A30" s="99" t="s">
        <v>138</v>
      </c>
      <c r="B30" s="202">
        <v>88038.5</v>
      </c>
      <c r="C30" s="202">
        <v>22300.08</v>
      </c>
      <c r="D30" s="214">
        <v>15.58</v>
      </c>
      <c r="E30" s="202">
        <v>0</v>
      </c>
      <c r="F30" s="205">
        <v>181.32</v>
      </c>
      <c r="G30" s="216">
        <f>C30-D30-E30-F30</f>
        <v>22103.18</v>
      </c>
      <c r="H30" s="74">
        <f>B30-G30</f>
        <v>65935.32</v>
      </c>
      <c r="I30" s="15">
        <f>G30/(B30/100)</f>
        <v>25.10626600862123</v>
      </c>
      <c r="J30" s="8">
        <f>H30/(B30/100)</f>
        <v>74.89373399137878</v>
      </c>
      <c r="K30" s="41">
        <v>8</v>
      </c>
      <c r="L30" s="56">
        <v>4332.91</v>
      </c>
      <c r="M30" s="8">
        <f>L30/(G30/100)</f>
        <v>19.60310688326295</v>
      </c>
      <c r="N30" s="50">
        <f>G30-L30</f>
        <v>17770.27</v>
      </c>
      <c r="O30" s="88">
        <f>N30/(G30/100)</f>
        <v>80.39689311673705</v>
      </c>
      <c r="P30" s="89">
        <v>2</v>
      </c>
    </row>
    <row r="31" spans="1:16" ht="12.75">
      <c r="A31" s="100" t="s">
        <v>141</v>
      </c>
      <c r="B31" s="202">
        <v>137861.05</v>
      </c>
      <c r="C31" s="202">
        <v>43143.43</v>
      </c>
      <c r="D31" s="202">
        <v>0</v>
      </c>
      <c r="E31" s="202">
        <v>0</v>
      </c>
      <c r="F31" s="205">
        <v>413.27</v>
      </c>
      <c r="G31" s="216">
        <f>C31-D31-E31-F31</f>
        <v>42730.16</v>
      </c>
      <c r="H31" s="74">
        <f>B31-G31</f>
        <v>95130.88999999998</v>
      </c>
      <c r="I31" s="15">
        <f>G31/(B31/100)</f>
        <v>30.99509252250727</v>
      </c>
      <c r="J31" s="8">
        <f>H31/(B31/100)</f>
        <v>69.00490747749274</v>
      </c>
      <c r="K31" s="41">
        <v>13</v>
      </c>
      <c r="L31" s="56">
        <v>9227.44</v>
      </c>
      <c r="M31" s="8">
        <f>L31/(G31/100)</f>
        <v>21.594676921406332</v>
      </c>
      <c r="N31" s="50">
        <f>G31-L31</f>
        <v>33502.72</v>
      </c>
      <c r="O31" s="88">
        <f>N31/(G31/100)</f>
        <v>78.40532307859367</v>
      </c>
      <c r="P31" s="89">
        <v>2</v>
      </c>
    </row>
    <row r="32" spans="1:16" ht="13.5" thickBot="1">
      <c r="A32" s="114" t="s">
        <v>142</v>
      </c>
      <c r="B32" s="203">
        <v>126773.35</v>
      </c>
      <c r="C32" s="203">
        <v>39839.21</v>
      </c>
      <c r="D32" s="237">
        <v>23.44</v>
      </c>
      <c r="E32" s="203">
        <v>0</v>
      </c>
      <c r="F32" s="215">
        <v>243.56</v>
      </c>
      <c r="G32" s="217">
        <f>C32-D32-E32-F32</f>
        <v>39572.21</v>
      </c>
      <c r="H32" s="75">
        <f>B32-G32</f>
        <v>87201.14000000001</v>
      </c>
      <c r="I32" s="128">
        <f>G32/(B32/100)</f>
        <v>31.214928058617996</v>
      </c>
      <c r="J32" s="77">
        <f>H32/(B32/100)</f>
        <v>68.78507194138201</v>
      </c>
      <c r="K32" s="62">
        <v>17</v>
      </c>
      <c r="L32" s="56">
        <v>10869.57</v>
      </c>
      <c r="M32" s="8">
        <f>L32/(G32/100)</f>
        <v>27.46768502441486</v>
      </c>
      <c r="N32" s="50">
        <f>G32-L32</f>
        <v>28702.64</v>
      </c>
      <c r="O32" s="88">
        <f>N32/(G32/100)</f>
        <v>72.53231497558514</v>
      </c>
      <c r="P32" s="90">
        <v>2</v>
      </c>
    </row>
    <row r="33" spans="1:16" ht="13.5" thickBot="1">
      <c r="A33" s="207" t="s">
        <v>281</v>
      </c>
      <c r="B33" s="188">
        <f aca="true" t="shared" si="7" ref="B33:H33">SUM(B29:B32)</f>
        <v>451960.95999999996</v>
      </c>
      <c r="C33" s="188">
        <f t="shared" si="7"/>
        <v>133912.1</v>
      </c>
      <c r="D33" s="188">
        <f t="shared" si="7"/>
        <v>39.02</v>
      </c>
      <c r="E33" s="188">
        <f t="shared" si="7"/>
        <v>0</v>
      </c>
      <c r="F33" s="188">
        <f t="shared" si="7"/>
        <v>1151.76</v>
      </c>
      <c r="G33" s="188">
        <f t="shared" si="7"/>
        <v>132721.32</v>
      </c>
      <c r="H33" s="179">
        <f t="shared" si="7"/>
        <v>319239.64</v>
      </c>
      <c r="I33" s="64">
        <f>G33/B33*100</f>
        <v>29.36566025525745</v>
      </c>
      <c r="J33" s="163"/>
      <c r="K33" s="228"/>
      <c r="L33" s="63">
        <f>SUM(L29:L32)</f>
        <v>31414.6</v>
      </c>
      <c r="M33" s="163"/>
      <c r="N33" s="179">
        <f>SUM(N29:N32)</f>
        <v>101306.72</v>
      </c>
      <c r="O33" s="208">
        <f>N33/G33*100</f>
        <v>76.33040418826454</v>
      </c>
      <c r="P33" s="178">
        <v>2</v>
      </c>
    </row>
    <row r="34" spans="1:16" ht="13.5" thickBot="1">
      <c r="A34" s="206" t="s">
        <v>283</v>
      </c>
      <c r="B34" s="125">
        <f>AVERAGE(B29:B32)</f>
        <v>112990.23999999999</v>
      </c>
      <c r="C34" s="125">
        <f>AVERAGE(C29:C32)</f>
        <v>33478.025</v>
      </c>
      <c r="D34" s="125"/>
      <c r="E34" s="125"/>
      <c r="F34" s="125"/>
      <c r="G34" s="125">
        <f>AVERAGE(G29:G32)</f>
        <v>33180.33</v>
      </c>
      <c r="H34" s="125">
        <f>AVERAGE(H29:H32)</f>
        <v>79809.91</v>
      </c>
      <c r="I34" s="128">
        <f>G34/B34*100</f>
        <v>29.36566025525745</v>
      </c>
      <c r="J34" s="212"/>
      <c r="K34" s="212"/>
      <c r="L34" s="125"/>
      <c r="M34" s="212"/>
      <c r="N34" s="125"/>
      <c r="O34" s="212"/>
      <c r="P34" s="213">
        <f>AVERAGE(P16:P32)</f>
        <v>2.2476190476190476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1.875" style="0" customWidth="1"/>
    <col min="2" max="2" width="22.00390625" style="0" customWidth="1"/>
    <col min="3" max="4" width="19.75390625" style="0" customWidth="1"/>
    <col min="5" max="5" width="23.75390625" style="0" customWidth="1"/>
    <col min="6" max="8" width="21.00390625" style="0" customWidth="1"/>
    <col min="9" max="9" width="23.625" style="0" customWidth="1"/>
    <col min="10" max="10" width="16.375" style="0" customWidth="1"/>
    <col min="11" max="11" width="16.25390625" style="0" customWidth="1"/>
    <col min="12" max="12" width="16.125" style="0" customWidth="1"/>
    <col min="13" max="13" width="17.375" style="0" customWidth="1"/>
    <col min="14" max="14" width="13.75390625" style="0" customWidth="1"/>
    <col min="15" max="15" width="17.125" style="0" customWidth="1"/>
    <col min="16" max="16" width="20.875" style="0" customWidth="1"/>
    <col min="18" max="18" width="22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46" t="s">
        <v>293</v>
      </c>
      <c r="E1" s="46" t="s">
        <v>294</v>
      </c>
      <c r="F1" s="46" t="s">
        <v>295</v>
      </c>
      <c r="G1" s="46" t="s">
        <v>296</v>
      </c>
      <c r="H1" s="34" t="s">
        <v>3</v>
      </c>
      <c r="I1" s="34" t="s">
        <v>5</v>
      </c>
      <c r="J1" s="35" t="s">
        <v>4</v>
      </c>
      <c r="K1" s="26" t="s">
        <v>6</v>
      </c>
      <c r="L1" s="24" t="s">
        <v>7</v>
      </c>
      <c r="M1" s="25" t="s">
        <v>8</v>
      </c>
      <c r="N1" s="24" t="s">
        <v>261</v>
      </c>
      <c r="O1" s="37" t="s">
        <v>262</v>
      </c>
      <c r="P1" s="31" t="s">
        <v>289</v>
      </c>
    </row>
    <row r="2" spans="1:16" ht="12.75">
      <c r="A2" s="94" t="s">
        <v>31</v>
      </c>
      <c r="B2" s="201">
        <v>22249.14</v>
      </c>
      <c r="C2" s="201">
        <v>7325.04</v>
      </c>
      <c r="D2" s="204">
        <v>9.97</v>
      </c>
      <c r="E2" s="201">
        <v>0</v>
      </c>
      <c r="F2" s="204">
        <v>33.74</v>
      </c>
      <c r="G2" s="201">
        <f>C2-D2-E2-F2</f>
        <v>7281.33</v>
      </c>
      <c r="H2" s="74">
        <f>B2-G2</f>
        <v>14967.81</v>
      </c>
      <c r="I2" s="15">
        <f>G2/(B2/100)</f>
        <v>32.72634358002152</v>
      </c>
      <c r="J2" s="7">
        <f aca="true" t="shared" si="0" ref="J2:J16">H2/(B2/100)</f>
        <v>67.27365641997848</v>
      </c>
      <c r="K2" s="108">
        <v>4</v>
      </c>
      <c r="L2" s="59">
        <v>677.94</v>
      </c>
      <c r="M2" s="39">
        <f aca="true" t="shared" si="1" ref="M2:M16">L2/(G2/100)</f>
        <v>9.310661651099457</v>
      </c>
      <c r="N2" s="51">
        <f aca="true" t="shared" si="2" ref="N2:N16">G2-L2</f>
        <v>6603.389999999999</v>
      </c>
      <c r="O2" s="86">
        <f aca="true" t="shared" si="3" ref="O2:O16">N2/(G2/100)</f>
        <v>90.68933834890053</v>
      </c>
      <c r="P2" s="87">
        <v>3</v>
      </c>
    </row>
    <row r="3" spans="1:16" ht="12.75">
      <c r="A3" s="95" t="s">
        <v>32</v>
      </c>
      <c r="B3" s="216">
        <v>76329.1</v>
      </c>
      <c r="C3" s="202">
        <v>31801.68</v>
      </c>
      <c r="D3" s="202">
        <v>0</v>
      </c>
      <c r="E3" s="216">
        <v>0</v>
      </c>
      <c r="F3" s="205">
        <v>10.09</v>
      </c>
      <c r="G3" s="216">
        <f>C3-D3-E3-F3</f>
        <v>31791.59</v>
      </c>
      <c r="H3" s="103">
        <f>B3-G3</f>
        <v>44537.51000000001</v>
      </c>
      <c r="I3" s="6">
        <f>G3/(B3/100)</f>
        <v>41.65068106397167</v>
      </c>
      <c r="J3" s="8">
        <f t="shared" si="0"/>
        <v>58.34931893602834</v>
      </c>
      <c r="K3" s="109">
        <v>10</v>
      </c>
      <c r="L3" s="56">
        <v>3123.77</v>
      </c>
      <c r="M3" s="8">
        <f t="shared" si="1"/>
        <v>9.825774678146011</v>
      </c>
      <c r="N3" s="50">
        <f t="shared" si="2"/>
        <v>28667.82</v>
      </c>
      <c r="O3" s="88">
        <f t="shared" si="3"/>
        <v>90.17422532185398</v>
      </c>
      <c r="P3" s="89">
        <v>3</v>
      </c>
    </row>
    <row r="4" spans="1:16" ht="12.75">
      <c r="A4" s="96" t="s">
        <v>33</v>
      </c>
      <c r="B4" s="216">
        <v>25874.84</v>
      </c>
      <c r="C4" s="202">
        <v>5607.1</v>
      </c>
      <c r="D4" s="202">
        <v>0</v>
      </c>
      <c r="E4" s="216">
        <v>0</v>
      </c>
      <c r="F4" s="216">
        <v>0</v>
      </c>
      <c r="G4" s="216">
        <f aca="true" t="shared" si="4" ref="G4:G16">C4-D4-E4-F4</f>
        <v>5607.1</v>
      </c>
      <c r="H4" s="103">
        <f aca="true" t="shared" si="5" ref="H4:H16">B4-G4</f>
        <v>20267.739999999998</v>
      </c>
      <c r="I4" s="6">
        <f aca="true" t="shared" si="6" ref="I4:I16">G4/(B4/100)</f>
        <v>21.670085689418755</v>
      </c>
      <c r="J4" s="8">
        <f t="shared" si="0"/>
        <v>78.32991431058123</v>
      </c>
      <c r="K4" s="109">
        <v>7</v>
      </c>
      <c r="L4" s="56">
        <v>2349.56</v>
      </c>
      <c r="M4" s="8">
        <f t="shared" si="1"/>
        <v>41.9033011717287</v>
      </c>
      <c r="N4" s="50">
        <f t="shared" si="2"/>
        <v>3257.5400000000004</v>
      </c>
      <c r="O4" s="88">
        <f t="shared" si="3"/>
        <v>58.0966988282713</v>
      </c>
      <c r="P4" s="89">
        <v>2</v>
      </c>
    </row>
    <row r="5" spans="1:16" ht="12.75">
      <c r="A5" s="95" t="s">
        <v>34</v>
      </c>
      <c r="B5" s="216">
        <v>28869.73</v>
      </c>
      <c r="C5" s="202">
        <v>7651.37</v>
      </c>
      <c r="D5" s="202">
        <v>0</v>
      </c>
      <c r="E5" s="216">
        <v>0</v>
      </c>
      <c r="F5" s="216">
        <v>0</v>
      </c>
      <c r="G5" s="216">
        <f t="shared" si="4"/>
        <v>7651.37</v>
      </c>
      <c r="H5" s="103">
        <f t="shared" si="5"/>
        <v>21218.36</v>
      </c>
      <c r="I5" s="6">
        <f t="shared" si="6"/>
        <v>26.50308818267438</v>
      </c>
      <c r="J5" s="8">
        <f t="shared" si="0"/>
        <v>73.49691181732562</v>
      </c>
      <c r="K5" s="109">
        <v>6</v>
      </c>
      <c r="L5" s="56">
        <v>546.54</v>
      </c>
      <c r="M5" s="8">
        <f t="shared" si="1"/>
        <v>7.1430345153874395</v>
      </c>
      <c r="N5" s="50">
        <f t="shared" si="2"/>
        <v>7104.83</v>
      </c>
      <c r="O5" s="88">
        <f t="shared" si="3"/>
        <v>92.85696548461256</v>
      </c>
      <c r="P5" s="89">
        <v>2</v>
      </c>
    </row>
    <row r="6" spans="1:16" ht="12.75">
      <c r="A6" s="96" t="s">
        <v>35</v>
      </c>
      <c r="B6" s="216">
        <v>90611.52</v>
      </c>
      <c r="C6" s="202">
        <v>35707.1</v>
      </c>
      <c r="D6" s="205">
        <v>0.87</v>
      </c>
      <c r="E6" s="205">
        <v>2842.78</v>
      </c>
      <c r="F6" s="205">
        <v>8.71</v>
      </c>
      <c r="G6" s="216">
        <f t="shared" si="4"/>
        <v>32854.74</v>
      </c>
      <c r="H6" s="103">
        <f t="shared" si="5"/>
        <v>57756.780000000006</v>
      </c>
      <c r="I6" s="6">
        <f t="shared" si="6"/>
        <v>36.2588995306557</v>
      </c>
      <c r="J6" s="8">
        <f t="shared" si="0"/>
        <v>63.741100469344296</v>
      </c>
      <c r="K6" s="109">
        <v>18</v>
      </c>
      <c r="L6" s="56">
        <v>3177.85</v>
      </c>
      <c r="M6" s="8">
        <f t="shared" si="1"/>
        <v>9.672424739930982</v>
      </c>
      <c r="N6" s="50">
        <f t="shared" si="2"/>
        <v>29676.89</v>
      </c>
      <c r="O6" s="88">
        <f t="shared" si="3"/>
        <v>90.32757526006903</v>
      </c>
      <c r="P6" s="89">
        <v>2</v>
      </c>
    </row>
    <row r="7" spans="1:16" ht="12.75">
      <c r="A7" s="95" t="s">
        <v>36</v>
      </c>
      <c r="B7" s="216">
        <v>65929.12</v>
      </c>
      <c r="C7" s="202">
        <v>29797.51</v>
      </c>
      <c r="D7" s="205">
        <v>308.2</v>
      </c>
      <c r="E7" s="216">
        <v>0</v>
      </c>
      <c r="F7" s="205">
        <v>645.52</v>
      </c>
      <c r="G7" s="216">
        <f t="shared" si="4"/>
        <v>28843.789999999997</v>
      </c>
      <c r="H7" s="103">
        <f t="shared" si="5"/>
        <v>37085.33</v>
      </c>
      <c r="I7" s="6">
        <f t="shared" si="6"/>
        <v>43.74969664391091</v>
      </c>
      <c r="J7" s="8">
        <f t="shared" si="0"/>
        <v>56.250303356089084</v>
      </c>
      <c r="K7" s="109">
        <v>8</v>
      </c>
      <c r="L7" s="56">
        <v>2582.75</v>
      </c>
      <c r="M7" s="8">
        <f t="shared" si="1"/>
        <v>8.954267105675088</v>
      </c>
      <c r="N7" s="50">
        <f t="shared" si="2"/>
        <v>26261.039999999997</v>
      </c>
      <c r="O7" s="88">
        <f t="shared" si="3"/>
        <v>91.04573289432491</v>
      </c>
      <c r="P7" s="89">
        <v>3</v>
      </c>
    </row>
    <row r="8" spans="1:16" ht="12.75">
      <c r="A8" s="96" t="s">
        <v>37</v>
      </c>
      <c r="B8" s="216">
        <v>30879.18</v>
      </c>
      <c r="C8" s="202">
        <v>9840.69</v>
      </c>
      <c r="D8" s="205">
        <v>55.23</v>
      </c>
      <c r="E8" s="216">
        <v>0</v>
      </c>
      <c r="F8" s="205">
        <v>81.59</v>
      </c>
      <c r="G8" s="216">
        <f t="shared" si="4"/>
        <v>9703.87</v>
      </c>
      <c r="H8" s="103">
        <f t="shared" si="5"/>
        <v>21175.309999999998</v>
      </c>
      <c r="I8" s="6">
        <f t="shared" si="6"/>
        <v>31.425283961555973</v>
      </c>
      <c r="J8" s="8">
        <f t="shared" si="0"/>
        <v>68.57471603844401</v>
      </c>
      <c r="K8" s="109">
        <v>8</v>
      </c>
      <c r="L8" s="56">
        <v>1020.55</v>
      </c>
      <c r="M8" s="8">
        <f t="shared" si="1"/>
        <v>10.516938087587734</v>
      </c>
      <c r="N8" s="50">
        <f t="shared" si="2"/>
        <v>8683.320000000002</v>
      </c>
      <c r="O8" s="88">
        <f t="shared" si="3"/>
        <v>89.48306191241228</v>
      </c>
      <c r="P8" s="89">
        <v>3</v>
      </c>
    </row>
    <row r="9" spans="1:16" ht="12.75">
      <c r="A9" s="95" t="s">
        <v>38</v>
      </c>
      <c r="B9" s="216">
        <v>62748.21</v>
      </c>
      <c r="C9" s="202">
        <v>22232.55</v>
      </c>
      <c r="D9" s="205">
        <v>168.68</v>
      </c>
      <c r="E9" s="216">
        <v>0</v>
      </c>
      <c r="F9" s="205">
        <v>248.09</v>
      </c>
      <c r="G9" s="216">
        <f t="shared" si="4"/>
        <v>21815.78</v>
      </c>
      <c r="H9" s="103">
        <f t="shared" si="5"/>
        <v>40932.43</v>
      </c>
      <c r="I9" s="6">
        <f t="shared" si="6"/>
        <v>34.767175031765845</v>
      </c>
      <c r="J9" s="8">
        <f t="shared" si="0"/>
        <v>65.23282496823415</v>
      </c>
      <c r="K9" s="109">
        <v>12</v>
      </c>
      <c r="L9" s="56">
        <v>1471.72</v>
      </c>
      <c r="M9" s="8">
        <f t="shared" si="1"/>
        <v>6.746125969367129</v>
      </c>
      <c r="N9" s="50">
        <f t="shared" si="2"/>
        <v>20344.059999999998</v>
      </c>
      <c r="O9" s="88">
        <f t="shared" si="3"/>
        <v>93.25387403063287</v>
      </c>
      <c r="P9" s="89">
        <v>3</v>
      </c>
    </row>
    <row r="10" spans="1:16" ht="12.75">
      <c r="A10" s="96" t="s">
        <v>39</v>
      </c>
      <c r="B10" s="216">
        <v>26135.86</v>
      </c>
      <c r="C10" s="202">
        <v>6644.14</v>
      </c>
      <c r="D10" s="205">
        <v>0.4</v>
      </c>
      <c r="E10" s="216">
        <v>0</v>
      </c>
      <c r="F10" s="205">
        <v>32.21</v>
      </c>
      <c r="G10" s="216">
        <f t="shared" si="4"/>
        <v>6611.530000000001</v>
      </c>
      <c r="H10" s="103">
        <f t="shared" si="5"/>
        <v>19524.33</v>
      </c>
      <c r="I10" s="6">
        <f t="shared" si="6"/>
        <v>25.296776153530054</v>
      </c>
      <c r="J10" s="8">
        <f t="shared" si="0"/>
        <v>74.70322384646994</v>
      </c>
      <c r="K10" s="109">
        <v>8</v>
      </c>
      <c r="L10" s="56">
        <v>612.85</v>
      </c>
      <c r="M10" s="8">
        <f t="shared" si="1"/>
        <v>9.269412677549674</v>
      </c>
      <c r="N10" s="50">
        <f t="shared" si="2"/>
        <v>5998.68</v>
      </c>
      <c r="O10" s="88">
        <f t="shared" si="3"/>
        <v>90.73058732245032</v>
      </c>
      <c r="P10" s="89">
        <v>2</v>
      </c>
    </row>
    <row r="11" spans="1:16" ht="12.75">
      <c r="A11" s="95" t="s">
        <v>40</v>
      </c>
      <c r="B11" s="216">
        <v>27125.71</v>
      </c>
      <c r="C11" s="202">
        <v>8380.75</v>
      </c>
      <c r="D11" s="205">
        <v>234.09</v>
      </c>
      <c r="E11" s="216">
        <v>0</v>
      </c>
      <c r="F11" s="205">
        <v>36.56</v>
      </c>
      <c r="G11" s="216">
        <f t="shared" si="4"/>
        <v>8110.099999999999</v>
      </c>
      <c r="H11" s="103">
        <f t="shared" si="5"/>
        <v>19015.61</v>
      </c>
      <c r="I11" s="6">
        <f t="shared" si="6"/>
        <v>29.898203586191844</v>
      </c>
      <c r="J11" s="8">
        <f t="shared" si="0"/>
        <v>70.10179641380816</v>
      </c>
      <c r="K11" s="109">
        <v>8</v>
      </c>
      <c r="L11" s="56">
        <v>657.02</v>
      </c>
      <c r="M11" s="8">
        <f t="shared" si="1"/>
        <v>8.101256457996818</v>
      </c>
      <c r="N11" s="50">
        <f t="shared" si="2"/>
        <v>7453.08</v>
      </c>
      <c r="O11" s="88">
        <f t="shared" si="3"/>
        <v>91.89874354200317</v>
      </c>
      <c r="P11" s="89">
        <v>3</v>
      </c>
    </row>
    <row r="12" spans="1:16" ht="12.75">
      <c r="A12" s="96" t="s">
        <v>41</v>
      </c>
      <c r="B12" s="216">
        <v>57510.99</v>
      </c>
      <c r="C12" s="202">
        <v>25062.49</v>
      </c>
      <c r="D12" s="205">
        <v>76.24</v>
      </c>
      <c r="E12" s="216">
        <v>0</v>
      </c>
      <c r="F12" s="205">
        <v>165.63</v>
      </c>
      <c r="G12" s="216">
        <f t="shared" si="4"/>
        <v>24820.62</v>
      </c>
      <c r="H12" s="103">
        <f t="shared" si="5"/>
        <v>32690.37</v>
      </c>
      <c r="I12" s="6">
        <f t="shared" si="6"/>
        <v>43.1580468359178</v>
      </c>
      <c r="J12" s="8">
        <f t="shared" si="0"/>
        <v>56.84195316408221</v>
      </c>
      <c r="K12" s="109">
        <v>8</v>
      </c>
      <c r="L12" s="56">
        <v>935.36</v>
      </c>
      <c r="M12" s="8">
        <f t="shared" si="1"/>
        <v>3.7684795947885266</v>
      </c>
      <c r="N12" s="50">
        <f t="shared" si="2"/>
        <v>23885.26</v>
      </c>
      <c r="O12" s="88">
        <f t="shared" si="3"/>
        <v>96.23152040521147</v>
      </c>
      <c r="P12" s="89">
        <v>3</v>
      </c>
    </row>
    <row r="13" spans="1:16" ht="12.75">
      <c r="A13" s="95" t="s">
        <v>42</v>
      </c>
      <c r="B13" s="216">
        <v>25909.02</v>
      </c>
      <c r="C13" s="202">
        <v>7893.61</v>
      </c>
      <c r="D13" s="205">
        <v>653.58</v>
      </c>
      <c r="E13" s="216">
        <v>0</v>
      </c>
      <c r="F13" s="205">
        <v>108.39</v>
      </c>
      <c r="G13" s="216">
        <f t="shared" si="4"/>
        <v>7131.639999999999</v>
      </c>
      <c r="H13" s="103">
        <f t="shared" si="5"/>
        <v>18777.38</v>
      </c>
      <c r="I13" s="6">
        <f t="shared" si="6"/>
        <v>27.52570340367949</v>
      </c>
      <c r="J13" s="8">
        <f t="shared" si="0"/>
        <v>72.47429659632051</v>
      </c>
      <c r="K13" s="109">
        <v>6</v>
      </c>
      <c r="L13" s="56">
        <v>405.89</v>
      </c>
      <c r="M13" s="8">
        <f t="shared" si="1"/>
        <v>5.691397771059673</v>
      </c>
      <c r="N13" s="50">
        <f t="shared" si="2"/>
        <v>6725.749999999999</v>
      </c>
      <c r="O13" s="88">
        <f t="shared" si="3"/>
        <v>94.30860222894033</v>
      </c>
      <c r="P13" s="89">
        <v>3</v>
      </c>
    </row>
    <row r="14" spans="1:16" ht="12.75">
      <c r="A14" s="96" t="s">
        <v>43</v>
      </c>
      <c r="B14" s="216">
        <v>43065.61</v>
      </c>
      <c r="C14" s="202">
        <v>16813.74</v>
      </c>
      <c r="D14" s="205">
        <v>0.15</v>
      </c>
      <c r="E14" s="216">
        <v>0</v>
      </c>
      <c r="F14" s="205">
        <v>67.36</v>
      </c>
      <c r="G14" s="216">
        <f t="shared" si="4"/>
        <v>16746.23</v>
      </c>
      <c r="H14" s="103">
        <f t="shared" si="5"/>
        <v>26319.38</v>
      </c>
      <c r="I14" s="6">
        <f t="shared" si="6"/>
        <v>38.88538906101643</v>
      </c>
      <c r="J14" s="8">
        <f t="shared" si="0"/>
        <v>61.11461093898357</v>
      </c>
      <c r="K14" s="109">
        <v>4</v>
      </c>
      <c r="L14" s="56">
        <v>360.2</v>
      </c>
      <c r="M14" s="8">
        <f t="shared" si="1"/>
        <v>2.150931881384646</v>
      </c>
      <c r="N14" s="50">
        <f t="shared" si="2"/>
        <v>16386.03</v>
      </c>
      <c r="O14" s="88">
        <f t="shared" si="3"/>
        <v>97.84906811861535</v>
      </c>
      <c r="P14" s="89">
        <v>3</v>
      </c>
    </row>
    <row r="15" spans="1:16" ht="12.75">
      <c r="A15" s="95" t="s">
        <v>44</v>
      </c>
      <c r="B15" s="216">
        <v>78062.48</v>
      </c>
      <c r="C15" s="202">
        <v>45904.91</v>
      </c>
      <c r="D15" s="205">
        <v>1.69</v>
      </c>
      <c r="E15" s="205">
        <v>23753.81</v>
      </c>
      <c r="F15" s="205">
        <v>361.12</v>
      </c>
      <c r="G15" s="216">
        <f t="shared" si="4"/>
        <v>21788.29</v>
      </c>
      <c r="H15" s="103">
        <f t="shared" si="5"/>
        <v>56274.189999999995</v>
      </c>
      <c r="I15" s="6">
        <f t="shared" si="6"/>
        <v>27.911347423243537</v>
      </c>
      <c r="J15" s="8">
        <f t="shared" si="0"/>
        <v>72.08865257675646</v>
      </c>
      <c r="K15" s="109">
        <v>8</v>
      </c>
      <c r="L15" s="56">
        <v>4380.73</v>
      </c>
      <c r="M15" s="8">
        <f t="shared" si="1"/>
        <v>20.10589174276641</v>
      </c>
      <c r="N15" s="50">
        <f t="shared" si="2"/>
        <v>17407.56</v>
      </c>
      <c r="O15" s="88">
        <f t="shared" si="3"/>
        <v>79.8941082572336</v>
      </c>
      <c r="P15" s="89">
        <v>4</v>
      </c>
    </row>
    <row r="16" spans="1:16" ht="13.5" thickBot="1">
      <c r="A16" s="117" t="s">
        <v>45</v>
      </c>
      <c r="B16" s="217">
        <v>94773</v>
      </c>
      <c r="C16" s="203">
        <v>43356.8</v>
      </c>
      <c r="D16" s="215">
        <v>1.53</v>
      </c>
      <c r="E16" s="217">
        <v>0</v>
      </c>
      <c r="F16" s="215">
        <v>275.88</v>
      </c>
      <c r="G16" s="217">
        <f t="shared" si="4"/>
        <v>43079.39000000001</v>
      </c>
      <c r="H16" s="200">
        <f t="shared" si="5"/>
        <v>51693.60999999999</v>
      </c>
      <c r="I16" s="9">
        <f t="shared" si="6"/>
        <v>45.455340656094045</v>
      </c>
      <c r="J16" s="77">
        <f t="shared" si="0"/>
        <v>54.544659343905955</v>
      </c>
      <c r="K16" s="110">
        <v>3</v>
      </c>
      <c r="L16" s="76">
        <v>124.77</v>
      </c>
      <c r="M16" s="77">
        <f t="shared" si="1"/>
        <v>0.2896280564789798</v>
      </c>
      <c r="N16" s="81">
        <f t="shared" si="2"/>
        <v>42954.62000000001</v>
      </c>
      <c r="O16" s="119">
        <f t="shared" si="3"/>
        <v>99.71037194352103</v>
      </c>
      <c r="P16" s="91">
        <v>4</v>
      </c>
    </row>
    <row r="17" spans="1:16" ht="13.5" thickBot="1">
      <c r="A17" s="207" t="s">
        <v>281</v>
      </c>
      <c r="B17" s="188">
        <f aca="true" t="shared" si="7" ref="B17:H17">SUM(B2:B16)</f>
        <v>756073.51</v>
      </c>
      <c r="C17" s="188">
        <f t="shared" si="7"/>
        <v>304019.48</v>
      </c>
      <c r="D17" s="188">
        <f t="shared" si="7"/>
        <v>1510.6300000000003</v>
      </c>
      <c r="E17" s="188">
        <f t="shared" si="7"/>
        <v>26596.59</v>
      </c>
      <c r="F17" s="188">
        <f t="shared" si="7"/>
        <v>2074.89</v>
      </c>
      <c r="G17" s="188">
        <f t="shared" si="7"/>
        <v>273837.37000000005</v>
      </c>
      <c r="H17" s="179">
        <f t="shared" si="7"/>
        <v>482236.14</v>
      </c>
      <c r="I17" s="64">
        <f>G17/B17*100</f>
        <v>36.21835263081761</v>
      </c>
      <c r="J17" s="163"/>
      <c r="K17" s="228"/>
      <c r="L17" s="161">
        <f>SUM(L2:L16)</f>
        <v>22427.5</v>
      </c>
      <c r="M17" s="163"/>
      <c r="N17" s="179">
        <f>SUM(N2:N16)</f>
        <v>251409.87</v>
      </c>
      <c r="O17" s="208">
        <f>N17/G17*100</f>
        <v>91.80991988054807</v>
      </c>
      <c r="P17" s="178">
        <v>3</v>
      </c>
    </row>
    <row r="18" spans="1:16" ht="13.5" thickBot="1">
      <c r="A18" s="206" t="s">
        <v>282</v>
      </c>
      <c r="B18" s="125">
        <f>AVERAGE(B2:B16)</f>
        <v>50404.90066666667</v>
      </c>
      <c r="C18" s="125">
        <f>AVERAGE(C2:C16)</f>
        <v>20267.965333333334</v>
      </c>
      <c r="D18" s="125"/>
      <c r="E18" s="125"/>
      <c r="F18" s="125"/>
      <c r="G18" s="125">
        <f>AVERAGE(G2:G16)</f>
        <v>18255.82466666667</v>
      </c>
      <c r="H18" s="125">
        <f>AVERAGE(H2:H16)</f>
        <v>32149.076</v>
      </c>
      <c r="I18" s="128">
        <f>G18/B18*100</f>
        <v>36.21835263081761</v>
      </c>
      <c r="J18" s="212"/>
      <c r="K18" s="212"/>
      <c r="L18" s="209"/>
      <c r="M18" s="212"/>
      <c r="N18" s="125"/>
      <c r="O18" s="212"/>
      <c r="P18" s="213">
        <f>AVERAGE(P2:P16)</f>
        <v>2.8666666666666667</v>
      </c>
    </row>
    <row r="19" spans="12:14" ht="13.5" thickBot="1">
      <c r="L19" s="131"/>
      <c r="N19" s="53"/>
    </row>
    <row r="20" spans="12:14" ht="13.5" hidden="1" thickBot="1">
      <c r="L20" s="131"/>
      <c r="N20" s="53"/>
    </row>
    <row r="21" spans="1:12" ht="13.5" thickBot="1">
      <c r="A21" s="20"/>
      <c r="B21" s="46" t="s">
        <v>9</v>
      </c>
      <c r="C21" s="34" t="s">
        <v>10</v>
      </c>
      <c r="D21" s="34" t="s">
        <v>11</v>
      </c>
      <c r="E21" s="35" t="s">
        <v>12</v>
      </c>
      <c r="H21" s="53"/>
      <c r="J21" s="53"/>
      <c r="L21" s="132"/>
    </row>
    <row r="22" spans="1:12" ht="12.75">
      <c r="A22" s="173" t="s">
        <v>49</v>
      </c>
      <c r="B22" s="248">
        <v>51</v>
      </c>
      <c r="C22" s="249">
        <v>0.08</v>
      </c>
      <c r="D22" s="250">
        <v>3651.64</v>
      </c>
      <c r="E22" s="258">
        <v>439.79</v>
      </c>
      <c r="H22" s="53"/>
      <c r="J22" s="53"/>
      <c r="L22" s="132"/>
    </row>
    <row r="23" spans="1:12" ht="12.75">
      <c r="A23" s="191" t="s">
        <v>309</v>
      </c>
      <c r="B23" s="222">
        <v>52</v>
      </c>
      <c r="C23" s="185">
        <v>0.08</v>
      </c>
      <c r="D23" s="167">
        <v>3661.66</v>
      </c>
      <c r="E23" s="186"/>
      <c r="H23" s="53"/>
      <c r="J23" s="53"/>
      <c r="L23" s="132"/>
    </row>
    <row r="24" spans="1:12" ht="12.75">
      <c r="A24" s="175" t="s">
        <v>48</v>
      </c>
      <c r="B24" s="252">
        <v>401</v>
      </c>
      <c r="C24" s="259">
        <v>0.54</v>
      </c>
      <c r="D24" s="254">
        <v>16968.01</v>
      </c>
      <c r="E24" s="260">
        <v>628.65</v>
      </c>
      <c r="H24" s="53"/>
      <c r="J24" s="53"/>
      <c r="L24" s="132"/>
    </row>
    <row r="25" spans="1:12" ht="13.5" thickBot="1">
      <c r="A25" s="193" t="s">
        <v>311</v>
      </c>
      <c r="B25" s="225">
        <v>394</v>
      </c>
      <c r="C25" s="226">
        <v>9.34</v>
      </c>
      <c r="D25" s="169">
        <v>17522.87</v>
      </c>
      <c r="E25" s="184"/>
      <c r="H25" s="53"/>
      <c r="J25" s="53"/>
      <c r="L25" s="132"/>
    </row>
    <row r="26" spans="12:14" ht="12.75">
      <c r="L26" s="131"/>
      <c r="N26" s="53"/>
    </row>
    <row r="27" spans="12:14" ht="12.75">
      <c r="L27" s="131"/>
      <c r="N27" s="53"/>
    </row>
    <row r="28" spans="12:14" ht="13.5" thickBot="1">
      <c r="L28" s="131"/>
      <c r="N28" s="53"/>
    </row>
    <row r="29" spans="1:16" ht="13.5" thickBot="1">
      <c r="A29" s="45" t="s">
        <v>13</v>
      </c>
      <c r="B29" s="30" t="s">
        <v>2</v>
      </c>
      <c r="C29" s="46" t="s">
        <v>1</v>
      </c>
      <c r="D29" s="34" t="s">
        <v>293</v>
      </c>
      <c r="E29" s="34" t="s">
        <v>294</v>
      </c>
      <c r="F29" s="34" t="s">
        <v>295</v>
      </c>
      <c r="G29" s="34" t="s">
        <v>296</v>
      </c>
      <c r="H29" s="34" t="s">
        <v>3</v>
      </c>
      <c r="I29" s="34" t="s">
        <v>5</v>
      </c>
      <c r="J29" s="35" t="s">
        <v>4</v>
      </c>
      <c r="K29" s="46" t="s">
        <v>6</v>
      </c>
      <c r="L29" s="133" t="s">
        <v>7</v>
      </c>
      <c r="M29" s="35" t="s">
        <v>8</v>
      </c>
      <c r="N29" s="60" t="s">
        <v>261</v>
      </c>
      <c r="O29" s="25" t="s">
        <v>262</v>
      </c>
      <c r="P29" s="31" t="s">
        <v>289</v>
      </c>
    </row>
    <row r="30" spans="1:16" ht="12.75">
      <c r="A30" s="94" t="s">
        <v>32</v>
      </c>
      <c r="B30" s="201">
        <v>112352.34</v>
      </c>
      <c r="C30" s="201">
        <v>42933.05</v>
      </c>
      <c r="D30" s="204">
        <v>491.69</v>
      </c>
      <c r="E30" s="201">
        <v>0</v>
      </c>
      <c r="F30" s="204">
        <v>80.14</v>
      </c>
      <c r="G30" s="201">
        <f aca="true" t="shared" si="8" ref="G30:G36">C30-D30-E30-F30</f>
        <v>42361.22</v>
      </c>
      <c r="H30" s="199">
        <f aca="true" t="shared" si="9" ref="H30:H36">B30-G30</f>
        <v>69991.12</v>
      </c>
      <c r="I30" s="38">
        <f aca="true" t="shared" si="10" ref="I30:I36">G30/(B30/100)</f>
        <v>37.70390541042581</v>
      </c>
      <c r="J30" s="39">
        <f aca="true" t="shared" si="11" ref="J30:J36">H30/(B30/100)</f>
        <v>62.29609458957418</v>
      </c>
      <c r="K30" s="108">
        <v>13</v>
      </c>
      <c r="L30" s="92">
        <v>3856.92</v>
      </c>
      <c r="M30" s="39">
        <f aca="true" t="shared" si="12" ref="M30:M36">L30/(G30/100)</f>
        <v>9.10483692396017</v>
      </c>
      <c r="N30" s="51">
        <f aca="true" t="shared" si="13" ref="N30:N36">G30-L30</f>
        <v>38504.3</v>
      </c>
      <c r="O30" s="86">
        <f aca="true" t="shared" si="14" ref="O30:O36">N30/(G30/100)</f>
        <v>90.89516307603984</v>
      </c>
      <c r="P30" s="87">
        <v>3</v>
      </c>
    </row>
    <row r="31" spans="1:16" ht="12.75">
      <c r="A31" s="95" t="s">
        <v>35</v>
      </c>
      <c r="B31" s="202">
        <v>194548.83</v>
      </c>
      <c r="C31" s="202">
        <v>87219.11</v>
      </c>
      <c r="D31" s="205">
        <v>2.56</v>
      </c>
      <c r="E31" s="205">
        <v>26596.58</v>
      </c>
      <c r="F31" s="205">
        <v>379.92</v>
      </c>
      <c r="G31" s="202">
        <f t="shared" si="8"/>
        <v>60240.05</v>
      </c>
      <c r="H31" s="103">
        <f t="shared" si="9"/>
        <v>134308.77999999997</v>
      </c>
      <c r="I31" s="6">
        <f t="shared" si="10"/>
        <v>30.963974442817264</v>
      </c>
      <c r="J31" s="8">
        <f t="shared" si="11"/>
        <v>69.03602555718273</v>
      </c>
      <c r="K31" s="109">
        <v>21</v>
      </c>
      <c r="L31" s="134">
        <v>9908.14</v>
      </c>
      <c r="M31" s="8">
        <f t="shared" si="12"/>
        <v>16.44776191254821</v>
      </c>
      <c r="N31" s="50">
        <f t="shared" si="13"/>
        <v>50331.91</v>
      </c>
      <c r="O31" s="88">
        <f t="shared" si="14"/>
        <v>83.55223808745178</v>
      </c>
      <c r="P31" s="89">
        <v>3</v>
      </c>
    </row>
    <row r="32" spans="1:16" ht="12.75">
      <c r="A32" s="96" t="s">
        <v>50</v>
      </c>
      <c r="B32" s="202">
        <v>99009.55</v>
      </c>
      <c r="C32" s="202">
        <v>29960.08</v>
      </c>
      <c r="D32" s="205">
        <v>461.18</v>
      </c>
      <c r="E32" s="202">
        <v>0</v>
      </c>
      <c r="F32" s="205">
        <v>180.13</v>
      </c>
      <c r="G32" s="202">
        <f t="shared" si="8"/>
        <v>29318.77</v>
      </c>
      <c r="H32" s="103">
        <f t="shared" si="9"/>
        <v>69690.78</v>
      </c>
      <c r="I32" s="6">
        <f t="shared" si="10"/>
        <v>29.612062674762182</v>
      </c>
      <c r="J32" s="8">
        <f t="shared" si="11"/>
        <v>70.38793732523781</v>
      </c>
      <c r="K32" s="109">
        <v>19</v>
      </c>
      <c r="L32" s="134">
        <v>2574.78</v>
      </c>
      <c r="M32" s="8">
        <f t="shared" si="12"/>
        <v>8.78201916383259</v>
      </c>
      <c r="N32" s="50">
        <f t="shared" si="13"/>
        <v>26743.99</v>
      </c>
      <c r="O32" s="88">
        <f t="shared" si="14"/>
        <v>91.21798083616741</v>
      </c>
      <c r="P32" s="89">
        <v>2</v>
      </c>
    </row>
    <row r="33" spans="1:16" ht="12.75">
      <c r="A33" s="95" t="s">
        <v>51</v>
      </c>
      <c r="B33" s="202">
        <v>26135.86</v>
      </c>
      <c r="C33" s="202">
        <v>6644.14</v>
      </c>
      <c r="D33" s="205">
        <v>0.4</v>
      </c>
      <c r="E33" s="202">
        <v>0</v>
      </c>
      <c r="F33" s="205">
        <v>32.21</v>
      </c>
      <c r="G33" s="202">
        <f t="shared" si="8"/>
        <v>6611.530000000001</v>
      </c>
      <c r="H33" s="103">
        <f t="shared" si="9"/>
        <v>19524.33</v>
      </c>
      <c r="I33" s="6">
        <f t="shared" si="10"/>
        <v>25.296776153530054</v>
      </c>
      <c r="J33" s="8">
        <f t="shared" si="11"/>
        <v>74.70322384646994</v>
      </c>
      <c r="K33" s="109">
        <v>8</v>
      </c>
      <c r="L33" s="134">
        <v>612.85</v>
      </c>
      <c r="M33" s="8">
        <f t="shared" si="12"/>
        <v>9.269412677549674</v>
      </c>
      <c r="N33" s="50">
        <f t="shared" si="13"/>
        <v>5998.68</v>
      </c>
      <c r="O33" s="88">
        <f t="shared" si="14"/>
        <v>90.73058732245032</v>
      </c>
      <c r="P33" s="89">
        <v>2</v>
      </c>
    </row>
    <row r="34" spans="1:16" ht="12.75">
      <c r="A34" s="96" t="s">
        <v>52</v>
      </c>
      <c r="B34" s="202">
        <v>128677.33</v>
      </c>
      <c r="C34" s="202">
        <v>52030.06</v>
      </c>
      <c r="D34" s="205">
        <v>476.89</v>
      </c>
      <c r="E34" s="202">
        <v>0</v>
      </c>
      <c r="F34" s="205">
        <v>893.6</v>
      </c>
      <c r="G34" s="202">
        <f t="shared" si="8"/>
        <v>50659.57</v>
      </c>
      <c r="H34" s="103">
        <f t="shared" si="9"/>
        <v>78017.76000000001</v>
      </c>
      <c r="I34" s="6">
        <f t="shared" si="10"/>
        <v>39.369460028429245</v>
      </c>
      <c r="J34" s="8">
        <f t="shared" si="11"/>
        <v>60.630539971570755</v>
      </c>
      <c r="K34" s="109">
        <v>15</v>
      </c>
      <c r="L34" s="134">
        <v>4054.48</v>
      </c>
      <c r="M34" s="8">
        <f t="shared" si="12"/>
        <v>8.003384158215319</v>
      </c>
      <c r="N34" s="50">
        <f t="shared" si="13"/>
        <v>46605.09</v>
      </c>
      <c r="O34" s="88">
        <f t="shared" si="14"/>
        <v>91.99661584178467</v>
      </c>
      <c r="P34" s="89">
        <v>3</v>
      </c>
    </row>
    <row r="35" spans="1:16" ht="12.75">
      <c r="A35" s="95" t="s">
        <v>41</v>
      </c>
      <c r="B35" s="202">
        <v>57510.99</v>
      </c>
      <c r="C35" s="202">
        <v>25062.49</v>
      </c>
      <c r="D35" s="205">
        <v>76.24</v>
      </c>
      <c r="E35" s="202">
        <v>0</v>
      </c>
      <c r="F35" s="205">
        <v>165.63</v>
      </c>
      <c r="G35" s="202">
        <f t="shared" si="8"/>
        <v>24820.62</v>
      </c>
      <c r="H35" s="103">
        <f t="shared" si="9"/>
        <v>32690.37</v>
      </c>
      <c r="I35" s="6">
        <f t="shared" si="10"/>
        <v>43.1580468359178</v>
      </c>
      <c r="J35" s="8">
        <f t="shared" si="11"/>
        <v>56.84195316408221</v>
      </c>
      <c r="K35" s="109">
        <v>8</v>
      </c>
      <c r="L35" s="134">
        <v>935.36</v>
      </c>
      <c r="M35" s="8">
        <f t="shared" si="12"/>
        <v>3.7684795947885266</v>
      </c>
      <c r="N35" s="50">
        <f t="shared" si="13"/>
        <v>23885.26</v>
      </c>
      <c r="O35" s="88">
        <f t="shared" si="14"/>
        <v>96.23152040521147</v>
      </c>
      <c r="P35" s="89">
        <v>3</v>
      </c>
    </row>
    <row r="36" spans="1:16" ht="13.5" thickBot="1">
      <c r="A36" s="117" t="s">
        <v>45</v>
      </c>
      <c r="B36" s="203">
        <v>137838.61</v>
      </c>
      <c r="C36" s="203">
        <v>60170.55</v>
      </c>
      <c r="D36" s="215">
        <v>1.68</v>
      </c>
      <c r="E36" s="203">
        <v>0</v>
      </c>
      <c r="F36" s="215">
        <v>343.25</v>
      </c>
      <c r="G36" s="203">
        <f t="shared" si="8"/>
        <v>59825.62</v>
      </c>
      <c r="H36" s="200">
        <f t="shared" si="9"/>
        <v>78012.98999999999</v>
      </c>
      <c r="I36" s="9">
        <f t="shared" si="10"/>
        <v>43.40265764432767</v>
      </c>
      <c r="J36" s="77">
        <f t="shared" si="11"/>
        <v>56.59734235567233</v>
      </c>
      <c r="K36" s="110">
        <v>5</v>
      </c>
      <c r="L36" s="93">
        <v>484.97</v>
      </c>
      <c r="M36" s="77">
        <f t="shared" si="12"/>
        <v>0.8106393214144709</v>
      </c>
      <c r="N36" s="81">
        <f t="shared" si="13"/>
        <v>59340.65</v>
      </c>
      <c r="O36" s="119">
        <f t="shared" si="14"/>
        <v>99.18936067858553</v>
      </c>
      <c r="P36" s="91">
        <v>3</v>
      </c>
    </row>
    <row r="37" spans="1:16" ht="13.5" thickBot="1">
      <c r="A37" s="207" t="s">
        <v>281</v>
      </c>
      <c r="B37" s="188">
        <f aca="true" t="shared" si="15" ref="B37:H37">SUM(B30:B36)</f>
        <v>756073.5099999999</v>
      </c>
      <c r="C37" s="188">
        <f t="shared" si="15"/>
        <v>304019.48</v>
      </c>
      <c r="D37" s="188">
        <f t="shared" si="15"/>
        <v>1510.64</v>
      </c>
      <c r="E37" s="188">
        <f t="shared" si="15"/>
        <v>26596.58</v>
      </c>
      <c r="F37" s="188">
        <f t="shared" si="15"/>
        <v>2074.88</v>
      </c>
      <c r="G37" s="188">
        <f t="shared" si="15"/>
        <v>273837.38</v>
      </c>
      <c r="H37" s="179">
        <f t="shared" si="15"/>
        <v>482236.12999999995</v>
      </c>
      <c r="I37" s="64">
        <f>G37/B37*100</f>
        <v>36.21835395344032</v>
      </c>
      <c r="J37" s="163"/>
      <c r="K37" s="228"/>
      <c r="L37" s="161">
        <f>SUM(L30:L36)</f>
        <v>22427.5</v>
      </c>
      <c r="M37" s="163"/>
      <c r="N37" s="179">
        <f>SUM(N30:N36)</f>
        <v>251409.88</v>
      </c>
      <c r="O37" s="208">
        <f>N37/G37*100</f>
        <v>91.80992017963362</v>
      </c>
      <c r="P37" s="178">
        <v>3</v>
      </c>
    </row>
    <row r="38" spans="1:16" ht="13.5" thickBot="1">
      <c r="A38" s="206" t="s">
        <v>283</v>
      </c>
      <c r="B38" s="125">
        <f>AVERAGE(B30:B36)</f>
        <v>108010.50142857141</v>
      </c>
      <c r="C38" s="125">
        <f>AVERAGE(C30:C36)</f>
        <v>43431.35428571428</v>
      </c>
      <c r="D38" s="125"/>
      <c r="E38" s="125"/>
      <c r="F38" s="125"/>
      <c r="G38" s="125">
        <f>AVERAGE(G30:G36)</f>
        <v>39119.625714285714</v>
      </c>
      <c r="H38" s="125">
        <f>AVERAGE(H30:H36)</f>
        <v>68890.8757142857</v>
      </c>
      <c r="I38" s="128">
        <f>G38/B38*100</f>
        <v>36.21835395344032</v>
      </c>
      <c r="J38" s="212"/>
      <c r="K38" s="212"/>
      <c r="L38" s="240"/>
      <c r="M38" s="212"/>
      <c r="N38" s="212"/>
      <c r="O38" s="212"/>
      <c r="P38" s="213">
        <f>AVERAGE(P30:P36)</f>
        <v>2.7142857142857144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0.625" style="0" customWidth="1"/>
    <col min="2" max="2" width="20.875" style="0" customWidth="1"/>
    <col min="3" max="4" width="19.75390625" style="0" customWidth="1"/>
    <col min="5" max="5" width="23.75390625" style="0" customWidth="1"/>
    <col min="6" max="7" width="18.125" style="0" customWidth="1"/>
    <col min="8" max="8" width="20.75390625" style="0" customWidth="1"/>
    <col min="9" max="9" width="24.75390625" style="0" customWidth="1"/>
    <col min="10" max="10" width="14.875" style="0" customWidth="1"/>
    <col min="11" max="11" width="14.625" style="0" customWidth="1"/>
    <col min="12" max="12" width="16.00390625" style="0" customWidth="1"/>
    <col min="13" max="13" width="17.875" style="0" customWidth="1"/>
    <col min="14" max="14" width="16.125" style="0" customWidth="1"/>
    <col min="15" max="15" width="16.25390625" style="0" customWidth="1"/>
    <col min="16" max="16" width="24.75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8" t="s">
        <v>56</v>
      </c>
      <c r="B2" s="201">
        <v>69004.29</v>
      </c>
      <c r="C2" s="201">
        <v>20768.88</v>
      </c>
      <c r="D2" s="204">
        <v>2.75</v>
      </c>
      <c r="E2" s="201">
        <v>0</v>
      </c>
      <c r="F2" s="204">
        <v>16.18</v>
      </c>
      <c r="G2" s="201">
        <f>C2-D2-E2-F2</f>
        <v>20749.95</v>
      </c>
      <c r="H2" s="74">
        <f>B2-G2</f>
        <v>48254.34</v>
      </c>
      <c r="I2" s="15">
        <f>G2/(B2/100)</f>
        <v>30.070521702346337</v>
      </c>
      <c r="J2" s="7">
        <f aca="true" t="shared" si="0" ref="J2:J27">H2/(B2/100)</f>
        <v>69.92947829765367</v>
      </c>
      <c r="K2" s="42">
        <v>13</v>
      </c>
      <c r="L2" s="56">
        <v>4919.9</v>
      </c>
      <c r="M2" s="107">
        <f aca="true" t="shared" si="1" ref="M2:M27">L2/(G2/100)</f>
        <v>23.710418579321875</v>
      </c>
      <c r="N2" s="51">
        <f aca="true" t="shared" si="2" ref="N2:N27">G2-L2</f>
        <v>15830.050000000001</v>
      </c>
      <c r="O2" s="86">
        <f aca="true" t="shared" si="3" ref="O2:O27">N2/(G2/100)</f>
        <v>76.28958142067812</v>
      </c>
      <c r="P2" s="87">
        <v>2</v>
      </c>
    </row>
    <row r="3" spans="1:16" ht="12.75">
      <c r="A3" s="99" t="s">
        <v>57</v>
      </c>
      <c r="B3" s="202">
        <v>41574.01</v>
      </c>
      <c r="C3" s="202">
        <v>16430.16</v>
      </c>
      <c r="D3" s="202">
        <v>1371.49</v>
      </c>
      <c r="E3" s="202">
        <v>0</v>
      </c>
      <c r="F3" s="205">
        <v>90.23</v>
      </c>
      <c r="G3" s="202">
        <f>C3-D3-E3-F3</f>
        <v>14968.44</v>
      </c>
      <c r="H3" s="103">
        <f>B3-G3</f>
        <v>26605.57</v>
      </c>
      <c r="I3" s="6">
        <f>G3/(B3/100)</f>
        <v>36.00432096879757</v>
      </c>
      <c r="J3" s="8">
        <f t="shared" si="0"/>
        <v>63.99567903120242</v>
      </c>
      <c r="K3" s="41">
        <v>8</v>
      </c>
      <c r="L3" s="56">
        <v>1983.1</v>
      </c>
      <c r="M3" s="88">
        <f t="shared" si="1"/>
        <v>13.248541598189256</v>
      </c>
      <c r="N3" s="50">
        <f t="shared" si="2"/>
        <v>12985.34</v>
      </c>
      <c r="O3" s="88">
        <f t="shared" si="3"/>
        <v>86.75145840181074</v>
      </c>
      <c r="P3" s="89">
        <v>3</v>
      </c>
    </row>
    <row r="4" spans="1:16" ht="12.75">
      <c r="A4" s="100" t="s">
        <v>259</v>
      </c>
      <c r="B4" s="202">
        <v>37803.29</v>
      </c>
      <c r="C4" s="202">
        <v>4722.41</v>
      </c>
      <c r="D4" s="202">
        <v>1087.36</v>
      </c>
      <c r="E4" s="202">
        <v>0</v>
      </c>
      <c r="F4" s="205">
        <v>44.55</v>
      </c>
      <c r="G4" s="202">
        <f aca="true" t="shared" si="4" ref="G4:G27">C4-D4-E4-F4</f>
        <v>3590.5</v>
      </c>
      <c r="H4" s="103">
        <f aca="true" t="shared" si="5" ref="H4:H27">B4-G4</f>
        <v>34212.79</v>
      </c>
      <c r="I4" s="6">
        <f aca="true" t="shared" si="6" ref="I4:I27">G4/(B4/100)</f>
        <v>9.497850583904206</v>
      </c>
      <c r="J4" s="8">
        <f t="shared" si="0"/>
        <v>90.5021494160958</v>
      </c>
      <c r="K4" s="41">
        <v>8</v>
      </c>
      <c r="L4" s="56">
        <v>822.19</v>
      </c>
      <c r="M4" s="107">
        <f t="shared" si="1"/>
        <v>22.899039131040247</v>
      </c>
      <c r="N4" s="50">
        <f t="shared" si="2"/>
        <v>2768.31</v>
      </c>
      <c r="O4" s="88">
        <f t="shared" si="3"/>
        <v>77.10096086895975</v>
      </c>
      <c r="P4" s="89">
        <v>1</v>
      </c>
    </row>
    <row r="5" spans="1:16" ht="12.75">
      <c r="A5" s="99" t="s">
        <v>58</v>
      </c>
      <c r="B5" s="202">
        <v>27446.74</v>
      </c>
      <c r="C5" s="202">
        <v>4491.54</v>
      </c>
      <c r="D5" s="202">
        <v>0</v>
      </c>
      <c r="E5" s="202">
        <v>0</v>
      </c>
      <c r="F5" s="205">
        <v>68.98</v>
      </c>
      <c r="G5" s="202">
        <f t="shared" si="4"/>
        <v>4422.56</v>
      </c>
      <c r="H5" s="103">
        <f t="shared" si="5"/>
        <v>23024.18</v>
      </c>
      <c r="I5" s="6">
        <f t="shared" si="6"/>
        <v>16.113243321429067</v>
      </c>
      <c r="J5" s="8">
        <f t="shared" si="0"/>
        <v>83.88675667857093</v>
      </c>
      <c r="K5" s="41">
        <v>4</v>
      </c>
      <c r="L5" s="56">
        <v>766.46</v>
      </c>
      <c r="M5" s="88">
        <f t="shared" si="1"/>
        <v>17.330686299337938</v>
      </c>
      <c r="N5" s="50">
        <f t="shared" si="2"/>
        <v>3656.1000000000004</v>
      </c>
      <c r="O5" s="88">
        <f t="shared" si="3"/>
        <v>82.66931370066206</v>
      </c>
      <c r="P5" s="89">
        <v>2</v>
      </c>
    </row>
    <row r="6" spans="1:16" ht="12.75">
      <c r="A6" s="100" t="s">
        <v>59</v>
      </c>
      <c r="B6" s="202">
        <v>58061.14</v>
      </c>
      <c r="C6" s="202">
        <v>16067.9</v>
      </c>
      <c r="D6" s="205">
        <v>0.14</v>
      </c>
      <c r="E6" s="202">
        <v>0</v>
      </c>
      <c r="F6" s="205">
        <v>218.24</v>
      </c>
      <c r="G6" s="202">
        <f t="shared" si="4"/>
        <v>15849.52</v>
      </c>
      <c r="H6" s="103">
        <f t="shared" si="5"/>
        <v>42211.619999999995</v>
      </c>
      <c r="I6" s="6">
        <f t="shared" si="6"/>
        <v>27.297982781598847</v>
      </c>
      <c r="J6" s="8">
        <f t="shared" si="0"/>
        <v>72.70201721840115</v>
      </c>
      <c r="K6" s="41">
        <v>14</v>
      </c>
      <c r="L6" s="56">
        <v>2394.14</v>
      </c>
      <c r="M6" s="107">
        <f t="shared" si="1"/>
        <v>15.105441678990907</v>
      </c>
      <c r="N6" s="50">
        <f t="shared" si="2"/>
        <v>13455.380000000001</v>
      </c>
      <c r="O6" s="88">
        <f t="shared" si="3"/>
        <v>84.89455832100909</v>
      </c>
      <c r="P6" s="89">
        <v>2</v>
      </c>
    </row>
    <row r="7" spans="1:16" ht="12.75">
      <c r="A7" s="99" t="s">
        <v>60</v>
      </c>
      <c r="B7" s="202">
        <v>18431.53</v>
      </c>
      <c r="C7" s="202">
        <v>1585.95</v>
      </c>
      <c r="D7" s="202">
        <v>0</v>
      </c>
      <c r="E7" s="202">
        <v>0</v>
      </c>
      <c r="F7" s="205">
        <v>0.82</v>
      </c>
      <c r="G7" s="202">
        <f t="shared" si="4"/>
        <v>1585.13</v>
      </c>
      <c r="H7" s="103">
        <f t="shared" si="5"/>
        <v>16846.399999999998</v>
      </c>
      <c r="I7" s="6">
        <f t="shared" si="6"/>
        <v>8.600099937444153</v>
      </c>
      <c r="J7" s="8">
        <f t="shared" si="0"/>
        <v>91.39990006255584</v>
      </c>
      <c r="K7" s="41">
        <v>7</v>
      </c>
      <c r="L7" s="56">
        <v>335.22</v>
      </c>
      <c r="M7" s="88">
        <f t="shared" si="1"/>
        <v>21.147792294638293</v>
      </c>
      <c r="N7" s="50">
        <f t="shared" si="2"/>
        <v>1249.91</v>
      </c>
      <c r="O7" s="88">
        <f t="shared" si="3"/>
        <v>78.8522077053617</v>
      </c>
      <c r="P7" s="89">
        <v>1</v>
      </c>
    </row>
    <row r="8" spans="1:16" ht="12.75">
      <c r="A8" s="100" t="s">
        <v>61</v>
      </c>
      <c r="B8" s="202">
        <v>31838.89</v>
      </c>
      <c r="C8" s="202">
        <v>15549.82</v>
      </c>
      <c r="D8" s="205">
        <v>0.02</v>
      </c>
      <c r="E8" s="202">
        <v>0</v>
      </c>
      <c r="F8" s="205">
        <v>408.76</v>
      </c>
      <c r="G8" s="202">
        <f t="shared" si="4"/>
        <v>15141.039999999999</v>
      </c>
      <c r="H8" s="103">
        <f t="shared" si="5"/>
        <v>16697.85</v>
      </c>
      <c r="I8" s="6">
        <f t="shared" si="6"/>
        <v>47.55517544738526</v>
      </c>
      <c r="J8" s="8">
        <f t="shared" si="0"/>
        <v>52.44482455261474</v>
      </c>
      <c r="K8" s="41">
        <v>6</v>
      </c>
      <c r="L8" s="56">
        <v>2003.56</v>
      </c>
      <c r="M8" s="107">
        <f t="shared" si="1"/>
        <v>13.23264452111612</v>
      </c>
      <c r="N8" s="50">
        <f t="shared" si="2"/>
        <v>13137.48</v>
      </c>
      <c r="O8" s="88">
        <f t="shared" si="3"/>
        <v>86.76735547888389</v>
      </c>
      <c r="P8" s="89">
        <v>4</v>
      </c>
    </row>
    <row r="9" spans="1:16" ht="12.75">
      <c r="A9" s="99" t="s">
        <v>62</v>
      </c>
      <c r="B9" s="202">
        <v>24606</v>
      </c>
      <c r="C9" s="202">
        <v>7367.28</v>
      </c>
      <c r="D9" s="205">
        <v>13.61</v>
      </c>
      <c r="E9" s="202">
        <v>0</v>
      </c>
      <c r="F9" s="205">
        <v>110.55</v>
      </c>
      <c r="G9" s="202">
        <f t="shared" si="4"/>
        <v>7243.12</v>
      </c>
      <c r="H9" s="103">
        <f t="shared" si="5"/>
        <v>17362.88</v>
      </c>
      <c r="I9" s="6">
        <f t="shared" si="6"/>
        <v>29.436397626595138</v>
      </c>
      <c r="J9" s="8">
        <f t="shared" si="0"/>
        <v>70.56360237340486</v>
      </c>
      <c r="K9" s="41">
        <v>6</v>
      </c>
      <c r="L9" s="56">
        <v>391.1</v>
      </c>
      <c r="M9" s="88">
        <f t="shared" si="1"/>
        <v>5.399606799279868</v>
      </c>
      <c r="N9" s="50">
        <f t="shared" si="2"/>
        <v>6852.0199999999995</v>
      </c>
      <c r="O9" s="88">
        <f t="shared" si="3"/>
        <v>94.60039320072012</v>
      </c>
      <c r="P9" s="89">
        <v>2</v>
      </c>
    </row>
    <row r="10" spans="1:16" ht="12.75">
      <c r="A10" s="100" t="s">
        <v>63</v>
      </c>
      <c r="B10" s="202">
        <v>35080.32</v>
      </c>
      <c r="C10" s="202">
        <v>11069.44</v>
      </c>
      <c r="D10" s="205">
        <v>1633.36</v>
      </c>
      <c r="E10" s="202">
        <v>0</v>
      </c>
      <c r="F10" s="205">
        <v>214.37</v>
      </c>
      <c r="G10" s="202">
        <f t="shared" si="4"/>
        <v>9221.71</v>
      </c>
      <c r="H10" s="103">
        <f t="shared" si="5"/>
        <v>25858.61</v>
      </c>
      <c r="I10" s="6">
        <f t="shared" si="6"/>
        <v>26.287416990494954</v>
      </c>
      <c r="J10" s="8">
        <f t="shared" si="0"/>
        <v>73.71258300950504</v>
      </c>
      <c r="K10" s="41">
        <v>11</v>
      </c>
      <c r="L10" s="56">
        <v>481.18</v>
      </c>
      <c r="M10" s="107">
        <f t="shared" si="1"/>
        <v>5.217904271550505</v>
      </c>
      <c r="N10" s="50">
        <f t="shared" si="2"/>
        <v>8740.529999999999</v>
      </c>
      <c r="O10" s="88">
        <f t="shared" si="3"/>
        <v>94.78209572844949</v>
      </c>
      <c r="P10" s="89">
        <v>3</v>
      </c>
    </row>
    <row r="11" spans="1:16" ht="12.75">
      <c r="A11" s="99" t="s">
        <v>64</v>
      </c>
      <c r="B11" s="202">
        <v>58333.33</v>
      </c>
      <c r="C11" s="202">
        <v>7984.84</v>
      </c>
      <c r="D11" s="202">
        <v>0</v>
      </c>
      <c r="E11" s="202">
        <v>0</v>
      </c>
      <c r="F11" s="205">
        <v>76.67</v>
      </c>
      <c r="G11" s="202">
        <f t="shared" si="4"/>
        <v>7908.17</v>
      </c>
      <c r="H11" s="103">
        <f t="shared" si="5"/>
        <v>50425.16</v>
      </c>
      <c r="I11" s="6">
        <f t="shared" si="6"/>
        <v>13.556863631820779</v>
      </c>
      <c r="J11" s="8">
        <f t="shared" si="0"/>
        <v>86.44313636817922</v>
      </c>
      <c r="K11" s="41">
        <v>5</v>
      </c>
      <c r="L11" s="56">
        <v>2177.87</v>
      </c>
      <c r="M11" s="88">
        <f t="shared" si="1"/>
        <v>27.53949396636643</v>
      </c>
      <c r="N11" s="50">
        <f t="shared" si="2"/>
        <v>5730.3</v>
      </c>
      <c r="O11" s="88">
        <f t="shared" si="3"/>
        <v>72.46050603363358</v>
      </c>
      <c r="P11" s="89">
        <v>1</v>
      </c>
    </row>
    <row r="12" spans="1:16" ht="12.75">
      <c r="A12" s="100" t="s">
        <v>65</v>
      </c>
      <c r="B12" s="202">
        <v>13111.46</v>
      </c>
      <c r="C12" s="202">
        <v>812.62</v>
      </c>
      <c r="D12" s="202">
        <v>0</v>
      </c>
      <c r="E12" s="202">
        <v>0</v>
      </c>
      <c r="F12" s="205">
        <v>56.01</v>
      </c>
      <c r="G12" s="202">
        <f t="shared" si="4"/>
        <v>756.61</v>
      </c>
      <c r="H12" s="103">
        <f t="shared" si="5"/>
        <v>12354.849999999999</v>
      </c>
      <c r="I12" s="6">
        <f t="shared" si="6"/>
        <v>5.770600680625956</v>
      </c>
      <c r="J12" s="8">
        <f t="shared" si="0"/>
        <v>94.22939931937404</v>
      </c>
      <c r="K12" s="41">
        <v>8</v>
      </c>
      <c r="L12" s="56">
        <v>418.72</v>
      </c>
      <c r="M12" s="107">
        <f t="shared" si="1"/>
        <v>55.341589458241366</v>
      </c>
      <c r="N12" s="50">
        <f t="shared" si="2"/>
        <v>337.89</v>
      </c>
      <c r="O12" s="88">
        <f t="shared" si="3"/>
        <v>44.65841054175863</v>
      </c>
      <c r="P12" s="89">
        <v>1</v>
      </c>
    </row>
    <row r="13" spans="1:16" ht="12.75">
      <c r="A13" s="99" t="s">
        <v>66</v>
      </c>
      <c r="B13" s="202">
        <v>64312.65</v>
      </c>
      <c r="C13" s="202">
        <v>17463.89</v>
      </c>
      <c r="D13" s="202">
        <v>0</v>
      </c>
      <c r="E13" s="202">
        <v>0</v>
      </c>
      <c r="F13" s="205">
        <v>150.08</v>
      </c>
      <c r="G13" s="202">
        <f t="shared" si="4"/>
        <v>17313.809999999998</v>
      </c>
      <c r="H13" s="103">
        <f t="shared" si="5"/>
        <v>46998.840000000004</v>
      </c>
      <c r="I13" s="6">
        <f t="shared" si="6"/>
        <v>26.92131330305935</v>
      </c>
      <c r="J13" s="8">
        <f t="shared" si="0"/>
        <v>73.07868669694066</v>
      </c>
      <c r="K13" s="41">
        <v>9</v>
      </c>
      <c r="L13" s="56">
        <v>2154.44</v>
      </c>
      <c r="M13" s="88">
        <f t="shared" si="1"/>
        <v>12.443477201147525</v>
      </c>
      <c r="N13" s="50">
        <f t="shared" si="2"/>
        <v>15159.369999999997</v>
      </c>
      <c r="O13" s="88">
        <f t="shared" si="3"/>
        <v>87.55652279885247</v>
      </c>
      <c r="P13" s="89">
        <v>2</v>
      </c>
    </row>
    <row r="14" spans="1:16" ht="12.75">
      <c r="A14" s="100" t="s">
        <v>67</v>
      </c>
      <c r="B14" s="202">
        <v>12114.65</v>
      </c>
      <c r="C14" s="202">
        <v>2544.28</v>
      </c>
      <c r="D14" s="205">
        <v>625.54</v>
      </c>
      <c r="E14" s="202">
        <v>0</v>
      </c>
      <c r="F14" s="205">
        <v>17.67</v>
      </c>
      <c r="G14" s="202">
        <f t="shared" si="4"/>
        <v>1901.0700000000002</v>
      </c>
      <c r="H14" s="103">
        <f t="shared" si="5"/>
        <v>10213.58</v>
      </c>
      <c r="I14" s="6">
        <f t="shared" si="6"/>
        <v>15.692322931326949</v>
      </c>
      <c r="J14" s="8">
        <f t="shared" si="0"/>
        <v>84.30767706867304</v>
      </c>
      <c r="K14" s="41">
        <v>5</v>
      </c>
      <c r="L14" s="56">
        <v>398.68</v>
      </c>
      <c r="M14" s="107">
        <f t="shared" si="1"/>
        <v>20.971347714708035</v>
      </c>
      <c r="N14" s="50">
        <f t="shared" si="2"/>
        <v>1502.39</v>
      </c>
      <c r="O14" s="88">
        <f t="shared" si="3"/>
        <v>79.02865228529197</v>
      </c>
      <c r="P14" s="89">
        <v>2</v>
      </c>
    </row>
    <row r="15" spans="1:16" ht="12.75">
      <c r="A15" s="99" t="s">
        <v>68</v>
      </c>
      <c r="B15" s="202">
        <v>45672.87</v>
      </c>
      <c r="C15" s="202">
        <v>11572.31</v>
      </c>
      <c r="D15" s="205">
        <v>8.79</v>
      </c>
      <c r="E15" s="202">
        <v>0</v>
      </c>
      <c r="F15" s="205">
        <v>148.59</v>
      </c>
      <c r="G15" s="202">
        <f t="shared" si="4"/>
        <v>11414.929999999998</v>
      </c>
      <c r="H15" s="103">
        <f t="shared" si="5"/>
        <v>34257.94</v>
      </c>
      <c r="I15" s="6">
        <f t="shared" si="6"/>
        <v>24.992802072652754</v>
      </c>
      <c r="J15" s="8">
        <f t="shared" si="0"/>
        <v>75.00719792734725</v>
      </c>
      <c r="K15" s="41">
        <v>8</v>
      </c>
      <c r="L15" s="56">
        <v>1834.68</v>
      </c>
      <c r="M15" s="88">
        <f t="shared" si="1"/>
        <v>16.07263469859211</v>
      </c>
      <c r="N15" s="50">
        <f t="shared" si="2"/>
        <v>9580.249999999998</v>
      </c>
      <c r="O15" s="88">
        <f t="shared" si="3"/>
        <v>83.92736530140789</v>
      </c>
      <c r="P15" s="89">
        <v>2</v>
      </c>
    </row>
    <row r="16" spans="1:16" ht="12.75">
      <c r="A16" s="100" t="s">
        <v>69</v>
      </c>
      <c r="B16" s="202">
        <v>81028.87</v>
      </c>
      <c r="C16" s="202">
        <v>20914.84</v>
      </c>
      <c r="D16" s="205">
        <v>3932.11</v>
      </c>
      <c r="E16" s="202">
        <v>0</v>
      </c>
      <c r="F16" s="205">
        <v>15.81</v>
      </c>
      <c r="G16" s="202">
        <f t="shared" si="4"/>
        <v>16966.92</v>
      </c>
      <c r="H16" s="103">
        <f t="shared" si="5"/>
        <v>64061.95</v>
      </c>
      <c r="I16" s="6">
        <f t="shared" si="6"/>
        <v>20.93935161628195</v>
      </c>
      <c r="J16" s="8">
        <f t="shared" si="0"/>
        <v>79.06064838371805</v>
      </c>
      <c r="K16" s="41">
        <v>9</v>
      </c>
      <c r="L16" s="56">
        <v>2344.35</v>
      </c>
      <c r="M16" s="107">
        <f t="shared" si="1"/>
        <v>13.81718072578877</v>
      </c>
      <c r="N16" s="50">
        <f t="shared" si="2"/>
        <v>14622.569999999998</v>
      </c>
      <c r="O16" s="88">
        <f t="shared" si="3"/>
        <v>86.18281927421123</v>
      </c>
      <c r="P16" s="89">
        <v>2</v>
      </c>
    </row>
    <row r="17" spans="1:16" ht="12.75">
      <c r="A17" s="99" t="s">
        <v>70</v>
      </c>
      <c r="B17" s="202">
        <v>21254.37</v>
      </c>
      <c r="C17" s="202">
        <v>6200.85</v>
      </c>
      <c r="D17" s="205">
        <v>412.42</v>
      </c>
      <c r="E17" s="202">
        <v>0</v>
      </c>
      <c r="F17" s="205">
        <v>9.37</v>
      </c>
      <c r="G17" s="202">
        <f t="shared" si="4"/>
        <v>5779.06</v>
      </c>
      <c r="H17" s="103">
        <f t="shared" si="5"/>
        <v>15475.309999999998</v>
      </c>
      <c r="I17" s="6">
        <f t="shared" si="6"/>
        <v>27.189984930157895</v>
      </c>
      <c r="J17" s="8">
        <f t="shared" si="0"/>
        <v>72.8100150698421</v>
      </c>
      <c r="K17" s="41">
        <v>2</v>
      </c>
      <c r="L17" s="56">
        <v>1147.89</v>
      </c>
      <c r="M17" s="88">
        <f t="shared" si="1"/>
        <v>19.862918883001733</v>
      </c>
      <c r="N17" s="50">
        <f t="shared" si="2"/>
        <v>4631.17</v>
      </c>
      <c r="O17" s="88">
        <f t="shared" si="3"/>
        <v>80.13708111699826</v>
      </c>
      <c r="P17" s="89">
        <v>2</v>
      </c>
    </row>
    <row r="18" spans="1:16" ht="12.75">
      <c r="A18" s="100" t="s">
        <v>71</v>
      </c>
      <c r="B18" s="202">
        <v>11320.64</v>
      </c>
      <c r="C18" s="202">
        <v>888.67</v>
      </c>
      <c r="D18" s="202">
        <v>0</v>
      </c>
      <c r="E18" s="202">
        <v>0</v>
      </c>
      <c r="F18" s="205">
        <v>15.76</v>
      </c>
      <c r="G18" s="202">
        <f t="shared" si="4"/>
        <v>872.91</v>
      </c>
      <c r="H18" s="103">
        <f t="shared" si="5"/>
        <v>10447.73</v>
      </c>
      <c r="I18" s="6">
        <f t="shared" si="6"/>
        <v>7.710783135935778</v>
      </c>
      <c r="J18" s="8">
        <f t="shared" si="0"/>
        <v>92.28921686406423</v>
      </c>
      <c r="K18" s="41">
        <v>2</v>
      </c>
      <c r="L18" s="56">
        <v>201.93</v>
      </c>
      <c r="M18" s="107">
        <f t="shared" si="1"/>
        <v>23.132969034608383</v>
      </c>
      <c r="N18" s="50">
        <f t="shared" si="2"/>
        <v>670.98</v>
      </c>
      <c r="O18" s="88">
        <f t="shared" si="3"/>
        <v>76.86703096539163</v>
      </c>
      <c r="P18" s="89">
        <v>1</v>
      </c>
    </row>
    <row r="19" spans="1:16" ht="12.75">
      <c r="A19" s="99" t="s">
        <v>72</v>
      </c>
      <c r="B19" s="202">
        <v>35553.22</v>
      </c>
      <c r="C19" s="202">
        <v>6520.32</v>
      </c>
      <c r="D19" s="205">
        <v>172.49</v>
      </c>
      <c r="E19" s="202">
        <v>0</v>
      </c>
      <c r="F19" s="205">
        <v>9.56</v>
      </c>
      <c r="G19" s="202">
        <f t="shared" si="4"/>
        <v>6338.2699999999995</v>
      </c>
      <c r="H19" s="103">
        <f t="shared" si="5"/>
        <v>29214.95</v>
      </c>
      <c r="I19" s="6">
        <f t="shared" si="6"/>
        <v>17.82755542254682</v>
      </c>
      <c r="J19" s="8">
        <f t="shared" si="0"/>
        <v>82.17244457745319</v>
      </c>
      <c r="K19" s="41">
        <v>7</v>
      </c>
      <c r="L19" s="56">
        <v>800.07</v>
      </c>
      <c r="M19" s="88">
        <f t="shared" si="1"/>
        <v>12.622845035001667</v>
      </c>
      <c r="N19" s="50">
        <f t="shared" si="2"/>
        <v>5538.2</v>
      </c>
      <c r="O19" s="88">
        <f t="shared" si="3"/>
        <v>87.37715496499834</v>
      </c>
      <c r="P19" s="89">
        <v>2</v>
      </c>
    </row>
    <row r="20" spans="1:16" ht="12.75">
      <c r="A20" s="100" t="s">
        <v>73</v>
      </c>
      <c r="B20" s="202">
        <v>34881.85</v>
      </c>
      <c r="C20" s="202">
        <v>5950.74</v>
      </c>
      <c r="D20" s="205">
        <v>23.21</v>
      </c>
      <c r="E20" s="202">
        <v>0</v>
      </c>
      <c r="F20" s="205">
        <v>16.12</v>
      </c>
      <c r="G20" s="202">
        <f t="shared" si="4"/>
        <v>5911.41</v>
      </c>
      <c r="H20" s="103">
        <f t="shared" si="5"/>
        <v>28970.44</v>
      </c>
      <c r="I20" s="6">
        <f t="shared" si="6"/>
        <v>16.946950921467757</v>
      </c>
      <c r="J20" s="8">
        <f t="shared" si="0"/>
        <v>83.05304907853225</v>
      </c>
      <c r="K20" s="41">
        <v>4</v>
      </c>
      <c r="L20" s="56">
        <v>811.59</v>
      </c>
      <c r="M20" s="107">
        <f t="shared" si="1"/>
        <v>13.729211812410238</v>
      </c>
      <c r="N20" s="50">
        <f t="shared" si="2"/>
        <v>5099.82</v>
      </c>
      <c r="O20" s="88">
        <f t="shared" si="3"/>
        <v>86.27078818758976</v>
      </c>
      <c r="P20" s="89">
        <v>2</v>
      </c>
    </row>
    <row r="21" spans="1:16" ht="12.75">
      <c r="A21" s="99" t="s">
        <v>74</v>
      </c>
      <c r="B21" s="202">
        <v>92534.73</v>
      </c>
      <c r="C21" s="202">
        <v>46307.53</v>
      </c>
      <c r="D21" s="205">
        <v>22732.79</v>
      </c>
      <c r="E21" s="202">
        <v>0</v>
      </c>
      <c r="F21" s="205">
        <v>1395.23</v>
      </c>
      <c r="G21" s="202">
        <f t="shared" si="4"/>
        <v>22179.51</v>
      </c>
      <c r="H21" s="103">
        <f t="shared" si="5"/>
        <v>70355.22</v>
      </c>
      <c r="I21" s="6">
        <f t="shared" si="6"/>
        <v>23.968849317440057</v>
      </c>
      <c r="J21" s="8">
        <f t="shared" si="0"/>
        <v>76.03115068255995</v>
      </c>
      <c r="K21" s="41">
        <v>6</v>
      </c>
      <c r="L21" s="56">
        <v>1655.62</v>
      </c>
      <c r="M21" s="88">
        <f t="shared" si="1"/>
        <v>7.464637406326831</v>
      </c>
      <c r="N21" s="50">
        <f t="shared" si="2"/>
        <v>20523.89</v>
      </c>
      <c r="O21" s="88">
        <f t="shared" si="3"/>
        <v>92.53536259367317</v>
      </c>
      <c r="P21" s="89">
        <v>4</v>
      </c>
    </row>
    <row r="22" spans="1:16" ht="12.75">
      <c r="A22" s="100" t="s">
        <v>75</v>
      </c>
      <c r="B22" s="202">
        <v>89608.58</v>
      </c>
      <c r="C22" s="202">
        <v>33920.04</v>
      </c>
      <c r="D22" s="205">
        <v>215.27</v>
      </c>
      <c r="E22" s="202">
        <v>0</v>
      </c>
      <c r="F22" s="205">
        <v>251.8</v>
      </c>
      <c r="G22" s="202">
        <f t="shared" si="4"/>
        <v>33452.97</v>
      </c>
      <c r="H22" s="103">
        <f t="shared" si="5"/>
        <v>56155.61</v>
      </c>
      <c r="I22" s="6">
        <f t="shared" si="6"/>
        <v>37.332329114020105</v>
      </c>
      <c r="J22" s="8">
        <f t="shared" si="0"/>
        <v>62.66767088597989</v>
      </c>
      <c r="K22" s="41">
        <v>9</v>
      </c>
      <c r="L22" s="56">
        <v>3326.08</v>
      </c>
      <c r="M22" s="107">
        <f t="shared" si="1"/>
        <v>9.942555175220615</v>
      </c>
      <c r="N22" s="50">
        <f t="shared" si="2"/>
        <v>30126.89</v>
      </c>
      <c r="O22" s="88">
        <f t="shared" si="3"/>
        <v>90.05744482477938</v>
      </c>
      <c r="P22" s="89">
        <v>3</v>
      </c>
    </row>
    <row r="23" spans="1:16" ht="12.75">
      <c r="A23" s="99" t="s">
        <v>76</v>
      </c>
      <c r="B23" s="202">
        <v>37814.74</v>
      </c>
      <c r="C23" s="202">
        <v>12435.81</v>
      </c>
      <c r="D23" s="205">
        <v>9.67</v>
      </c>
      <c r="E23" s="202">
        <v>0</v>
      </c>
      <c r="F23" s="205">
        <v>28.45</v>
      </c>
      <c r="G23" s="202">
        <f t="shared" si="4"/>
        <v>12397.689999999999</v>
      </c>
      <c r="H23" s="103">
        <f t="shared" si="5"/>
        <v>25417.05</v>
      </c>
      <c r="I23" s="6">
        <f t="shared" si="6"/>
        <v>32.78533714630855</v>
      </c>
      <c r="J23" s="8">
        <f t="shared" si="0"/>
        <v>67.21466285369144</v>
      </c>
      <c r="K23" s="41">
        <v>7</v>
      </c>
      <c r="L23" s="56">
        <v>1782.04</v>
      </c>
      <c r="M23" s="88">
        <f t="shared" si="1"/>
        <v>14.37396805372614</v>
      </c>
      <c r="N23" s="50">
        <f t="shared" si="2"/>
        <v>10615.649999999998</v>
      </c>
      <c r="O23" s="88">
        <f t="shared" si="3"/>
        <v>85.62603194627386</v>
      </c>
      <c r="P23" s="89">
        <v>3</v>
      </c>
    </row>
    <row r="24" spans="1:16" ht="12.75">
      <c r="A24" s="100" t="s">
        <v>77</v>
      </c>
      <c r="B24" s="202">
        <v>44882.62</v>
      </c>
      <c r="C24" s="202">
        <v>12491.45</v>
      </c>
      <c r="D24" s="205">
        <v>0.38</v>
      </c>
      <c r="E24" s="202">
        <v>0</v>
      </c>
      <c r="F24" s="205">
        <v>99.88</v>
      </c>
      <c r="G24" s="202">
        <f t="shared" si="4"/>
        <v>12391.190000000002</v>
      </c>
      <c r="H24" s="103">
        <f t="shared" si="5"/>
        <v>32491.43</v>
      </c>
      <c r="I24" s="6">
        <f t="shared" si="6"/>
        <v>27.607991690324678</v>
      </c>
      <c r="J24" s="8">
        <f t="shared" si="0"/>
        <v>72.39200830967532</v>
      </c>
      <c r="K24" s="41">
        <v>7</v>
      </c>
      <c r="L24" s="56">
        <v>5202.34</v>
      </c>
      <c r="M24" s="107">
        <f t="shared" si="1"/>
        <v>41.98418392422358</v>
      </c>
      <c r="N24" s="50">
        <f t="shared" si="2"/>
        <v>7188.850000000002</v>
      </c>
      <c r="O24" s="88">
        <f t="shared" si="3"/>
        <v>58.01581607577643</v>
      </c>
      <c r="P24" s="89">
        <v>2</v>
      </c>
    </row>
    <row r="25" spans="1:16" ht="12.75">
      <c r="A25" s="99" t="s">
        <v>78</v>
      </c>
      <c r="B25" s="202">
        <v>36879.85</v>
      </c>
      <c r="C25" s="202">
        <v>3573.22</v>
      </c>
      <c r="D25" s="205">
        <v>1304.58</v>
      </c>
      <c r="E25" s="202">
        <v>0</v>
      </c>
      <c r="F25" s="205">
        <v>133.35</v>
      </c>
      <c r="G25" s="202">
        <f t="shared" si="4"/>
        <v>2135.29</v>
      </c>
      <c r="H25" s="103">
        <f t="shared" si="5"/>
        <v>34744.56</v>
      </c>
      <c r="I25" s="6">
        <f t="shared" si="6"/>
        <v>5.789855435962999</v>
      </c>
      <c r="J25" s="8">
        <f t="shared" si="0"/>
        <v>94.210144564037</v>
      </c>
      <c r="K25" s="41">
        <v>9</v>
      </c>
      <c r="L25" s="56">
        <v>562.78</v>
      </c>
      <c r="M25" s="88">
        <f t="shared" si="1"/>
        <v>26.3561389787804</v>
      </c>
      <c r="N25" s="50">
        <f t="shared" si="2"/>
        <v>1572.51</v>
      </c>
      <c r="O25" s="88">
        <f t="shared" si="3"/>
        <v>73.6438610212196</v>
      </c>
      <c r="P25" s="89">
        <v>1</v>
      </c>
    </row>
    <row r="26" spans="1:16" ht="12.75">
      <c r="A26" s="100" t="s">
        <v>79</v>
      </c>
      <c r="B26" s="202">
        <v>49596.56</v>
      </c>
      <c r="C26" s="202">
        <v>14220.6</v>
      </c>
      <c r="D26" s="202">
        <v>0</v>
      </c>
      <c r="E26" s="202">
        <v>0</v>
      </c>
      <c r="F26" s="205">
        <v>106.76</v>
      </c>
      <c r="G26" s="202">
        <f t="shared" si="4"/>
        <v>14113.84</v>
      </c>
      <c r="H26" s="103">
        <f t="shared" si="5"/>
        <v>35482.72</v>
      </c>
      <c r="I26" s="6">
        <f t="shared" si="6"/>
        <v>28.457296231835436</v>
      </c>
      <c r="J26" s="8">
        <f t="shared" si="0"/>
        <v>71.54270376816457</v>
      </c>
      <c r="K26" s="41">
        <v>6</v>
      </c>
      <c r="L26" s="56">
        <v>4097.47</v>
      </c>
      <c r="M26" s="107">
        <f t="shared" si="1"/>
        <v>29.03157468130573</v>
      </c>
      <c r="N26" s="50">
        <f t="shared" si="2"/>
        <v>10016.369999999999</v>
      </c>
      <c r="O26" s="88">
        <f t="shared" si="3"/>
        <v>70.96842531869427</v>
      </c>
      <c r="P26" s="89">
        <v>2</v>
      </c>
    </row>
    <row r="27" spans="1:16" ht="13.5" thickBot="1">
      <c r="A27" s="114" t="s">
        <v>80</v>
      </c>
      <c r="B27" s="203">
        <v>28883.44</v>
      </c>
      <c r="C27" s="203">
        <v>6117</v>
      </c>
      <c r="D27" s="203">
        <v>0</v>
      </c>
      <c r="E27" s="203">
        <v>0</v>
      </c>
      <c r="F27" s="215">
        <v>12.46</v>
      </c>
      <c r="G27" s="203">
        <f t="shared" si="4"/>
        <v>6104.54</v>
      </c>
      <c r="H27" s="200">
        <f t="shared" si="5"/>
        <v>22778.899999999998</v>
      </c>
      <c r="I27" s="9">
        <f t="shared" si="6"/>
        <v>21.135086402450682</v>
      </c>
      <c r="J27" s="77">
        <f t="shared" si="0"/>
        <v>78.86491359754933</v>
      </c>
      <c r="K27" s="62">
        <v>8</v>
      </c>
      <c r="L27" s="56">
        <v>2672.23</v>
      </c>
      <c r="M27" s="88">
        <f t="shared" si="1"/>
        <v>43.77446949319687</v>
      </c>
      <c r="N27" s="50">
        <f t="shared" si="2"/>
        <v>3432.31</v>
      </c>
      <c r="O27" s="88">
        <f t="shared" si="3"/>
        <v>56.22553050680313</v>
      </c>
      <c r="P27" s="90">
        <v>2</v>
      </c>
    </row>
    <row r="28" spans="1:16" ht="13.5" thickBot="1">
      <c r="A28" s="207" t="s">
        <v>281</v>
      </c>
      <c r="B28" s="188">
        <f aca="true" t="shared" si="7" ref="B28:H28">SUM(B2:B27)</f>
        <v>1101630.64</v>
      </c>
      <c r="C28" s="188">
        <f t="shared" si="7"/>
        <v>307972.39</v>
      </c>
      <c r="D28" s="188">
        <f t="shared" si="7"/>
        <v>33545.98</v>
      </c>
      <c r="E28" s="188">
        <f t="shared" si="7"/>
        <v>0</v>
      </c>
      <c r="F28" s="188">
        <f t="shared" si="7"/>
        <v>3716.2499999999995</v>
      </c>
      <c r="G28" s="188">
        <f t="shared" si="7"/>
        <v>270710.16</v>
      </c>
      <c r="H28" s="179">
        <f t="shared" si="7"/>
        <v>830920.4800000001</v>
      </c>
      <c r="I28" s="64">
        <f>G28/B28*100</f>
        <v>24.57358666058889</v>
      </c>
      <c r="J28" s="163"/>
      <c r="K28" s="228"/>
      <c r="L28" s="63">
        <f>SUM(L2:L27)</f>
        <v>45685.63</v>
      </c>
      <c r="M28" s="163"/>
      <c r="N28" s="179">
        <f>SUM(N2:N27)</f>
        <v>225024.53000000003</v>
      </c>
      <c r="O28" s="208">
        <f>N28/G28*100</f>
        <v>83.12378449334892</v>
      </c>
      <c r="P28" s="178">
        <v>2</v>
      </c>
    </row>
    <row r="29" spans="1:16" ht="13.5" thickBot="1">
      <c r="A29" s="206" t="s">
        <v>282</v>
      </c>
      <c r="B29" s="125">
        <f>AVERAGE(B2:B27)</f>
        <v>42370.409230769226</v>
      </c>
      <c r="C29" s="125">
        <f>AVERAGE(C2:C27)</f>
        <v>11845.091923076923</v>
      </c>
      <c r="D29" s="125"/>
      <c r="E29" s="125"/>
      <c r="F29" s="125"/>
      <c r="G29" s="125">
        <f>AVERAGE(G2:G27)</f>
        <v>10411.92923076923</v>
      </c>
      <c r="H29" s="125">
        <f>AVERAGE(H2:H27)</f>
        <v>31958.480000000003</v>
      </c>
      <c r="I29" s="128">
        <f>G29/B29*100</f>
        <v>24.57358666058889</v>
      </c>
      <c r="J29" s="212"/>
      <c r="K29" s="212"/>
      <c r="L29" s="125"/>
      <c r="M29" s="212"/>
      <c r="N29" s="125"/>
      <c r="O29" s="212"/>
      <c r="P29" s="213">
        <f>AVERAGE(P2:P27)</f>
        <v>2.076923076923077</v>
      </c>
    </row>
    <row r="30" spans="12:14" ht="13.5" thickBot="1">
      <c r="L30" s="53"/>
      <c r="N30" s="53"/>
    </row>
    <row r="31" spans="1:10" ht="13.5" thickBot="1">
      <c r="A31" s="19"/>
      <c r="B31" s="26" t="s">
        <v>9</v>
      </c>
      <c r="C31" s="24" t="s">
        <v>10</v>
      </c>
      <c r="D31" s="24" t="s">
        <v>11</v>
      </c>
      <c r="E31" s="25" t="s">
        <v>12</v>
      </c>
      <c r="H31" s="53"/>
      <c r="J31" s="53"/>
    </row>
    <row r="32" spans="1:10" ht="12.75">
      <c r="A32" s="17" t="s">
        <v>81</v>
      </c>
      <c r="B32" s="248">
        <v>65</v>
      </c>
      <c r="C32" s="249">
        <v>2.79</v>
      </c>
      <c r="D32" s="250">
        <v>5014.72</v>
      </c>
      <c r="E32" s="251">
        <v>703.02</v>
      </c>
      <c r="H32" s="53"/>
      <c r="J32" s="53"/>
    </row>
    <row r="33" spans="1:10" ht="12.75">
      <c r="A33" s="191" t="s">
        <v>309</v>
      </c>
      <c r="B33" s="222">
        <v>64</v>
      </c>
      <c r="C33" s="185">
        <v>2.83</v>
      </c>
      <c r="D33" s="167">
        <v>5014.16</v>
      </c>
      <c r="E33" s="168"/>
      <c r="H33" s="53"/>
      <c r="J33" s="53"/>
    </row>
    <row r="34" spans="1:10" ht="12.75">
      <c r="A34" s="192" t="s">
        <v>82</v>
      </c>
      <c r="B34" s="252">
        <v>428</v>
      </c>
      <c r="C34" s="253">
        <v>0.64</v>
      </c>
      <c r="D34" s="254">
        <v>14397.19</v>
      </c>
      <c r="E34" s="255">
        <v>527.6</v>
      </c>
      <c r="H34" s="53"/>
      <c r="J34" s="53"/>
    </row>
    <row r="35" spans="1:14" ht="13.5" hidden="1" thickBot="1">
      <c r="A35" s="241" t="s">
        <v>82</v>
      </c>
      <c r="B35" s="242">
        <v>0</v>
      </c>
      <c r="C35" s="243">
        <v>0</v>
      </c>
      <c r="D35" s="243"/>
      <c r="E35" s="244"/>
      <c r="F35" s="3"/>
      <c r="G35" s="1"/>
      <c r="H35" s="1">
        <v>0</v>
      </c>
      <c r="I35" s="2">
        <v>0</v>
      </c>
      <c r="L35" s="53"/>
      <c r="N35" s="53"/>
    </row>
    <row r="36" spans="1:14" ht="13.5" thickBot="1">
      <c r="A36" s="193" t="s">
        <v>311</v>
      </c>
      <c r="B36" s="225">
        <v>398</v>
      </c>
      <c r="C36" s="183">
        <v>0.64</v>
      </c>
      <c r="D36" s="169">
        <v>14831.13</v>
      </c>
      <c r="E36" s="170"/>
      <c r="F36" s="164"/>
      <c r="G36" s="164"/>
      <c r="H36" s="164"/>
      <c r="I36" s="164"/>
      <c r="L36" s="53"/>
      <c r="N36" s="53"/>
    </row>
    <row r="37" spans="12:14" ht="12.75">
      <c r="L37" s="53"/>
      <c r="N37" s="53"/>
    </row>
    <row r="38" spans="12:14" ht="12.75">
      <c r="L38" s="53"/>
      <c r="N38" s="53"/>
    </row>
    <row r="39" spans="12:14" ht="13.5" thickBot="1">
      <c r="L39" s="53"/>
      <c r="N39" s="53"/>
    </row>
    <row r="40" spans="1:16" ht="13.5" thickBot="1">
      <c r="A40" s="47" t="s">
        <v>13</v>
      </c>
      <c r="B40" s="30" t="s">
        <v>2</v>
      </c>
      <c r="C40" s="46" t="s">
        <v>1</v>
      </c>
      <c r="D40" s="34" t="s">
        <v>293</v>
      </c>
      <c r="E40" s="34" t="s">
        <v>294</v>
      </c>
      <c r="F40" s="34" t="s">
        <v>295</v>
      </c>
      <c r="G40" s="34" t="s">
        <v>296</v>
      </c>
      <c r="H40" s="34" t="s">
        <v>3</v>
      </c>
      <c r="I40" s="34" t="s">
        <v>5</v>
      </c>
      <c r="J40" s="35" t="s">
        <v>4</v>
      </c>
      <c r="K40" s="46" t="s">
        <v>6</v>
      </c>
      <c r="L40" s="61" t="s">
        <v>7</v>
      </c>
      <c r="M40" s="35" t="s">
        <v>8</v>
      </c>
      <c r="N40" s="60" t="s">
        <v>261</v>
      </c>
      <c r="O40" s="25" t="s">
        <v>262</v>
      </c>
      <c r="P40" s="30" t="s">
        <v>289</v>
      </c>
    </row>
    <row r="41" spans="1:16" ht="12.75">
      <c r="A41" s="98" t="s">
        <v>56</v>
      </c>
      <c r="B41" s="201">
        <v>147484.28</v>
      </c>
      <c r="C41" s="201">
        <v>41106.47</v>
      </c>
      <c r="D41" s="204">
        <v>2.75</v>
      </c>
      <c r="E41" s="201">
        <v>0</v>
      </c>
      <c r="F41" s="204">
        <v>135.4</v>
      </c>
      <c r="G41" s="201">
        <f>C41-D41-E41-F41</f>
        <v>40968.32</v>
      </c>
      <c r="H41" s="74">
        <f>B41-G41</f>
        <v>106515.95999999999</v>
      </c>
      <c r="I41" s="15">
        <f>G41/(B41/100)</f>
        <v>27.77809268892929</v>
      </c>
      <c r="J41" s="7">
        <f aca="true" t="shared" si="8" ref="J41:J52">H41/(B41/100)</f>
        <v>72.22190731107071</v>
      </c>
      <c r="K41" s="40">
        <v>16</v>
      </c>
      <c r="L41" s="56">
        <v>11689.6</v>
      </c>
      <c r="M41" s="39">
        <f aca="true" t="shared" si="9" ref="M41:M52">L41/(G41/100)</f>
        <v>28.533266680205585</v>
      </c>
      <c r="N41" s="51">
        <f aca="true" t="shared" si="10" ref="N41:N52">G41-L41</f>
        <v>29278.72</v>
      </c>
      <c r="O41" s="86">
        <f aca="true" t="shared" si="11" ref="O41:O52">N41/(G41/100)</f>
        <v>71.46673331979441</v>
      </c>
      <c r="P41" s="87">
        <v>2</v>
      </c>
    </row>
    <row r="42" spans="1:16" ht="12.75">
      <c r="A42" s="99" t="s">
        <v>57</v>
      </c>
      <c r="B42" s="202">
        <v>66180</v>
      </c>
      <c r="C42" s="202">
        <v>23797.44</v>
      </c>
      <c r="D42" s="205">
        <v>1385.11</v>
      </c>
      <c r="E42" s="202">
        <v>0</v>
      </c>
      <c r="F42" s="205">
        <v>200.78</v>
      </c>
      <c r="G42" s="202">
        <f>C42-D42-E42-F42</f>
        <v>22211.55</v>
      </c>
      <c r="H42" s="103">
        <f>B42-G42</f>
        <v>43968.45</v>
      </c>
      <c r="I42" s="6">
        <f>G42/(B42/100)</f>
        <v>33.56233000906619</v>
      </c>
      <c r="J42" s="8">
        <f t="shared" si="8"/>
        <v>66.43766999093381</v>
      </c>
      <c r="K42" s="41">
        <v>10</v>
      </c>
      <c r="L42" s="56">
        <v>2374.2</v>
      </c>
      <c r="M42" s="8">
        <f t="shared" si="9"/>
        <v>10.689033408294332</v>
      </c>
      <c r="N42" s="50">
        <f t="shared" si="10"/>
        <v>19837.35</v>
      </c>
      <c r="O42" s="88">
        <f t="shared" si="11"/>
        <v>89.31096659170566</v>
      </c>
      <c r="P42" s="89">
        <v>3</v>
      </c>
    </row>
    <row r="43" spans="1:16" ht="12.75">
      <c r="A43" s="100" t="s">
        <v>63</v>
      </c>
      <c r="B43" s="202">
        <v>71960.17</v>
      </c>
      <c r="C43" s="202">
        <v>14642.67</v>
      </c>
      <c r="D43" s="205">
        <v>2937.94</v>
      </c>
      <c r="E43" s="202">
        <v>0</v>
      </c>
      <c r="F43" s="205">
        <v>347.71</v>
      </c>
      <c r="G43" s="202">
        <f aca="true" t="shared" si="12" ref="G43:G52">C43-D43-E43-F43</f>
        <v>11357.02</v>
      </c>
      <c r="H43" s="103">
        <f aca="true" t="shared" si="13" ref="H43:H52">B43-G43</f>
        <v>60603.149999999994</v>
      </c>
      <c r="I43" s="6">
        <f aca="true" t="shared" si="14" ref="I43:I52">G43/(B43/100)</f>
        <v>15.782369608076248</v>
      </c>
      <c r="J43" s="8">
        <f t="shared" si="8"/>
        <v>84.21763039192375</v>
      </c>
      <c r="K43" s="41">
        <v>14</v>
      </c>
      <c r="L43" s="56">
        <v>1043.96</v>
      </c>
      <c r="M43" s="8">
        <f t="shared" si="9"/>
        <v>9.192200066566759</v>
      </c>
      <c r="N43" s="50">
        <f t="shared" si="10"/>
        <v>10313.060000000001</v>
      </c>
      <c r="O43" s="88">
        <f t="shared" si="11"/>
        <v>90.80779993343326</v>
      </c>
      <c r="P43" s="89">
        <v>2</v>
      </c>
    </row>
    <row r="44" spans="1:16" ht="12.75">
      <c r="A44" s="99" t="s">
        <v>64</v>
      </c>
      <c r="B44" s="202">
        <v>74269.98</v>
      </c>
      <c r="C44" s="202">
        <v>9525.97</v>
      </c>
      <c r="D44" s="202">
        <v>0</v>
      </c>
      <c r="E44" s="202">
        <v>0</v>
      </c>
      <c r="F44" s="205">
        <v>77.5</v>
      </c>
      <c r="G44" s="202">
        <f t="shared" si="12"/>
        <v>9448.47</v>
      </c>
      <c r="H44" s="103">
        <f t="shared" si="13"/>
        <v>64821.509999999995</v>
      </c>
      <c r="I44" s="6">
        <f t="shared" si="14"/>
        <v>12.721788803497725</v>
      </c>
      <c r="J44" s="8">
        <f t="shared" si="8"/>
        <v>87.27821119650227</v>
      </c>
      <c r="K44" s="41">
        <v>9</v>
      </c>
      <c r="L44" s="56">
        <v>2470.5</v>
      </c>
      <c r="M44" s="8">
        <f t="shared" si="9"/>
        <v>26.147090481316024</v>
      </c>
      <c r="N44" s="50">
        <f t="shared" si="10"/>
        <v>6977.969999999999</v>
      </c>
      <c r="O44" s="88">
        <f t="shared" si="11"/>
        <v>73.85290951868397</v>
      </c>
      <c r="P44" s="89">
        <v>1</v>
      </c>
    </row>
    <row r="45" spans="1:16" ht="12.75">
      <c r="A45" s="100" t="s">
        <v>66</v>
      </c>
      <c r="B45" s="202">
        <v>91759.39</v>
      </c>
      <c r="C45" s="202">
        <v>21955.43</v>
      </c>
      <c r="D45" s="202">
        <v>0</v>
      </c>
      <c r="E45" s="202">
        <v>0</v>
      </c>
      <c r="F45" s="205">
        <v>219.06</v>
      </c>
      <c r="G45" s="202">
        <f t="shared" si="12"/>
        <v>21736.37</v>
      </c>
      <c r="H45" s="103">
        <f t="shared" si="13"/>
        <v>70023.02</v>
      </c>
      <c r="I45" s="6">
        <f t="shared" si="14"/>
        <v>23.688442131099606</v>
      </c>
      <c r="J45" s="8">
        <f t="shared" si="8"/>
        <v>76.3115578689004</v>
      </c>
      <c r="K45" s="41">
        <v>9</v>
      </c>
      <c r="L45" s="56">
        <v>2920.9</v>
      </c>
      <c r="M45" s="8">
        <f t="shared" si="9"/>
        <v>13.437846337727965</v>
      </c>
      <c r="N45" s="50">
        <f t="shared" si="10"/>
        <v>18815.469999999998</v>
      </c>
      <c r="O45" s="88">
        <f t="shared" si="11"/>
        <v>86.56215366227202</v>
      </c>
      <c r="P45" s="89">
        <v>2</v>
      </c>
    </row>
    <row r="46" spans="1:16" ht="12.75">
      <c r="A46" s="99" t="s">
        <v>68</v>
      </c>
      <c r="B46" s="202">
        <v>70104.96</v>
      </c>
      <c r="C46" s="202">
        <v>13273.6</v>
      </c>
      <c r="D46" s="205">
        <v>8.79</v>
      </c>
      <c r="E46" s="202">
        <v>0</v>
      </c>
      <c r="F46" s="205">
        <v>220.36</v>
      </c>
      <c r="G46" s="202">
        <f t="shared" si="12"/>
        <v>13044.449999999999</v>
      </c>
      <c r="H46" s="103">
        <f t="shared" si="13"/>
        <v>57060.51000000001</v>
      </c>
      <c r="I46" s="6">
        <f t="shared" si="14"/>
        <v>18.607028661024838</v>
      </c>
      <c r="J46" s="8">
        <f t="shared" si="8"/>
        <v>81.39297133897517</v>
      </c>
      <c r="K46" s="41">
        <v>12</v>
      </c>
      <c r="L46" s="56">
        <v>2455.33</v>
      </c>
      <c r="M46" s="8">
        <f t="shared" si="9"/>
        <v>18.822794368486218</v>
      </c>
      <c r="N46" s="50">
        <f t="shared" si="10"/>
        <v>10589.119999999999</v>
      </c>
      <c r="O46" s="88">
        <f t="shared" si="11"/>
        <v>81.17720563151379</v>
      </c>
      <c r="P46" s="89">
        <v>2</v>
      </c>
    </row>
    <row r="47" spans="1:16" ht="12.75">
      <c r="A47" s="100" t="s">
        <v>69</v>
      </c>
      <c r="B47" s="202">
        <v>102283.24</v>
      </c>
      <c r="C47" s="202">
        <v>27115.7</v>
      </c>
      <c r="D47" s="205">
        <v>4344.53</v>
      </c>
      <c r="E47" s="202">
        <v>0</v>
      </c>
      <c r="F47" s="205">
        <v>25.17</v>
      </c>
      <c r="G47" s="202">
        <f t="shared" si="12"/>
        <v>22746.000000000004</v>
      </c>
      <c r="H47" s="103">
        <f t="shared" si="13"/>
        <v>79537.24</v>
      </c>
      <c r="I47" s="6">
        <f t="shared" si="14"/>
        <v>22.2382474391699</v>
      </c>
      <c r="J47" s="8">
        <f t="shared" si="8"/>
        <v>77.7617525608301</v>
      </c>
      <c r="K47" s="41">
        <v>9</v>
      </c>
      <c r="L47" s="56">
        <v>3492.23</v>
      </c>
      <c r="M47" s="8">
        <f t="shared" si="9"/>
        <v>15.353160995339838</v>
      </c>
      <c r="N47" s="50">
        <f t="shared" si="10"/>
        <v>19253.770000000004</v>
      </c>
      <c r="O47" s="88">
        <f t="shared" si="11"/>
        <v>84.64683900466017</v>
      </c>
      <c r="P47" s="89">
        <v>2</v>
      </c>
    </row>
    <row r="48" spans="1:16" ht="12.75">
      <c r="A48" s="99" t="s">
        <v>72</v>
      </c>
      <c r="B48" s="202">
        <v>85044.6</v>
      </c>
      <c r="C48" s="202">
        <v>15060.15</v>
      </c>
      <c r="D48" s="205">
        <v>821.24</v>
      </c>
      <c r="E48" s="202">
        <v>0</v>
      </c>
      <c r="F48" s="205">
        <v>43.35</v>
      </c>
      <c r="G48" s="202">
        <f t="shared" si="12"/>
        <v>14195.56</v>
      </c>
      <c r="H48" s="103">
        <f t="shared" si="13"/>
        <v>70849.04000000001</v>
      </c>
      <c r="I48" s="6">
        <f t="shared" si="14"/>
        <v>16.6919004851572</v>
      </c>
      <c r="J48" s="8">
        <f t="shared" si="8"/>
        <v>83.30809951484281</v>
      </c>
      <c r="K48" s="41">
        <v>8</v>
      </c>
      <c r="L48" s="56">
        <v>2052.93</v>
      </c>
      <c r="M48" s="8">
        <f t="shared" si="9"/>
        <v>14.461775372017728</v>
      </c>
      <c r="N48" s="50">
        <f t="shared" si="10"/>
        <v>12142.63</v>
      </c>
      <c r="O48" s="88">
        <f t="shared" si="11"/>
        <v>85.53822462798226</v>
      </c>
      <c r="P48" s="89">
        <v>2</v>
      </c>
    </row>
    <row r="49" spans="1:16" ht="12.75">
      <c r="A49" s="100" t="s">
        <v>83</v>
      </c>
      <c r="B49" s="202">
        <v>75618.03</v>
      </c>
      <c r="C49" s="202">
        <v>17158.22</v>
      </c>
      <c r="D49" s="205">
        <v>1097.03</v>
      </c>
      <c r="E49" s="202">
        <v>0</v>
      </c>
      <c r="F49" s="205">
        <v>73</v>
      </c>
      <c r="G49" s="202">
        <f t="shared" si="12"/>
        <v>15988.19</v>
      </c>
      <c r="H49" s="103">
        <f t="shared" si="13"/>
        <v>59629.84</v>
      </c>
      <c r="I49" s="6">
        <f t="shared" si="14"/>
        <v>21.143356948071776</v>
      </c>
      <c r="J49" s="8">
        <f t="shared" si="8"/>
        <v>78.85664305192822</v>
      </c>
      <c r="K49" s="41">
        <v>14</v>
      </c>
      <c r="L49" s="56">
        <v>2604.23</v>
      </c>
      <c r="M49" s="8">
        <f t="shared" si="9"/>
        <v>16.2884604198474</v>
      </c>
      <c r="N49" s="50">
        <f t="shared" si="10"/>
        <v>13383.960000000001</v>
      </c>
      <c r="O49" s="88">
        <f t="shared" si="11"/>
        <v>83.7115395801526</v>
      </c>
      <c r="P49" s="89">
        <v>2</v>
      </c>
    </row>
    <row r="50" spans="1:16" ht="12.75">
      <c r="A50" s="99" t="s">
        <v>84</v>
      </c>
      <c r="B50" s="202">
        <v>58061.14</v>
      </c>
      <c r="C50" s="202">
        <v>16067.9</v>
      </c>
      <c r="D50" s="205">
        <v>0.14</v>
      </c>
      <c r="E50" s="202">
        <v>0</v>
      </c>
      <c r="F50" s="205">
        <v>218.24</v>
      </c>
      <c r="G50" s="202">
        <f t="shared" si="12"/>
        <v>15849.52</v>
      </c>
      <c r="H50" s="103">
        <f t="shared" si="13"/>
        <v>42211.619999999995</v>
      </c>
      <c r="I50" s="6">
        <f t="shared" si="14"/>
        <v>27.297982781598847</v>
      </c>
      <c r="J50" s="8">
        <f t="shared" si="8"/>
        <v>72.70201721840115</v>
      </c>
      <c r="K50" s="41">
        <v>14</v>
      </c>
      <c r="L50" s="56">
        <v>2394.14</v>
      </c>
      <c r="M50" s="8">
        <f t="shared" si="9"/>
        <v>15.105441678990907</v>
      </c>
      <c r="N50" s="50">
        <f t="shared" si="10"/>
        <v>13455.380000000001</v>
      </c>
      <c r="O50" s="88">
        <f t="shared" si="11"/>
        <v>84.89455832100909</v>
      </c>
      <c r="P50" s="89">
        <v>2</v>
      </c>
    </row>
    <row r="51" spans="1:16" ht="12.75">
      <c r="A51" s="100" t="s">
        <v>74</v>
      </c>
      <c r="B51" s="202">
        <v>169256.23</v>
      </c>
      <c r="C51" s="202">
        <v>74348.81</v>
      </c>
      <c r="D51" s="205">
        <v>22733.19</v>
      </c>
      <c r="E51" s="202">
        <v>0</v>
      </c>
      <c r="F51" s="205">
        <v>1903.88</v>
      </c>
      <c r="G51" s="202">
        <f t="shared" si="12"/>
        <v>49711.74</v>
      </c>
      <c r="H51" s="103">
        <f t="shared" si="13"/>
        <v>119544.49000000002</v>
      </c>
      <c r="I51" s="6">
        <f t="shared" si="14"/>
        <v>29.37070026905361</v>
      </c>
      <c r="J51" s="8">
        <f t="shared" si="8"/>
        <v>70.6292997309464</v>
      </c>
      <c r="K51" s="41">
        <v>13</v>
      </c>
      <c r="L51" s="56">
        <v>8861.52</v>
      </c>
      <c r="M51" s="8">
        <f t="shared" si="9"/>
        <v>17.82580935609979</v>
      </c>
      <c r="N51" s="50">
        <f t="shared" si="10"/>
        <v>40850.22</v>
      </c>
      <c r="O51" s="88">
        <f t="shared" si="11"/>
        <v>82.17419064390022</v>
      </c>
      <c r="P51" s="89">
        <v>3</v>
      </c>
    </row>
    <row r="52" spans="1:16" ht="13.5" thickBot="1">
      <c r="A52" s="114" t="s">
        <v>85</v>
      </c>
      <c r="B52" s="203">
        <v>89608.58</v>
      </c>
      <c r="C52" s="203">
        <v>33920.04</v>
      </c>
      <c r="D52" s="215">
        <v>215.27</v>
      </c>
      <c r="E52" s="203">
        <v>0</v>
      </c>
      <c r="F52" s="215">
        <v>251.8</v>
      </c>
      <c r="G52" s="203">
        <f t="shared" si="12"/>
        <v>33452.97</v>
      </c>
      <c r="H52" s="200">
        <f t="shared" si="13"/>
        <v>56155.61</v>
      </c>
      <c r="I52" s="9">
        <f t="shared" si="14"/>
        <v>37.332329114020105</v>
      </c>
      <c r="J52" s="77">
        <f t="shared" si="8"/>
        <v>62.66767088597989</v>
      </c>
      <c r="K52" s="62">
        <v>9</v>
      </c>
      <c r="L52" s="56">
        <v>3326.08</v>
      </c>
      <c r="M52" s="8">
        <f t="shared" si="9"/>
        <v>9.942555175220615</v>
      </c>
      <c r="N52" s="50">
        <f t="shared" si="10"/>
        <v>30126.89</v>
      </c>
      <c r="O52" s="88">
        <f t="shared" si="11"/>
        <v>90.05744482477938</v>
      </c>
      <c r="P52" s="91">
        <v>3</v>
      </c>
    </row>
    <row r="53" spans="1:16" ht="13.5" thickBot="1">
      <c r="A53" s="207" t="s">
        <v>281</v>
      </c>
      <c r="B53" s="188">
        <f aca="true" t="shared" si="15" ref="B53:H53">SUM(B41:B52)</f>
        <v>1101630.6</v>
      </c>
      <c r="C53" s="188">
        <f t="shared" si="15"/>
        <v>307972.39999999997</v>
      </c>
      <c r="D53" s="188">
        <f t="shared" si="15"/>
        <v>33545.99</v>
      </c>
      <c r="E53" s="188">
        <f t="shared" si="15"/>
        <v>0</v>
      </c>
      <c r="F53" s="188">
        <f t="shared" si="15"/>
        <v>3716.25</v>
      </c>
      <c r="G53" s="188">
        <f t="shared" si="15"/>
        <v>270710.16</v>
      </c>
      <c r="H53" s="179">
        <f t="shared" si="15"/>
        <v>830920.44</v>
      </c>
      <c r="I53" s="64">
        <f>G53/B53*100</f>
        <v>24.573587552851198</v>
      </c>
      <c r="J53" s="163"/>
      <c r="K53" s="228"/>
      <c r="L53" s="63">
        <f>SUM(L41:L52)</f>
        <v>45685.619999999995</v>
      </c>
      <c r="M53" s="163"/>
      <c r="N53" s="179">
        <f>SUM(N41:N52)</f>
        <v>225024.54000000004</v>
      </c>
      <c r="O53" s="208">
        <f>N53/G53*100</f>
        <v>83.12378818733663</v>
      </c>
      <c r="P53" s="178">
        <v>2</v>
      </c>
    </row>
    <row r="54" spans="1:16" ht="13.5" thickBot="1">
      <c r="A54" s="206" t="s">
        <v>283</v>
      </c>
      <c r="B54" s="125">
        <f>AVERAGE(B41:B52)</f>
        <v>91802.55</v>
      </c>
      <c r="C54" s="125">
        <f>AVERAGE(C41:C52)</f>
        <v>25664.366666666665</v>
      </c>
      <c r="D54" s="125"/>
      <c r="E54" s="125"/>
      <c r="F54" s="125"/>
      <c r="G54" s="125">
        <f>AVERAGE(G41:G52)</f>
        <v>22559.179999999997</v>
      </c>
      <c r="H54" s="125">
        <f>AVERAGE(H41:H52)</f>
        <v>69243.37</v>
      </c>
      <c r="I54" s="128">
        <f>G54/B54*100</f>
        <v>24.573587552851198</v>
      </c>
      <c r="J54" s="212"/>
      <c r="K54" s="212"/>
      <c r="L54" s="125"/>
      <c r="M54" s="212"/>
      <c r="N54" s="125"/>
      <c r="O54" s="212"/>
      <c r="P54" s="213">
        <f>AVERAGE(P41:P52)</f>
        <v>2.1666666666666665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7.625" style="0" customWidth="1"/>
    <col min="2" max="2" width="22.00390625" style="0" customWidth="1"/>
    <col min="3" max="4" width="19.75390625" style="4" customWidth="1"/>
    <col min="5" max="5" width="23.75390625" style="4" customWidth="1"/>
    <col min="6" max="7" width="18.25390625" style="4" customWidth="1"/>
    <col min="8" max="8" width="24.25390625" style="4" bestFit="1" customWidth="1"/>
    <col min="9" max="9" width="23.00390625" style="4" customWidth="1"/>
    <col min="10" max="10" width="12.625" style="4" customWidth="1"/>
    <col min="11" max="11" width="15.375" style="4" customWidth="1"/>
    <col min="12" max="12" width="11.625" style="4" customWidth="1"/>
    <col min="13" max="13" width="18.25390625" style="4" customWidth="1"/>
    <col min="14" max="14" width="14.00390625" style="0" customWidth="1"/>
    <col min="15" max="15" width="17.00390625" style="0" customWidth="1"/>
    <col min="16" max="16" width="22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33" t="s">
        <v>261</v>
      </c>
      <c r="O1" s="35" t="s">
        <v>262</v>
      </c>
      <c r="P1" s="30" t="s">
        <v>289</v>
      </c>
    </row>
    <row r="2" spans="1:16" ht="12.75">
      <c r="A2" s="94" t="s">
        <v>95</v>
      </c>
      <c r="B2" s="201">
        <v>12356.23</v>
      </c>
      <c r="C2" s="201">
        <v>2678.27</v>
      </c>
      <c r="D2" s="204">
        <v>49.47</v>
      </c>
      <c r="E2" s="201">
        <v>0</v>
      </c>
      <c r="F2" s="201">
        <v>0</v>
      </c>
      <c r="G2" s="201">
        <f>C2-D2-E2-F2</f>
        <v>2628.8</v>
      </c>
      <c r="H2" s="74">
        <f>B2-G2</f>
        <v>9727.43</v>
      </c>
      <c r="I2" s="15">
        <f>G2/(B2/100)</f>
        <v>21.27509766328403</v>
      </c>
      <c r="J2" s="7">
        <f aca="true" t="shared" si="0" ref="J2:J17">H2/(B2/100)</f>
        <v>78.72490233671599</v>
      </c>
      <c r="K2" s="111">
        <v>5</v>
      </c>
      <c r="L2" s="55">
        <v>66.24</v>
      </c>
      <c r="M2" s="107">
        <f aca="true" t="shared" si="1" ref="M2:M17">L2/(G2/100)</f>
        <v>2.519780888618381</v>
      </c>
      <c r="N2" s="80">
        <f aca="true" t="shared" si="2" ref="N2:N17">G2-L2</f>
        <v>2562.5600000000004</v>
      </c>
      <c r="O2" s="7">
        <f aca="true" t="shared" si="3" ref="O2:O17">N2/(G2/100)</f>
        <v>97.48021911138163</v>
      </c>
      <c r="P2" s="121">
        <v>2</v>
      </c>
    </row>
    <row r="3" spans="1:16" ht="12.75">
      <c r="A3" s="95" t="s">
        <v>96</v>
      </c>
      <c r="B3" s="202">
        <v>55386.55</v>
      </c>
      <c r="C3" s="202">
        <v>28879.88</v>
      </c>
      <c r="D3" s="202">
        <v>0</v>
      </c>
      <c r="E3" s="205">
        <v>5279.24</v>
      </c>
      <c r="F3" s="202">
        <v>0</v>
      </c>
      <c r="G3" s="202">
        <f aca="true" t="shared" si="4" ref="G3:G17">C3-D3-E3-F3</f>
        <v>23600.64</v>
      </c>
      <c r="H3" s="103">
        <f aca="true" t="shared" si="5" ref="H3:H17">B3-G3</f>
        <v>31785.910000000003</v>
      </c>
      <c r="I3" s="6">
        <f aca="true" t="shared" si="6" ref="I3:I17">G3/(B3/100)</f>
        <v>42.61077824850979</v>
      </c>
      <c r="J3" s="8">
        <f t="shared" si="0"/>
        <v>57.38922175149021</v>
      </c>
      <c r="K3" s="112">
        <v>4</v>
      </c>
      <c r="L3" s="56">
        <v>779.42</v>
      </c>
      <c r="M3" s="88">
        <f t="shared" si="1"/>
        <v>3.3025375583035035</v>
      </c>
      <c r="N3" s="50">
        <f t="shared" si="2"/>
        <v>22821.22</v>
      </c>
      <c r="O3" s="8">
        <f t="shared" si="3"/>
        <v>96.6974624416965</v>
      </c>
      <c r="P3" s="89">
        <v>4</v>
      </c>
    </row>
    <row r="4" spans="1:16" ht="12.75">
      <c r="A4" s="96" t="s">
        <v>97</v>
      </c>
      <c r="B4" s="202">
        <v>48602.45</v>
      </c>
      <c r="C4" s="202">
        <v>19778.99</v>
      </c>
      <c r="D4" s="202">
        <v>0</v>
      </c>
      <c r="E4" s="202">
        <v>0</v>
      </c>
      <c r="F4" s="202">
        <v>0</v>
      </c>
      <c r="G4" s="202">
        <f t="shared" si="4"/>
        <v>19778.99</v>
      </c>
      <c r="H4" s="103">
        <f t="shared" si="5"/>
        <v>28823.459999999995</v>
      </c>
      <c r="I4" s="6">
        <f t="shared" si="6"/>
        <v>40.69545876802507</v>
      </c>
      <c r="J4" s="8">
        <f t="shared" si="0"/>
        <v>59.30454123197492</v>
      </c>
      <c r="K4" s="112">
        <v>6</v>
      </c>
      <c r="L4" s="56">
        <v>397.69</v>
      </c>
      <c r="M4" s="88">
        <f t="shared" si="1"/>
        <v>2.010668896642346</v>
      </c>
      <c r="N4" s="50">
        <f t="shared" si="2"/>
        <v>19381.300000000003</v>
      </c>
      <c r="O4" s="8">
        <f t="shared" si="3"/>
        <v>97.98933110335766</v>
      </c>
      <c r="P4" s="89">
        <v>3</v>
      </c>
    </row>
    <row r="5" spans="1:16" ht="12.75">
      <c r="A5" s="95" t="s">
        <v>98</v>
      </c>
      <c r="B5" s="202">
        <v>44921.24</v>
      </c>
      <c r="C5" s="202">
        <v>15599.19</v>
      </c>
      <c r="D5" s="205">
        <v>1358.58</v>
      </c>
      <c r="E5" s="202">
        <v>0</v>
      </c>
      <c r="F5" s="202">
        <v>0</v>
      </c>
      <c r="G5" s="202">
        <f t="shared" si="4"/>
        <v>14240.61</v>
      </c>
      <c r="H5" s="103">
        <f t="shared" si="5"/>
        <v>30680.629999999997</v>
      </c>
      <c r="I5" s="6">
        <f t="shared" si="6"/>
        <v>31.701284292241265</v>
      </c>
      <c r="J5" s="8">
        <f t="shared" si="0"/>
        <v>68.29871570775873</v>
      </c>
      <c r="K5" s="112">
        <v>5</v>
      </c>
      <c r="L5" s="56">
        <v>347.16</v>
      </c>
      <c r="M5" s="88">
        <f t="shared" si="1"/>
        <v>2.4378169193594936</v>
      </c>
      <c r="N5" s="50">
        <f t="shared" si="2"/>
        <v>13893.45</v>
      </c>
      <c r="O5" s="8">
        <f t="shared" si="3"/>
        <v>97.56218308064051</v>
      </c>
      <c r="P5" s="89">
        <v>3</v>
      </c>
    </row>
    <row r="6" spans="1:16" ht="12.75">
      <c r="A6" s="96" t="s">
        <v>99</v>
      </c>
      <c r="B6" s="202">
        <v>47056.35</v>
      </c>
      <c r="C6" s="202">
        <v>9639.1</v>
      </c>
      <c r="D6" s="205">
        <v>161.35</v>
      </c>
      <c r="E6" s="202">
        <v>0</v>
      </c>
      <c r="F6" s="202">
        <v>0</v>
      </c>
      <c r="G6" s="202">
        <f t="shared" si="4"/>
        <v>9477.75</v>
      </c>
      <c r="H6" s="103">
        <f t="shared" si="5"/>
        <v>37578.6</v>
      </c>
      <c r="I6" s="6">
        <f t="shared" si="6"/>
        <v>20.1412774258947</v>
      </c>
      <c r="J6" s="8">
        <f t="shared" si="0"/>
        <v>79.8587225741053</v>
      </c>
      <c r="K6" s="112">
        <v>6</v>
      </c>
      <c r="L6" s="56">
        <v>1253.19</v>
      </c>
      <c r="M6" s="88">
        <f t="shared" si="1"/>
        <v>13.222442035293186</v>
      </c>
      <c r="N6" s="50">
        <f t="shared" si="2"/>
        <v>8224.56</v>
      </c>
      <c r="O6" s="8">
        <f t="shared" si="3"/>
        <v>86.7775579647068</v>
      </c>
      <c r="P6" s="89">
        <v>2</v>
      </c>
    </row>
    <row r="7" spans="1:16" ht="12.75">
      <c r="A7" s="95" t="s">
        <v>100</v>
      </c>
      <c r="B7" s="202">
        <v>23596.59</v>
      </c>
      <c r="C7" s="202">
        <v>13996.29</v>
      </c>
      <c r="D7" s="202">
        <v>0</v>
      </c>
      <c r="E7" s="202">
        <v>0</v>
      </c>
      <c r="F7" s="202">
        <v>0</v>
      </c>
      <c r="G7" s="202">
        <f t="shared" si="4"/>
        <v>13996.29</v>
      </c>
      <c r="H7" s="103">
        <f t="shared" si="5"/>
        <v>9600.3</v>
      </c>
      <c r="I7" s="6">
        <f t="shared" si="6"/>
        <v>59.31488405739982</v>
      </c>
      <c r="J7" s="8">
        <f t="shared" si="0"/>
        <v>40.68511594260018</v>
      </c>
      <c r="K7" s="112">
        <v>2</v>
      </c>
      <c r="L7" s="56">
        <v>156.18</v>
      </c>
      <c r="M7" s="88">
        <f t="shared" si="1"/>
        <v>1.1158671333617693</v>
      </c>
      <c r="N7" s="50">
        <f t="shared" si="2"/>
        <v>13840.11</v>
      </c>
      <c r="O7" s="8">
        <f t="shared" si="3"/>
        <v>98.88413286663823</v>
      </c>
      <c r="P7" s="89">
        <v>4</v>
      </c>
    </row>
    <row r="8" spans="1:16" ht="12.75">
      <c r="A8" s="96" t="s">
        <v>101</v>
      </c>
      <c r="B8" s="202">
        <v>47253.05</v>
      </c>
      <c r="C8" s="202">
        <v>5979.28</v>
      </c>
      <c r="D8" s="202">
        <v>0</v>
      </c>
      <c r="E8" s="202">
        <v>0</v>
      </c>
      <c r="F8" s="202">
        <v>0</v>
      </c>
      <c r="G8" s="202">
        <f t="shared" si="4"/>
        <v>5979.28</v>
      </c>
      <c r="H8" s="103">
        <f t="shared" si="5"/>
        <v>41273.770000000004</v>
      </c>
      <c r="I8" s="6">
        <f t="shared" si="6"/>
        <v>12.653744044035252</v>
      </c>
      <c r="J8" s="8">
        <f t="shared" si="0"/>
        <v>87.34625595596475</v>
      </c>
      <c r="K8" s="112">
        <v>6</v>
      </c>
      <c r="L8" s="56">
        <v>916.98</v>
      </c>
      <c r="M8" s="88">
        <f t="shared" si="1"/>
        <v>15.335960182496889</v>
      </c>
      <c r="N8" s="50">
        <f t="shared" si="2"/>
        <v>5062.299999999999</v>
      </c>
      <c r="O8" s="8">
        <f t="shared" si="3"/>
        <v>84.6640398175031</v>
      </c>
      <c r="P8" s="89">
        <v>1</v>
      </c>
    </row>
    <row r="9" spans="1:16" ht="12.75">
      <c r="A9" s="95" t="s">
        <v>102</v>
      </c>
      <c r="B9" s="202">
        <v>26165.28</v>
      </c>
      <c r="C9" s="202">
        <v>4079.53</v>
      </c>
      <c r="D9" s="202">
        <v>0</v>
      </c>
      <c r="E9" s="202">
        <v>0</v>
      </c>
      <c r="F9" s="202">
        <v>0</v>
      </c>
      <c r="G9" s="202">
        <f t="shared" si="4"/>
        <v>4079.53</v>
      </c>
      <c r="H9" s="103">
        <f t="shared" si="5"/>
        <v>22085.75</v>
      </c>
      <c r="I9" s="6">
        <f t="shared" si="6"/>
        <v>15.591386753743892</v>
      </c>
      <c r="J9" s="8">
        <f t="shared" si="0"/>
        <v>84.40861324625611</v>
      </c>
      <c r="K9" s="112">
        <v>6</v>
      </c>
      <c r="L9" s="56">
        <v>339.47</v>
      </c>
      <c r="M9" s="88">
        <f t="shared" si="1"/>
        <v>8.321301718580326</v>
      </c>
      <c r="N9" s="50">
        <f t="shared" si="2"/>
        <v>3740.0600000000004</v>
      </c>
      <c r="O9" s="8">
        <f t="shared" si="3"/>
        <v>91.67869828141967</v>
      </c>
      <c r="P9" s="89">
        <v>2</v>
      </c>
    </row>
    <row r="10" spans="1:16" ht="12.75">
      <c r="A10" s="96" t="s">
        <v>103</v>
      </c>
      <c r="B10" s="202">
        <v>23111.76</v>
      </c>
      <c r="C10" s="202">
        <v>1741.18</v>
      </c>
      <c r="D10" s="202">
        <v>0</v>
      </c>
      <c r="E10" s="202">
        <v>0</v>
      </c>
      <c r="F10" s="202">
        <v>0</v>
      </c>
      <c r="G10" s="202">
        <f t="shared" si="4"/>
        <v>1741.18</v>
      </c>
      <c r="H10" s="103">
        <f t="shared" si="5"/>
        <v>21370.579999999998</v>
      </c>
      <c r="I10" s="6">
        <f t="shared" si="6"/>
        <v>7.533740398827264</v>
      </c>
      <c r="J10" s="8">
        <f t="shared" si="0"/>
        <v>92.46625960117274</v>
      </c>
      <c r="K10" s="112">
        <v>3</v>
      </c>
      <c r="L10" s="56">
        <v>237.62</v>
      </c>
      <c r="M10" s="88">
        <f t="shared" si="1"/>
        <v>13.647066931621085</v>
      </c>
      <c r="N10" s="50">
        <f t="shared" si="2"/>
        <v>1503.56</v>
      </c>
      <c r="O10" s="8">
        <f t="shared" si="3"/>
        <v>86.35293306837892</v>
      </c>
      <c r="P10" s="89">
        <v>1</v>
      </c>
    </row>
    <row r="11" spans="1:16" ht="12.75">
      <c r="A11" s="95" t="s">
        <v>104</v>
      </c>
      <c r="B11" s="202">
        <v>33764.44</v>
      </c>
      <c r="C11" s="202">
        <v>7055.85</v>
      </c>
      <c r="D11" s="205">
        <v>80.98</v>
      </c>
      <c r="E11" s="202">
        <v>0</v>
      </c>
      <c r="F11" s="202">
        <v>0</v>
      </c>
      <c r="G11" s="202">
        <f t="shared" si="4"/>
        <v>6974.870000000001</v>
      </c>
      <c r="H11" s="103">
        <f t="shared" si="5"/>
        <v>26789.57</v>
      </c>
      <c r="I11" s="6">
        <f t="shared" si="6"/>
        <v>20.65744315617259</v>
      </c>
      <c r="J11" s="8">
        <f t="shared" si="0"/>
        <v>79.34255684382741</v>
      </c>
      <c r="K11" s="112">
        <v>4</v>
      </c>
      <c r="L11" s="56">
        <v>533.19</v>
      </c>
      <c r="M11" s="88">
        <f t="shared" si="1"/>
        <v>7.644443552352946</v>
      </c>
      <c r="N11" s="50">
        <f t="shared" si="2"/>
        <v>6441.68</v>
      </c>
      <c r="O11" s="8">
        <f t="shared" si="3"/>
        <v>92.35555644764703</v>
      </c>
      <c r="P11" s="89">
        <v>2</v>
      </c>
    </row>
    <row r="12" spans="1:16" ht="12.75">
      <c r="A12" s="96" t="s">
        <v>105</v>
      </c>
      <c r="B12" s="202">
        <v>30016.17</v>
      </c>
      <c r="C12" s="202">
        <v>3268.4</v>
      </c>
      <c r="D12" s="205">
        <v>69.82</v>
      </c>
      <c r="E12" s="202">
        <v>0</v>
      </c>
      <c r="F12" s="202">
        <v>0</v>
      </c>
      <c r="G12" s="202">
        <f t="shared" si="4"/>
        <v>3198.58</v>
      </c>
      <c r="H12" s="103">
        <f t="shared" si="5"/>
        <v>26817.589999999997</v>
      </c>
      <c r="I12" s="6">
        <f t="shared" si="6"/>
        <v>10.656189647113539</v>
      </c>
      <c r="J12" s="8">
        <f t="shared" si="0"/>
        <v>89.34381035288645</v>
      </c>
      <c r="K12" s="112">
        <v>3</v>
      </c>
      <c r="L12" s="56">
        <v>1593.76</v>
      </c>
      <c r="M12" s="88">
        <f t="shared" si="1"/>
        <v>49.82711078040881</v>
      </c>
      <c r="N12" s="50">
        <f t="shared" si="2"/>
        <v>1604.82</v>
      </c>
      <c r="O12" s="8">
        <f t="shared" si="3"/>
        <v>50.1728892195912</v>
      </c>
      <c r="P12" s="89">
        <v>1</v>
      </c>
    </row>
    <row r="13" spans="1:16" ht="12.75">
      <c r="A13" s="95" t="s">
        <v>106</v>
      </c>
      <c r="B13" s="202">
        <v>26627.72</v>
      </c>
      <c r="C13" s="202">
        <v>12394.71</v>
      </c>
      <c r="D13" s="202">
        <v>0</v>
      </c>
      <c r="E13" s="205">
        <v>2328.23</v>
      </c>
      <c r="F13" s="202">
        <v>0</v>
      </c>
      <c r="G13" s="202">
        <f t="shared" si="4"/>
        <v>10066.48</v>
      </c>
      <c r="H13" s="103">
        <f t="shared" si="5"/>
        <v>16561.24</v>
      </c>
      <c r="I13" s="6">
        <f t="shared" si="6"/>
        <v>37.804513491955</v>
      </c>
      <c r="J13" s="8">
        <f t="shared" si="0"/>
        <v>62.19548650804501</v>
      </c>
      <c r="K13" s="112">
        <v>2</v>
      </c>
      <c r="L13" s="56">
        <v>299.87</v>
      </c>
      <c r="M13" s="88">
        <f t="shared" si="1"/>
        <v>2.9788962974147863</v>
      </c>
      <c r="N13" s="50">
        <f t="shared" si="2"/>
        <v>9766.609999999999</v>
      </c>
      <c r="O13" s="8">
        <f t="shared" si="3"/>
        <v>97.02110370258521</v>
      </c>
      <c r="P13" s="89">
        <v>4</v>
      </c>
    </row>
    <row r="14" spans="1:16" ht="12.75">
      <c r="A14" s="96" t="s">
        <v>107</v>
      </c>
      <c r="B14" s="202">
        <v>34561.43</v>
      </c>
      <c r="C14" s="202">
        <v>15374.81</v>
      </c>
      <c r="D14" s="202">
        <v>0</v>
      </c>
      <c r="E14" s="202">
        <v>0</v>
      </c>
      <c r="F14" s="202">
        <v>0</v>
      </c>
      <c r="G14" s="202">
        <f t="shared" si="4"/>
        <v>15374.81</v>
      </c>
      <c r="H14" s="103">
        <f t="shared" si="5"/>
        <v>19186.620000000003</v>
      </c>
      <c r="I14" s="6">
        <f t="shared" si="6"/>
        <v>44.485456764954456</v>
      </c>
      <c r="J14" s="8">
        <f t="shared" si="0"/>
        <v>55.514543235045544</v>
      </c>
      <c r="K14" s="112">
        <v>6</v>
      </c>
      <c r="L14" s="56">
        <v>321.22</v>
      </c>
      <c r="M14" s="88">
        <f t="shared" si="1"/>
        <v>2.0892615908749446</v>
      </c>
      <c r="N14" s="50">
        <f t="shared" si="2"/>
        <v>15053.59</v>
      </c>
      <c r="O14" s="8">
        <f t="shared" si="3"/>
        <v>97.91073840912506</v>
      </c>
      <c r="P14" s="89">
        <v>3</v>
      </c>
    </row>
    <row r="15" spans="1:16" ht="12.75">
      <c r="A15" s="95" t="s">
        <v>108</v>
      </c>
      <c r="B15" s="202">
        <v>40451.85</v>
      </c>
      <c r="C15" s="202">
        <v>12708.32</v>
      </c>
      <c r="D15" s="205">
        <v>160.41</v>
      </c>
      <c r="E15" s="202">
        <v>0</v>
      </c>
      <c r="F15" s="202">
        <v>0</v>
      </c>
      <c r="G15" s="202">
        <f t="shared" si="4"/>
        <v>12547.91</v>
      </c>
      <c r="H15" s="103">
        <f t="shared" si="5"/>
        <v>27903.94</v>
      </c>
      <c r="I15" s="6">
        <f t="shared" si="6"/>
        <v>31.01937241436424</v>
      </c>
      <c r="J15" s="8">
        <f t="shared" si="0"/>
        <v>68.98062758563576</v>
      </c>
      <c r="K15" s="112">
        <v>7</v>
      </c>
      <c r="L15" s="56">
        <v>446.99</v>
      </c>
      <c r="M15" s="88">
        <f t="shared" si="1"/>
        <v>3.56226654478714</v>
      </c>
      <c r="N15" s="50">
        <f t="shared" si="2"/>
        <v>12100.92</v>
      </c>
      <c r="O15" s="8">
        <f t="shared" si="3"/>
        <v>96.43773345521286</v>
      </c>
      <c r="P15" s="89">
        <v>3</v>
      </c>
    </row>
    <row r="16" spans="1:16" ht="12.75">
      <c r="A16" s="96" t="s">
        <v>109</v>
      </c>
      <c r="B16" s="202">
        <v>8887.67</v>
      </c>
      <c r="C16" s="202">
        <v>3961</v>
      </c>
      <c r="D16" s="202">
        <v>0</v>
      </c>
      <c r="E16" s="205">
        <v>69.12</v>
      </c>
      <c r="F16" s="202">
        <v>0</v>
      </c>
      <c r="G16" s="202">
        <f t="shared" si="4"/>
        <v>3891.88</v>
      </c>
      <c r="H16" s="103">
        <f t="shared" si="5"/>
        <v>4995.79</v>
      </c>
      <c r="I16" s="6">
        <f t="shared" si="6"/>
        <v>43.78965465639476</v>
      </c>
      <c r="J16" s="8">
        <f t="shared" si="0"/>
        <v>56.21034534360524</v>
      </c>
      <c r="K16" s="112">
        <v>2</v>
      </c>
      <c r="L16" s="56">
        <v>149.53</v>
      </c>
      <c r="M16" s="88">
        <f t="shared" si="1"/>
        <v>3.842102017533942</v>
      </c>
      <c r="N16" s="50">
        <f t="shared" si="2"/>
        <v>3742.35</v>
      </c>
      <c r="O16" s="8">
        <f t="shared" si="3"/>
        <v>96.15789798246604</v>
      </c>
      <c r="P16" s="89">
        <v>3</v>
      </c>
    </row>
    <row r="17" spans="1:16" ht="13.5" thickBot="1">
      <c r="A17" s="106" t="s">
        <v>110</v>
      </c>
      <c r="B17" s="203">
        <v>30834.75</v>
      </c>
      <c r="C17" s="203">
        <v>4432.04</v>
      </c>
      <c r="D17" s="203">
        <v>0</v>
      </c>
      <c r="E17" s="203">
        <v>0</v>
      </c>
      <c r="F17" s="203">
        <v>0</v>
      </c>
      <c r="G17" s="203">
        <f t="shared" si="4"/>
        <v>4432.04</v>
      </c>
      <c r="H17" s="200">
        <f t="shared" si="5"/>
        <v>26402.71</v>
      </c>
      <c r="I17" s="9">
        <f t="shared" si="6"/>
        <v>14.373523378655573</v>
      </c>
      <c r="J17" s="77">
        <f t="shared" si="0"/>
        <v>85.62647662134441</v>
      </c>
      <c r="K17" s="113">
        <v>4</v>
      </c>
      <c r="L17" s="58">
        <v>446.23</v>
      </c>
      <c r="M17" s="88">
        <f t="shared" si="1"/>
        <v>10.06827555707981</v>
      </c>
      <c r="N17" s="81">
        <f t="shared" si="2"/>
        <v>3985.81</v>
      </c>
      <c r="O17" s="77">
        <f t="shared" si="3"/>
        <v>89.93172444292018</v>
      </c>
      <c r="P17" s="90">
        <v>1</v>
      </c>
    </row>
    <row r="18" spans="1:16" ht="13.5" thickBot="1">
      <c r="A18" s="207" t="s">
        <v>281</v>
      </c>
      <c r="B18" s="188">
        <f aca="true" t="shared" si="7" ref="B18:H18">SUM(B2:B17)</f>
        <v>533593.5299999999</v>
      </c>
      <c r="C18" s="188">
        <f t="shared" si="7"/>
        <v>161566.84</v>
      </c>
      <c r="D18" s="188">
        <f t="shared" si="7"/>
        <v>1880.61</v>
      </c>
      <c r="E18" s="188">
        <f t="shared" si="7"/>
        <v>7676.589999999999</v>
      </c>
      <c r="F18" s="188">
        <f t="shared" si="7"/>
        <v>0</v>
      </c>
      <c r="G18" s="188">
        <f t="shared" si="7"/>
        <v>152009.64</v>
      </c>
      <c r="H18" s="179">
        <f t="shared" si="7"/>
        <v>381583.88999999996</v>
      </c>
      <c r="I18" s="64">
        <f>G18/B18*100</f>
        <v>28.487909139378065</v>
      </c>
      <c r="J18" s="208"/>
      <c r="K18" s="211"/>
      <c r="L18" s="63">
        <f>SUM(L2:L17)</f>
        <v>8284.74</v>
      </c>
      <c r="M18" s="208"/>
      <c r="N18" s="179">
        <f>SUM(N2:N17)</f>
        <v>143724.9</v>
      </c>
      <c r="O18" s="208">
        <f>N18/G18*100</f>
        <v>94.54985881158589</v>
      </c>
      <c r="P18" s="178">
        <v>2</v>
      </c>
    </row>
    <row r="19" spans="1:16" ht="13.5" thickBot="1">
      <c r="A19" s="206" t="s">
        <v>282</v>
      </c>
      <c r="B19" s="125">
        <f>AVERAGE(B2:B17)</f>
        <v>33349.595624999994</v>
      </c>
      <c r="C19" s="125">
        <f>AVERAGE(C2:C17)</f>
        <v>10097.9275</v>
      </c>
      <c r="D19" s="125"/>
      <c r="E19" s="125"/>
      <c r="F19" s="125"/>
      <c r="G19" s="125">
        <f>AVERAGE(G2:G17)</f>
        <v>9500.6025</v>
      </c>
      <c r="H19" s="125">
        <f>AVERAGE(H2:H17)</f>
        <v>23848.993124999997</v>
      </c>
      <c r="I19" s="128">
        <f>G19/B19*100</f>
        <v>28.487909139378065</v>
      </c>
      <c r="J19" s="128"/>
      <c r="K19" s="209"/>
      <c r="L19" s="125"/>
      <c r="M19" s="210"/>
      <c r="N19" s="125"/>
      <c r="O19" s="212"/>
      <c r="P19" s="213">
        <f>AVERAGE(P2:P17)</f>
        <v>2.4375</v>
      </c>
    </row>
    <row r="20" spans="11:16" ht="13.5" thickBot="1">
      <c r="K20" s="32"/>
      <c r="L20" s="52"/>
      <c r="M20"/>
      <c r="N20" s="53"/>
      <c r="P20" s="4"/>
    </row>
    <row r="21" spans="1:13" ht="13.5" thickBot="1">
      <c r="A21" s="18"/>
      <c r="B21" s="33" t="s">
        <v>9</v>
      </c>
      <c r="C21" s="34" t="s">
        <v>10</v>
      </c>
      <c r="D21" s="34" t="s">
        <v>11</v>
      </c>
      <c r="E21" s="35" t="s">
        <v>12</v>
      </c>
      <c r="G21" s="32"/>
      <c r="H21" s="52"/>
      <c r="I21"/>
      <c r="J21" s="53"/>
      <c r="K21"/>
      <c r="M21"/>
    </row>
    <row r="22" spans="1:13" ht="12.75">
      <c r="A22" s="173" t="s">
        <v>111</v>
      </c>
      <c r="B22" s="248">
        <v>29</v>
      </c>
      <c r="C22" s="249">
        <v>7.78</v>
      </c>
      <c r="D22" s="250">
        <v>1594.1</v>
      </c>
      <c r="E22" s="251">
        <v>286.3</v>
      </c>
      <c r="G22" s="32"/>
      <c r="H22" s="52"/>
      <c r="I22"/>
      <c r="J22" s="53"/>
      <c r="K22"/>
      <c r="M22"/>
    </row>
    <row r="23" spans="1:13" ht="12.75">
      <c r="A23" s="191" t="s">
        <v>309</v>
      </c>
      <c r="B23" s="222">
        <v>28</v>
      </c>
      <c r="C23" s="185">
        <v>7.67</v>
      </c>
      <c r="D23" s="167">
        <v>1464.31</v>
      </c>
      <c r="E23" s="168"/>
      <c r="G23" s="32"/>
      <c r="H23" s="52"/>
      <c r="I23"/>
      <c r="J23" s="53"/>
      <c r="K23"/>
      <c r="M23"/>
    </row>
    <row r="24" spans="1:13" ht="12.75">
      <c r="A24" s="175" t="s">
        <v>112</v>
      </c>
      <c r="B24" s="252">
        <v>133</v>
      </c>
      <c r="C24" s="253">
        <v>11.08</v>
      </c>
      <c r="D24" s="254">
        <v>17165.14</v>
      </c>
      <c r="E24" s="255">
        <v>1093.67</v>
      </c>
      <c r="G24" s="32"/>
      <c r="H24" s="52"/>
      <c r="I24"/>
      <c r="J24" s="53"/>
      <c r="K24"/>
      <c r="M24"/>
    </row>
    <row r="25" spans="1:13" ht="13.5" thickBot="1">
      <c r="A25" s="193" t="s">
        <v>311</v>
      </c>
      <c r="B25" s="225">
        <v>122</v>
      </c>
      <c r="C25" s="183">
        <v>11.06</v>
      </c>
      <c r="D25" s="169">
        <v>17981.59</v>
      </c>
      <c r="E25" s="170"/>
      <c r="G25" s="32"/>
      <c r="H25" s="52"/>
      <c r="I25"/>
      <c r="J25" s="53"/>
      <c r="K25"/>
      <c r="M25"/>
    </row>
    <row r="26" spans="1:16" ht="12.75">
      <c r="A26" s="10"/>
      <c r="B26" s="12"/>
      <c r="C26" s="13"/>
      <c r="D26" s="13"/>
      <c r="E26" s="13"/>
      <c r="F26" s="13"/>
      <c r="G26" s="13"/>
      <c r="H26" s="14"/>
      <c r="I26" s="13"/>
      <c r="K26" s="32"/>
      <c r="L26" s="52"/>
      <c r="M26"/>
      <c r="N26" s="53"/>
      <c r="P26" s="4"/>
    </row>
    <row r="27" spans="11:16" ht="12.75">
      <c r="K27" s="32"/>
      <c r="L27" s="52"/>
      <c r="M27"/>
      <c r="N27" s="53"/>
      <c r="P27" s="4"/>
    </row>
    <row r="28" spans="1:16" ht="13.5" thickBot="1">
      <c r="A28" s="36"/>
      <c r="B28" s="13"/>
      <c r="L28" s="53"/>
      <c r="N28" s="53"/>
      <c r="P28" s="4"/>
    </row>
    <row r="29" spans="1:16" ht="13.5" thickBot="1">
      <c r="A29" s="47" t="s">
        <v>13</v>
      </c>
      <c r="B29" s="30" t="s">
        <v>2</v>
      </c>
      <c r="C29" s="46" t="s">
        <v>1</v>
      </c>
      <c r="D29" s="34" t="s">
        <v>293</v>
      </c>
      <c r="E29" s="34" t="s">
        <v>294</v>
      </c>
      <c r="F29" s="34" t="s">
        <v>295</v>
      </c>
      <c r="G29" s="34" t="s">
        <v>296</v>
      </c>
      <c r="H29" s="34" t="s">
        <v>3</v>
      </c>
      <c r="I29" s="34" t="s">
        <v>5</v>
      </c>
      <c r="J29" s="35" t="s">
        <v>4</v>
      </c>
      <c r="K29" s="26" t="s">
        <v>6</v>
      </c>
      <c r="L29" s="60" t="s">
        <v>7</v>
      </c>
      <c r="M29" s="25" t="s">
        <v>8</v>
      </c>
      <c r="N29" s="60" t="s">
        <v>261</v>
      </c>
      <c r="O29" s="37" t="s">
        <v>262</v>
      </c>
      <c r="P29" s="30" t="s">
        <v>289</v>
      </c>
    </row>
    <row r="30" spans="1:16" ht="12.75">
      <c r="A30" s="83" t="s">
        <v>96</v>
      </c>
      <c r="B30" s="201">
        <v>90901.94</v>
      </c>
      <c r="C30" s="201">
        <v>45235.58</v>
      </c>
      <c r="D30" s="201">
        <v>0</v>
      </c>
      <c r="E30" s="204">
        <v>7676.59</v>
      </c>
      <c r="F30" s="201">
        <v>0</v>
      </c>
      <c r="G30" s="201">
        <f>C30-D30-E30-F30</f>
        <v>37558.990000000005</v>
      </c>
      <c r="H30" s="74">
        <f>B30-G30</f>
        <v>53342.95</v>
      </c>
      <c r="I30" s="15">
        <f>G30/(B30/100)</f>
        <v>41.318139084820416</v>
      </c>
      <c r="J30" s="7">
        <f aca="true" t="shared" si="8" ref="J30:J36">H30/(B30/100)</f>
        <v>58.681860915179584</v>
      </c>
      <c r="K30" s="40">
        <v>5</v>
      </c>
      <c r="L30" s="59">
        <v>1228.82</v>
      </c>
      <c r="M30" s="39">
        <f aca="true" t="shared" si="9" ref="M30:M36">L30/(G30/100)</f>
        <v>3.271706720548129</v>
      </c>
      <c r="N30" s="51">
        <f aca="true" t="shared" si="10" ref="N30:N36">G30-L30</f>
        <v>36330.170000000006</v>
      </c>
      <c r="O30" s="86">
        <f aca="true" t="shared" si="11" ref="O30:O36">N30/(G30/100)</f>
        <v>96.72829327945188</v>
      </c>
      <c r="P30" s="121">
        <v>4</v>
      </c>
    </row>
    <row r="31" spans="1:16" ht="12.75">
      <c r="A31" s="48" t="s">
        <v>97</v>
      </c>
      <c r="B31" s="202">
        <v>93523.69</v>
      </c>
      <c r="C31" s="202">
        <v>35378.17</v>
      </c>
      <c r="D31" s="205">
        <v>1358.58</v>
      </c>
      <c r="E31" s="202">
        <v>0</v>
      </c>
      <c r="F31" s="202">
        <v>0</v>
      </c>
      <c r="G31" s="216">
        <f aca="true" t="shared" si="12" ref="G31:G36">C31-D31-E31-F31</f>
        <v>34019.59</v>
      </c>
      <c r="H31" s="74">
        <f aca="true" t="shared" si="13" ref="H31:H36">B31-G31</f>
        <v>59504.100000000006</v>
      </c>
      <c r="I31" s="15">
        <f aca="true" t="shared" si="14" ref="I31:I36">G31/(B31/100)</f>
        <v>36.375371844288864</v>
      </c>
      <c r="J31" s="8">
        <f t="shared" si="8"/>
        <v>63.62462815571114</v>
      </c>
      <c r="K31" s="41">
        <v>8</v>
      </c>
      <c r="L31" s="56">
        <v>744.85</v>
      </c>
      <c r="M31" s="8">
        <f t="shared" si="9"/>
        <v>2.189473770847915</v>
      </c>
      <c r="N31" s="50">
        <f t="shared" si="10"/>
        <v>33274.74</v>
      </c>
      <c r="O31" s="88">
        <f t="shared" si="11"/>
        <v>97.8105262291521</v>
      </c>
      <c r="P31" s="89">
        <v>3</v>
      </c>
    </row>
    <row r="32" spans="1:16" ht="12.75">
      <c r="A32" s="49" t="s">
        <v>99</v>
      </c>
      <c r="B32" s="202">
        <v>103237.8</v>
      </c>
      <c r="C32" s="202">
        <v>16987.02</v>
      </c>
      <c r="D32" s="205">
        <v>231.16</v>
      </c>
      <c r="E32" s="202">
        <v>0</v>
      </c>
      <c r="F32" s="202">
        <v>0</v>
      </c>
      <c r="G32" s="216">
        <f t="shared" si="12"/>
        <v>16755.86</v>
      </c>
      <c r="H32" s="74">
        <f t="shared" si="13"/>
        <v>86481.94</v>
      </c>
      <c r="I32" s="15">
        <f t="shared" si="14"/>
        <v>16.230353610789848</v>
      </c>
      <c r="J32" s="8">
        <f t="shared" si="8"/>
        <v>83.76964638921017</v>
      </c>
      <c r="K32" s="41">
        <v>9</v>
      </c>
      <c r="L32" s="56">
        <v>3186.42</v>
      </c>
      <c r="M32" s="8">
        <f t="shared" si="9"/>
        <v>19.0167499609092</v>
      </c>
      <c r="N32" s="50">
        <f t="shared" si="10"/>
        <v>13569.44</v>
      </c>
      <c r="O32" s="88">
        <f t="shared" si="11"/>
        <v>80.9832500390908</v>
      </c>
      <c r="P32" s="89">
        <v>2</v>
      </c>
    </row>
    <row r="33" spans="1:16" ht="12.75">
      <c r="A33" s="48" t="s">
        <v>101</v>
      </c>
      <c r="B33" s="202">
        <v>111751.15</v>
      </c>
      <c r="C33" s="202">
        <v>17458.61</v>
      </c>
      <c r="D33" s="205">
        <v>80.98</v>
      </c>
      <c r="E33" s="202">
        <v>0</v>
      </c>
      <c r="F33" s="202">
        <v>0</v>
      </c>
      <c r="G33" s="216">
        <f t="shared" si="12"/>
        <v>17377.63</v>
      </c>
      <c r="H33" s="74">
        <f t="shared" si="13"/>
        <v>94373.51999999999</v>
      </c>
      <c r="I33" s="15">
        <f t="shared" si="14"/>
        <v>15.550291876190986</v>
      </c>
      <c r="J33" s="8">
        <f t="shared" si="8"/>
        <v>84.44970812380902</v>
      </c>
      <c r="K33" s="41">
        <v>10</v>
      </c>
      <c r="L33" s="56">
        <v>1894.59</v>
      </c>
      <c r="M33" s="8">
        <f t="shared" si="9"/>
        <v>10.902464835538561</v>
      </c>
      <c r="N33" s="50">
        <f t="shared" si="10"/>
        <v>15483.04</v>
      </c>
      <c r="O33" s="88">
        <f t="shared" si="11"/>
        <v>89.09753516446143</v>
      </c>
      <c r="P33" s="89">
        <v>2</v>
      </c>
    </row>
    <row r="34" spans="1:16" ht="12.75">
      <c r="A34" s="49" t="s">
        <v>103</v>
      </c>
      <c r="B34" s="202">
        <v>46708.34</v>
      </c>
      <c r="C34" s="202">
        <v>15737.47</v>
      </c>
      <c r="D34" s="202">
        <v>0</v>
      </c>
      <c r="E34" s="202">
        <v>0</v>
      </c>
      <c r="F34" s="202">
        <v>0</v>
      </c>
      <c r="G34" s="216">
        <f t="shared" si="12"/>
        <v>15737.47</v>
      </c>
      <c r="H34" s="74">
        <f t="shared" si="13"/>
        <v>30970.869999999995</v>
      </c>
      <c r="I34" s="15">
        <f t="shared" si="14"/>
        <v>33.693062095548676</v>
      </c>
      <c r="J34" s="8">
        <f t="shared" si="8"/>
        <v>66.30693790445132</v>
      </c>
      <c r="K34" s="41">
        <v>4</v>
      </c>
      <c r="L34" s="56">
        <v>393.8</v>
      </c>
      <c r="M34" s="8">
        <f t="shared" si="9"/>
        <v>2.502308185496144</v>
      </c>
      <c r="N34" s="50">
        <f t="shared" si="10"/>
        <v>15343.67</v>
      </c>
      <c r="O34" s="88">
        <f t="shared" si="11"/>
        <v>97.49769181450387</v>
      </c>
      <c r="P34" s="89">
        <v>3</v>
      </c>
    </row>
    <row r="35" spans="1:16" ht="12.75">
      <c r="A35" s="48" t="s">
        <v>107</v>
      </c>
      <c r="B35" s="202">
        <v>46917.65</v>
      </c>
      <c r="C35" s="202">
        <v>18053.08</v>
      </c>
      <c r="D35" s="205">
        <v>49.47</v>
      </c>
      <c r="E35" s="202">
        <v>0</v>
      </c>
      <c r="F35" s="202">
        <v>0</v>
      </c>
      <c r="G35" s="216">
        <f t="shared" si="12"/>
        <v>18003.61</v>
      </c>
      <c r="H35" s="74">
        <f t="shared" si="13"/>
        <v>28914.04</v>
      </c>
      <c r="I35" s="15">
        <f t="shared" si="14"/>
        <v>38.37278721334082</v>
      </c>
      <c r="J35" s="8">
        <f t="shared" si="8"/>
        <v>61.62721278665918</v>
      </c>
      <c r="K35" s="41">
        <v>7</v>
      </c>
      <c r="L35" s="56">
        <v>385.46</v>
      </c>
      <c r="M35" s="8">
        <f t="shared" si="9"/>
        <v>2.1410150519812414</v>
      </c>
      <c r="N35" s="50">
        <f t="shared" si="10"/>
        <v>17618.15</v>
      </c>
      <c r="O35" s="88">
        <f t="shared" si="11"/>
        <v>97.85898494801876</v>
      </c>
      <c r="P35" s="89">
        <v>3</v>
      </c>
    </row>
    <row r="36" spans="1:16" ht="13.5" thickBot="1">
      <c r="A36" s="82" t="s">
        <v>108</v>
      </c>
      <c r="B36" s="203">
        <v>40451.85</v>
      </c>
      <c r="C36" s="203">
        <v>12708.32</v>
      </c>
      <c r="D36" s="215">
        <v>160.41</v>
      </c>
      <c r="E36" s="203">
        <v>0</v>
      </c>
      <c r="F36" s="203">
        <v>0</v>
      </c>
      <c r="G36" s="217">
        <f t="shared" si="12"/>
        <v>12547.91</v>
      </c>
      <c r="H36" s="74">
        <f t="shared" si="13"/>
        <v>27903.94</v>
      </c>
      <c r="I36" s="15">
        <f t="shared" si="14"/>
        <v>31.01937241436424</v>
      </c>
      <c r="J36" s="54">
        <f t="shared" si="8"/>
        <v>68.98062758563576</v>
      </c>
      <c r="K36" s="62">
        <v>7</v>
      </c>
      <c r="L36" s="58">
        <v>446.99</v>
      </c>
      <c r="M36" s="8">
        <f t="shared" si="9"/>
        <v>3.56226654478714</v>
      </c>
      <c r="N36" s="50">
        <f t="shared" si="10"/>
        <v>12100.92</v>
      </c>
      <c r="O36" s="88">
        <f t="shared" si="11"/>
        <v>96.43773345521286</v>
      </c>
      <c r="P36" s="90">
        <v>3</v>
      </c>
    </row>
    <row r="37" spans="1:16" ht="13.5" thickBot="1">
      <c r="A37" s="207" t="s">
        <v>281</v>
      </c>
      <c r="B37" s="188">
        <f aca="true" t="shared" si="15" ref="B37:H37">SUM(B30:B36)</f>
        <v>533492.4199999999</v>
      </c>
      <c r="C37" s="188">
        <f t="shared" si="15"/>
        <v>161558.25</v>
      </c>
      <c r="D37" s="188">
        <f t="shared" si="15"/>
        <v>1880.6000000000001</v>
      </c>
      <c r="E37" s="188">
        <f t="shared" si="15"/>
        <v>7676.59</v>
      </c>
      <c r="F37" s="188">
        <f t="shared" si="15"/>
        <v>0</v>
      </c>
      <c r="G37" s="188">
        <f t="shared" si="15"/>
        <v>152001.06000000003</v>
      </c>
      <c r="H37" s="179">
        <f t="shared" si="15"/>
        <v>381491.36</v>
      </c>
      <c r="I37" s="64">
        <f>G37/B37*100</f>
        <v>28.491700032026706</v>
      </c>
      <c r="J37" s="79"/>
      <c r="K37" s="182"/>
      <c r="L37" s="63">
        <f>SUM(L30:L36)</f>
        <v>8280.93</v>
      </c>
      <c r="M37" s="79"/>
      <c r="N37" s="179">
        <f>SUM(N30:N36)</f>
        <v>143720.13000000003</v>
      </c>
      <c r="O37" s="208">
        <f>N37/G37*100</f>
        <v>94.55205772907111</v>
      </c>
      <c r="P37" s="178">
        <v>2</v>
      </c>
    </row>
    <row r="38" spans="1:16" ht="13.5" thickBot="1">
      <c r="A38" s="206" t="s">
        <v>283</v>
      </c>
      <c r="B38" s="125">
        <f>AVERAGE(B30:B36)</f>
        <v>76213.20285714285</v>
      </c>
      <c r="C38" s="125">
        <f>AVERAGE(C30:C36)</f>
        <v>23079.75</v>
      </c>
      <c r="D38" s="125"/>
      <c r="E38" s="125"/>
      <c r="F38" s="125"/>
      <c r="G38" s="125">
        <f>AVERAGE(G30:G36)</f>
        <v>21714.437142857147</v>
      </c>
      <c r="H38" s="125">
        <f>AVERAGE(H30:H36)</f>
        <v>54498.76571428571</v>
      </c>
      <c r="I38" s="128">
        <f>G38/B38*100</f>
        <v>28.4917000320267</v>
      </c>
      <c r="J38" s="210"/>
      <c r="K38" s="210"/>
      <c r="L38" s="210"/>
      <c r="M38" s="210"/>
      <c r="N38" s="229"/>
      <c r="O38" s="212"/>
      <c r="P38" s="213">
        <f>AVERAGE(P30:P36)</f>
        <v>2.857142857142857</v>
      </c>
    </row>
    <row r="39" spans="10:13" ht="12.75">
      <c r="J39"/>
      <c r="K39"/>
      <c r="L39"/>
      <c r="M39"/>
    </row>
    <row r="40" spans="10:13" ht="12.75">
      <c r="J40"/>
      <c r="K40"/>
      <c r="L40"/>
      <c r="M40"/>
    </row>
    <row r="41" spans="5:13" ht="12.75">
      <c r="E41" s="70"/>
      <c r="J41"/>
      <c r="K41"/>
      <c r="L41"/>
      <c r="M41"/>
    </row>
    <row r="42" spans="5:13" ht="12.75">
      <c r="E42" s="70"/>
      <c r="J42"/>
      <c r="K42"/>
      <c r="L42"/>
      <c r="M42"/>
    </row>
    <row r="43" spans="5:13" ht="12.75">
      <c r="E43" s="70"/>
      <c r="J43"/>
      <c r="K43"/>
      <c r="L43"/>
      <c r="M43"/>
    </row>
    <row r="44" spans="5:13" ht="12.75">
      <c r="E44" s="70"/>
      <c r="J44"/>
      <c r="K44"/>
      <c r="L44"/>
      <c r="M44"/>
    </row>
    <row r="45" spans="5:13" ht="12.75">
      <c r="E45" s="70"/>
      <c r="J45"/>
      <c r="K45"/>
      <c r="L45"/>
      <c r="M45"/>
    </row>
    <row r="46" spans="5:13" ht="12.75">
      <c r="E46" s="70"/>
      <c r="J46"/>
      <c r="K46"/>
      <c r="L46"/>
      <c r="M46"/>
    </row>
    <row r="47" spans="5:13" ht="12.75">
      <c r="E47" s="70"/>
      <c r="J47"/>
      <c r="K47"/>
      <c r="L47"/>
      <c r="M47"/>
    </row>
    <row r="48" spans="5:13" ht="12.75">
      <c r="E48" s="70"/>
      <c r="J48"/>
      <c r="K48"/>
      <c r="L48"/>
      <c r="M48"/>
    </row>
    <row r="49" spans="5:13" ht="12.75">
      <c r="E49" s="70"/>
      <c r="J49"/>
      <c r="K49"/>
      <c r="L49"/>
      <c r="M49"/>
    </row>
    <row r="50" spans="10:13" ht="12.75">
      <c r="J50"/>
      <c r="K50"/>
      <c r="L50"/>
      <c r="M50"/>
    </row>
    <row r="51" spans="10:13" ht="12.75">
      <c r="J51"/>
      <c r="K51"/>
      <c r="L51"/>
      <c r="M51"/>
    </row>
    <row r="52" spans="10:13" ht="12.75">
      <c r="J52"/>
      <c r="K52"/>
      <c r="L52"/>
      <c r="M52"/>
    </row>
    <row r="53" spans="10:13" ht="12.75">
      <c r="J53"/>
      <c r="K53"/>
      <c r="L53"/>
      <c r="M53"/>
    </row>
    <row r="54" spans="10:13" ht="12.75">
      <c r="J54"/>
      <c r="K54"/>
      <c r="L54"/>
      <c r="M54"/>
    </row>
    <row r="55" spans="10:13" ht="12.75">
      <c r="J55"/>
      <c r="K55"/>
      <c r="L55"/>
      <c r="M55"/>
    </row>
    <row r="56" spans="10:13" ht="12.75">
      <c r="J56"/>
      <c r="K56"/>
      <c r="L56"/>
      <c r="M56"/>
    </row>
    <row r="57" spans="10:13" ht="12.75">
      <c r="J57"/>
      <c r="K57"/>
      <c r="L57"/>
      <c r="M57"/>
    </row>
    <row r="58" spans="10:13" ht="12.75">
      <c r="J58"/>
      <c r="K58"/>
      <c r="L58"/>
      <c r="M58"/>
    </row>
    <row r="59" spans="10:13" ht="12.75">
      <c r="J59"/>
      <c r="K59"/>
      <c r="L59"/>
      <c r="M59"/>
    </row>
    <row r="60" spans="10:13" ht="12.75">
      <c r="J60"/>
      <c r="K60"/>
      <c r="L60"/>
      <c r="M60"/>
    </row>
    <row r="61" spans="10:13" ht="12.75">
      <c r="J61"/>
      <c r="K61"/>
      <c r="L61"/>
      <c r="M61"/>
    </row>
    <row r="62" spans="10:13" ht="12.75">
      <c r="J62"/>
      <c r="K62"/>
      <c r="L62"/>
      <c r="M62"/>
    </row>
    <row r="63" spans="10:13" ht="12.75">
      <c r="J63"/>
      <c r="K63"/>
      <c r="L63"/>
      <c r="M63"/>
    </row>
    <row r="64" spans="10:13" ht="12.75">
      <c r="J64"/>
      <c r="K64"/>
      <c r="L64"/>
      <c r="M64"/>
    </row>
    <row r="65" spans="10:13" ht="12.75">
      <c r="J65"/>
      <c r="K65"/>
      <c r="L65"/>
      <c r="M65"/>
    </row>
    <row r="66" spans="10:13" ht="12.75">
      <c r="J66"/>
      <c r="K66"/>
      <c r="L66"/>
      <c r="M66"/>
    </row>
    <row r="67" spans="10:13" ht="12.75">
      <c r="J67"/>
      <c r="K67"/>
      <c r="L67"/>
      <c r="M67"/>
    </row>
    <row r="68" spans="10:13" ht="12.75">
      <c r="J68"/>
      <c r="K68"/>
      <c r="L68"/>
      <c r="M68"/>
    </row>
    <row r="69" spans="10:13" ht="12.75">
      <c r="J69"/>
      <c r="K69"/>
      <c r="L69"/>
      <c r="M69"/>
    </row>
    <row r="70" spans="10:13" ht="12.75">
      <c r="J70"/>
      <c r="K70"/>
      <c r="L70"/>
      <c r="M70"/>
    </row>
    <row r="71" spans="10:13" ht="12.75">
      <c r="J71"/>
      <c r="K71"/>
      <c r="L71"/>
      <c r="M71"/>
    </row>
    <row r="72" spans="10:13" ht="12.75">
      <c r="J72"/>
      <c r="K72"/>
      <c r="L72"/>
      <c r="M72"/>
    </row>
    <row r="73" spans="10:13" ht="12.75">
      <c r="J73"/>
      <c r="K73"/>
      <c r="L73"/>
      <c r="M73"/>
    </row>
    <row r="74" spans="10:13" ht="12.75">
      <c r="J74"/>
      <c r="K74"/>
      <c r="L74"/>
      <c r="M74"/>
    </row>
    <row r="75" spans="10:13" ht="12.75">
      <c r="J75"/>
      <c r="K75"/>
      <c r="L75"/>
      <c r="M75"/>
    </row>
    <row r="76" spans="10:13" ht="12.75">
      <c r="J76"/>
      <c r="K76"/>
      <c r="L76"/>
      <c r="M76"/>
    </row>
    <row r="77" spans="10:13" ht="12.75">
      <c r="J77"/>
      <c r="K77"/>
      <c r="L77"/>
      <c r="M77"/>
    </row>
    <row r="78" spans="10:13" ht="12.75">
      <c r="J78"/>
      <c r="K78"/>
      <c r="L78"/>
      <c r="M78"/>
    </row>
    <row r="79" spans="10:13" ht="12.75">
      <c r="J79"/>
      <c r="K79"/>
      <c r="L79"/>
      <c r="M7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8.875" style="0" customWidth="1"/>
    <col min="2" max="2" width="20.75390625" style="0" customWidth="1"/>
    <col min="3" max="4" width="19.75390625" style="0" customWidth="1"/>
    <col min="5" max="5" width="23.75390625" style="0" customWidth="1"/>
    <col min="6" max="7" width="20.625" style="0" customWidth="1"/>
    <col min="8" max="8" width="22.875" style="0" customWidth="1"/>
    <col min="9" max="9" width="22.75390625" style="0" customWidth="1"/>
    <col min="10" max="10" width="16.25390625" style="0" customWidth="1"/>
    <col min="11" max="11" width="11.75390625" style="0" customWidth="1"/>
    <col min="12" max="12" width="15.125" style="0" customWidth="1"/>
    <col min="13" max="13" width="17.25390625" style="0" customWidth="1"/>
    <col min="14" max="14" width="14.875" style="0" customWidth="1"/>
    <col min="15" max="15" width="19.75390625" style="0" customWidth="1"/>
    <col min="16" max="16" width="22.1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33" t="s">
        <v>261</v>
      </c>
      <c r="O1" s="35" t="s">
        <v>262</v>
      </c>
      <c r="P1" s="30" t="s">
        <v>289</v>
      </c>
    </row>
    <row r="2" spans="1:16" ht="12.75">
      <c r="A2" s="94" t="s">
        <v>174</v>
      </c>
      <c r="B2" s="201">
        <v>34790.33</v>
      </c>
      <c r="C2" s="201">
        <v>11627.57</v>
      </c>
      <c r="D2" s="201">
        <v>0</v>
      </c>
      <c r="E2" s="201">
        <v>0</v>
      </c>
      <c r="F2" s="204">
        <v>31.52</v>
      </c>
      <c r="G2" s="201">
        <f>C2-D2-E2-F2</f>
        <v>11596.05</v>
      </c>
      <c r="H2" s="74">
        <f>B2-G2</f>
        <v>23194.280000000002</v>
      </c>
      <c r="I2" s="15">
        <f>G2/(B2/100)</f>
        <v>33.33124463033262</v>
      </c>
      <c r="J2" s="7">
        <f aca="true" t="shared" si="0" ref="J2:J16">H2/(B2/100)</f>
        <v>66.66875536966738</v>
      </c>
      <c r="K2" s="42">
        <v>6</v>
      </c>
      <c r="L2" s="55">
        <v>5343.26</v>
      </c>
      <c r="M2" s="7">
        <f aca="true" t="shared" si="1" ref="M2:M16">L2/(G2/100)</f>
        <v>46.07827665455048</v>
      </c>
      <c r="N2" s="55">
        <f aca="true" t="shared" si="2" ref="N2:N16">G2-L2</f>
        <v>6252.789999999999</v>
      </c>
      <c r="O2" s="107">
        <f aca="true" t="shared" si="3" ref="O2:O16">N2/(G2/100)</f>
        <v>53.92172334544952</v>
      </c>
      <c r="P2" s="121">
        <v>3</v>
      </c>
    </row>
    <row r="3" spans="1:16" ht="12.75">
      <c r="A3" s="99" t="s">
        <v>175</v>
      </c>
      <c r="B3" s="202">
        <v>63194.1</v>
      </c>
      <c r="C3" s="202">
        <v>15467.9</v>
      </c>
      <c r="D3" s="202">
        <v>0</v>
      </c>
      <c r="E3" s="202">
        <v>0</v>
      </c>
      <c r="F3" s="205">
        <v>161.65</v>
      </c>
      <c r="G3" s="216">
        <f aca="true" t="shared" si="4" ref="G3:G16">C3-D3-E3-F3</f>
        <v>15306.25</v>
      </c>
      <c r="H3" s="74">
        <f aca="true" t="shared" si="5" ref="H3:H16">B3-G3</f>
        <v>47887.85</v>
      </c>
      <c r="I3" s="15">
        <f aca="true" t="shared" si="6" ref="I3:I16">G3/(B3/100)</f>
        <v>24.221011138698074</v>
      </c>
      <c r="J3" s="8">
        <f t="shared" si="0"/>
        <v>75.77898886130193</v>
      </c>
      <c r="K3" s="41">
        <v>10</v>
      </c>
      <c r="L3" s="56">
        <v>6377.14</v>
      </c>
      <c r="M3" s="7">
        <f t="shared" si="1"/>
        <v>41.6636341363822</v>
      </c>
      <c r="N3" s="56">
        <f t="shared" si="2"/>
        <v>8929.11</v>
      </c>
      <c r="O3" s="107">
        <f t="shared" si="3"/>
        <v>58.33636586361781</v>
      </c>
      <c r="P3" s="89">
        <v>2</v>
      </c>
    </row>
    <row r="4" spans="1:16" ht="12.75">
      <c r="A4" s="100" t="s">
        <v>176</v>
      </c>
      <c r="B4" s="202">
        <v>22793.8</v>
      </c>
      <c r="C4" s="202">
        <v>7165.53</v>
      </c>
      <c r="D4" s="202">
        <v>0</v>
      </c>
      <c r="E4" s="202">
        <v>0</v>
      </c>
      <c r="F4" s="205">
        <v>54.01</v>
      </c>
      <c r="G4" s="216">
        <f t="shared" si="4"/>
        <v>7111.5199999999995</v>
      </c>
      <c r="H4" s="74">
        <f t="shared" si="5"/>
        <v>15682.279999999999</v>
      </c>
      <c r="I4" s="15">
        <f t="shared" si="6"/>
        <v>31.199361229808105</v>
      </c>
      <c r="J4" s="8">
        <f t="shared" si="0"/>
        <v>68.8006387701919</v>
      </c>
      <c r="K4" s="41">
        <v>9</v>
      </c>
      <c r="L4" s="56">
        <v>2130.03</v>
      </c>
      <c r="M4" s="7">
        <f t="shared" si="1"/>
        <v>29.951824645082908</v>
      </c>
      <c r="N4" s="56">
        <f t="shared" si="2"/>
        <v>4981.49</v>
      </c>
      <c r="O4" s="107">
        <f t="shared" si="3"/>
        <v>70.04817535491709</v>
      </c>
      <c r="P4" s="89">
        <v>3</v>
      </c>
    </row>
    <row r="5" spans="1:16" ht="12.75">
      <c r="A5" s="99" t="s">
        <v>177</v>
      </c>
      <c r="B5" s="202">
        <v>32920.91</v>
      </c>
      <c r="C5" s="202">
        <v>9869.36</v>
      </c>
      <c r="D5" s="202">
        <v>0</v>
      </c>
      <c r="E5" s="202">
        <v>0</v>
      </c>
      <c r="F5" s="205">
        <v>88.37</v>
      </c>
      <c r="G5" s="216">
        <f t="shared" si="4"/>
        <v>9780.99</v>
      </c>
      <c r="H5" s="74">
        <f t="shared" si="5"/>
        <v>23139.920000000006</v>
      </c>
      <c r="I5" s="15">
        <f t="shared" si="6"/>
        <v>29.710569969056138</v>
      </c>
      <c r="J5" s="8">
        <f t="shared" si="0"/>
        <v>70.28943003094386</v>
      </c>
      <c r="K5" s="41">
        <v>4</v>
      </c>
      <c r="L5" s="56">
        <v>2284.35</v>
      </c>
      <c r="M5" s="7">
        <f t="shared" si="1"/>
        <v>23.35499780697046</v>
      </c>
      <c r="N5" s="56">
        <f t="shared" si="2"/>
        <v>7496.639999999999</v>
      </c>
      <c r="O5" s="107">
        <f t="shared" si="3"/>
        <v>76.64500219302954</v>
      </c>
      <c r="P5" s="89">
        <v>2</v>
      </c>
    </row>
    <row r="6" spans="1:16" ht="12.75">
      <c r="A6" s="100" t="s">
        <v>178</v>
      </c>
      <c r="B6" s="202">
        <v>92161.35</v>
      </c>
      <c r="C6" s="202">
        <v>28588.84</v>
      </c>
      <c r="D6" s="202">
        <v>0</v>
      </c>
      <c r="E6" s="202">
        <v>0</v>
      </c>
      <c r="F6" s="205">
        <v>59.29</v>
      </c>
      <c r="G6" s="216">
        <f t="shared" si="4"/>
        <v>28529.55</v>
      </c>
      <c r="H6" s="74">
        <f t="shared" si="5"/>
        <v>63631.8</v>
      </c>
      <c r="I6" s="15">
        <f t="shared" si="6"/>
        <v>30.95608951040756</v>
      </c>
      <c r="J6" s="8">
        <f t="shared" si="0"/>
        <v>69.04391048959243</v>
      </c>
      <c r="K6" s="41">
        <v>16</v>
      </c>
      <c r="L6" s="56">
        <v>7435.86</v>
      </c>
      <c r="M6" s="7">
        <f t="shared" si="1"/>
        <v>26.06371288716436</v>
      </c>
      <c r="N6" s="56">
        <f t="shared" si="2"/>
        <v>21093.69</v>
      </c>
      <c r="O6" s="107">
        <f t="shared" si="3"/>
        <v>73.93628711283563</v>
      </c>
      <c r="P6" s="89">
        <v>3</v>
      </c>
    </row>
    <row r="7" spans="1:16" ht="12.75">
      <c r="A7" s="99" t="s">
        <v>179</v>
      </c>
      <c r="B7" s="202">
        <v>41394.01</v>
      </c>
      <c r="C7" s="202">
        <v>10147.39</v>
      </c>
      <c r="D7" s="205">
        <v>0.32</v>
      </c>
      <c r="E7" s="202">
        <v>0</v>
      </c>
      <c r="F7" s="205">
        <v>40.08</v>
      </c>
      <c r="G7" s="216">
        <f t="shared" si="4"/>
        <v>10106.99</v>
      </c>
      <c r="H7" s="74">
        <f t="shared" si="5"/>
        <v>31287.020000000004</v>
      </c>
      <c r="I7" s="15">
        <f t="shared" si="6"/>
        <v>24.41655205668646</v>
      </c>
      <c r="J7" s="8">
        <f t="shared" si="0"/>
        <v>75.58344794331354</v>
      </c>
      <c r="K7" s="41">
        <v>6</v>
      </c>
      <c r="L7" s="56">
        <v>1767.46</v>
      </c>
      <c r="M7" s="7">
        <f t="shared" si="1"/>
        <v>17.48750122440014</v>
      </c>
      <c r="N7" s="56">
        <f t="shared" si="2"/>
        <v>8339.529999999999</v>
      </c>
      <c r="O7" s="107">
        <f t="shared" si="3"/>
        <v>82.51249877559984</v>
      </c>
      <c r="P7" s="89">
        <v>2</v>
      </c>
    </row>
    <row r="8" spans="1:16" ht="12.75">
      <c r="A8" s="100" t="s">
        <v>180</v>
      </c>
      <c r="B8" s="202">
        <v>21117.38</v>
      </c>
      <c r="C8" s="202">
        <v>7062.81</v>
      </c>
      <c r="D8" s="205">
        <v>5.17</v>
      </c>
      <c r="E8" s="202">
        <v>0</v>
      </c>
      <c r="F8" s="205">
        <v>12.39</v>
      </c>
      <c r="G8" s="216">
        <f t="shared" si="4"/>
        <v>7045.25</v>
      </c>
      <c r="H8" s="74">
        <f t="shared" si="5"/>
        <v>14072.130000000001</v>
      </c>
      <c r="I8" s="15">
        <f t="shared" si="6"/>
        <v>33.362329986011524</v>
      </c>
      <c r="J8" s="8">
        <f t="shared" si="0"/>
        <v>66.63767001398848</v>
      </c>
      <c r="K8" s="41">
        <v>3</v>
      </c>
      <c r="L8" s="56">
        <v>1117.83</v>
      </c>
      <c r="M8" s="7">
        <f t="shared" si="1"/>
        <v>15.866434831978992</v>
      </c>
      <c r="N8" s="56">
        <f t="shared" si="2"/>
        <v>5927.42</v>
      </c>
      <c r="O8" s="107">
        <f t="shared" si="3"/>
        <v>84.13356516802101</v>
      </c>
      <c r="P8" s="89">
        <v>3</v>
      </c>
    </row>
    <row r="9" spans="1:16" ht="12.75">
      <c r="A9" s="99" t="s">
        <v>181</v>
      </c>
      <c r="B9" s="202">
        <v>29284.24</v>
      </c>
      <c r="C9" s="202">
        <v>10586.59</v>
      </c>
      <c r="D9" s="202">
        <v>0</v>
      </c>
      <c r="E9" s="202">
        <v>0</v>
      </c>
      <c r="F9" s="205">
        <v>15.68</v>
      </c>
      <c r="G9" s="216">
        <f t="shared" si="4"/>
        <v>10570.91</v>
      </c>
      <c r="H9" s="74">
        <f t="shared" si="5"/>
        <v>18713.33</v>
      </c>
      <c r="I9" s="15">
        <f t="shared" si="6"/>
        <v>36.097607450287256</v>
      </c>
      <c r="J9" s="8">
        <f t="shared" si="0"/>
        <v>63.90239254971275</v>
      </c>
      <c r="K9" s="41">
        <v>6</v>
      </c>
      <c r="L9" s="56">
        <v>2925.45</v>
      </c>
      <c r="M9" s="7">
        <f t="shared" si="1"/>
        <v>27.674533223724353</v>
      </c>
      <c r="N9" s="56">
        <f t="shared" si="2"/>
        <v>7645.46</v>
      </c>
      <c r="O9" s="107">
        <f t="shared" si="3"/>
        <v>72.32546677627565</v>
      </c>
      <c r="P9" s="89">
        <v>3</v>
      </c>
    </row>
    <row r="10" spans="1:16" ht="12.75">
      <c r="A10" s="100" t="s">
        <v>182</v>
      </c>
      <c r="B10" s="202">
        <v>23458.71</v>
      </c>
      <c r="C10" s="202">
        <v>7159.48</v>
      </c>
      <c r="D10" s="202">
        <v>0</v>
      </c>
      <c r="E10" s="202">
        <v>0</v>
      </c>
      <c r="F10" s="205">
        <v>163.05</v>
      </c>
      <c r="G10" s="216">
        <f t="shared" si="4"/>
        <v>6996.429999999999</v>
      </c>
      <c r="H10" s="74">
        <f t="shared" si="5"/>
        <v>16462.28</v>
      </c>
      <c r="I10" s="15">
        <f t="shared" si="6"/>
        <v>29.82444473715733</v>
      </c>
      <c r="J10" s="8">
        <f t="shared" si="0"/>
        <v>70.17555526284266</v>
      </c>
      <c r="K10" s="41">
        <v>3</v>
      </c>
      <c r="L10" s="56">
        <v>2457.15</v>
      </c>
      <c r="M10" s="7">
        <f t="shared" si="1"/>
        <v>35.12005408472607</v>
      </c>
      <c r="N10" s="56">
        <f t="shared" si="2"/>
        <v>4539.279999999999</v>
      </c>
      <c r="O10" s="107">
        <f t="shared" si="3"/>
        <v>64.87994591527392</v>
      </c>
      <c r="P10" s="89">
        <v>3</v>
      </c>
    </row>
    <row r="11" spans="1:16" ht="12.75">
      <c r="A11" s="99" t="s">
        <v>183</v>
      </c>
      <c r="B11" s="202">
        <v>82732.99</v>
      </c>
      <c r="C11" s="202">
        <v>24800.69</v>
      </c>
      <c r="D11" s="202">
        <v>0</v>
      </c>
      <c r="E11" s="202">
        <v>0</v>
      </c>
      <c r="F11" s="205">
        <v>377.68</v>
      </c>
      <c r="G11" s="216">
        <f t="shared" si="4"/>
        <v>24423.01</v>
      </c>
      <c r="H11" s="74">
        <f t="shared" si="5"/>
        <v>58309.98000000001</v>
      </c>
      <c r="I11" s="15">
        <f t="shared" si="6"/>
        <v>29.520279636938053</v>
      </c>
      <c r="J11" s="8">
        <f t="shared" si="0"/>
        <v>70.47972036306194</v>
      </c>
      <c r="K11" s="41">
        <v>11</v>
      </c>
      <c r="L11" s="56">
        <v>10440.87</v>
      </c>
      <c r="M11" s="7">
        <f t="shared" si="1"/>
        <v>42.750136039742856</v>
      </c>
      <c r="N11" s="56">
        <f t="shared" si="2"/>
        <v>13982.139999999998</v>
      </c>
      <c r="O11" s="107">
        <f t="shared" si="3"/>
        <v>57.249863960257144</v>
      </c>
      <c r="P11" s="89">
        <v>2</v>
      </c>
    </row>
    <row r="12" spans="1:16" ht="12.75">
      <c r="A12" s="100" t="s">
        <v>184</v>
      </c>
      <c r="B12" s="202">
        <v>29014.63</v>
      </c>
      <c r="C12" s="202">
        <v>10500.16</v>
      </c>
      <c r="D12" s="202">
        <v>0</v>
      </c>
      <c r="E12" s="202">
        <v>0</v>
      </c>
      <c r="F12" s="205">
        <v>16.82</v>
      </c>
      <c r="G12" s="216">
        <f t="shared" si="4"/>
        <v>10483.34</v>
      </c>
      <c r="H12" s="74">
        <f t="shared" si="5"/>
        <v>18531.29</v>
      </c>
      <c r="I12" s="15">
        <f t="shared" si="6"/>
        <v>36.131220697972026</v>
      </c>
      <c r="J12" s="8">
        <f t="shared" si="0"/>
        <v>63.86877930202798</v>
      </c>
      <c r="K12" s="41">
        <v>5</v>
      </c>
      <c r="L12" s="56">
        <v>2246.86</v>
      </c>
      <c r="M12" s="7">
        <f t="shared" si="1"/>
        <v>21.43267317477064</v>
      </c>
      <c r="N12" s="56">
        <f t="shared" si="2"/>
        <v>8236.48</v>
      </c>
      <c r="O12" s="107">
        <f t="shared" si="3"/>
        <v>78.56732682522936</v>
      </c>
      <c r="P12" s="89">
        <v>3</v>
      </c>
    </row>
    <row r="13" spans="1:16" ht="12.75">
      <c r="A13" s="99" t="s">
        <v>185</v>
      </c>
      <c r="B13" s="202">
        <v>29125.82</v>
      </c>
      <c r="C13" s="202">
        <v>9158.93</v>
      </c>
      <c r="D13" s="202">
        <v>0</v>
      </c>
      <c r="E13" s="202">
        <v>0</v>
      </c>
      <c r="F13" s="205">
        <v>38.39</v>
      </c>
      <c r="G13" s="216">
        <f t="shared" si="4"/>
        <v>9120.54</v>
      </c>
      <c r="H13" s="74">
        <f t="shared" si="5"/>
        <v>20005.28</v>
      </c>
      <c r="I13" s="15">
        <f t="shared" si="6"/>
        <v>31.314277160265362</v>
      </c>
      <c r="J13" s="8">
        <f t="shared" si="0"/>
        <v>68.68572283973464</v>
      </c>
      <c r="K13" s="41">
        <v>7</v>
      </c>
      <c r="L13" s="56">
        <v>3123.69</v>
      </c>
      <c r="M13" s="7">
        <f t="shared" si="1"/>
        <v>34.248958943220465</v>
      </c>
      <c r="N13" s="56">
        <f t="shared" si="2"/>
        <v>5996.85</v>
      </c>
      <c r="O13" s="107">
        <f t="shared" si="3"/>
        <v>65.75104105677953</v>
      </c>
      <c r="P13" s="89">
        <v>3</v>
      </c>
    </row>
    <row r="14" spans="1:16" ht="12.75">
      <c r="A14" s="100" t="s">
        <v>186</v>
      </c>
      <c r="B14" s="202">
        <v>83761.27</v>
      </c>
      <c r="C14" s="202">
        <v>22475.91</v>
      </c>
      <c r="D14" s="202">
        <v>0</v>
      </c>
      <c r="E14" s="202">
        <v>0</v>
      </c>
      <c r="F14" s="205">
        <v>283.13</v>
      </c>
      <c r="G14" s="216">
        <f t="shared" si="4"/>
        <v>22192.78</v>
      </c>
      <c r="H14" s="74">
        <f t="shared" si="5"/>
        <v>61568.490000000005</v>
      </c>
      <c r="I14" s="15">
        <f t="shared" si="6"/>
        <v>26.49527639683591</v>
      </c>
      <c r="J14" s="8">
        <f t="shared" si="0"/>
        <v>73.5047236031641</v>
      </c>
      <c r="K14" s="41">
        <v>9</v>
      </c>
      <c r="L14" s="56">
        <v>7068.06</v>
      </c>
      <c r="M14" s="7">
        <f t="shared" si="1"/>
        <v>31.848466032646655</v>
      </c>
      <c r="N14" s="56">
        <f t="shared" si="2"/>
        <v>15124.719999999998</v>
      </c>
      <c r="O14" s="107">
        <f t="shared" si="3"/>
        <v>68.15153396735334</v>
      </c>
      <c r="P14" s="89">
        <v>2</v>
      </c>
    </row>
    <row r="15" spans="1:16" ht="12.75">
      <c r="A15" s="99" t="s">
        <v>187</v>
      </c>
      <c r="B15" s="202">
        <v>47325.98</v>
      </c>
      <c r="C15" s="202">
        <v>13378.24</v>
      </c>
      <c r="D15" s="202">
        <v>0</v>
      </c>
      <c r="E15" s="202">
        <v>0</v>
      </c>
      <c r="F15" s="205">
        <v>18.25</v>
      </c>
      <c r="G15" s="216">
        <f t="shared" si="4"/>
        <v>13359.99</v>
      </c>
      <c r="H15" s="74">
        <f t="shared" si="5"/>
        <v>33965.990000000005</v>
      </c>
      <c r="I15" s="15">
        <f t="shared" si="6"/>
        <v>28.229716532018987</v>
      </c>
      <c r="J15" s="8">
        <f t="shared" si="0"/>
        <v>71.77028346798102</v>
      </c>
      <c r="K15" s="41">
        <v>14</v>
      </c>
      <c r="L15" s="56">
        <v>4432.41</v>
      </c>
      <c r="M15" s="7">
        <f t="shared" si="1"/>
        <v>33.176746389780234</v>
      </c>
      <c r="N15" s="56">
        <f t="shared" si="2"/>
        <v>8927.58</v>
      </c>
      <c r="O15" s="107">
        <f t="shared" si="3"/>
        <v>66.82325361021977</v>
      </c>
      <c r="P15" s="89">
        <v>2</v>
      </c>
    </row>
    <row r="16" spans="1:16" ht="13.5" thickBot="1">
      <c r="A16" s="101" t="s">
        <v>188</v>
      </c>
      <c r="B16" s="203">
        <v>46447</v>
      </c>
      <c r="C16" s="203">
        <v>18955.55</v>
      </c>
      <c r="D16" s="203">
        <v>0</v>
      </c>
      <c r="E16" s="203">
        <v>0</v>
      </c>
      <c r="F16" s="215">
        <v>120.5</v>
      </c>
      <c r="G16" s="217">
        <f t="shared" si="4"/>
        <v>18835.05</v>
      </c>
      <c r="H16" s="75">
        <f t="shared" si="5"/>
        <v>27611.95</v>
      </c>
      <c r="I16" s="128">
        <f t="shared" si="6"/>
        <v>40.55170409283699</v>
      </c>
      <c r="J16" s="77">
        <f t="shared" si="0"/>
        <v>59.448295907163</v>
      </c>
      <c r="K16" s="62">
        <v>13</v>
      </c>
      <c r="L16" s="58">
        <v>4213.19</v>
      </c>
      <c r="M16" s="7">
        <f t="shared" si="1"/>
        <v>22.368881420543083</v>
      </c>
      <c r="N16" s="56">
        <f t="shared" si="2"/>
        <v>14621.86</v>
      </c>
      <c r="O16" s="107">
        <f t="shared" si="3"/>
        <v>77.63111857945692</v>
      </c>
      <c r="P16" s="90">
        <v>3</v>
      </c>
    </row>
    <row r="17" spans="1:16" ht="13.5" thickBot="1">
      <c r="A17" s="207" t="s">
        <v>281</v>
      </c>
      <c r="B17" s="188">
        <f aca="true" t="shared" si="7" ref="B17:H17">SUM(B2:B16)</f>
        <v>679522.52</v>
      </c>
      <c r="C17" s="188">
        <f t="shared" si="7"/>
        <v>206944.94999999995</v>
      </c>
      <c r="D17" s="189">
        <f t="shared" si="7"/>
        <v>5.49</v>
      </c>
      <c r="E17" s="188">
        <f t="shared" si="7"/>
        <v>0</v>
      </c>
      <c r="F17" s="188">
        <f t="shared" si="7"/>
        <v>1480.81</v>
      </c>
      <c r="G17" s="188">
        <f t="shared" si="7"/>
        <v>205458.65</v>
      </c>
      <c r="H17" s="179">
        <f t="shared" si="7"/>
        <v>474063.87000000005</v>
      </c>
      <c r="I17" s="64">
        <f>G17/B17*100</f>
        <v>30.235738176859833</v>
      </c>
      <c r="J17" s="79"/>
      <c r="K17" s="228"/>
      <c r="L17" s="63">
        <f>SUM(L2:L16)</f>
        <v>63363.61</v>
      </c>
      <c r="M17" s="163"/>
      <c r="N17" s="179">
        <f>SUM(N2:N16)</f>
        <v>142095.04</v>
      </c>
      <c r="O17" s="208">
        <f>N17/G17*100</f>
        <v>69.15992098653429</v>
      </c>
      <c r="P17" s="178">
        <v>3</v>
      </c>
    </row>
    <row r="18" spans="1:16" ht="13.5" thickBot="1">
      <c r="A18" s="206" t="s">
        <v>282</v>
      </c>
      <c r="B18" s="125">
        <f>AVERAGE(B2:B16)</f>
        <v>45301.50133333333</v>
      </c>
      <c r="C18" s="125">
        <f>AVERAGE(C2:C16)</f>
        <v>13796.329999999996</v>
      </c>
      <c r="D18" s="125"/>
      <c r="E18" s="125"/>
      <c r="F18" s="125"/>
      <c r="G18" s="125">
        <f>AVERAGE(G2:G16)</f>
        <v>13697.243333333334</v>
      </c>
      <c r="H18" s="125">
        <f>AVERAGE(H2:H16)</f>
        <v>31604.258000000005</v>
      </c>
      <c r="I18" s="128">
        <f>G18/B18*100</f>
        <v>30.235738176859833</v>
      </c>
      <c r="J18" s="212"/>
      <c r="K18" s="212"/>
      <c r="L18" s="125"/>
      <c r="M18" s="212"/>
      <c r="N18" s="125"/>
      <c r="O18" s="212"/>
      <c r="P18" s="213">
        <f>AVERAGE(P2:P16)</f>
        <v>2.6</v>
      </c>
    </row>
    <row r="19" spans="12:16" ht="13.5" thickBot="1">
      <c r="L19" s="53"/>
      <c r="N19" s="53"/>
      <c r="P19" s="4"/>
    </row>
    <row r="20" spans="1:12" ht="13.5" thickBot="1">
      <c r="A20" s="16"/>
      <c r="B20" s="26" t="s">
        <v>9</v>
      </c>
      <c r="C20" s="24" t="s">
        <v>10</v>
      </c>
      <c r="D20" s="24" t="s">
        <v>11</v>
      </c>
      <c r="E20" s="25" t="s">
        <v>12</v>
      </c>
      <c r="H20" s="53"/>
      <c r="J20" s="53"/>
      <c r="L20" s="4"/>
    </row>
    <row r="21" spans="1:12" ht="12.75">
      <c r="A21" s="17" t="s">
        <v>189</v>
      </c>
      <c r="B21" s="248">
        <v>38</v>
      </c>
      <c r="C21" s="249">
        <v>22.16</v>
      </c>
      <c r="D21" s="250">
        <v>4851.19</v>
      </c>
      <c r="E21" s="251">
        <v>1667.6</v>
      </c>
      <c r="H21" s="53"/>
      <c r="J21" s="53"/>
      <c r="L21" s="4"/>
    </row>
    <row r="22" spans="1:12" ht="12.75">
      <c r="A22" s="191" t="s">
        <v>309</v>
      </c>
      <c r="B22" s="222">
        <v>37</v>
      </c>
      <c r="C22" s="185">
        <v>22.17</v>
      </c>
      <c r="D22" s="167">
        <v>4852.36</v>
      </c>
      <c r="E22" s="168"/>
      <c r="H22" s="53"/>
      <c r="J22" s="53"/>
      <c r="L22" s="4"/>
    </row>
    <row r="23" spans="1:12" ht="12.75">
      <c r="A23" s="192" t="s">
        <v>190</v>
      </c>
      <c r="B23" s="252">
        <v>261</v>
      </c>
      <c r="C23" s="253">
        <v>0.44</v>
      </c>
      <c r="D23" s="254">
        <v>14465.83</v>
      </c>
      <c r="E23" s="255">
        <v>547</v>
      </c>
      <c r="H23" s="53"/>
      <c r="J23" s="53"/>
      <c r="L23" s="4"/>
    </row>
    <row r="24" spans="1:12" ht="13.5" thickBot="1">
      <c r="A24" s="193" t="s">
        <v>311</v>
      </c>
      <c r="B24" s="225">
        <v>241</v>
      </c>
      <c r="C24" s="183">
        <v>0.45</v>
      </c>
      <c r="D24" s="169">
        <v>16499.82</v>
      </c>
      <c r="E24" s="170"/>
      <c r="H24" s="53"/>
      <c r="J24" s="53"/>
      <c r="L24" s="4"/>
    </row>
    <row r="25" spans="12:16" ht="12.75">
      <c r="L25" s="53"/>
      <c r="N25" s="53"/>
      <c r="P25" s="4"/>
    </row>
    <row r="26" spans="12:16" ht="12.75">
      <c r="L26" s="53"/>
      <c r="N26" s="53"/>
      <c r="P26" s="4"/>
    </row>
    <row r="27" spans="12:16" ht="13.5" thickBot="1">
      <c r="L27" s="53"/>
      <c r="N27" s="53"/>
      <c r="P27" s="4"/>
    </row>
    <row r="28" spans="1:16" ht="13.5" thickBot="1">
      <c r="A28" s="47" t="s">
        <v>13</v>
      </c>
      <c r="B28" s="30" t="s">
        <v>2</v>
      </c>
      <c r="C28" s="46" t="s">
        <v>1</v>
      </c>
      <c r="D28" s="34" t="s">
        <v>293</v>
      </c>
      <c r="E28" s="34" t="s">
        <v>294</v>
      </c>
      <c r="F28" s="34" t="s">
        <v>295</v>
      </c>
      <c r="G28" s="34" t="s">
        <v>296</v>
      </c>
      <c r="H28" s="34" t="s">
        <v>3</v>
      </c>
      <c r="I28" s="34" t="s">
        <v>5</v>
      </c>
      <c r="J28" s="35" t="s">
        <v>4</v>
      </c>
      <c r="K28" s="46" t="s">
        <v>6</v>
      </c>
      <c r="L28" s="61" t="s">
        <v>7</v>
      </c>
      <c r="M28" s="35" t="s">
        <v>8</v>
      </c>
      <c r="N28" s="69" t="s">
        <v>261</v>
      </c>
      <c r="O28" s="35" t="s">
        <v>262</v>
      </c>
      <c r="P28" s="31" t="s">
        <v>289</v>
      </c>
    </row>
    <row r="29" spans="1:16" ht="12.75">
      <c r="A29" s="98" t="s">
        <v>175</v>
      </c>
      <c r="B29" s="201">
        <v>126515.52</v>
      </c>
      <c r="C29" s="201">
        <v>36232.21</v>
      </c>
      <c r="D29" s="201">
        <v>0</v>
      </c>
      <c r="E29" s="201">
        <v>0</v>
      </c>
      <c r="F29" s="204">
        <v>270.71</v>
      </c>
      <c r="G29" s="201">
        <f>C29-D29-E29-F29</f>
        <v>35961.5</v>
      </c>
      <c r="H29" s="74">
        <f>B29-G29</f>
        <v>90554.02</v>
      </c>
      <c r="I29" s="15">
        <f>G29/(B29/100)</f>
        <v>28.42457589392985</v>
      </c>
      <c r="J29" s="7">
        <f>H29/(B29/100)</f>
        <v>71.57542410607014</v>
      </c>
      <c r="K29" s="42">
        <v>10</v>
      </c>
      <c r="L29" s="55">
        <v>11103.33</v>
      </c>
      <c r="M29" s="7">
        <f>L29/(G29/100)</f>
        <v>30.87560307551131</v>
      </c>
      <c r="N29" s="55">
        <f>G29-L29</f>
        <v>24858.17</v>
      </c>
      <c r="O29" s="107">
        <f>N29/(G29/100)</f>
        <v>69.12439692448868</v>
      </c>
      <c r="P29" s="87">
        <v>2</v>
      </c>
    </row>
    <row r="30" spans="1:16" ht="12.75">
      <c r="A30" s="99" t="s">
        <v>178</v>
      </c>
      <c r="B30" s="202">
        <v>119901.28</v>
      </c>
      <c r="C30" s="202">
        <v>37352.98</v>
      </c>
      <c r="D30" s="202">
        <v>0</v>
      </c>
      <c r="E30" s="202">
        <v>0</v>
      </c>
      <c r="F30" s="205">
        <v>93.8</v>
      </c>
      <c r="G30" s="216">
        <f>C30-D30-E30-F30</f>
        <v>37259.18</v>
      </c>
      <c r="H30" s="74">
        <f>B30-G30</f>
        <v>82642.1</v>
      </c>
      <c r="I30" s="15">
        <f>G30/(B30/100)</f>
        <v>31.074880935382843</v>
      </c>
      <c r="J30" s="8">
        <f>H30/(B30/100)</f>
        <v>68.92511906461716</v>
      </c>
      <c r="K30" s="41">
        <v>18</v>
      </c>
      <c r="L30" s="56">
        <v>10364.57</v>
      </c>
      <c r="M30" s="7">
        <f>L30/(G30/100)</f>
        <v>27.81749356802807</v>
      </c>
      <c r="N30" s="56">
        <f>G30-L30</f>
        <v>26894.61</v>
      </c>
      <c r="O30" s="107">
        <f>N30/(G30/100)</f>
        <v>72.18250643197194</v>
      </c>
      <c r="P30" s="89">
        <v>3</v>
      </c>
    </row>
    <row r="31" spans="1:16" ht="12.75">
      <c r="A31" s="100" t="s">
        <v>183</v>
      </c>
      <c r="B31" s="202">
        <v>128985.5</v>
      </c>
      <c r="C31" s="202">
        <v>39125.69</v>
      </c>
      <c r="D31" s="202">
        <v>0</v>
      </c>
      <c r="E31" s="202">
        <v>0</v>
      </c>
      <c r="F31" s="205">
        <v>594.73</v>
      </c>
      <c r="G31" s="216">
        <f>C31-D31-E31-F31</f>
        <v>38530.96</v>
      </c>
      <c r="H31" s="74">
        <f>B31-G31</f>
        <v>90454.54000000001</v>
      </c>
      <c r="I31" s="15">
        <f>G31/(B31/100)</f>
        <v>29.872318981590954</v>
      </c>
      <c r="J31" s="8">
        <f>H31/(B31/100)</f>
        <v>70.12768101840905</v>
      </c>
      <c r="K31" s="41">
        <v>14</v>
      </c>
      <c r="L31" s="56">
        <v>15028.05</v>
      </c>
      <c r="M31" s="7">
        <f>L31/(G31/100)</f>
        <v>39.002531989859584</v>
      </c>
      <c r="N31" s="56">
        <f>G31-L31</f>
        <v>23502.91</v>
      </c>
      <c r="O31" s="107">
        <f>N31/(G31/100)</f>
        <v>60.997468010140416</v>
      </c>
      <c r="P31" s="89">
        <v>2</v>
      </c>
    </row>
    <row r="32" spans="1:16" ht="12.75">
      <c r="A32" s="99" t="s">
        <v>191</v>
      </c>
      <c r="B32" s="202">
        <v>146272.66</v>
      </c>
      <c r="C32" s="202">
        <v>39686.11</v>
      </c>
      <c r="D32" s="205">
        <v>5.49</v>
      </c>
      <c r="E32" s="202">
        <v>0</v>
      </c>
      <c r="F32" s="205">
        <v>335.59</v>
      </c>
      <c r="G32" s="216">
        <f>C32-D32-E32-F32</f>
        <v>39345.030000000006</v>
      </c>
      <c r="H32" s="74">
        <f>B32-G32</f>
        <v>106927.63</v>
      </c>
      <c r="I32" s="15">
        <f>G32/(B32/100)</f>
        <v>26.89841697006126</v>
      </c>
      <c r="J32" s="8">
        <f>H32/(B32/100)</f>
        <v>73.10158302993875</v>
      </c>
      <c r="K32" s="41">
        <v>12</v>
      </c>
      <c r="L32" s="56">
        <v>9953.36</v>
      </c>
      <c r="M32" s="7">
        <f>L32/(G32/100)</f>
        <v>25.29762971333355</v>
      </c>
      <c r="N32" s="56">
        <f>G32-L32</f>
        <v>29391.670000000006</v>
      </c>
      <c r="O32" s="107">
        <f>N32/(G32/100)</f>
        <v>74.70237028666645</v>
      </c>
      <c r="P32" s="89">
        <v>2</v>
      </c>
    </row>
    <row r="33" spans="1:16" ht="13.5" thickBot="1">
      <c r="A33" s="101" t="s">
        <v>188</v>
      </c>
      <c r="B33" s="203">
        <v>157847.54</v>
      </c>
      <c r="C33" s="203">
        <v>54547.95</v>
      </c>
      <c r="D33" s="203">
        <v>0</v>
      </c>
      <c r="E33" s="203">
        <v>0</v>
      </c>
      <c r="F33" s="215">
        <v>185.95</v>
      </c>
      <c r="G33" s="217">
        <f>C33-D33-E33-F33</f>
        <v>54362</v>
      </c>
      <c r="H33" s="75">
        <f>B33-G33</f>
        <v>103485.54000000001</v>
      </c>
      <c r="I33" s="128">
        <f>G33/(B33/100)</f>
        <v>34.4395611106768</v>
      </c>
      <c r="J33" s="77">
        <f>H33/(B33/100)</f>
        <v>65.56043888932321</v>
      </c>
      <c r="K33" s="62">
        <v>20</v>
      </c>
      <c r="L33" s="58">
        <v>16914.31</v>
      </c>
      <c r="M33" s="7">
        <f>L33/(G33/100)</f>
        <v>31.114215812516097</v>
      </c>
      <c r="N33" s="56">
        <f>G33-L33</f>
        <v>37447.69</v>
      </c>
      <c r="O33" s="107">
        <f>N33/(G33/100)</f>
        <v>68.8857841874839</v>
      </c>
      <c r="P33" s="90">
        <v>3</v>
      </c>
    </row>
    <row r="34" spans="1:16" ht="13.5" thickBot="1">
      <c r="A34" s="207" t="s">
        <v>281</v>
      </c>
      <c r="B34" s="188">
        <f aca="true" t="shared" si="8" ref="B34:H34">SUM(B29:B33)</f>
        <v>679522.5</v>
      </c>
      <c r="C34" s="188">
        <f t="shared" si="8"/>
        <v>206944.94</v>
      </c>
      <c r="D34" s="189">
        <f t="shared" si="8"/>
        <v>5.49</v>
      </c>
      <c r="E34" s="188">
        <f t="shared" si="8"/>
        <v>0</v>
      </c>
      <c r="F34" s="188">
        <f t="shared" si="8"/>
        <v>1480.78</v>
      </c>
      <c r="G34" s="188">
        <f t="shared" si="8"/>
        <v>205458.66999999998</v>
      </c>
      <c r="H34" s="179">
        <f t="shared" si="8"/>
        <v>474063.8300000001</v>
      </c>
      <c r="I34" s="64">
        <f>G34/B34*100</f>
        <v>30.235742010014384</v>
      </c>
      <c r="J34" s="163"/>
      <c r="K34" s="228"/>
      <c r="L34" s="63">
        <f>SUM(L29:L33)</f>
        <v>63363.619999999995</v>
      </c>
      <c r="M34" s="163"/>
      <c r="N34" s="179">
        <f>SUM(N29:N33)</f>
        <v>142095.05000000002</v>
      </c>
      <c r="O34" s="208">
        <f>N34/G34*100</f>
        <v>69.15991912144668</v>
      </c>
      <c r="P34" s="178">
        <v>3</v>
      </c>
    </row>
    <row r="35" spans="1:16" ht="13.5" thickBot="1">
      <c r="A35" s="206" t="s">
        <v>283</v>
      </c>
      <c r="B35" s="125">
        <f>AVERAGE(B29:B33)</f>
        <v>135904.5</v>
      </c>
      <c r="C35" s="125">
        <f>AVERAGE(C29:C33)</f>
        <v>41388.988</v>
      </c>
      <c r="D35" s="125"/>
      <c r="E35" s="125"/>
      <c r="F35" s="125"/>
      <c r="G35" s="125">
        <f>AVERAGE(G29:G33)</f>
        <v>41091.734</v>
      </c>
      <c r="H35" s="125">
        <f>AVERAGE(H29:H33)</f>
        <v>94812.76600000002</v>
      </c>
      <c r="I35" s="128">
        <f>G35/B35*100</f>
        <v>30.235742010014384</v>
      </c>
      <c r="J35" s="212"/>
      <c r="K35" s="212"/>
      <c r="L35" s="125"/>
      <c r="M35" s="212"/>
      <c r="N35" s="125"/>
      <c r="O35" s="212"/>
      <c r="P35" s="213">
        <f>AVERAGE(P29:P33)</f>
        <v>2.4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6.00390625" style="0" customWidth="1"/>
    <col min="2" max="2" width="20.875" style="0" customWidth="1"/>
    <col min="3" max="4" width="19.75390625" style="0" customWidth="1"/>
    <col min="5" max="5" width="23.75390625" style="0" customWidth="1"/>
    <col min="6" max="7" width="19.375" style="0" customWidth="1"/>
    <col min="8" max="8" width="22.375" style="0" customWidth="1"/>
    <col min="9" max="9" width="23.75390625" style="0" customWidth="1"/>
    <col min="10" max="10" width="16.625" style="0" customWidth="1"/>
    <col min="11" max="11" width="16.25390625" style="0" customWidth="1"/>
    <col min="12" max="12" width="14.625" style="0" customWidth="1"/>
    <col min="13" max="13" width="16.125" style="0" customWidth="1"/>
    <col min="14" max="14" width="12.375" style="0" customWidth="1"/>
    <col min="15" max="15" width="16.625" style="0" customWidth="1"/>
    <col min="16" max="16" width="21.875" style="0" customWidth="1"/>
    <col min="18" max="18" width="20.625" style="0" customWidth="1"/>
  </cols>
  <sheetData>
    <row r="1" spans="1:16" ht="13.5" thickBot="1">
      <c r="A1" s="45" t="s">
        <v>0</v>
      </c>
      <c r="B1" s="30" t="s">
        <v>2</v>
      </c>
      <c r="C1" s="46" t="s">
        <v>1</v>
      </c>
      <c r="D1" s="34" t="s">
        <v>297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34" t="s">
        <v>261</v>
      </c>
      <c r="O1" s="35" t="s">
        <v>262</v>
      </c>
      <c r="P1" s="30" t="s">
        <v>289</v>
      </c>
    </row>
    <row r="2" spans="1:16" ht="12.75">
      <c r="A2" s="122" t="s">
        <v>192</v>
      </c>
      <c r="B2" s="201">
        <v>16382.46</v>
      </c>
      <c r="C2" s="201">
        <v>8424.33</v>
      </c>
      <c r="D2" s="201">
        <v>0</v>
      </c>
      <c r="E2" s="201">
        <v>0</v>
      </c>
      <c r="F2" s="245">
        <v>0.11</v>
      </c>
      <c r="G2" s="201">
        <f>C2-D2-E2-F2</f>
        <v>8424.22</v>
      </c>
      <c r="H2" s="74">
        <f>B2-G2</f>
        <v>7958.24</v>
      </c>
      <c r="I2" s="15">
        <f>G2/(B2/100)</f>
        <v>51.42219178316321</v>
      </c>
      <c r="J2" s="7">
        <f aca="true" t="shared" si="0" ref="J2:J14">H2/(B2/100)</f>
        <v>48.577808216836786</v>
      </c>
      <c r="K2" s="42">
        <v>3</v>
      </c>
      <c r="L2" s="56">
        <v>723.02</v>
      </c>
      <c r="M2" s="7">
        <f aca="true" t="shared" si="1" ref="M2:M14">L2/(G2/100)</f>
        <v>8.582634356652605</v>
      </c>
      <c r="N2" s="80">
        <f>G2-L2</f>
        <v>7701.199999999999</v>
      </c>
      <c r="O2" s="55">
        <f aca="true" t="shared" si="2" ref="O2:O14">N2/(G2/100)</f>
        <v>91.41736564334738</v>
      </c>
      <c r="P2" s="121">
        <v>4</v>
      </c>
    </row>
    <row r="3" spans="1:16" ht="12.75">
      <c r="A3" s="99" t="s">
        <v>193</v>
      </c>
      <c r="B3" s="202">
        <v>13257.17</v>
      </c>
      <c r="C3" s="202">
        <v>1665.53</v>
      </c>
      <c r="D3" s="202">
        <v>0</v>
      </c>
      <c r="E3" s="202">
        <v>0</v>
      </c>
      <c r="F3" s="202">
        <v>0</v>
      </c>
      <c r="G3" s="202">
        <f>C3-D3-E3-F3</f>
        <v>1665.53</v>
      </c>
      <c r="H3" s="74">
        <f aca="true" t="shared" si="3" ref="H3:H14">B3-G3</f>
        <v>11591.64</v>
      </c>
      <c r="I3" s="15">
        <f aca="true" t="shared" si="4" ref="I3:I14">G3/(B3/100)</f>
        <v>12.563239364057337</v>
      </c>
      <c r="J3" s="8">
        <f t="shared" si="0"/>
        <v>87.43676063594266</v>
      </c>
      <c r="K3" s="41">
        <v>3</v>
      </c>
      <c r="L3" s="56">
        <v>430.92</v>
      </c>
      <c r="M3" s="7">
        <f t="shared" si="1"/>
        <v>25.87284528048129</v>
      </c>
      <c r="N3" s="50">
        <f>G3-L3</f>
        <v>1234.61</v>
      </c>
      <c r="O3" s="56">
        <f t="shared" si="2"/>
        <v>74.1271547195187</v>
      </c>
      <c r="P3" s="89">
        <v>1</v>
      </c>
    </row>
    <row r="4" spans="1:16" ht="12.75">
      <c r="A4" s="100" t="s">
        <v>194</v>
      </c>
      <c r="B4" s="202">
        <v>49875.66</v>
      </c>
      <c r="C4" s="202">
        <v>11744.21</v>
      </c>
      <c r="D4" s="246">
        <v>0.74</v>
      </c>
      <c r="E4" s="202">
        <v>0</v>
      </c>
      <c r="F4" s="246">
        <v>3.71</v>
      </c>
      <c r="G4" s="202">
        <f aca="true" t="shared" si="5" ref="G4:G14">C4-D4-E4-F4</f>
        <v>11739.76</v>
      </c>
      <c r="H4" s="74">
        <f t="shared" si="3"/>
        <v>38135.9</v>
      </c>
      <c r="I4" s="15">
        <f t="shared" si="4"/>
        <v>23.538054433765886</v>
      </c>
      <c r="J4" s="8">
        <f t="shared" si="0"/>
        <v>76.4619455662341</v>
      </c>
      <c r="K4" s="41">
        <v>6</v>
      </c>
      <c r="L4" s="56">
        <v>680.41</v>
      </c>
      <c r="M4" s="7">
        <f t="shared" si="1"/>
        <v>5.795774359952844</v>
      </c>
      <c r="N4" s="50">
        <f aca="true" t="shared" si="6" ref="N4:N14">G4-L4</f>
        <v>11059.35</v>
      </c>
      <c r="O4" s="56">
        <f t="shared" si="2"/>
        <v>94.20422564004716</v>
      </c>
      <c r="P4" s="89">
        <v>2</v>
      </c>
    </row>
    <row r="5" spans="1:16" ht="12.75">
      <c r="A5" s="99" t="s">
        <v>195</v>
      </c>
      <c r="B5" s="202">
        <v>17819.47</v>
      </c>
      <c r="C5" s="202">
        <v>8489.73</v>
      </c>
      <c r="D5" s="202">
        <v>0</v>
      </c>
      <c r="E5" s="202">
        <v>0</v>
      </c>
      <c r="F5" s="202">
        <v>0</v>
      </c>
      <c r="G5" s="202">
        <f t="shared" si="5"/>
        <v>8489.73</v>
      </c>
      <c r="H5" s="74">
        <f t="shared" si="3"/>
        <v>9329.740000000002</v>
      </c>
      <c r="I5" s="15">
        <f t="shared" si="4"/>
        <v>47.64299948314961</v>
      </c>
      <c r="J5" s="8">
        <f t="shared" si="0"/>
        <v>52.35700051685039</v>
      </c>
      <c r="K5" s="41">
        <v>8</v>
      </c>
      <c r="L5" s="56">
        <v>3215.73</v>
      </c>
      <c r="M5" s="7">
        <f t="shared" si="1"/>
        <v>37.87788304221689</v>
      </c>
      <c r="N5" s="50">
        <f t="shared" si="6"/>
        <v>5274</v>
      </c>
      <c r="O5" s="56">
        <f t="shared" si="2"/>
        <v>62.122116957783106</v>
      </c>
      <c r="P5" s="89">
        <v>4</v>
      </c>
    </row>
    <row r="6" spans="1:16" ht="12.75">
      <c r="A6" s="100" t="s">
        <v>196</v>
      </c>
      <c r="B6" s="202">
        <v>11165.01</v>
      </c>
      <c r="C6" s="202">
        <v>2378.09</v>
      </c>
      <c r="D6" s="202">
        <v>0</v>
      </c>
      <c r="E6" s="202">
        <v>0</v>
      </c>
      <c r="F6" s="202">
        <v>0</v>
      </c>
      <c r="G6" s="202">
        <f t="shared" si="5"/>
        <v>2378.09</v>
      </c>
      <c r="H6" s="74">
        <f t="shared" si="3"/>
        <v>8786.92</v>
      </c>
      <c r="I6" s="15">
        <f t="shared" si="4"/>
        <v>21.299488312146607</v>
      </c>
      <c r="J6" s="8">
        <f t="shared" si="0"/>
        <v>78.70051168785339</v>
      </c>
      <c r="K6" s="41">
        <v>9</v>
      </c>
      <c r="L6" s="56">
        <v>230.95</v>
      </c>
      <c r="M6" s="7">
        <f t="shared" si="1"/>
        <v>9.711575255772487</v>
      </c>
      <c r="N6" s="50">
        <f t="shared" si="6"/>
        <v>2147.1400000000003</v>
      </c>
      <c r="O6" s="56">
        <f t="shared" si="2"/>
        <v>90.28842474422751</v>
      </c>
      <c r="P6" s="89">
        <v>2</v>
      </c>
    </row>
    <row r="7" spans="1:16" ht="12.75">
      <c r="A7" s="99" t="s">
        <v>197</v>
      </c>
      <c r="B7" s="202">
        <v>23896.9</v>
      </c>
      <c r="C7" s="202">
        <v>13896.49</v>
      </c>
      <c r="D7" s="202">
        <v>0</v>
      </c>
      <c r="E7" s="202">
        <v>0</v>
      </c>
      <c r="F7" s="202">
        <v>0</v>
      </c>
      <c r="G7" s="202">
        <f t="shared" si="5"/>
        <v>13896.49</v>
      </c>
      <c r="H7" s="74">
        <f t="shared" si="3"/>
        <v>10000.410000000002</v>
      </c>
      <c r="I7" s="15">
        <f t="shared" si="4"/>
        <v>58.15185233231088</v>
      </c>
      <c r="J7" s="8">
        <f t="shared" si="0"/>
        <v>41.84814766768912</v>
      </c>
      <c r="K7" s="41">
        <v>4</v>
      </c>
      <c r="L7" s="56">
        <v>4694.55</v>
      </c>
      <c r="M7" s="7">
        <f t="shared" si="1"/>
        <v>33.78227163837775</v>
      </c>
      <c r="N7" s="50">
        <f t="shared" si="6"/>
        <v>9201.939999999999</v>
      </c>
      <c r="O7" s="56">
        <f t="shared" si="2"/>
        <v>66.21772836162224</v>
      </c>
      <c r="P7" s="89">
        <v>4</v>
      </c>
    </row>
    <row r="8" spans="1:16" ht="12.75">
      <c r="A8" s="100" t="s">
        <v>198</v>
      </c>
      <c r="B8" s="202">
        <v>51768.48</v>
      </c>
      <c r="C8" s="202">
        <v>14565.7</v>
      </c>
      <c r="D8" s="246">
        <v>6.79</v>
      </c>
      <c r="E8" s="202">
        <v>0</v>
      </c>
      <c r="F8" s="202">
        <v>0</v>
      </c>
      <c r="G8" s="202">
        <f t="shared" si="5"/>
        <v>14558.91</v>
      </c>
      <c r="H8" s="74">
        <f t="shared" si="3"/>
        <v>37209.57000000001</v>
      </c>
      <c r="I8" s="15">
        <f t="shared" si="4"/>
        <v>28.123116614588646</v>
      </c>
      <c r="J8" s="8">
        <f t="shared" si="0"/>
        <v>71.87688338541138</v>
      </c>
      <c r="K8" s="41">
        <v>7</v>
      </c>
      <c r="L8" s="56">
        <v>892.49</v>
      </c>
      <c r="M8" s="7">
        <f t="shared" si="1"/>
        <v>6.130197933773888</v>
      </c>
      <c r="N8" s="50">
        <f t="shared" si="6"/>
        <v>13666.42</v>
      </c>
      <c r="O8" s="56">
        <f t="shared" si="2"/>
        <v>93.86980206622611</v>
      </c>
      <c r="P8" s="89">
        <v>2</v>
      </c>
    </row>
    <row r="9" spans="1:16" ht="12.75">
      <c r="A9" s="99" t="s">
        <v>199</v>
      </c>
      <c r="B9" s="202">
        <v>47305.01</v>
      </c>
      <c r="C9" s="202">
        <v>15676.92</v>
      </c>
      <c r="D9" s="202">
        <v>0</v>
      </c>
      <c r="E9" s="202">
        <v>0</v>
      </c>
      <c r="F9" s="205">
        <v>10.73</v>
      </c>
      <c r="G9" s="202">
        <f t="shared" si="5"/>
        <v>15666.19</v>
      </c>
      <c r="H9" s="74">
        <f t="shared" si="3"/>
        <v>31638.82</v>
      </c>
      <c r="I9" s="15">
        <f t="shared" si="4"/>
        <v>33.11740130696516</v>
      </c>
      <c r="J9" s="8">
        <f t="shared" si="0"/>
        <v>66.88259869303484</v>
      </c>
      <c r="K9" s="41">
        <v>8</v>
      </c>
      <c r="L9" s="56">
        <v>2420.37</v>
      </c>
      <c r="M9" s="7">
        <f t="shared" si="1"/>
        <v>15.449640276289257</v>
      </c>
      <c r="N9" s="50">
        <f t="shared" si="6"/>
        <v>13245.82</v>
      </c>
      <c r="O9" s="56">
        <f t="shared" si="2"/>
        <v>84.55035972371074</v>
      </c>
      <c r="P9" s="89">
        <v>3</v>
      </c>
    </row>
    <row r="10" spans="1:16" ht="12.75">
      <c r="A10" s="100" t="s">
        <v>200</v>
      </c>
      <c r="B10" s="202">
        <v>25852.95</v>
      </c>
      <c r="C10" s="202">
        <v>12007.89</v>
      </c>
      <c r="D10" s="202">
        <v>0</v>
      </c>
      <c r="E10" s="202">
        <v>0</v>
      </c>
      <c r="F10" s="205">
        <v>4.08</v>
      </c>
      <c r="G10" s="202">
        <f t="shared" si="5"/>
        <v>12003.81</v>
      </c>
      <c r="H10" s="74">
        <f t="shared" si="3"/>
        <v>13849.140000000001</v>
      </c>
      <c r="I10" s="15">
        <f t="shared" si="4"/>
        <v>46.431103607131874</v>
      </c>
      <c r="J10" s="8">
        <f t="shared" si="0"/>
        <v>53.56889639286813</v>
      </c>
      <c r="K10" s="41">
        <v>6</v>
      </c>
      <c r="L10" s="56">
        <v>3291.88</v>
      </c>
      <c r="M10" s="7">
        <f t="shared" si="1"/>
        <v>27.423626331972933</v>
      </c>
      <c r="N10" s="50">
        <f t="shared" si="6"/>
        <v>8711.93</v>
      </c>
      <c r="O10" s="56">
        <f t="shared" si="2"/>
        <v>72.57637366802707</v>
      </c>
      <c r="P10" s="89">
        <v>4</v>
      </c>
    </row>
    <row r="11" spans="1:16" ht="12.75">
      <c r="A11" s="99" t="s">
        <v>201</v>
      </c>
      <c r="B11" s="202">
        <v>22963.04</v>
      </c>
      <c r="C11" s="202">
        <v>7790.43</v>
      </c>
      <c r="D11" s="246">
        <v>251.76</v>
      </c>
      <c r="E11" s="202">
        <v>0</v>
      </c>
      <c r="F11" s="205">
        <v>81.17</v>
      </c>
      <c r="G11" s="202">
        <f t="shared" si="5"/>
        <v>7457.5</v>
      </c>
      <c r="H11" s="74">
        <f t="shared" si="3"/>
        <v>15505.54</v>
      </c>
      <c r="I11" s="15">
        <f t="shared" si="4"/>
        <v>32.4761007253395</v>
      </c>
      <c r="J11" s="8">
        <f t="shared" si="0"/>
        <v>67.5238992746605</v>
      </c>
      <c r="K11" s="41">
        <v>6</v>
      </c>
      <c r="L11" s="56">
        <v>1831.64</v>
      </c>
      <c r="M11" s="7">
        <f t="shared" si="1"/>
        <v>24.56104592691921</v>
      </c>
      <c r="N11" s="50">
        <f t="shared" si="6"/>
        <v>5625.86</v>
      </c>
      <c r="O11" s="56">
        <f t="shared" si="2"/>
        <v>75.43895407308078</v>
      </c>
      <c r="P11" s="89">
        <v>3</v>
      </c>
    </row>
    <row r="12" spans="1:16" ht="12.75">
      <c r="A12" s="100" t="s">
        <v>202</v>
      </c>
      <c r="B12" s="202">
        <v>14600.6</v>
      </c>
      <c r="C12" s="202">
        <v>6484.68</v>
      </c>
      <c r="D12" s="202">
        <v>0</v>
      </c>
      <c r="E12" s="202">
        <v>0</v>
      </c>
      <c r="F12" s="202">
        <v>0</v>
      </c>
      <c r="G12" s="202">
        <f t="shared" si="5"/>
        <v>6484.68</v>
      </c>
      <c r="H12" s="74">
        <f t="shared" si="3"/>
        <v>8115.92</v>
      </c>
      <c r="I12" s="15">
        <f t="shared" si="4"/>
        <v>44.4137912140597</v>
      </c>
      <c r="J12" s="8">
        <f t="shared" si="0"/>
        <v>55.58620878594031</v>
      </c>
      <c r="K12" s="41">
        <v>6</v>
      </c>
      <c r="L12" s="56">
        <v>2915.91</v>
      </c>
      <c r="M12" s="7">
        <f t="shared" si="1"/>
        <v>44.966135568755895</v>
      </c>
      <c r="N12" s="50">
        <f t="shared" si="6"/>
        <v>3568.7700000000004</v>
      </c>
      <c r="O12" s="56">
        <f t="shared" si="2"/>
        <v>55.033864431244105</v>
      </c>
      <c r="P12" s="89">
        <v>3</v>
      </c>
    </row>
    <row r="13" spans="1:16" ht="12.75">
      <c r="A13" s="99" t="s">
        <v>203</v>
      </c>
      <c r="B13" s="202">
        <v>66202.43</v>
      </c>
      <c r="C13" s="202">
        <v>39856.61</v>
      </c>
      <c r="D13" s="202">
        <v>0</v>
      </c>
      <c r="E13" s="202">
        <v>0</v>
      </c>
      <c r="F13" s="205">
        <v>430.77</v>
      </c>
      <c r="G13" s="202">
        <f t="shared" si="5"/>
        <v>39425.840000000004</v>
      </c>
      <c r="H13" s="74">
        <f t="shared" si="3"/>
        <v>26776.58999999999</v>
      </c>
      <c r="I13" s="15">
        <f t="shared" si="4"/>
        <v>59.55346352090098</v>
      </c>
      <c r="J13" s="8">
        <f t="shared" si="0"/>
        <v>40.44653647909902</v>
      </c>
      <c r="K13" s="41">
        <v>10</v>
      </c>
      <c r="L13" s="56">
        <v>14868.1</v>
      </c>
      <c r="M13" s="7">
        <f t="shared" si="1"/>
        <v>37.711561757466676</v>
      </c>
      <c r="N13" s="50">
        <f t="shared" si="6"/>
        <v>24557.740000000005</v>
      </c>
      <c r="O13" s="56">
        <f t="shared" si="2"/>
        <v>62.28843824253333</v>
      </c>
      <c r="P13" s="89">
        <v>4</v>
      </c>
    </row>
    <row r="14" spans="1:16" ht="13.5" thickBot="1">
      <c r="A14" s="101" t="s">
        <v>204</v>
      </c>
      <c r="B14" s="203">
        <v>35040.49</v>
      </c>
      <c r="C14" s="203">
        <v>14987.1</v>
      </c>
      <c r="D14" s="247">
        <v>1.01</v>
      </c>
      <c r="E14" s="203">
        <v>0</v>
      </c>
      <c r="F14" s="215">
        <v>2.24</v>
      </c>
      <c r="G14" s="203">
        <f t="shared" si="5"/>
        <v>14983.85</v>
      </c>
      <c r="H14" s="75">
        <f t="shared" si="3"/>
        <v>20056.64</v>
      </c>
      <c r="I14" s="128">
        <f t="shared" si="4"/>
        <v>42.76153101740301</v>
      </c>
      <c r="J14" s="77">
        <f t="shared" si="0"/>
        <v>57.23846898259699</v>
      </c>
      <c r="K14" s="62">
        <v>10</v>
      </c>
      <c r="L14" s="56">
        <v>2338.47</v>
      </c>
      <c r="M14" s="7">
        <f t="shared" si="1"/>
        <v>15.606603109347729</v>
      </c>
      <c r="N14" s="50">
        <f t="shared" si="6"/>
        <v>12645.380000000001</v>
      </c>
      <c r="O14" s="56">
        <f t="shared" si="2"/>
        <v>84.39339689065227</v>
      </c>
      <c r="P14" s="90">
        <v>3</v>
      </c>
    </row>
    <row r="15" spans="1:16" ht="13.5" thickBot="1">
      <c r="A15" s="207" t="s">
        <v>281</v>
      </c>
      <c r="B15" s="188">
        <f aca="true" t="shared" si="7" ref="B15:H15">SUM(B2:B14)</f>
        <v>396129.67</v>
      </c>
      <c r="C15" s="188">
        <f t="shared" si="7"/>
        <v>157967.71</v>
      </c>
      <c r="D15" s="188">
        <f t="shared" si="7"/>
        <v>260.29999999999995</v>
      </c>
      <c r="E15" s="188">
        <f t="shared" si="7"/>
        <v>0</v>
      </c>
      <c r="F15" s="188">
        <f t="shared" si="7"/>
        <v>532.81</v>
      </c>
      <c r="G15" s="188">
        <f t="shared" si="7"/>
        <v>157174.6</v>
      </c>
      <c r="H15" s="179">
        <f t="shared" si="7"/>
        <v>238955.07000000007</v>
      </c>
      <c r="I15" s="64">
        <f>G15/B15*100</f>
        <v>39.6775631575388</v>
      </c>
      <c r="J15" s="163"/>
      <c r="K15" s="228"/>
      <c r="L15" s="63">
        <f>SUM(L2:L14)</f>
        <v>38534.44</v>
      </c>
      <c r="M15" s="163"/>
      <c r="N15" s="179">
        <f>SUM(N2:N14)</f>
        <v>118640.16000000002</v>
      </c>
      <c r="O15" s="208">
        <f>N15/G15*100</f>
        <v>75.4830360630789</v>
      </c>
      <c r="P15" s="178">
        <v>3</v>
      </c>
    </row>
    <row r="16" spans="1:16" ht="13.5" thickBot="1">
      <c r="A16" s="206" t="s">
        <v>282</v>
      </c>
      <c r="B16" s="125">
        <f>AVERAGE(B2:B14)</f>
        <v>30471.513076923075</v>
      </c>
      <c r="C16" s="125">
        <f>AVERAGE(C2:C14)</f>
        <v>12151.362307692307</v>
      </c>
      <c r="D16" s="125"/>
      <c r="E16" s="125"/>
      <c r="F16" s="125"/>
      <c r="G16" s="125">
        <f>AVERAGE(G2:G14)</f>
        <v>12090.353846153846</v>
      </c>
      <c r="H16" s="125">
        <f>AVERAGE(H2:H14)</f>
        <v>18381.159230769237</v>
      </c>
      <c r="I16" s="128">
        <f>G16/B16*100</f>
        <v>39.6775631575388</v>
      </c>
      <c r="J16" s="212"/>
      <c r="K16" s="212"/>
      <c r="L16" s="125"/>
      <c r="M16" s="212"/>
      <c r="N16" s="125"/>
      <c r="O16" s="212"/>
      <c r="P16" s="213">
        <f>AVERAGE(P2:P14)</f>
        <v>3</v>
      </c>
    </row>
    <row r="17" spans="12:16" ht="13.5" thickBot="1">
      <c r="L17" s="53"/>
      <c r="N17" s="53"/>
      <c r="P17" s="4"/>
    </row>
    <row r="18" spans="1:12" ht="13.5" thickBot="1">
      <c r="A18" s="16"/>
      <c r="B18" s="26" t="s">
        <v>9</v>
      </c>
      <c r="C18" s="24" t="s">
        <v>10</v>
      </c>
      <c r="D18" s="24" t="s">
        <v>11</v>
      </c>
      <c r="E18" s="25" t="s">
        <v>12</v>
      </c>
      <c r="H18" s="53"/>
      <c r="J18" s="53"/>
      <c r="L18" s="4"/>
    </row>
    <row r="19" spans="1:12" ht="12.75">
      <c r="A19" s="17" t="s">
        <v>205</v>
      </c>
      <c r="B19" s="256">
        <v>28</v>
      </c>
      <c r="C19" s="256">
        <v>6.12</v>
      </c>
      <c r="D19" s="256">
        <v>8369.97</v>
      </c>
      <c r="E19" s="256">
        <v>1376.38</v>
      </c>
      <c r="H19" s="53"/>
      <c r="J19" s="53"/>
      <c r="L19" s="4"/>
    </row>
    <row r="20" spans="1:12" ht="12.75">
      <c r="A20" s="191" t="s">
        <v>309</v>
      </c>
      <c r="B20" s="222">
        <v>29</v>
      </c>
      <c r="C20" s="185">
        <v>0.82</v>
      </c>
      <c r="D20" s="167">
        <v>8376.83</v>
      </c>
      <c r="E20" s="186"/>
      <c r="H20" s="53"/>
      <c r="J20" s="53"/>
      <c r="L20" s="4"/>
    </row>
    <row r="21" spans="1:12" ht="12.75">
      <c r="A21" s="192" t="s">
        <v>206</v>
      </c>
      <c r="B21" s="257">
        <v>269</v>
      </c>
      <c r="C21" s="257">
        <v>2.65</v>
      </c>
      <c r="D21" s="257">
        <v>14483.99</v>
      </c>
      <c r="E21" s="257">
        <v>441.7</v>
      </c>
      <c r="H21" s="53"/>
      <c r="J21" s="53"/>
      <c r="L21" s="4"/>
    </row>
    <row r="22" spans="1:12" ht="13.5" thickBot="1">
      <c r="A22" s="193" t="s">
        <v>311</v>
      </c>
      <c r="B22" s="225">
        <v>263</v>
      </c>
      <c r="C22" s="183">
        <v>2.65</v>
      </c>
      <c r="D22" s="169">
        <v>15311.55</v>
      </c>
      <c r="E22" s="184"/>
      <c r="H22" s="53"/>
      <c r="J22" s="53"/>
      <c r="L22" s="4"/>
    </row>
    <row r="23" spans="12:16" ht="12.75">
      <c r="L23" s="53"/>
      <c r="N23" s="53"/>
      <c r="P23" s="4"/>
    </row>
    <row r="24" spans="12:16" ht="12.75">
      <c r="L24" s="53"/>
      <c r="N24" s="53"/>
      <c r="P24" s="4"/>
    </row>
    <row r="25" spans="12:16" ht="13.5" thickBot="1">
      <c r="L25" s="53"/>
      <c r="N25" s="53"/>
      <c r="P25" s="4"/>
    </row>
    <row r="26" spans="1:16" ht="13.5" thickBot="1">
      <c r="A26" s="45" t="s">
        <v>13</v>
      </c>
      <c r="B26" s="30" t="s">
        <v>2</v>
      </c>
      <c r="C26" s="46" t="s">
        <v>1</v>
      </c>
      <c r="D26" s="34" t="s">
        <v>293</v>
      </c>
      <c r="E26" s="34" t="s">
        <v>294</v>
      </c>
      <c r="F26" s="34" t="s">
        <v>295</v>
      </c>
      <c r="G26" s="34" t="s">
        <v>296</v>
      </c>
      <c r="H26" s="34" t="s">
        <v>3</v>
      </c>
      <c r="I26" s="34" t="s">
        <v>5</v>
      </c>
      <c r="J26" s="35" t="s">
        <v>4</v>
      </c>
      <c r="K26" s="46" t="s">
        <v>6</v>
      </c>
      <c r="L26" s="61" t="s">
        <v>7</v>
      </c>
      <c r="M26" s="35" t="s">
        <v>8</v>
      </c>
      <c r="N26" s="61" t="s">
        <v>261</v>
      </c>
      <c r="O26" s="35" t="s">
        <v>262</v>
      </c>
      <c r="P26" s="30" t="s">
        <v>289</v>
      </c>
    </row>
    <row r="27" spans="1:16" ht="12.75">
      <c r="A27" s="122" t="s">
        <v>194</v>
      </c>
      <c r="B27" s="201">
        <v>79515.29</v>
      </c>
      <c r="C27" s="201">
        <v>21834.07</v>
      </c>
      <c r="D27" s="204">
        <v>0.74</v>
      </c>
      <c r="E27" s="201">
        <v>0</v>
      </c>
      <c r="F27" s="204">
        <v>3.82</v>
      </c>
      <c r="G27" s="201">
        <f>C27-D27-E27-F27</f>
        <v>21829.51</v>
      </c>
      <c r="H27" s="199">
        <f>B27-G27</f>
        <v>57685.78</v>
      </c>
      <c r="I27" s="15">
        <f>G27/(B27/100)</f>
        <v>27.453223147397185</v>
      </c>
      <c r="J27" s="7">
        <f>H27/(B27/100)</f>
        <v>72.54677685260282</v>
      </c>
      <c r="K27" s="42">
        <v>9</v>
      </c>
      <c r="L27" s="56">
        <v>1834.35</v>
      </c>
      <c r="M27" s="7">
        <f>L27/(G27/100)</f>
        <v>8.403074553666116</v>
      </c>
      <c r="N27" s="80">
        <f>G27-L27</f>
        <v>19995.16</v>
      </c>
      <c r="O27" s="7">
        <f>N27/(G27/100)</f>
        <v>91.59692544633388</v>
      </c>
      <c r="P27" s="121">
        <v>2</v>
      </c>
    </row>
    <row r="28" spans="1:16" ht="12.75">
      <c r="A28" s="99" t="s">
        <v>198</v>
      </c>
      <c r="B28" s="202">
        <v>99073.49</v>
      </c>
      <c r="C28" s="202">
        <v>30242.61</v>
      </c>
      <c r="D28" s="205">
        <v>6.79</v>
      </c>
      <c r="E28" s="202">
        <v>0</v>
      </c>
      <c r="F28" s="205">
        <v>10.73</v>
      </c>
      <c r="G28" s="216">
        <f>C28-D28-E28-F28</f>
        <v>30225.09</v>
      </c>
      <c r="H28" s="74">
        <f>B28-G28</f>
        <v>68848.40000000001</v>
      </c>
      <c r="I28" s="15">
        <f>G28/(B28/100)</f>
        <v>30.507747329785193</v>
      </c>
      <c r="J28" s="8">
        <f>H28/(B28/100)</f>
        <v>69.49225267021481</v>
      </c>
      <c r="K28" s="41">
        <v>12</v>
      </c>
      <c r="L28" s="56">
        <v>3312.87</v>
      </c>
      <c r="M28" s="7">
        <f>L28/(G28/100)</f>
        <v>10.960662151874486</v>
      </c>
      <c r="N28" s="50">
        <f>G28-L28</f>
        <v>26912.22</v>
      </c>
      <c r="O28" s="7">
        <f>N28/(G28/100)</f>
        <v>89.03933784812551</v>
      </c>
      <c r="P28" s="89">
        <v>3</v>
      </c>
    </row>
    <row r="29" spans="1:16" ht="12.75">
      <c r="A29" s="100" t="s">
        <v>203</v>
      </c>
      <c r="B29" s="202">
        <v>114227.22</v>
      </c>
      <c r="C29" s="202">
        <v>62151.9</v>
      </c>
      <c r="D29" s="205">
        <v>251.76</v>
      </c>
      <c r="E29" s="202">
        <v>0</v>
      </c>
      <c r="F29" s="205">
        <v>511.94</v>
      </c>
      <c r="G29" s="216">
        <f>C29-D29-E29-F29</f>
        <v>61388.2</v>
      </c>
      <c r="H29" s="74">
        <f>B29-G29</f>
        <v>52839.020000000004</v>
      </c>
      <c r="I29" s="15">
        <f>G29/(B29/100)</f>
        <v>53.74218159209337</v>
      </c>
      <c r="J29" s="8">
        <f>H29/(B29/100)</f>
        <v>46.257818407906626</v>
      </c>
      <c r="K29" s="41">
        <v>11</v>
      </c>
      <c r="L29" s="56">
        <v>21561.68</v>
      </c>
      <c r="M29" s="7">
        <f>L29/(G29/100)</f>
        <v>35.123492788516366</v>
      </c>
      <c r="N29" s="50">
        <f>G29-L29</f>
        <v>39826.52</v>
      </c>
      <c r="O29" s="7">
        <f>N29/(G29/100)</f>
        <v>64.87650721148364</v>
      </c>
      <c r="P29" s="89">
        <v>4</v>
      </c>
    </row>
    <row r="30" spans="1:16" ht="13.5" thickBot="1">
      <c r="A30" s="114" t="s">
        <v>204</v>
      </c>
      <c r="B30" s="203">
        <v>103313.67</v>
      </c>
      <c r="C30" s="203">
        <v>43739.13</v>
      </c>
      <c r="D30" s="215">
        <v>1.01</v>
      </c>
      <c r="E30" s="203">
        <v>0</v>
      </c>
      <c r="F30" s="215">
        <v>6.31</v>
      </c>
      <c r="G30" s="217">
        <f>C30-D30-E30-F30</f>
        <v>43731.81</v>
      </c>
      <c r="H30" s="75">
        <f>B30-G30</f>
        <v>59581.86</v>
      </c>
      <c r="I30" s="128">
        <f>G30/(B30/100)</f>
        <v>42.329161281367696</v>
      </c>
      <c r="J30" s="77">
        <f>H30/(B30/100)</f>
        <v>57.6708387186323</v>
      </c>
      <c r="K30" s="62">
        <v>19</v>
      </c>
      <c r="L30" s="56">
        <v>11825.56</v>
      </c>
      <c r="M30" s="7">
        <f>L30/(G30/100)</f>
        <v>27.04109434299655</v>
      </c>
      <c r="N30" s="50">
        <f>G30-L30</f>
        <v>31906.25</v>
      </c>
      <c r="O30" s="7">
        <f>N30/(G30/100)</f>
        <v>72.95890565700346</v>
      </c>
      <c r="P30" s="90">
        <v>3</v>
      </c>
    </row>
    <row r="31" spans="1:16" ht="13.5" thickBot="1">
      <c r="A31" s="207" t="s">
        <v>281</v>
      </c>
      <c r="B31" s="188">
        <f aca="true" t="shared" si="8" ref="B31:H31">SUM(B27:B30)</f>
        <v>396129.67</v>
      </c>
      <c r="C31" s="188">
        <f t="shared" si="8"/>
        <v>157967.71</v>
      </c>
      <c r="D31" s="188">
        <f t="shared" si="8"/>
        <v>260.29999999999995</v>
      </c>
      <c r="E31" s="188">
        <f t="shared" si="8"/>
        <v>0</v>
      </c>
      <c r="F31" s="188">
        <f t="shared" si="8"/>
        <v>532.8</v>
      </c>
      <c r="G31" s="188">
        <f t="shared" si="8"/>
        <v>157174.61</v>
      </c>
      <c r="H31" s="179">
        <f t="shared" si="8"/>
        <v>238955.06</v>
      </c>
      <c r="I31" s="64">
        <f>G31/B31*100</f>
        <v>39.677565681964694</v>
      </c>
      <c r="J31" s="163"/>
      <c r="K31" s="228"/>
      <c r="L31" s="63">
        <f>SUM(L27:L30)</f>
        <v>38534.46</v>
      </c>
      <c r="M31" s="163"/>
      <c r="N31" s="179">
        <f>SUM(N27:N30)</f>
        <v>118640.15</v>
      </c>
      <c r="O31" s="208">
        <f>N31/(G31/100)</f>
        <v>75.48302489823261</v>
      </c>
      <c r="P31" s="178">
        <v>3</v>
      </c>
    </row>
    <row r="32" spans="1:16" ht="13.5" thickBot="1">
      <c r="A32" s="206" t="s">
        <v>283</v>
      </c>
      <c r="B32" s="125">
        <f>AVERAGE(B27:B30)</f>
        <v>99032.4175</v>
      </c>
      <c r="C32" s="125">
        <f>AVERAGE(C27:C30)</f>
        <v>39491.9275</v>
      </c>
      <c r="D32" s="125"/>
      <c r="E32" s="125"/>
      <c r="F32" s="125"/>
      <c r="G32" s="125">
        <f>AVERAGE(G27:G30)</f>
        <v>39293.6525</v>
      </c>
      <c r="H32" s="125">
        <f>AVERAGE(H27:H30)</f>
        <v>59738.765</v>
      </c>
      <c r="I32" s="128">
        <f>G32/B32*100</f>
        <v>39.677565681964694</v>
      </c>
      <c r="J32" s="212"/>
      <c r="K32" s="212"/>
      <c r="L32" s="212"/>
      <c r="M32" s="212"/>
      <c r="N32" s="212"/>
      <c r="O32" s="212"/>
      <c r="P32" s="213">
        <f>AVERAGE(P27:P30)</f>
        <v>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6.25390625" style="0" customWidth="1"/>
    <col min="2" max="2" width="20.375" style="0" customWidth="1"/>
    <col min="3" max="4" width="19.75390625" style="0" customWidth="1"/>
    <col min="5" max="5" width="23.75390625" style="0" customWidth="1"/>
    <col min="6" max="7" width="18.625" style="0" customWidth="1"/>
    <col min="8" max="8" width="19.00390625" style="0" customWidth="1"/>
    <col min="9" max="9" width="23.375" style="0" customWidth="1"/>
    <col min="10" max="10" width="15.625" style="0" customWidth="1"/>
    <col min="11" max="11" width="13.75390625" style="0" customWidth="1"/>
    <col min="12" max="12" width="13.625" style="0" customWidth="1"/>
    <col min="13" max="13" width="15.875" style="0" customWidth="1"/>
    <col min="14" max="14" width="14.00390625" style="0" customWidth="1"/>
    <col min="15" max="15" width="16.125" style="0" customWidth="1"/>
    <col min="16" max="16" width="22.125" style="0" customWidth="1"/>
  </cols>
  <sheetData>
    <row r="1" spans="1:16" ht="13.5" thickBot="1">
      <c r="A1" s="47" t="s">
        <v>0</v>
      </c>
      <c r="B1" s="30" t="s">
        <v>2</v>
      </c>
      <c r="C1" s="26" t="s">
        <v>1</v>
      </c>
      <c r="D1" s="24" t="s">
        <v>293</v>
      </c>
      <c r="E1" s="24" t="s">
        <v>294</v>
      </c>
      <c r="F1" s="24" t="s">
        <v>295</v>
      </c>
      <c r="G1" s="24" t="s">
        <v>296</v>
      </c>
      <c r="H1" s="24" t="s">
        <v>3</v>
      </c>
      <c r="I1" s="24" t="s">
        <v>5</v>
      </c>
      <c r="J1" s="37" t="s">
        <v>4</v>
      </c>
      <c r="K1" s="23" t="s">
        <v>6</v>
      </c>
      <c r="L1" s="24" t="s">
        <v>7</v>
      </c>
      <c r="M1" s="37" t="s">
        <v>8</v>
      </c>
      <c r="N1" s="33" t="s">
        <v>261</v>
      </c>
      <c r="O1" s="25" t="s">
        <v>262</v>
      </c>
      <c r="P1" s="31" t="s">
        <v>289</v>
      </c>
    </row>
    <row r="2" spans="1:16" ht="13.5" thickBot="1">
      <c r="A2" s="187" t="s">
        <v>260</v>
      </c>
      <c r="B2" s="188">
        <v>49619.4</v>
      </c>
      <c r="C2" s="188">
        <v>5098.22</v>
      </c>
      <c r="D2" s="189">
        <v>10.02</v>
      </c>
      <c r="E2" s="188">
        <v>0</v>
      </c>
      <c r="F2" s="189">
        <v>37.37</v>
      </c>
      <c r="G2" s="188">
        <f>C2-D2-E2-F2</f>
        <v>5050.83</v>
      </c>
      <c r="H2" s="190">
        <f>B2-G2</f>
        <v>44568.57</v>
      </c>
      <c r="I2" s="64">
        <f>G2/(B2/100)</f>
        <v>10.179143641398323</v>
      </c>
      <c r="J2" s="177">
        <f>H2/(B2/100)</f>
        <v>89.82085635860167</v>
      </c>
      <c r="K2" s="182">
        <v>2</v>
      </c>
      <c r="L2" s="63">
        <v>567.57</v>
      </c>
      <c r="M2" s="177">
        <f>L2/(G2/100)</f>
        <v>11.23716300093252</v>
      </c>
      <c r="N2" s="179">
        <f>G2-L2</f>
        <v>4483.26</v>
      </c>
      <c r="O2" s="177">
        <f>N2/(G2/100)</f>
        <v>88.76283699906749</v>
      </c>
      <c r="P2" s="178">
        <v>1</v>
      </c>
    </row>
    <row r="5" ht="13.5" thickBot="1"/>
    <row r="6" ht="13.5" hidden="1" thickBot="1"/>
    <row r="7" spans="1:5" ht="13.5" thickBot="1">
      <c r="A7" s="18"/>
      <c r="B7" s="46" t="s">
        <v>9</v>
      </c>
      <c r="C7" s="34" t="s">
        <v>10</v>
      </c>
      <c r="D7" s="34" t="s">
        <v>11</v>
      </c>
      <c r="E7" s="35" t="s">
        <v>12</v>
      </c>
    </row>
    <row r="8" spans="1:5" ht="12.75">
      <c r="A8" s="173" t="s">
        <v>53</v>
      </c>
      <c r="B8" s="268" t="s">
        <v>303</v>
      </c>
      <c r="C8" s="269" t="s">
        <v>305</v>
      </c>
      <c r="D8" s="270" t="s">
        <v>307</v>
      </c>
      <c r="E8" s="258">
        <v>283.7866</v>
      </c>
    </row>
    <row r="9" spans="1:5" s="44" customFormat="1" ht="12.75">
      <c r="A9" s="191" t="s">
        <v>309</v>
      </c>
      <c r="B9" s="171">
        <v>2</v>
      </c>
      <c r="C9" s="185">
        <v>137.96</v>
      </c>
      <c r="D9" s="167">
        <v>430.29</v>
      </c>
      <c r="E9" s="186"/>
    </row>
    <row r="10" spans="1:5" ht="12.75">
      <c r="A10" s="192" t="s">
        <v>54</v>
      </c>
      <c r="B10" s="271" t="s">
        <v>304</v>
      </c>
      <c r="C10" s="267" t="s">
        <v>306</v>
      </c>
      <c r="D10" s="272" t="s">
        <v>308</v>
      </c>
      <c r="E10" s="260">
        <v>345.4</v>
      </c>
    </row>
    <row r="11" spans="1:5" s="44" customFormat="1" ht="13.5" thickBot="1">
      <c r="A11" s="193" t="s">
        <v>311</v>
      </c>
      <c r="B11" s="172">
        <v>5</v>
      </c>
      <c r="C11" s="183">
        <v>6.4</v>
      </c>
      <c r="D11" s="169">
        <v>2394.5</v>
      </c>
      <c r="E11" s="184"/>
    </row>
    <row r="13" ht="13.5" thickBot="1"/>
    <row r="14" spans="1:16" ht="13.5" thickBot="1">
      <c r="A14" s="47" t="s">
        <v>13</v>
      </c>
      <c r="B14" s="30" t="s">
        <v>2</v>
      </c>
      <c r="C14" s="26" t="s">
        <v>1</v>
      </c>
      <c r="D14" s="24" t="s">
        <v>293</v>
      </c>
      <c r="E14" s="24" t="s">
        <v>294</v>
      </c>
      <c r="F14" s="24" t="s">
        <v>295</v>
      </c>
      <c r="G14" s="24" t="s">
        <v>296</v>
      </c>
      <c r="H14" s="24" t="s">
        <v>3</v>
      </c>
      <c r="I14" s="24" t="s">
        <v>5</v>
      </c>
      <c r="J14" s="37" t="s">
        <v>4</v>
      </c>
      <c r="K14" s="23" t="s">
        <v>6</v>
      </c>
      <c r="L14" s="24" t="s">
        <v>7</v>
      </c>
      <c r="M14" s="37" t="s">
        <v>8</v>
      </c>
      <c r="N14" s="33" t="s">
        <v>261</v>
      </c>
      <c r="O14" s="25" t="s">
        <v>262</v>
      </c>
      <c r="P14" s="31" t="s">
        <v>289</v>
      </c>
    </row>
    <row r="15" spans="1:16" ht="13.5" thickBot="1">
      <c r="A15" s="187" t="s">
        <v>55</v>
      </c>
      <c r="B15" s="188">
        <v>49619.4</v>
      </c>
      <c r="C15" s="188">
        <v>5098.22</v>
      </c>
      <c r="D15" s="189">
        <v>10.02</v>
      </c>
      <c r="E15" s="188">
        <v>0</v>
      </c>
      <c r="F15" s="189">
        <v>37.37</v>
      </c>
      <c r="G15" s="188">
        <f>C15-D15-E15-F15</f>
        <v>5050.83</v>
      </c>
      <c r="H15" s="190">
        <f>B15-G15</f>
        <v>44568.57</v>
      </c>
      <c r="I15" s="64">
        <f>G15/(B15/100)</f>
        <v>10.179143641398323</v>
      </c>
      <c r="J15" s="177">
        <f>H15/(B15/100)</f>
        <v>89.82085635860167</v>
      </c>
      <c r="K15" s="182">
        <v>2</v>
      </c>
      <c r="L15" s="63">
        <v>567.57</v>
      </c>
      <c r="M15" s="177">
        <f>L15/(G15/100)</f>
        <v>11.23716300093252</v>
      </c>
      <c r="N15" s="179">
        <f>G15-L15</f>
        <v>4483.26</v>
      </c>
      <c r="O15" s="177">
        <f>N15/(G15/100)</f>
        <v>88.76283699906749</v>
      </c>
      <c r="P15" s="194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27.625" style="0" customWidth="1"/>
    <col min="2" max="2" width="22.00390625" style="0" customWidth="1"/>
    <col min="3" max="4" width="19.75390625" style="4" customWidth="1"/>
    <col min="5" max="5" width="23.75390625" style="4" customWidth="1"/>
    <col min="6" max="8" width="18.25390625" style="4" customWidth="1"/>
    <col min="9" max="9" width="23.875" style="4" customWidth="1"/>
    <col min="10" max="11" width="18.25390625" style="4" customWidth="1"/>
    <col min="12" max="12" width="24.25390625" style="4" bestFit="1" customWidth="1"/>
    <col min="13" max="13" width="23.00390625" style="4" customWidth="1"/>
    <col min="14" max="14" width="12.625" style="4" customWidth="1"/>
    <col min="15" max="15" width="15.375" style="4" customWidth="1"/>
    <col min="16" max="16" width="21.00390625" style="4" customWidth="1"/>
    <col min="17" max="17" width="16.25390625" style="4" customWidth="1"/>
    <col min="18" max="18" width="17.625" style="0" customWidth="1"/>
    <col min="19" max="19" width="16.375" style="0" customWidth="1"/>
    <col min="20" max="20" width="22.75390625" style="0" customWidth="1"/>
  </cols>
  <sheetData>
    <row r="1" spans="1:17" ht="13.5" thickBot="1">
      <c r="A1" s="43" t="s">
        <v>0</v>
      </c>
      <c r="B1" s="31" t="s">
        <v>2</v>
      </c>
      <c r="C1" s="23" t="s">
        <v>1</v>
      </c>
      <c r="D1" s="26" t="s">
        <v>293</v>
      </c>
      <c r="E1" s="26" t="s">
        <v>294</v>
      </c>
      <c r="F1" s="26" t="s">
        <v>295</v>
      </c>
      <c r="G1" s="26" t="s">
        <v>296</v>
      </c>
      <c r="H1" s="24" t="s">
        <v>3</v>
      </c>
      <c r="I1" s="24" t="s">
        <v>5</v>
      </c>
      <c r="J1" s="25" t="s">
        <v>4</v>
      </c>
      <c r="K1" s="33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  <c r="Q1"/>
    </row>
    <row r="2" spans="1:17" ht="12.75">
      <c r="A2" s="105" t="s">
        <v>14</v>
      </c>
      <c r="B2" s="201">
        <v>27854.18</v>
      </c>
      <c r="C2" s="201">
        <v>6926.84</v>
      </c>
      <c r="D2" s="204">
        <v>0.03</v>
      </c>
      <c r="E2" s="201">
        <v>0</v>
      </c>
      <c r="F2" s="201">
        <v>0</v>
      </c>
      <c r="G2" s="201">
        <f aca="true" t="shared" si="0" ref="G2:G18">C2-D2-E2-F2</f>
        <v>6926.81</v>
      </c>
      <c r="H2" s="199">
        <f aca="true" t="shared" si="1" ref="H2:H18">B2-G2</f>
        <v>20927.37</v>
      </c>
      <c r="I2" s="38">
        <f aca="true" t="shared" si="2" ref="I2:I18">G2/(B2/100)</f>
        <v>24.86811674226274</v>
      </c>
      <c r="J2" s="39">
        <f aca="true" t="shared" si="3" ref="J2:J18">H2/(B2/100)</f>
        <v>75.13188325773724</v>
      </c>
      <c r="K2" s="111">
        <v>7</v>
      </c>
      <c r="L2" s="55">
        <v>1255.5</v>
      </c>
      <c r="M2" s="7">
        <f aca="true" t="shared" si="4" ref="M2:M18">L2/(G2/100)</f>
        <v>18.12522647510181</v>
      </c>
      <c r="N2" s="51">
        <f aca="true" t="shared" si="5" ref="N2:N18">G2-L2</f>
        <v>5671.31</v>
      </c>
      <c r="O2" s="86">
        <f aca="true" t="shared" si="6" ref="O2:O18">N2/(G2/100)</f>
        <v>81.87477352489819</v>
      </c>
      <c r="P2" s="87">
        <v>1</v>
      </c>
      <c r="Q2"/>
    </row>
    <row r="3" spans="1:17" ht="12.75">
      <c r="A3" s="95" t="s">
        <v>15</v>
      </c>
      <c r="B3" s="202">
        <v>92374.93</v>
      </c>
      <c r="C3" s="202">
        <v>26848.76</v>
      </c>
      <c r="D3" s="205">
        <v>343.64</v>
      </c>
      <c r="E3" s="202">
        <v>0</v>
      </c>
      <c r="F3" s="202">
        <v>0</v>
      </c>
      <c r="G3" s="202">
        <f t="shared" si="0"/>
        <v>26505.12</v>
      </c>
      <c r="H3" s="103">
        <f t="shared" si="1"/>
        <v>65869.81</v>
      </c>
      <c r="I3" s="6">
        <f t="shared" si="2"/>
        <v>28.692979794409588</v>
      </c>
      <c r="J3" s="8">
        <f t="shared" si="3"/>
        <v>71.30702020559042</v>
      </c>
      <c r="K3" s="112">
        <v>20</v>
      </c>
      <c r="L3" s="56">
        <v>7329.68</v>
      </c>
      <c r="M3" s="7">
        <f t="shared" si="4"/>
        <v>27.653826883258784</v>
      </c>
      <c r="N3" s="50">
        <f t="shared" si="5"/>
        <v>19175.44</v>
      </c>
      <c r="O3" s="88">
        <f t="shared" si="6"/>
        <v>72.34617311674121</v>
      </c>
      <c r="P3" s="89">
        <v>1</v>
      </c>
      <c r="Q3"/>
    </row>
    <row r="4" spans="1:17" ht="12.75">
      <c r="A4" s="96" t="s">
        <v>16</v>
      </c>
      <c r="B4" s="202">
        <v>113088.15</v>
      </c>
      <c r="C4" s="202">
        <v>56410.95</v>
      </c>
      <c r="D4" s="205">
        <v>17434.1</v>
      </c>
      <c r="E4" s="205">
        <v>1349.28</v>
      </c>
      <c r="F4" s="202">
        <v>0</v>
      </c>
      <c r="G4" s="202">
        <f t="shared" si="0"/>
        <v>37627.57</v>
      </c>
      <c r="H4" s="103">
        <f t="shared" si="1"/>
        <v>75460.57999999999</v>
      </c>
      <c r="I4" s="6">
        <f t="shared" si="2"/>
        <v>33.27277880131561</v>
      </c>
      <c r="J4" s="8">
        <f t="shared" si="3"/>
        <v>66.72722119868438</v>
      </c>
      <c r="K4" s="112">
        <v>10</v>
      </c>
      <c r="L4" s="56">
        <v>3081.53</v>
      </c>
      <c r="M4" s="7">
        <f t="shared" si="4"/>
        <v>8.189553564048916</v>
      </c>
      <c r="N4" s="50">
        <f t="shared" si="5"/>
        <v>34546.04</v>
      </c>
      <c r="O4" s="88">
        <f t="shared" si="6"/>
        <v>91.81044643595109</v>
      </c>
      <c r="P4" s="89">
        <v>4</v>
      </c>
      <c r="Q4"/>
    </row>
    <row r="5" spans="1:17" ht="12.75">
      <c r="A5" s="95" t="s">
        <v>17</v>
      </c>
      <c r="B5" s="202">
        <v>47170.37</v>
      </c>
      <c r="C5" s="202">
        <v>15033.62</v>
      </c>
      <c r="D5" s="202">
        <v>0</v>
      </c>
      <c r="E5" s="202">
        <v>0</v>
      </c>
      <c r="F5" s="202">
        <v>0</v>
      </c>
      <c r="G5" s="202">
        <f t="shared" si="0"/>
        <v>15033.62</v>
      </c>
      <c r="H5" s="103">
        <f t="shared" si="1"/>
        <v>32136.75</v>
      </c>
      <c r="I5" s="6">
        <f t="shared" si="2"/>
        <v>31.87089692109687</v>
      </c>
      <c r="J5" s="8">
        <f t="shared" si="3"/>
        <v>68.12910307890313</v>
      </c>
      <c r="K5" s="112">
        <v>4</v>
      </c>
      <c r="L5" s="56">
        <v>1417.98</v>
      </c>
      <c r="M5" s="7">
        <f t="shared" si="4"/>
        <v>9.432059610393237</v>
      </c>
      <c r="N5" s="50">
        <f t="shared" si="5"/>
        <v>13615.640000000001</v>
      </c>
      <c r="O5" s="88">
        <f t="shared" si="6"/>
        <v>90.56794038960676</v>
      </c>
      <c r="P5" s="89">
        <v>2</v>
      </c>
      <c r="Q5"/>
    </row>
    <row r="6" spans="1:17" ht="12.75">
      <c r="A6" s="96" t="s">
        <v>18</v>
      </c>
      <c r="B6" s="202">
        <v>93373.43</v>
      </c>
      <c r="C6" s="202">
        <v>35290.74</v>
      </c>
      <c r="D6" s="205">
        <v>0.07</v>
      </c>
      <c r="E6" s="202">
        <v>0</v>
      </c>
      <c r="F6" s="205">
        <v>73.97</v>
      </c>
      <c r="G6" s="202">
        <f t="shared" si="0"/>
        <v>35216.7</v>
      </c>
      <c r="H6" s="103">
        <f t="shared" si="1"/>
        <v>58156.729999999996</v>
      </c>
      <c r="I6" s="6">
        <f t="shared" si="2"/>
        <v>37.715975518945804</v>
      </c>
      <c r="J6" s="8">
        <f t="shared" si="3"/>
        <v>62.28402448105419</v>
      </c>
      <c r="K6" s="112">
        <v>11</v>
      </c>
      <c r="L6" s="56">
        <v>8905.02</v>
      </c>
      <c r="M6" s="7">
        <f t="shared" si="4"/>
        <v>25.28635562105479</v>
      </c>
      <c r="N6" s="50">
        <f t="shared" si="5"/>
        <v>26311.679999999997</v>
      </c>
      <c r="O6" s="88">
        <f t="shared" si="6"/>
        <v>74.71364437894522</v>
      </c>
      <c r="P6" s="89">
        <v>2</v>
      </c>
      <c r="Q6"/>
    </row>
    <row r="7" spans="1:17" ht="12.75">
      <c r="A7" s="95" t="s">
        <v>19</v>
      </c>
      <c r="B7" s="202">
        <v>48474.88</v>
      </c>
      <c r="C7" s="202">
        <v>23488.41</v>
      </c>
      <c r="D7" s="202">
        <v>0</v>
      </c>
      <c r="E7" s="202">
        <v>0</v>
      </c>
      <c r="F7" s="202">
        <v>0</v>
      </c>
      <c r="G7" s="202">
        <f t="shared" si="0"/>
        <v>23488.41</v>
      </c>
      <c r="H7" s="103">
        <f t="shared" si="1"/>
        <v>24986.469999999998</v>
      </c>
      <c r="I7" s="6">
        <f t="shared" si="2"/>
        <v>48.454807933511134</v>
      </c>
      <c r="J7" s="8">
        <f t="shared" si="3"/>
        <v>51.545192066488866</v>
      </c>
      <c r="K7" s="112">
        <v>10</v>
      </c>
      <c r="L7" s="56">
        <v>2244.78</v>
      </c>
      <c r="M7" s="7">
        <f t="shared" si="4"/>
        <v>9.556968734793033</v>
      </c>
      <c r="N7" s="50">
        <f t="shared" si="5"/>
        <v>21243.63</v>
      </c>
      <c r="O7" s="88">
        <f t="shared" si="6"/>
        <v>90.44303126520698</v>
      </c>
      <c r="P7" s="89">
        <v>4</v>
      </c>
      <c r="Q7"/>
    </row>
    <row r="8" spans="1:17" ht="12.75">
      <c r="A8" s="96" t="s">
        <v>20</v>
      </c>
      <c r="B8" s="202">
        <v>38515.88</v>
      </c>
      <c r="C8" s="202">
        <v>11627.39</v>
      </c>
      <c r="D8" s="202">
        <v>0</v>
      </c>
      <c r="E8" s="202">
        <v>0</v>
      </c>
      <c r="F8" s="202">
        <v>0</v>
      </c>
      <c r="G8" s="202">
        <f t="shared" si="0"/>
        <v>11627.39</v>
      </c>
      <c r="H8" s="103">
        <f t="shared" si="1"/>
        <v>26888.489999999998</v>
      </c>
      <c r="I8" s="6">
        <f t="shared" si="2"/>
        <v>30.188561185671986</v>
      </c>
      <c r="J8" s="8">
        <f t="shared" si="3"/>
        <v>69.81143881432801</v>
      </c>
      <c r="K8" s="112">
        <v>4</v>
      </c>
      <c r="L8" s="56">
        <v>3507.21</v>
      </c>
      <c r="M8" s="7">
        <f t="shared" si="4"/>
        <v>30.163347062410395</v>
      </c>
      <c r="N8" s="50">
        <f t="shared" si="5"/>
        <v>8120.179999999999</v>
      </c>
      <c r="O8" s="88">
        <f t="shared" si="6"/>
        <v>69.8366529375896</v>
      </c>
      <c r="P8" s="89">
        <v>2</v>
      </c>
      <c r="Q8"/>
    </row>
    <row r="9" spans="1:17" ht="12.75">
      <c r="A9" s="95" t="s">
        <v>21</v>
      </c>
      <c r="B9" s="202">
        <v>74180</v>
      </c>
      <c r="C9" s="202">
        <v>25552.28</v>
      </c>
      <c r="D9" s="205">
        <v>0.15</v>
      </c>
      <c r="E9" s="202">
        <v>0</v>
      </c>
      <c r="F9" s="202">
        <v>0</v>
      </c>
      <c r="G9" s="202">
        <f t="shared" si="0"/>
        <v>25552.129999999997</v>
      </c>
      <c r="H9" s="103">
        <f t="shared" si="1"/>
        <v>48627.87</v>
      </c>
      <c r="I9" s="6">
        <f t="shared" si="2"/>
        <v>34.446117551900784</v>
      </c>
      <c r="J9" s="8">
        <f t="shared" si="3"/>
        <v>65.55388244809923</v>
      </c>
      <c r="K9" s="112">
        <v>9</v>
      </c>
      <c r="L9" s="56">
        <v>3846.42</v>
      </c>
      <c r="M9" s="7">
        <f t="shared" si="4"/>
        <v>15.053226482488938</v>
      </c>
      <c r="N9" s="50">
        <f t="shared" si="5"/>
        <v>21705.71</v>
      </c>
      <c r="O9" s="88">
        <f t="shared" si="6"/>
        <v>84.94677351751108</v>
      </c>
      <c r="P9" s="89">
        <v>3</v>
      </c>
      <c r="Q9"/>
    </row>
    <row r="10" spans="1:17" ht="12.75">
      <c r="A10" s="96" t="s">
        <v>22</v>
      </c>
      <c r="B10" s="202">
        <v>83948.25</v>
      </c>
      <c r="C10" s="202">
        <v>41859.11</v>
      </c>
      <c r="D10" s="205">
        <v>965.68</v>
      </c>
      <c r="E10" s="205">
        <v>14092.34</v>
      </c>
      <c r="F10" s="202">
        <v>0</v>
      </c>
      <c r="G10" s="202">
        <f t="shared" si="0"/>
        <v>26801.09</v>
      </c>
      <c r="H10" s="103">
        <f t="shared" si="1"/>
        <v>57147.16</v>
      </c>
      <c r="I10" s="6">
        <f t="shared" si="2"/>
        <v>31.925728052699135</v>
      </c>
      <c r="J10" s="8">
        <f t="shared" si="3"/>
        <v>68.07427194730087</v>
      </c>
      <c r="K10" s="112">
        <v>10</v>
      </c>
      <c r="L10" s="56">
        <v>3995.37</v>
      </c>
      <c r="M10" s="7">
        <f t="shared" si="4"/>
        <v>14.907490702803505</v>
      </c>
      <c r="N10" s="50">
        <f t="shared" si="5"/>
        <v>22805.72</v>
      </c>
      <c r="O10" s="88">
        <f t="shared" si="6"/>
        <v>85.0925092971965</v>
      </c>
      <c r="P10" s="89">
        <v>4</v>
      </c>
      <c r="Q10"/>
    </row>
    <row r="11" spans="1:17" ht="12.75">
      <c r="A11" s="95" t="s">
        <v>23</v>
      </c>
      <c r="B11" s="202">
        <v>32406.56</v>
      </c>
      <c r="C11" s="202">
        <v>8160.71</v>
      </c>
      <c r="D11" s="202">
        <v>0</v>
      </c>
      <c r="E11" s="202">
        <v>0</v>
      </c>
      <c r="F11" s="202">
        <v>0</v>
      </c>
      <c r="G11" s="202">
        <f t="shared" si="0"/>
        <v>8160.71</v>
      </c>
      <c r="H11" s="103">
        <f t="shared" si="1"/>
        <v>24245.850000000002</v>
      </c>
      <c r="I11" s="6">
        <f t="shared" si="2"/>
        <v>25.182277909164068</v>
      </c>
      <c r="J11" s="8">
        <f t="shared" si="3"/>
        <v>74.81772209083593</v>
      </c>
      <c r="K11" s="112">
        <v>6</v>
      </c>
      <c r="L11" s="56">
        <v>2376.49</v>
      </c>
      <c r="M11" s="7">
        <f t="shared" si="4"/>
        <v>29.121118138005144</v>
      </c>
      <c r="N11" s="50">
        <f t="shared" si="5"/>
        <v>5784.22</v>
      </c>
      <c r="O11" s="88">
        <f t="shared" si="6"/>
        <v>70.87888186199486</v>
      </c>
      <c r="P11" s="89">
        <v>2</v>
      </c>
      <c r="Q11"/>
    </row>
    <row r="12" spans="1:17" ht="12.75">
      <c r="A12" s="96" t="s">
        <v>24</v>
      </c>
      <c r="B12" s="202">
        <v>57418.56</v>
      </c>
      <c r="C12" s="202">
        <v>12183.98</v>
      </c>
      <c r="D12" s="202">
        <v>0</v>
      </c>
      <c r="E12" s="202">
        <v>0</v>
      </c>
      <c r="F12" s="202">
        <v>0</v>
      </c>
      <c r="G12" s="202">
        <f t="shared" si="0"/>
        <v>12183.98</v>
      </c>
      <c r="H12" s="103">
        <f t="shared" si="1"/>
        <v>45234.58</v>
      </c>
      <c r="I12" s="6">
        <f t="shared" si="2"/>
        <v>21.21958474751021</v>
      </c>
      <c r="J12" s="8">
        <f t="shared" si="3"/>
        <v>78.78041525248979</v>
      </c>
      <c r="K12" s="112">
        <v>9</v>
      </c>
      <c r="L12" s="56">
        <v>5877.71</v>
      </c>
      <c r="M12" s="7">
        <f t="shared" si="4"/>
        <v>48.2412971787544</v>
      </c>
      <c r="N12" s="50">
        <f t="shared" si="5"/>
        <v>6306.2699999999995</v>
      </c>
      <c r="O12" s="88">
        <f t="shared" si="6"/>
        <v>51.7587028212456</v>
      </c>
      <c r="P12" s="89">
        <v>2</v>
      </c>
      <c r="Q12"/>
    </row>
    <row r="13" spans="1:17" ht="12.75">
      <c r="A13" s="95" t="s">
        <v>25</v>
      </c>
      <c r="B13" s="202">
        <v>100232.63</v>
      </c>
      <c r="C13" s="202">
        <v>30550.62</v>
      </c>
      <c r="D13" s="205">
        <v>1037.75</v>
      </c>
      <c r="E13" s="202">
        <v>0</v>
      </c>
      <c r="F13" s="202">
        <v>0</v>
      </c>
      <c r="G13" s="202">
        <f t="shared" si="0"/>
        <v>29512.87</v>
      </c>
      <c r="H13" s="103">
        <f t="shared" si="1"/>
        <v>70719.76000000001</v>
      </c>
      <c r="I13" s="6">
        <f t="shared" si="2"/>
        <v>29.44437355380179</v>
      </c>
      <c r="J13" s="8">
        <f t="shared" si="3"/>
        <v>70.55562644619822</v>
      </c>
      <c r="K13" s="112">
        <v>8</v>
      </c>
      <c r="L13" s="56">
        <v>8045.82</v>
      </c>
      <c r="M13" s="7">
        <f t="shared" si="4"/>
        <v>27.262072445004502</v>
      </c>
      <c r="N13" s="50">
        <f t="shared" si="5"/>
        <v>21467.05</v>
      </c>
      <c r="O13" s="88">
        <f t="shared" si="6"/>
        <v>72.7379275549955</v>
      </c>
      <c r="P13" s="89">
        <v>3</v>
      </c>
      <c r="Q13"/>
    </row>
    <row r="14" spans="1:17" ht="12.75">
      <c r="A14" s="96" t="s">
        <v>26</v>
      </c>
      <c r="B14" s="202">
        <v>45203.18</v>
      </c>
      <c r="C14" s="202">
        <v>18736.58</v>
      </c>
      <c r="D14" s="202">
        <v>0</v>
      </c>
      <c r="E14" s="202">
        <v>0</v>
      </c>
      <c r="F14" s="202">
        <v>0</v>
      </c>
      <c r="G14" s="202">
        <f t="shared" si="0"/>
        <v>18736.58</v>
      </c>
      <c r="H14" s="103">
        <f t="shared" si="1"/>
        <v>26466.6</v>
      </c>
      <c r="I14" s="6">
        <f t="shared" si="2"/>
        <v>41.44969446839803</v>
      </c>
      <c r="J14" s="8">
        <f t="shared" si="3"/>
        <v>58.55030553160198</v>
      </c>
      <c r="K14" s="112">
        <v>11</v>
      </c>
      <c r="L14" s="56">
        <v>4855</v>
      </c>
      <c r="M14" s="7">
        <f t="shared" si="4"/>
        <v>25.91187932909848</v>
      </c>
      <c r="N14" s="50">
        <f t="shared" si="5"/>
        <v>13881.580000000002</v>
      </c>
      <c r="O14" s="88">
        <f t="shared" si="6"/>
        <v>74.08812067090153</v>
      </c>
      <c r="P14" s="89">
        <v>3</v>
      </c>
      <c r="Q14"/>
    </row>
    <row r="15" spans="1:17" ht="12.75">
      <c r="A15" s="95" t="s">
        <v>27</v>
      </c>
      <c r="B15" s="202">
        <v>53864.8</v>
      </c>
      <c r="C15" s="202">
        <v>25218.02</v>
      </c>
      <c r="D15" s="202">
        <v>0</v>
      </c>
      <c r="E15" s="202">
        <v>0</v>
      </c>
      <c r="F15" s="202">
        <v>0</v>
      </c>
      <c r="G15" s="202">
        <f t="shared" si="0"/>
        <v>25218.02</v>
      </c>
      <c r="H15" s="103">
        <f t="shared" si="1"/>
        <v>28646.780000000002</v>
      </c>
      <c r="I15" s="6">
        <f t="shared" si="2"/>
        <v>46.81725356819295</v>
      </c>
      <c r="J15" s="8">
        <f t="shared" si="3"/>
        <v>53.18274643180705</v>
      </c>
      <c r="K15" s="112">
        <v>12</v>
      </c>
      <c r="L15" s="56">
        <v>3201.88</v>
      </c>
      <c r="M15" s="7">
        <f t="shared" si="4"/>
        <v>12.696793800623523</v>
      </c>
      <c r="N15" s="50">
        <f t="shared" si="5"/>
        <v>22016.14</v>
      </c>
      <c r="O15" s="88">
        <f t="shared" si="6"/>
        <v>87.30320619937648</v>
      </c>
      <c r="P15" s="89">
        <v>4</v>
      </c>
      <c r="Q15"/>
    </row>
    <row r="16" spans="1:17" ht="12.75">
      <c r="A16" s="96" t="s">
        <v>28</v>
      </c>
      <c r="B16" s="202">
        <v>26243.13</v>
      </c>
      <c r="C16" s="202">
        <v>7349.76</v>
      </c>
      <c r="D16" s="202">
        <v>0</v>
      </c>
      <c r="E16" s="202">
        <v>0</v>
      </c>
      <c r="F16" s="202">
        <v>0</v>
      </c>
      <c r="G16" s="202">
        <f t="shared" si="0"/>
        <v>7349.76</v>
      </c>
      <c r="H16" s="103">
        <f t="shared" si="1"/>
        <v>18893.370000000003</v>
      </c>
      <c r="I16" s="6">
        <f t="shared" si="2"/>
        <v>28.006415393285785</v>
      </c>
      <c r="J16" s="8">
        <f t="shared" si="3"/>
        <v>71.99358460671422</v>
      </c>
      <c r="K16" s="112">
        <v>8</v>
      </c>
      <c r="L16" s="56">
        <v>1310.2</v>
      </c>
      <c r="M16" s="7">
        <f t="shared" si="4"/>
        <v>17.826432427725532</v>
      </c>
      <c r="N16" s="50">
        <f t="shared" si="5"/>
        <v>6039.56</v>
      </c>
      <c r="O16" s="88">
        <f t="shared" si="6"/>
        <v>82.17356757227446</v>
      </c>
      <c r="P16" s="89">
        <v>2</v>
      </c>
      <c r="Q16"/>
    </row>
    <row r="17" spans="1:17" ht="12.75">
      <c r="A17" s="95" t="s">
        <v>29</v>
      </c>
      <c r="B17" s="202">
        <v>53535.76</v>
      </c>
      <c r="C17" s="202">
        <v>33790.44</v>
      </c>
      <c r="D17" s="205">
        <v>478.43</v>
      </c>
      <c r="E17" s="205">
        <v>3116.85</v>
      </c>
      <c r="F17" s="202">
        <v>0</v>
      </c>
      <c r="G17" s="202">
        <f t="shared" si="0"/>
        <v>30195.160000000003</v>
      </c>
      <c r="H17" s="103">
        <f t="shared" si="1"/>
        <v>23340.6</v>
      </c>
      <c r="I17" s="6">
        <f t="shared" si="2"/>
        <v>56.40185177160089</v>
      </c>
      <c r="J17" s="8">
        <f t="shared" si="3"/>
        <v>43.598148228399104</v>
      </c>
      <c r="K17" s="112">
        <v>4</v>
      </c>
      <c r="L17" s="56">
        <v>3861.23</v>
      </c>
      <c r="M17" s="7">
        <f t="shared" si="4"/>
        <v>12.78757920143493</v>
      </c>
      <c r="N17" s="50">
        <f t="shared" si="5"/>
        <v>26333.930000000004</v>
      </c>
      <c r="O17" s="88">
        <f t="shared" si="6"/>
        <v>87.21242079856506</v>
      </c>
      <c r="P17" s="89">
        <v>4</v>
      </c>
      <c r="Q17"/>
    </row>
    <row r="18" spans="1:17" ht="13.5" thickBot="1">
      <c r="A18" s="97" t="s">
        <v>30</v>
      </c>
      <c r="B18" s="203">
        <v>17923.07</v>
      </c>
      <c r="C18" s="203">
        <v>4127.27</v>
      </c>
      <c r="D18" s="203">
        <v>0</v>
      </c>
      <c r="E18" s="203">
        <v>0</v>
      </c>
      <c r="F18" s="203">
        <v>0</v>
      </c>
      <c r="G18" s="203">
        <f t="shared" si="0"/>
        <v>4127.27</v>
      </c>
      <c r="H18" s="200">
        <f t="shared" si="1"/>
        <v>13795.8</v>
      </c>
      <c r="I18" s="9">
        <f t="shared" si="2"/>
        <v>23.027695590097014</v>
      </c>
      <c r="J18" s="77">
        <f t="shared" si="3"/>
        <v>76.97230440990299</v>
      </c>
      <c r="K18" s="113">
        <v>6</v>
      </c>
      <c r="L18" s="58">
        <v>1160.85</v>
      </c>
      <c r="M18" s="7">
        <f t="shared" si="4"/>
        <v>28.126340171590414</v>
      </c>
      <c r="N18" s="50">
        <f t="shared" si="5"/>
        <v>2966.4200000000005</v>
      </c>
      <c r="O18" s="88">
        <f t="shared" si="6"/>
        <v>71.87365982840957</v>
      </c>
      <c r="P18" s="90">
        <v>2</v>
      </c>
      <c r="Q18"/>
    </row>
    <row r="19" spans="1:17" ht="13.5" thickBot="1">
      <c r="A19" s="207" t="s">
        <v>281</v>
      </c>
      <c r="B19" s="188">
        <f aca="true" t="shared" si="7" ref="B19:H19">SUM(B2:B18)</f>
        <v>1005807.7600000002</v>
      </c>
      <c r="C19" s="188">
        <f t="shared" si="7"/>
        <v>383155.48000000004</v>
      </c>
      <c r="D19" s="188">
        <f t="shared" si="7"/>
        <v>20259.85</v>
      </c>
      <c r="E19" s="188">
        <f t="shared" si="7"/>
        <v>18558.47</v>
      </c>
      <c r="F19" s="188">
        <f t="shared" si="7"/>
        <v>73.97</v>
      </c>
      <c r="G19" s="188">
        <f t="shared" si="7"/>
        <v>344263.19000000006</v>
      </c>
      <c r="H19" s="179">
        <f t="shared" si="7"/>
        <v>661544.57</v>
      </c>
      <c r="I19" s="64">
        <f>G19/B19*100</f>
        <v>34.22753369888496</v>
      </c>
      <c r="J19" s="208"/>
      <c r="K19" s="211"/>
      <c r="L19" s="63">
        <f>SUM(L2:L18)</f>
        <v>66272.67</v>
      </c>
      <c r="M19" s="208"/>
      <c r="N19" s="179">
        <f>SUM(N2:N18)</f>
        <v>277990.51999999996</v>
      </c>
      <c r="O19" s="208">
        <f>N19/G19*100</f>
        <v>80.74941732806226</v>
      </c>
      <c r="P19" s="178">
        <v>3</v>
      </c>
      <c r="Q19"/>
    </row>
    <row r="20" spans="1:17" ht="13.5" thickBot="1">
      <c r="A20" s="206" t="s">
        <v>282</v>
      </c>
      <c r="B20" s="125">
        <f>AVERAGE(B2:B18)</f>
        <v>59165.16235294119</v>
      </c>
      <c r="C20" s="125">
        <f>AVERAGE(C2:C18)</f>
        <v>22538.557647058828</v>
      </c>
      <c r="D20" s="125"/>
      <c r="E20" s="125"/>
      <c r="F20" s="125"/>
      <c r="G20" s="125">
        <f>AVERAGE(G2:G18)</f>
        <v>20250.775882352944</v>
      </c>
      <c r="H20" s="125">
        <f>AVERAGE(H2:H18)</f>
        <v>38914.38647058823</v>
      </c>
      <c r="I20" s="128">
        <f>G20/B20*100</f>
        <v>34.22753369888496</v>
      </c>
      <c r="J20" s="128"/>
      <c r="K20" s="209"/>
      <c r="L20" s="125"/>
      <c r="M20" s="210"/>
      <c r="N20" s="125"/>
      <c r="O20" s="212"/>
      <c r="P20" s="213">
        <f>AVERAGE(P2:P18)</f>
        <v>2.6470588235294117</v>
      </c>
      <c r="Q20"/>
    </row>
    <row r="21" spans="1:17" ht="13.5" thickBot="1">
      <c r="A21" s="28"/>
      <c r="B21" s="29"/>
      <c r="C21" s="29"/>
      <c r="D21" s="29"/>
      <c r="E21" s="29"/>
      <c r="F21" s="65"/>
      <c r="G21" s="65"/>
      <c r="H21" s="66"/>
      <c r="I21" s="11"/>
      <c r="J21" s="11"/>
      <c r="K21"/>
      <c r="L21" s="52"/>
      <c r="M21"/>
      <c r="N21" s="53"/>
      <c r="O21"/>
      <c r="P21"/>
      <c r="Q21"/>
    </row>
    <row r="22" spans="1:17" ht="13.5" thickBot="1">
      <c r="A22" s="18"/>
      <c r="B22" s="33" t="s">
        <v>9</v>
      </c>
      <c r="C22" s="34" t="s">
        <v>10</v>
      </c>
      <c r="D22" s="34" t="s">
        <v>11</v>
      </c>
      <c r="E22" s="35" t="s">
        <v>12</v>
      </c>
      <c r="F22" s="67"/>
      <c r="G22" s="67"/>
      <c r="H22" s="68"/>
      <c r="I22" s="67"/>
      <c r="J22"/>
      <c r="K22"/>
      <c r="L22"/>
      <c r="M22"/>
      <c r="N22"/>
      <c r="O22"/>
      <c r="P22"/>
      <c r="Q22"/>
    </row>
    <row r="23" spans="1:17" ht="12.75">
      <c r="A23" s="173" t="s">
        <v>46</v>
      </c>
      <c r="B23" s="265" t="s">
        <v>310</v>
      </c>
      <c r="C23" s="249">
        <v>2.86</v>
      </c>
      <c r="D23" s="250">
        <v>6287</v>
      </c>
      <c r="E23" s="251">
        <v>1227.4</v>
      </c>
      <c r="H23"/>
      <c r="I23" s="52"/>
      <c r="J23"/>
      <c r="K23" s="53"/>
      <c r="L23"/>
      <c r="M23"/>
      <c r="N23"/>
      <c r="O23"/>
      <c r="P23"/>
      <c r="Q23"/>
    </row>
    <row r="24" spans="1:11" s="44" customFormat="1" ht="12.75">
      <c r="A24" s="191" t="s">
        <v>309</v>
      </c>
      <c r="B24" s="197">
        <v>55</v>
      </c>
      <c r="C24" s="185">
        <v>2.86</v>
      </c>
      <c r="D24" s="167">
        <v>6288.04</v>
      </c>
      <c r="E24" s="168"/>
      <c r="F24" s="166"/>
      <c r="G24" s="166"/>
      <c r="I24" s="195"/>
      <c r="K24" s="196"/>
    </row>
    <row r="25" spans="1:17" ht="12.75">
      <c r="A25" s="175" t="s">
        <v>47</v>
      </c>
      <c r="B25" s="266" t="s">
        <v>312</v>
      </c>
      <c r="C25" s="267" t="s">
        <v>301</v>
      </c>
      <c r="D25" s="254">
        <v>19392</v>
      </c>
      <c r="E25" s="255">
        <v>719.6</v>
      </c>
      <c r="H25"/>
      <c r="I25" s="52"/>
      <c r="J25"/>
      <c r="K25" s="53"/>
      <c r="L25"/>
      <c r="M25"/>
      <c r="N25"/>
      <c r="O25"/>
      <c r="P25"/>
      <c r="Q25"/>
    </row>
    <row r="26" spans="1:18" s="44" customFormat="1" ht="13.5" thickBot="1">
      <c r="A26" s="193" t="s">
        <v>311</v>
      </c>
      <c r="B26" s="198">
        <v>373</v>
      </c>
      <c r="C26" s="183" t="s">
        <v>315</v>
      </c>
      <c r="D26" s="169">
        <v>19399.65</v>
      </c>
      <c r="E26" s="170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96"/>
      <c r="Q26" s="166"/>
      <c r="R26" s="196"/>
    </row>
    <row r="27" spans="1:18" ht="12.75">
      <c r="A27" s="36"/>
      <c r="B27" s="13"/>
      <c r="P27" s="53"/>
      <c r="R27" s="53"/>
    </row>
    <row r="28" spans="1:18" ht="13.5" thickBot="1">
      <c r="A28" s="36"/>
      <c r="B28" s="13"/>
      <c r="P28" s="53"/>
      <c r="R28" s="53"/>
    </row>
    <row r="29" spans="1:17" ht="12.75" customHeight="1" thickBot="1">
      <c r="A29" s="43" t="s">
        <v>13</v>
      </c>
      <c r="B29" s="30" t="s">
        <v>2</v>
      </c>
      <c r="C29" s="33" t="s">
        <v>1</v>
      </c>
      <c r="D29" s="46" t="s">
        <v>293</v>
      </c>
      <c r="E29" s="46" t="s">
        <v>294</v>
      </c>
      <c r="F29" s="46" t="s">
        <v>295</v>
      </c>
      <c r="G29" s="46" t="s">
        <v>296</v>
      </c>
      <c r="H29" s="34" t="s">
        <v>3</v>
      </c>
      <c r="I29" s="34" t="s">
        <v>5</v>
      </c>
      <c r="J29" s="127" t="s">
        <v>4</v>
      </c>
      <c r="K29" s="26" t="s">
        <v>6</v>
      </c>
      <c r="L29" s="60" t="s">
        <v>7</v>
      </c>
      <c r="M29" s="25" t="s">
        <v>8</v>
      </c>
      <c r="N29" s="60" t="s">
        <v>261</v>
      </c>
      <c r="O29" s="25" t="s">
        <v>262</v>
      </c>
      <c r="P29" s="31" t="s">
        <v>289</v>
      </c>
      <c r="Q29"/>
    </row>
    <row r="30" spans="1:17" ht="12.75" customHeight="1">
      <c r="A30" s="105" t="s">
        <v>15</v>
      </c>
      <c r="B30" s="201">
        <v>163821.24</v>
      </c>
      <c r="C30" s="201">
        <v>52935.11</v>
      </c>
      <c r="D30" s="204">
        <v>343.64</v>
      </c>
      <c r="E30" s="201">
        <v>0</v>
      </c>
      <c r="F30" s="201">
        <v>0</v>
      </c>
      <c r="G30" s="201">
        <f aca="true" t="shared" si="8" ref="G30:G36">C30-D30-E30-F30</f>
        <v>52591.47</v>
      </c>
      <c r="H30" s="74">
        <f aca="true" t="shared" si="9" ref="H30:H36">B30-G30</f>
        <v>111229.76999999999</v>
      </c>
      <c r="I30" s="15">
        <f aca="true" t="shared" si="10" ref="I30:I36">G30/(B30/100)</f>
        <v>32.10296174049226</v>
      </c>
      <c r="J30" s="126">
        <f aca="true" t="shared" si="11" ref="J30:J36">H30/(B30/100)</f>
        <v>67.89703825950774</v>
      </c>
      <c r="K30" s="40">
        <v>24</v>
      </c>
      <c r="L30" s="59">
        <v>13494.89</v>
      </c>
      <c r="M30" s="39">
        <f aca="true" t="shared" si="12" ref="M30:M36">L30/(G30/100)</f>
        <v>25.659845598535274</v>
      </c>
      <c r="N30" s="51">
        <f aca="true" t="shared" si="13" ref="N30:N36">G30-L30</f>
        <v>39096.58</v>
      </c>
      <c r="O30" s="86">
        <f aca="true" t="shared" si="14" ref="O30:O36">N30/(G30/100)</f>
        <v>74.34015440146472</v>
      </c>
      <c r="P30" s="87">
        <v>3</v>
      </c>
      <c r="Q30"/>
    </row>
    <row r="31" spans="1:17" ht="12.75" customHeight="1">
      <c r="A31" s="95" t="s">
        <v>16</v>
      </c>
      <c r="B31" s="202">
        <v>161563.03</v>
      </c>
      <c r="C31" s="202">
        <v>79899.36</v>
      </c>
      <c r="D31" s="205">
        <v>17434.1</v>
      </c>
      <c r="E31" s="214">
        <v>1349.28</v>
      </c>
      <c r="F31" s="202">
        <v>0</v>
      </c>
      <c r="G31" s="202">
        <f t="shared" si="8"/>
        <v>61115.98</v>
      </c>
      <c r="H31" s="103">
        <f t="shared" si="9"/>
        <v>100447.04999999999</v>
      </c>
      <c r="I31" s="6">
        <f t="shared" si="10"/>
        <v>37.827948634040844</v>
      </c>
      <c r="J31" s="123">
        <f t="shared" si="11"/>
        <v>62.17205136595915</v>
      </c>
      <c r="K31" s="41">
        <v>15</v>
      </c>
      <c r="L31" s="56">
        <v>5326.31</v>
      </c>
      <c r="M31" s="8">
        <f t="shared" si="12"/>
        <v>8.715085645358219</v>
      </c>
      <c r="N31" s="50">
        <f t="shared" si="13"/>
        <v>55789.670000000006</v>
      </c>
      <c r="O31" s="88">
        <f t="shared" si="14"/>
        <v>91.28491435464178</v>
      </c>
      <c r="P31" s="89">
        <v>4</v>
      </c>
      <c r="Q31"/>
    </row>
    <row r="32" spans="1:17" ht="12.75" customHeight="1">
      <c r="A32" s="96" t="s">
        <v>18</v>
      </c>
      <c r="B32" s="202">
        <v>194408.6</v>
      </c>
      <c r="C32" s="202">
        <v>75542.38</v>
      </c>
      <c r="D32" s="205">
        <v>0.07</v>
      </c>
      <c r="E32" s="202">
        <v>0</v>
      </c>
      <c r="F32" s="214">
        <v>73.97</v>
      </c>
      <c r="G32" s="202">
        <f t="shared" si="8"/>
        <v>75468.34</v>
      </c>
      <c r="H32" s="74">
        <f t="shared" si="9"/>
        <v>118940.26000000001</v>
      </c>
      <c r="I32" s="6">
        <f t="shared" si="10"/>
        <v>38.81944523030359</v>
      </c>
      <c r="J32" s="123">
        <f t="shared" si="11"/>
        <v>61.18055476969641</v>
      </c>
      <c r="K32" s="41">
        <v>22</v>
      </c>
      <c r="L32" s="56">
        <v>13525.61</v>
      </c>
      <c r="M32" s="8">
        <f t="shared" si="12"/>
        <v>17.922230699654982</v>
      </c>
      <c r="N32" s="50">
        <f t="shared" si="13"/>
        <v>61942.729999999996</v>
      </c>
      <c r="O32" s="88">
        <f t="shared" si="14"/>
        <v>82.07776930034501</v>
      </c>
      <c r="P32" s="89">
        <v>3</v>
      </c>
      <c r="Q32"/>
    </row>
    <row r="33" spans="1:17" ht="12.75" customHeight="1">
      <c r="A33" s="95" t="s">
        <v>21</v>
      </c>
      <c r="B33" s="202">
        <v>112695.87</v>
      </c>
      <c r="C33" s="202">
        <v>37179.67</v>
      </c>
      <c r="D33" s="205">
        <v>0.15</v>
      </c>
      <c r="E33" s="202">
        <v>0</v>
      </c>
      <c r="F33" s="202">
        <v>0</v>
      </c>
      <c r="G33" s="202">
        <f t="shared" si="8"/>
        <v>37179.52</v>
      </c>
      <c r="H33" s="103">
        <f t="shared" si="9"/>
        <v>75516.35</v>
      </c>
      <c r="I33" s="6">
        <f t="shared" si="10"/>
        <v>32.99102265238292</v>
      </c>
      <c r="J33" s="123">
        <f t="shared" si="11"/>
        <v>67.00897734761709</v>
      </c>
      <c r="K33" s="41">
        <v>13</v>
      </c>
      <c r="L33" s="56">
        <v>7354.07</v>
      </c>
      <c r="M33" s="8">
        <f t="shared" si="12"/>
        <v>19.77989495292032</v>
      </c>
      <c r="N33" s="50">
        <f t="shared" si="13"/>
        <v>29825.449999999997</v>
      </c>
      <c r="O33" s="88">
        <f t="shared" si="14"/>
        <v>80.22010504707968</v>
      </c>
      <c r="P33" s="89">
        <v>3</v>
      </c>
      <c r="Q33"/>
    </row>
    <row r="34" spans="1:17" ht="12.75" customHeight="1">
      <c r="A34" s="96" t="s">
        <v>22</v>
      </c>
      <c r="B34" s="202">
        <v>137484.01</v>
      </c>
      <c r="C34" s="202">
        <v>75649.55</v>
      </c>
      <c r="D34" s="205">
        <v>1444.11</v>
      </c>
      <c r="E34" s="214">
        <v>17210.43</v>
      </c>
      <c r="F34" s="202">
        <v>0</v>
      </c>
      <c r="G34" s="202">
        <f t="shared" si="8"/>
        <v>56995.01</v>
      </c>
      <c r="H34" s="74">
        <f t="shared" si="9"/>
        <v>80489</v>
      </c>
      <c r="I34" s="6">
        <f t="shared" si="10"/>
        <v>41.45573728901273</v>
      </c>
      <c r="J34" s="123">
        <f t="shared" si="11"/>
        <v>58.544262710987255</v>
      </c>
      <c r="K34" s="41">
        <v>12</v>
      </c>
      <c r="L34" s="56">
        <v>7856.61</v>
      </c>
      <c r="M34" s="8">
        <f t="shared" si="12"/>
        <v>13.784733084527925</v>
      </c>
      <c r="N34" s="50">
        <f t="shared" si="13"/>
        <v>49138.4</v>
      </c>
      <c r="O34" s="88">
        <f t="shared" si="14"/>
        <v>86.21526691547207</v>
      </c>
      <c r="P34" s="89">
        <v>4</v>
      </c>
      <c r="Q34"/>
    </row>
    <row r="35" spans="1:17" ht="12.75" customHeight="1">
      <c r="A35" s="95" t="s">
        <v>24</v>
      </c>
      <c r="B35" s="202">
        <v>103195.81</v>
      </c>
      <c r="C35" s="202">
        <v>23238.09</v>
      </c>
      <c r="D35" s="205">
        <v>0.03</v>
      </c>
      <c r="E35" s="202">
        <v>0</v>
      </c>
      <c r="F35" s="202">
        <v>0</v>
      </c>
      <c r="G35" s="202">
        <f t="shared" si="8"/>
        <v>23238.06</v>
      </c>
      <c r="H35" s="103">
        <f t="shared" si="9"/>
        <v>79957.75</v>
      </c>
      <c r="I35" s="6">
        <f t="shared" si="10"/>
        <v>22.518414265075297</v>
      </c>
      <c r="J35" s="123">
        <f t="shared" si="11"/>
        <v>77.48158573492469</v>
      </c>
      <c r="K35" s="41">
        <v>16</v>
      </c>
      <c r="L35" s="56">
        <v>8294.5</v>
      </c>
      <c r="M35" s="8">
        <f t="shared" si="12"/>
        <v>35.69359920750699</v>
      </c>
      <c r="N35" s="50">
        <f t="shared" si="13"/>
        <v>14943.560000000001</v>
      </c>
      <c r="O35" s="88">
        <f t="shared" si="14"/>
        <v>64.30640079249301</v>
      </c>
      <c r="P35" s="89">
        <v>2</v>
      </c>
      <c r="Q35"/>
    </row>
    <row r="36" spans="1:17" ht="12.75" customHeight="1" thickBot="1">
      <c r="A36" s="117" t="s">
        <v>25</v>
      </c>
      <c r="B36" s="203">
        <v>132639.2</v>
      </c>
      <c r="C36" s="203">
        <v>38711.32</v>
      </c>
      <c r="D36" s="215">
        <v>1037.75</v>
      </c>
      <c r="E36" s="203">
        <v>0</v>
      </c>
      <c r="F36" s="203">
        <v>0</v>
      </c>
      <c r="G36" s="203">
        <f t="shared" si="8"/>
        <v>37673.57</v>
      </c>
      <c r="H36" s="75">
        <f t="shared" si="9"/>
        <v>94965.63</v>
      </c>
      <c r="I36" s="9">
        <f t="shared" si="10"/>
        <v>28.403043745740323</v>
      </c>
      <c r="J36" s="124">
        <f t="shared" si="11"/>
        <v>71.59695625425968</v>
      </c>
      <c r="K36" s="118">
        <v>18</v>
      </c>
      <c r="L36" s="76">
        <v>10424.5</v>
      </c>
      <c r="M36" s="8">
        <f t="shared" si="12"/>
        <v>27.67059240735614</v>
      </c>
      <c r="N36" s="50">
        <f t="shared" si="13"/>
        <v>27249.07</v>
      </c>
      <c r="O36" s="88">
        <f t="shared" si="14"/>
        <v>72.32940759264386</v>
      </c>
      <c r="P36" s="91">
        <v>2</v>
      </c>
      <c r="Q36"/>
    </row>
    <row r="37" spans="1:17" ht="12.75" customHeight="1" thickBot="1">
      <c r="A37" s="207" t="s">
        <v>281</v>
      </c>
      <c r="B37" s="188">
        <f aca="true" t="shared" si="15" ref="B37:H37">SUM(B30:B36)</f>
        <v>1005807.76</v>
      </c>
      <c r="C37" s="188">
        <f t="shared" si="15"/>
        <v>383155.48000000004</v>
      </c>
      <c r="D37" s="188">
        <f t="shared" si="15"/>
        <v>20259.85</v>
      </c>
      <c r="E37" s="188">
        <f t="shared" si="15"/>
        <v>18559.71</v>
      </c>
      <c r="F37" s="188">
        <f t="shared" si="15"/>
        <v>73.97</v>
      </c>
      <c r="G37" s="188">
        <f t="shared" si="15"/>
        <v>344261.95</v>
      </c>
      <c r="H37" s="179">
        <f t="shared" si="15"/>
        <v>661545.8099999999</v>
      </c>
      <c r="I37" s="64">
        <f>G37/B37*100</f>
        <v>34.22741041488882</v>
      </c>
      <c r="J37" s="208"/>
      <c r="K37" s="211"/>
      <c r="L37" s="63">
        <f>SUM(L30:L36)</f>
        <v>66276.49</v>
      </c>
      <c r="M37" s="208"/>
      <c r="N37" s="179">
        <f>SUM(N30:N36)</f>
        <v>277985.45999999996</v>
      </c>
      <c r="O37" s="208">
        <f>N37/G37*100</f>
        <v>80.7482383690675</v>
      </c>
      <c r="P37" s="178">
        <v>3</v>
      </c>
      <c r="Q37"/>
    </row>
    <row r="38" spans="1:17" ht="13.5" thickBot="1">
      <c r="A38" s="206" t="s">
        <v>283</v>
      </c>
      <c r="B38" s="125">
        <f>AVERAGE(B30:B36)</f>
        <v>143686.82285714286</v>
      </c>
      <c r="C38" s="125">
        <f>AVERAGE(C30:C36)</f>
        <v>54736.49714285715</v>
      </c>
      <c r="D38" s="125"/>
      <c r="E38" s="125"/>
      <c r="F38" s="125"/>
      <c r="G38" s="125">
        <f>AVERAGE(G30:G36)</f>
        <v>49180.27857142857</v>
      </c>
      <c r="H38" s="125">
        <f>AVERAGE(H30:H36)</f>
        <v>94506.54428571428</v>
      </c>
      <c r="I38" s="128">
        <f>G38/B38*100</f>
        <v>34.22741041488882</v>
      </c>
      <c r="J38" s="128"/>
      <c r="K38" s="209"/>
      <c r="L38" s="125"/>
      <c r="M38" s="210"/>
      <c r="N38" s="125"/>
      <c r="O38" s="212"/>
      <c r="P38" s="213">
        <f>AVERAGE(P30:P36)</f>
        <v>3</v>
      </c>
      <c r="Q38"/>
    </row>
    <row r="39" spans="14:17" ht="12.75">
      <c r="N39"/>
      <c r="O39"/>
      <c r="P39"/>
      <c r="Q39"/>
    </row>
    <row r="40" spans="14:17" ht="12.75">
      <c r="N40"/>
      <c r="O40"/>
      <c r="P40"/>
      <c r="Q40"/>
    </row>
    <row r="41" spans="14:17" ht="12.75">
      <c r="N41"/>
      <c r="O41"/>
      <c r="P41"/>
      <c r="Q41"/>
    </row>
    <row r="42" spans="14:17" ht="12.75">
      <c r="N42"/>
      <c r="O42"/>
      <c r="P42"/>
      <c r="Q42"/>
    </row>
    <row r="43" spans="14:17" ht="12.75">
      <c r="N43"/>
      <c r="O43"/>
      <c r="P43"/>
      <c r="Q43"/>
    </row>
    <row r="44" spans="14:17" ht="12.75">
      <c r="N44"/>
      <c r="O44"/>
      <c r="P44"/>
      <c r="Q44"/>
    </row>
    <row r="45" spans="14:17" ht="12.75">
      <c r="N45"/>
      <c r="O45"/>
      <c r="P45"/>
      <c r="Q45"/>
    </row>
    <row r="46" spans="14:17" ht="12.75">
      <c r="N46"/>
      <c r="O46"/>
      <c r="P46"/>
      <c r="Q46"/>
    </row>
    <row r="47" spans="14:17" ht="12.75">
      <c r="N47"/>
      <c r="O47"/>
      <c r="P47"/>
      <c r="Q47"/>
    </row>
    <row r="48" spans="14:17" ht="12.75">
      <c r="N48"/>
      <c r="O48"/>
      <c r="P48"/>
      <c r="Q48"/>
    </row>
    <row r="49" spans="14:17" ht="12.75">
      <c r="N49"/>
      <c r="O49"/>
      <c r="P49"/>
      <c r="Q49"/>
    </row>
    <row r="50" spans="14:17" ht="12.75">
      <c r="N50"/>
      <c r="O50"/>
      <c r="P50"/>
      <c r="Q50"/>
    </row>
    <row r="51" spans="14:17" ht="12.75">
      <c r="N51"/>
      <c r="O51"/>
      <c r="P51"/>
      <c r="Q51"/>
    </row>
    <row r="52" spans="14:17" ht="12.75">
      <c r="N52"/>
      <c r="O52"/>
      <c r="P52"/>
      <c r="Q52"/>
    </row>
    <row r="53" spans="14:17" ht="12.75">
      <c r="N53"/>
      <c r="O53"/>
      <c r="P53"/>
      <c r="Q53"/>
    </row>
    <row r="54" spans="14:17" ht="12.75">
      <c r="N54"/>
      <c r="O54"/>
      <c r="P54"/>
      <c r="Q54"/>
    </row>
    <row r="55" spans="14:17" ht="12.75">
      <c r="N55"/>
      <c r="O55"/>
      <c r="P55"/>
      <c r="Q55"/>
    </row>
    <row r="56" spans="14:17" ht="12.75">
      <c r="N56"/>
      <c r="O56"/>
      <c r="P56"/>
      <c r="Q56"/>
    </row>
    <row r="57" spans="14:17" ht="12.75">
      <c r="N57"/>
      <c r="O57"/>
      <c r="P57"/>
      <c r="Q57"/>
    </row>
    <row r="58" spans="14:17" ht="12.75">
      <c r="N58"/>
      <c r="O58"/>
      <c r="P58"/>
      <c r="Q58"/>
    </row>
    <row r="59" spans="14:17" ht="12.75">
      <c r="N59"/>
      <c r="O59"/>
      <c r="P59"/>
      <c r="Q59"/>
    </row>
    <row r="60" spans="14:17" ht="12.75">
      <c r="N60"/>
      <c r="O60"/>
      <c r="P60"/>
      <c r="Q60"/>
    </row>
    <row r="61" spans="14:17" ht="12.75">
      <c r="N61"/>
      <c r="O61"/>
      <c r="P61"/>
      <c r="Q61"/>
    </row>
    <row r="62" spans="14:17" ht="12.75">
      <c r="N62"/>
      <c r="O62"/>
      <c r="P62"/>
      <c r="Q62"/>
    </row>
    <row r="63" spans="14:17" ht="12.75">
      <c r="N63"/>
      <c r="O63"/>
      <c r="P63"/>
      <c r="Q63"/>
    </row>
    <row r="64" spans="14:17" ht="12.75">
      <c r="N64"/>
      <c r="O64"/>
      <c r="P64"/>
      <c r="Q64"/>
    </row>
    <row r="65" spans="14:17" ht="12.75">
      <c r="N65"/>
      <c r="O65"/>
      <c r="P65"/>
      <c r="Q65"/>
    </row>
    <row r="66" spans="14:17" ht="12.75">
      <c r="N66"/>
      <c r="O66"/>
      <c r="P66"/>
      <c r="Q66"/>
    </row>
    <row r="67" spans="14:17" ht="12.75">
      <c r="N67"/>
      <c r="O67"/>
      <c r="P67"/>
      <c r="Q67"/>
    </row>
    <row r="68" spans="14:17" ht="12.75">
      <c r="N68"/>
      <c r="O68"/>
      <c r="P68"/>
      <c r="Q68"/>
    </row>
    <row r="69" spans="14:17" ht="12.75">
      <c r="N69"/>
      <c r="O69"/>
      <c r="P69"/>
      <c r="Q69"/>
    </row>
    <row r="70" spans="14:17" ht="12.75">
      <c r="N70"/>
      <c r="O70"/>
      <c r="P70"/>
      <c r="Q70"/>
    </row>
    <row r="71" spans="14:17" ht="12.75">
      <c r="N71"/>
      <c r="O71"/>
      <c r="P71"/>
      <c r="Q71"/>
    </row>
    <row r="72" spans="14:17" ht="12.75">
      <c r="N72"/>
      <c r="O72"/>
      <c r="P72"/>
      <c r="Q72"/>
    </row>
    <row r="73" spans="14:17" ht="12.75">
      <c r="N73"/>
      <c r="O73"/>
      <c r="P73"/>
      <c r="Q73"/>
    </row>
    <row r="74" spans="14:17" ht="12.75">
      <c r="N74"/>
      <c r="O74"/>
      <c r="P74"/>
      <c r="Q74"/>
    </row>
    <row r="75" spans="14:17" ht="12.75">
      <c r="N75"/>
      <c r="O75"/>
      <c r="P75"/>
      <c r="Q75"/>
    </row>
    <row r="76" spans="14:17" ht="12.75">
      <c r="N76"/>
      <c r="O76"/>
      <c r="P76"/>
      <c r="Q76"/>
    </row>
    <row r="77" spans="14:17" ht="12.75">
      <c r="N77"/>
      <c r="O77"/>
      <c r="P77"/>
      <c r="Q77"/>
    </row>
    <row r="78" spans="14:17" ht="12.75">
      <c r="N78"/>
      <c r="O78"/>
      <c r="P78"/>
      <c r="Q78"/>
    </row>
    <row r="79" spans="14:17" ht="12.75">
      <c r="N79"/>
      <c r="O79"/>
      <c r="P79"/>
      <c r="Q79"/>
    </row>
    <row r="80" spans="14:17" ht="12.75">
      <c r="N80"/>
      <c r="O80"/>
      <c r="P80"/>
      <c r="Q80"/>
    </row>
    <row r="81" spans="14:17" ht="12.75">
      <c r="N81"/>
      <c r="O81"/>
      <c r="P81"/>
      <c r="Q8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26.75390625" style="0" customWidth="1"/>
    <col min="2" max="2" width="21.75390625" style="0" customWidth="1"/>
    <col min="3" max="4" width="19.75390625" style="0" customWidth="1"/>
    <col min="5" max="5" width="23.75390625" style="0" customWidth="1"/>
    <col min="6" max="7" width="18.25390625" style="0" customWidth="1"/>
    <col min="8" max="8" width="19.125" style="0" customWidth="1"/>
    <col min="9" max="9" width="23.125" style="0" customWidth="1"/>
    <col min="10" max="10" width="15.75390625" style="0" customWidth="1"/>
    <col min="11" max="11" width="13.25390625" style="0" customWidth="1"/>
    <col min="12" max="12" width="16.375" style="0" customWidth="1"/>
    <col min="13" max="13" width="20.75390625" style="0" customWidth="1"/>
    <col min="14" max="14" width="14.25390625" style="0" customWidth="1"/>
    <col min="15" max="15" width="15.625" style="0" customWidth="1"/>
    <col min="16" max="16" width="23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4" t="s">
        <v>207</v>
      </c>
      <c r="B2" s="216">
        <v>35137.74</v>
      </c>
      <c r="C2" s="201">
        <v>18493.54</v>
      </c>
      <c r="D2" s="204">
        <v>2.17</v>
      </c>
      <c r="E2" s="201">
        <v>0</v>
      </c>
      <c r="F2" s="204">
        <v>39.01</v>
      </c>
      <c r="G2" s="201">
        <f>C2-D2-E2-F2</f>
        <v>18452.360000000004</v>
      </c>
      <c r="H2" s="74">
        <f>B2-G2</f>
        <v>16685.379999999994</v>
      </c>
      <c r="I2" s="15">
        <f>G2/(B2/100)</f>
        <v>52.5143620506043</v>
      </c>
      <c r="J2" s="7">
        <f aca="true" t="shared" si="0" ref="J2:J22">H2/(B2/100)</f>
        <v>47.48563794939571</v>
      </c>
      <c r="K2" s="42">
        <v>5</v>
      </c>
      <c r="L2" s="55">
        <v>1452.21</v>
      </c>
      <c r="M2" s="7">
        <f aca="true" t="shared" si="1" ref="M2:M22">L2/(G2/100)</f>
        <v>7.870050226637675</v>
      </c>
      <c r="N2" s="51">
        <f aca="true" t="shared" si="2" ref="N2:N22">G2-L2</f>
        <v>17000.150000000005</v>
      </c>
      <c r="O2" s="86">
        <f aca="true" t="shared" si="3" ref="O2:O22">N2/(G2/100)</f>
        <v>92.12994977336233</v>
      </c>
      <c r="P2" s="87">
        <v>4</v>
      </c>
    </row>
    <row r="3" spans="1:16" ht="12.75">
      <c r="A3" s="95" t="s">
        <v>208</v>
      </c>
      <c r="B3" s="202">
        <v>51090.33</v>
      </c>
      <c r="C3" s="202">
        <v>18955.87</v>
      </c>
      <c r="D3" s="205">
        <v>0.98</v>
      </c>
      <c r="E3" s="202">
        <v>0</v>
      </c>
      <c r="F3" s="205">
        <v>88.8</v>
      </c>
      <c r="G3" s="216">
        <f aca="true" t="shared" si="4" ref="G3:G22">C3-D3-E3-F3</f>
        <v>18866.09</v>
      </c>
      <c r="H3" s="74">
        <f aca="true" t="shared" si="5" ref="H3:H22">B3-G3</f>
        <v>32224.24</v>
      </c>
      <c r="I3" s="15">
        <f aca="true" t="shared" si="6" ref="I3:I22">G3/(B3/100)</f>
        <v>36.92692922515865</v>
      </c>
      <c r="J3" s="8">
        <f t="shared" si="0"/>
        <v>63.07307077484135</v>
      </c>
      <c r="K3" s="41">
        <v>4</v>
      </c>
      <c r="L3" s="56">
        <v>5271.72</v>
      </c>
      <c r="M3" s="7">
        <f t="shared" si="1"/>
        <v>27.942832881641085</v>
      </c>
      <c r="N3" s="50">
        <f t="shared" si="2"/>
        <v>13594.369999999999</v>
      </c>
      <c r="O3" s="88">
        <f t="shared" si="3"/>
        <v>72.05716711835892</v>
      </c>
      <c r="P3" s="89">
        <v>3</v>
      </c>
    </row>
    <row r="4" spans="1:16" ht="12.75">
      <c r="A4" s="96" t="s">
        <v>209</v>
      </c>
      <c r="B4" s="202">
        <v>23008.73</v>
      </c>
      <c r="C4" s="202">
        <v>6514.97</v>
      </c>
      <c r="D4" s="205">
        <v>3.35</v>
      </c>
      <c r="E4" s="202">
        <v>0</v>
      </c>
      <c r="F4" s="205">
        <v>58.4</v>
      </c>
      <c r="G4" s="216">
        <f t="shared" si="4"/>
        <v>6453.22</v>
      </c>
      <c r="H4" s="74">
        <f t="shared" si="5"/>
        <v>16555.51</v>
      </c>
      <c r="I4" s="15">
        <f t="shared" si="6"/>
        <v>28.046832658734317</v>
      </c>
      <c r="J4" s="8">
        <f t="shared" si="0"/>
        <v>71.95316734126568</v>
      </c>
      <c r="K4" s="41">
        <v>5</v>
      </c>
      <c r="L4" s="56">
        <v>778.25</v>
      </c>
      <c r="M4" s="7">
        <f t="shared" si="1"/>
        <v>12.059870886162257</v>
      </c>
      <c r="N4" s="50">
        <f t="shared" si="2"/>
        <v>5674.97</v>
      </c>
      <c r="O4" s="88">
        <f t="shared" si="3"/>
        <v>87.94012911383774</v>
      </c>
      <c r="P4" s="89">
        <v>2</v>
      </c>
    </row>
    <row r="5" spans="1:16" ht="12.75">
      <c r="A5" s="95" t="s">
        <v>210</v>
      </c>
      <c r="B5" s="202">
        <v>43879.51</v>
      </c>
      <c r="C5" s="205">
        <v>22774.99</v>
      </c>
      <c r="D5" s="202">
        <v>0</v>
      </c>
      <c r="E5" s="202">
        <v>0</v>
      </c>
      <c r="F5" s="205">
        <v>74.74</v>
      </c>
      <c r="G5" s="216">
        <f t="shared" si="4"/>
        <v>22700.25</v>
      </c>
      <c r="H5" s="74">
        <f t="shared" si="5"/>
        <v>21179.260000000002</v>
      </c>
      <c r="I5" s="15">
        <f t="shared" si="6"/>
        <v>51.73314378396659</v>
      </c>
      <c r="J5" s="8">
        <f t="shared" si="0"/>
        <v>48.2668562160334</v>
      </c>
      <c r="K5" s="41">
        <v>5</v>
      </c>
      <c r="L5" s="56">
        <v>229.32</v>
      </c>
      <c r="M5" s="7">
        <f t="shared" si="1"/>
        <v>1.0102091386658738</v>
      </c>
      <c r="N5" s="50">
        <f t="shared" si="2"/>
        <v>22470.93</v>
      </c>
      <c r="O5" s="88">
        <f t="shared" si="3"/>
        <v>98.98979086133413</v>
      </c>
      <c r="P5" s="89">
        <v>2</v>
      </c>
    </row>
    <row r="6" spans="1:16" ht="12.75">
      <c r="A6" s="96" t="s">
        <v>211</v>
      </c>
      <c r="B6" s="202">
        <v>17098.81</v>
      </c>
      <c r="C6" s="205">
        <v>3742.95</v>
      </c>
      <c r="D6" s="202">
        <v>0</v>
      </c>
      <c r="E6" s="202">
        <v>0</v>
      </c>
      <c r="F6" s="205">
        <v>6.98</v>
      </c>
      <c r="G6" s="216">
        <f t="shared" si="4"/>
        <v>3735.97</v>
      </c>
      <c r="H6" s="74">
        <f t="shared" si="5"/>
        <v>13362.840000000002</v>
      </c>
      <c r="I6" s="15">
        <f t="shared" si="6"/>
        <v>21.8492982845005</v>
      </c>
      <c r="J6" s="8">
        <f t="shared" si="0"/>
        <v>78.15070171549951</v>
      </c>
      <c r="K6" s="41">
        <v>2</v>
      </c>
      <c r="L6" s="56">
        <v>338.26</v>
      </c>
      <c r="M6" s="7">
        <f t="shared" si="1"/>
        <v>9.054141227044115</v>
      </c>
      <c r="N6" s="50">
        <f t="shared" si="2"/>
        <v>3397.71</v>
      </c>
      <c r="O6" s="88">
        <f t="shared" si="3"/>
        <v>90.9458587729559</v>
      </c>
      <c r="P6" s="89">
        <v>2</v>
      </c>
    </row>
    <row r="7" spans="1:16" ht="12.75">
      <c r="A7" s="95" t="s">
        <v>212</v>
      </c>
      <c r="B7" s="202">
        <v>28601.7</v>
      </c>
      <c r="C7" s="205">
        <v>7462.81</v>
      </c>
      <c r="D7" s="202">
        <v>0</v>
      </c>
      <c r="E7" s="202">
        <v>0</v>
      </c>
      <c r="F7" s="205">
        <v>372.25</v>
      </c>
      <c r="G7" s="216">
        <f t="shared" si="4"/>
        <v>7090.56</v>
      </c>
      <c r="H7" s="74">
        <f t="shared" si="5"/>
        <v>21511.14</v>
      </c>
      <c r="I7" s="15">
        <f t="shared" si="6"/>
        <v>24.790694259432133</v>
      </c>
      <c r="J7" s="8">
        <f t="shared" si="0"/>
        <v>75.20930574056787</v>
      </c>
      <c r="K7" s="41">
        <v>6</v>
      </c>
      <c r="L7" s="56">
        <v>601.87</v>
      </c>
      <c r="M7" s="7">
        <f t="shared" si="1"/>
        <v>8.488328143334234</v>
      </c>
      <c r="N7" s="50">
        <f t="shared" si="2"/>
        <v>6488.6900000000005</v>
      </c>
      <c r="O7" s="88">
        <f t="shared" si="3"/>
        <v>91.51167185666576</v>
      </c>
      <c r="P7" s="89">
        <v>2</v>
      </c>
    </row>
    <row r="8" spans="1:16" ht="12.75">
      <c r="A8" s="96" t="s">
        <v>213</v>
      </c>
      <c r="B8" s="202">
        <v>35503.47</v>
      </c>
      <c r="C8" s="205">
        <v>5416.74</v>
      </c>
      <c r="D8" s="202">
        <v>0</v>
      </c>
      <c r="E8" s="202">
        <v>0</v>
      </c>
      <c r="F8" s="205">
        <v>89.7</v>
      </c>
      <c r="G8" s="216">
        <f t="shared" si="4"/>
        <v>5327.04</v>
      </c>
      <c r="H8" s="74">
        <f t="shared" si="5"/>
        <v>30176.43</v>
      </c>
      <c r="I8" s="15">
        <f t="shared" si="6"/>
        <v>15.004279863348568</v>
      </c>
      <c r="J8" s="8">
        <f t="shared" si="0"/>
        <v>84.99572013665144</v>
      </c>
      <c r="K8" s="41">
        <v>7</v>
      </c>
      <c r="L8" s="56">
        <v>1436.73</v>
      </c>
      <c r="M8" s="7">
        <f t="shared" si="1"/>
        <v>26.97051270499189</v>
      </c>
      <c r="N8" s="50">
        <f t="shared" si="2"/>
        <v>3890.31</v>
      </c>
      <c r="O8" s="88">
        <f t="shared" si="3"/>
        <v>73.02948729500811</v>
      </c>
      <c r="P8" s="89">
        <v>1</v>
      </c>
    </row>
    <row r="9" spans="1:16" ht="12.75">
      <c r="A9" s="95" t="s">
        <v>214</v>
      </c>
      <c r="B9" s="202">
        <v>17226.47</v>
      </c>
      <c r="C9" s="205">
        <v>5777.44</v>
      </c>
      <c r="D9" s="205">
        <v>493.21</v>
      </c>
      <c r="E9" s="202">
        <v>0</v>
      </c>
      <c r="F9" s="205">
        <v>48.89</v>
      </c>
      <c r="G9" s="216">
        <f t="shared" si="4"/>
        <v>5235.339999999999</v>
      </c>
      <c r="H9" s="74">
        <f t="shared" si="5"/>
        <v>11991.130000000001</v>
      </c>
      <c r="I9" s="15">
        <f t="shared" si="6"/>
        <v>30.39125253171427</v>
      </c>
      <c r="J9" s="8">
        <f t="shared" si="0"/>
        <v>69.60874746828573</v>
      </c>
      <c r="K9" s="41">
        <v>7</v>
      </c>
      <c r="L9" s="56">
        <v>981.47</v>
      </c>
      <c r="M9" s="7">
        <f t="shared" si="1"/>
        <v>18.74701547559471</v>
      </c>
      <c r="N9" s="50">
        <f t="shared" si="2"/>
        <v>4253.869999999999</v>
      </c>
      <c r="O9" s="88">
        <f t="shared" si="3"/>
        <v>81.25298452440528</v>
      </c>
      <c r="P9" s="89">
        <v>3</v>
      </c>
    </row>
    <row r="10" spans="1:16" ht="12.75">
      <c r="A10" s="96" t="s">
        <v>215</v>
      </c>
      <c r="B10" s="202">
        <v>7704.74</v>
      </c>
      <c r="C10" s="205">
        <v>2705.98</v>
      </c>
      <c r="D10" s="205">
        <v>0.83</v>
      </c>
      <c r="E10" s="202">
        <v>0</v>
      </c>
      <c r="F10" s="205">
        <v>7.23</v>
      </c>
      <c r="G10" s="216">
        <f t="shared" si="4"/>
        <v>2697.92</v>
      </c>
      <c r="H10" s="74">
        <f t="shared" si="5"/>
        <v>5006.82</v>
      </c>
      <c r="I10" s="15">
        <f t="shared" si="6"/>
        <v>35.016366548384504</v>
      </c>
      <c r="J10" s="8">
        <f t="shared" si="0"/>
        <v>64.9836334516155</v>
      </c>
      <c r="K10" s="41">
        <v>5</v>
      </c>
      <c r="L10" s="56">
        <v>278.85</v>
      </c>
      <c r="M10" s="7">
        <f t="shared" si="1"/>
        <v>10.335740125726485</v>
      </c>
      <c r="N10" s="50">
        <f t="shared" si="2"/>
        <v>2419.07</v>
      </c>
      <c r="O10" s="88">
        <f t="shared" si="3"/>
        <v>89.66425987427351</v>
      </c>
      <c r="P10" s="89">
        <v>3</v>
      </c>
    </row>
    <row r="11" spans="1:16" ht="12.75">
      <c r="A11" s="95" t="s">
        <v>216</v>
      </c>
      <c r="B11" s="202">
        <v>47239</v>
      </c>
      <c r="C11" s="205">
        <v>13443.49</v>
      </c>
      <c r="D11" s="205">
        <v>544.32</v>
      </c>
      <c r="E11" s="202">
        <v>0</v>
      </c>
      <c r="F11" s="205">
        <v>17.25</v>
      </c>
      <c r="G11" s="216">
        <f t="shared" si="4"/>
        <v>12881.92</v>
      </c>
      <c r="H11" s="74">
        <f t="shared" si="5"/>
        <v>34357.08</v>
      </c>
      <c r="I11" s="15">
        <f t="shared" si="6"/>
        <v>27.269671246216053</v>
      </c>
      <c r="J11" s="8">
        <f t="shared" si="0"/>
        <v>72.73032875378395</v>
      </c>
      <c r="K11" s="41">
        <v>6</v>
      </c>
      <c r="L11" s="56">
        <v>1102.33</v>
      </c>
      <c r="M11" s="7">
        <f t="shared" si="1"/>
        <v>8.557187127384738</v>
      </c>
      <c r="N11" s="50">
        <f t="shared" si="2"/>
        <v>11779.59</v>
      </c>
      <c r="O11" s="88">
        <f t="shared" si="3"/>
        <v>91.44281287261526</v>
      </c>
      <c r="P11" s="89">
        <v>2</v>
      </c>
    </row>
    <row r="12" spans="1:16" ht="12.75">
      <c r="A12" s="96" t="s">
        <v>217</v>
      </c>
      <c r="B12" s="202">
        <v>24409.65</v>
      </c>
      <c r="C12" s="205">
        <v>6603.43</v>
      </c>
      <c r="D12" s="205">
        <v>2.37</v>
      </c>
      <c r="E12" s="202">
        <v>0</v>
      </c>
      <c r="F12" s="205">
        <v>75.45</v>
      </c>
      <c r="G12" s="216">
        <f t="shared" si="4"/>
        <v>6525.610000000001</v>
      </c>
      <c r="H12" s="74">
        <f t="shared" si="5"/>
        <v>17884.04</v>
      </c>
      <c r="I12" s="15">
        <f t="shared" si="6"/>
        <v>26.733730307480855</v>
      </c>
      <c r="J12" s="8">
        <f t="shared" si="0"/>
        <v>73.26626969251915</v>
      </c>
      <c r="K12" s="41">
        <v>3</v>
      </c>
      <c r="L12" s="56">
        <v>333.02</v>
      </c>
      <c r="M12" s="7">
        <f t="shared" si="1"/>
        <v>5.103277701241723</v>
      </c>
      <c r="N12" s="50">
        <f t="shared" si="2"/>
        <v>6192.59</v>
      </c>
      <c r="O12" s="88">
        <f t="shared" si="3"/>
        <v>94.89672229875828</v>
      </c>
      <c r="P12" s="89">
        <v>1</v>
      </c>
    </row>
    <row r="13" spans="1:16" ht="12.75">
      <c r="A13" s="95" t="s">
        <v>218</v>
      </c>
      <c r="B13" s="202">
        <v>34749.68</v>
      </c>
      <c r="C13" s="205">
        <v>6927.64</v>
      </c>
      <c r="D13" s="202">
        <v>0</v>
      </c>
      <c r="E13" s="202">
        <v>0</v>
      </c>
      <c r="F13" s="205">
        <v>142.8</v>
      </c>
      <c r="G13" s="216">
        <f t="shared" si="4"/>
        <v>6784.84</v>
      </c>
      <c r="H13" s="74">
        <f t="shared" si="5"/>
        <v>27964.84</v>
      </c>
      <c r="I13" s="15">
        <f t="shared" si="6"/>
        <v>19.524899222093556</v>
      </c>
      <c r="J13" s="8">
        <f t="shared" si="0"/>
        <v>80.47510077790645</v>
      </c>
      <c r="K13" s="41">
        <v>5</v>
      </c>
      <c r="L13" s="56">
        <v>1184.19</v>
      </c>
      <c r="M13" s="7">
        <f t="shared" si="1"/>
        <v>17.45346979442404</v>
      </c>
      <c r="N13" s="50">
        <f t="shared" si="2"/>
        <v>5600.65</v>
      </c>
      <c r="O13" s="88">
        <f t="shared" si="3"/>
        <v>82.54653020557596</v>
      </c>
      <c r="P13" s="89">
        <v>2</v>
      </c>
    </row>
    <row r="14" spans="1:16" ht="12.75">
      <c r="A14" s="96" t="s">
        <v>219</v>
      </c>
      <c r="B14" s="202">
        <v>19537.16</v>
      </c>
      <c r="C14" s="205">
        <v>4013.55</v>
      </c>
      <c r="D14" s="202">
        <v>0</v>
      </c>
      <c r="E14" s="202">
        <v>0</v>
      </c>
      <c r="F14" s="205">
        <v>35.17</v>
      </c>
      <c r="G14" s="216">
        <f t="shared" si="4"/>
        <v>3978.38</v>
      </c>
      <c r="H14" s="74">
        <f t="shared" si="5"/>
        <v>15558.779999999999</v>
      </c>
      <c r="I14" s="15">
        <f t="shared" si="6"/>
        <v>20.363143875568404</v>
      </c>
      <c r="J14" s="8">
        <f t="shared" si="0"/>
        <v>79.63685612443159</v>
      </c>
      <c r="K14" s="41">
        <v>3</v>
      </c>
      <c r="L14" s="56">
        <v>193.25</v>
      </c>
      <c r="M14" s="7">
        <f t="shared" si="1"/>
        <v>4.8575048135170595</v>
      </c>
      <c r="N14" s="50">
        <f t="shared" si="2"/>
        <v>3785.13</v>
      </c>
      <c r="O14" s="88">
        <f t="shared" si="3"/>
        <v>95.14249518648295</v>
      </c>
      <c r="P14" s="89">
        <v>1</v>
      </c>
    </row>
    <row r="15" spans="1:16" ht="12.75">
      <c r="A15" s="95" t="s">
        <v>220</v>
      </c>
      <c r="B15" s="202">
        <v>17443.71</v>
      </c>
      <c r="C15" s="205">
        <v>7903.01</v>
      </c>
      <c r="D15" s="202">
        <v>0</v>
      </c>
      <c r="E15" s="202">
        <v>0</v>
      </c>
      <c r="F15" s="205">
        <v>0.37</v>
      </c>
      <c r="G15" s="216">
        <f t="shared" si="4"/>
        <v>7902.64</v>
      </c>
      <c r="H15" s="74">
        <f t="shared" si="5"/>
        <v>9541.07</v>
      </c>
      <c r="I15" s="15">
        <f t="shared" si="6"/>
        <v>45.30366533266146</v>
      </c>
      <c r="J15" s="8">
        <f t="shared" si="0"/>
        <v>54.69633466733855</v>
      </c>
      <c r="K15" s="41">
        <v>7</v>
      </c>
      <c r="L15" s="56">
        <v>1107.96</v>
      </c>
      <c r="M15" s="7">
        <f t="shared" si="1"/>
        <v>14.020124920279804</v>
      </c>
      <c r="N15" s="50">
        <f t="shared" si="2"/>
        <v>6794.68</v>
      </c>
      <c r="O15" s="88">
        <f t="shared" si="3"/>
        <v>85.97987507972019</v>
      </c>
      <c r="P15" s="89">
        <v>4</v>
      </c>
    </row>
    <row r="16" spans="1:16" ht="12.75">
      <c r="A16" s="96" t="s">
        <v>221</v>
      </c>
      <c r="B16" s="202">
        <v>15769.95</v>
      </c>
      <c r="C16" s="205">
        <v>2770.69</v>
      </c>
      <c r="D16" s="205">
        <v>779.35</v>
      </c>
      <c r="E16" s="202">
        <v>0</v>
      </c>
      <c r="F16" s="205">
        <v>0</v>
      </c>
      <c r="G16" s="216">
        <f t="shared" si="4"/>
        <v>1991.3400000000001</v>
      </c>
      <c r="H16" s="74">
        <f t="shared" si="5"/>
        <v>13778.61</v>
      </c>
      <c r="I16" s="15">
        <f t="shared" si="6"/>
        <v>12.627433821920805</v>
      </c>
      <c r="J16" s="8">
        <f t="shared" si="0"/>
        <v>87.3725661780792</v>
      </c>
      <c r="K16" s="41">
        <v>4</v>
      </c>
      <c r="L16" s="56">
        <v>177.06</v>
      </c>
      <c r="M16" s="7">
        <f t="shared" si="1"/>
        <v>8.891500195848021</v>
      </c>
      <c r="N16" s="50">
        <f t="shared" si="2"/>
        <v>1814.2800000000002</v>
      </c>
      <c r="O16" s="88">
        <f t="shared" si="3"/>
        <v>91.10849980415198</v>
      </c>
      <c r="P16" s="89">
        <v>2</v>
      </c>
    </row>
    <row r="17" spans="1:16" ht="12.75">
      <c r="A17" s="95" t="s">
        <v>222</v>
      </c>
      <c r="B17" s="202">
        <v>34320.78</v>
      </c>
      <c r="C17" s="205">
        <v>13189.43</v>
      </c>
      <c r="D17" s="202">
        <v>0</v>
      </c>
      <c r="E17" s="202">
        <v>0</v>
      </c>
      <c r="F17" s="205">
        <v>6.08</v>
      </c>
      <c r="G17" s="216">
        <f t="shared" si="4"/>
        <v>13183.35</v>
      </c>
      <c r="H17" s="74">
        <f t="shared" si="5"/>
        <v>21137.43</v>
      </c>
      <c r="I17" s="15">
        <f t="shared" si="6"/>
        <v>38.41215147208193</v>
      </c>
      <c r="J17" s="8">
        <f t="shared" si="0"/>
        <v>61.58784852791808</v>
      </c>
      <c r="K17" s="41">
        <v>10</v>
      </c>
      <c r="L17" s="56">
        <v>1120.24</v>
      </c>
      <c r="M17" s="7">
        <f t="shared" si="1"/>
        <v>8.497384959058206</v>
      </c>
      <c r="N17" s="50">
        <f t="shared" si="2"/>
        <v>12063.11</v>
      </c>
      <c r="O17" s="88">
        <f t="shared" si="3"/>
        <v>91.50261504094179</v>
      </c>
      <c r="P17" s="89">
        <v>3</v>
      </c>
    </row>
    <row r="18" spans="1:16" ht="12.75">
      <c r="A18" s="96" t="s">
        <v>223</v>
      </c>
      <c r="B18" s="202">
        <v>34225.13</v>
      </c>
      <c r="C18" s="205">
        <v>14718.44</v>
      </c>
      <c r="D18" s="205">
        <v>2.64</v>
      </c>
      <c r="E18" s="202">
        <v>0</v>
      </c>
      <c r="F18" s="205">
        <v>2.05</v>
      </c>
      <c r="G18" s="216">
        <f t="shared" si="4"/>
        <v>14713.750000000002</v>
      </c>
      <c r="H18" s="74">
        <f t="shared" si="5"/>
        <v>19511.379999999997</v>
      </c>
      <c r="I18" s="15">
        <f t="shared" si="6"/>
        <v>42.99107118073767</v>
      </c>
      <c r="J18" s="8">
        <f t="shared" si="0"/>
        <v>57.00892881926234</v>
      </c>
      <c r="K18" s="41">
        <v>6</v>
      </c>
      <c r="L18" s="56">
        <v>6089.89</v>
      </c>
      <c r="M18" s="7">
        <f t="shared" si="1"/>
        <v>41.38910882677767</v>
      </c>
      <c r="N18" s="50">
        <f t="shared" si="2"/>
        <v>8623.86</v>
      </c>
      <c r="O18" s="88">
        <f t="shared" si="3"/>
        <v>58.61089117322232</v>
      </c>
      <c r="P18" s="89">
        <v>3</v>
      </c>
    </row>
    <row r="19" spans="1:16" ht="12.75">
      <c r="A19" s="95" t="s">
        <v>224</v>
      </c>
      <c r="B19" s="202">
        <v>34250.67</v>
      </c>
      <c r="C19" s="205">
        <v>7644.16</v>
      </c>
      <c r="D19" s="202">
        <v>0</v>
      </c>
      <c r="E19" s="202">
        <v>0</v>
      </c>
      <c r="F19" s="205">
        <v>49.9</v>
      </c>
      <c r="G19" s="216">
        <f t="shared" si="4"/>
        <v>7594.26</v>
      </c>
      <c r="H19" s="74">
        <f t="shared" si="5"/>
        <v>26656.409999999996</v>
      </c>
      <c r="I19" s="15">
        <f t="shared" si="6"/>
        <v>22.17258815666964</v>
      </c>
      <c r="J19" s="8">
        <f t="shared" si="0"/>
        <v>77.82741184333037</v>
      </c>
      <c r="K19" s="41">
        <v>2</v>
      </c>
      <c r="L19" s="56">
        <v>730.71</v>
      </c>
      <c r="M19" s="7">
        <f t="shared" si="1"/>
        <v>9.621872308822716</v>
      </c>
      <c r="N19" s="50">
        <f t="shared" si="2"/>
        <v>6863.55</v>
      </c>
      <c r="O19" s="88">
        <f t="shared" si="3"/>
        <v>90.37812769117728</v>
      </c>
      <c r="P19" s="89">
        <v>2</v>
      </c>
    </row>
    <row r="20" spans="1:16" ht="12.75">
      <c r="A20" s="96" t="s">
        <v>225</v>
      </c>
      <c r="B20" s="202">
        <v>54736.86</v>
      </c>
      <c r="C20" s="205">
        <v>24406.66</v>
      </c>
      <c r="D20" s="205">
        <v>15132.68</v>
      </c>
      <c r="E20" s="202">
        <v>0</v>
      </c>
      <c r="F20" s="205">
        <v>1279.15</v>
      </c>
      <c r="G20" s="216">
        <f t="shared" si="4"/>
        <v>7994.83</v>
      </c>
      <c r="H20" s="74">
        <f t="shared" si="5"/>
        <v>46742.03</v>
      </c>
      <c r="I20" s="15">
        <f t="shared" si="6"/>
        <v>14.605934648059826</v>
      </c>
      <c r="J20" s="8">
        <f t="shared" si="0"/>
        <v>85.39406535194017</v>
      </c>
      <c r="K20" s="41">
        <v>4</v>
      </c>
      <c r="L20" s="56">
        <v>413.54</v>
      </c>
      <c r="M20" s="7">
        <f t="shared" si="1"/>
        <v>5.172592788089303</v>
      </c>
      <c r="N20" s="50">
        <f t="shared" si="2"/>
        <v>7581.29</v>
      </c>
      <c r="O20" s="88">
        <f t="shared" si="3"/>
        <v>94.8274072119107</v>
      </c>
      <c r="P20" s="89">
        <v>3</v>
      </c>
    </row>
    <row r="21" spans="1:16" ht="12.75">
      <c r="A21" s="95" t="s">
        <v>226</v>
      </c>
      <c r="B21" s="202">
        <v>124215.66</v>
      </c>
      <c r="C21" s="205">
        <v>28680.35</v>
      </c>
      <c r="D21" s="205">
        <v>0.79</v>
      </c>
      <c r="E21" s="205">
        <v>5020.1</v>
      </c>
      <c r="F21" s="205">
        <v>139.71</v>
      </c>
      <c r="G21" s="216">
        <f t="shared" si="4"/>
        <v>23519.75</v>
      </c>
      <c r="H21" s="74">
        <f t="shared" si="5"/>
        <v>100695.91</v>
      </c>
      <c r="I21" s="15">
        <f t="shared" si="6"/>
        <v>18.934609372119425</v>
      </c>
      <c r="J21" s="8">
        <f t="shared" si="0"/>
        <v>81.06539062788057</v>
      </c>
      <c r="K21" s="41">
        <v>6</v>
      </c>
      <c r="L21" s="56">
        <v>2441.63</v>
      </c>
      <c r="M21" s="7">
        <f t="shared" si="1"/>
        <v>10.38119027625719</v>
      </c>
      <c r="N21" s="50">
        <f t="shared" si="2"/>
        <v>21078.12</v>
      </c>
      <c r="O21" s="88">
        <f t="shared" si="3"/>
        <v>89.61880972374281</v>
      </c>
      <c r="P21" s="89">
        <v>2</v>
      </c>
    </row>
    <row r="22" spans="1:16" ht="13.5" thickBot="1">
      <c r="A22" s="97" t="s">
        <v>227</v>
      </c>
      <c r="B22" s="203">
        <v>19414.3</v>
      </c>
      <c r="C22" s="205">
        <v>2575.81</v>
      </c>
      <c r="D22" s="215">
        <v>0.39</v>
      </c>
      <c r="E22" s="203">
        <v>0</v>
      </c>
      <c r="F22" s="205">
        <v>28.43</v>
      </c>
      <c r="G22" s="217">
        <f t="shared" si="4"/>
        <v>2546.9900000000002</v>
      </c>
      <c r="H22" s="75">
        <f t="shared" si="5"/>
        <v>16867.309999999998</v>
      </c>
      <c r="I22" s="128">
        <f t="shared" si="6"/>
        <v>13.119144136023447</v>
      </c>
      <c r="J22" s="77">
        <f t="shared" si="0"/>
        <v>86.88085586397654</v>
      </c>
      <c r="K22" s="62">
        <v>8</v>
      </c>
      <c r="L22" s="58">
        <v>261.15</v>
      </c>
      <c r="M22" s="7">
        <f t="shared" si="1"/>
        <v>10.253279361128232</v>
      </c>
      <c r="N22" s="57">
        <f t="shared" si="2"/>
        <v>2285.84</v>
      </c>
      <c r="O22" s="102">
        <f t="shared" si="3"/>
        <v>89.74672063887176</v>
      </c>
      <c r="P22" s="90">
        <v>1</v>
      </c>
    </row>
    <row r="23" spans="1:16" ht="13.5" thickBot="1">
      <c r="A23" s="207" t="s">
        <v>281</v>
      </c>
      <c r="B23" s="188">
        <f aca="true" t="shared" si="7" ref="B23:H23">SUM(B2:B22)</f>
        <v>719564.0500000002</v>
      </c>
      <c r="C23" s="188">
        <f t="shared" si="7"/>
        <v>224721.95</v>
      </c>
      <c r="D23" s="188">
        <f t="shared" si="7"/>
        <v>16963.08</v>
      </c>
      <c r="E23" s="188">
        <f t="shared" si="7"/>
        <v>5020.1</v>
      </c>
      <c r="F23" s="188">
        <f t="shared" si="7"/>
        <v>2562.36</v>
      </c>
      <c r="G23" s="188">
        <f t="shared" si="7"/>
        <v>200176.40999999997</v>
      </c>
      <c r="H23" s="179">
        <f t="shared" si="7"/>
        <v>519387.63999999996</v>
      </c>
      <c r="I23" s="64">
        <f>G23/B23*100</f>
        <v>27.819123259423527</v>
      </c>
      <c r="J23" s="163"/>
      <c r="K23" s="228"/>
      <c r="L23" s="63">
        <f>SUM(L2:L22)</f>
        <v>26523.65</v>
      </c>
      <c r="M23" s="163"/>
      <c r="N23" s="179">
        <f>SUM(N2:N22)</f>
        <v>173652.75999999998</v>
      </c>
      <c r="O23" s="208">
        <f>N23/G23*100</f>
        <v>86.74986228397242</v>
      </c>
      <c r="P23" s="178">
        <v>2</v>
      </c>
    </row>
    <row r="24" spans="1:16" ht="13.5" thickBot="1">
      <c r="A24" s="206" t="s">
        <v>282</v>
      </c>
      <c r="B24" s="125">
        <f>AVERAGE(B2:B22)</f>
        <v>34264.954761904766</v>
      </c>
      <c r="C24" s="125">
        <f>AVERAGE(C2:C22)</f>
        <v>10701.04523809524</v>
      </c>
      <c r="D24" s="125"/>
      <c r="E24" s="125"/>
      <c r="F24" s="125"/>
      <c r="G24" s="125">
        <f>AVERAGE(G2:G22)</f>
        <v>9532.21</v>
      </c>
      <c r="H24" s="125">
        <f>AVERAGE(H2:H22)</f>
        <v>24732.74476190476</v>
      </c>
      <c r="I24" s="128">
        <f>G24/B24*100</f>
        <v>27.819123259423527</v>
      </c>
      <c r="J24" s="212"/>
      <c r="K24" s="212"/>
      <c r="L24" s="125"/>
      <c r="M24" s="212"/>
      <c r="N24" s="125"/>
      <c r="O24" s="212"/>
      <c r="P24" s="213">
        <f>AVERAGE(P2:P22)</f>
        <v>2.2857142857142856</v>
      </c>
    </row>
    <row r="25" spans="12:14" ht="13.5" thickBot="1">
      <c r="L25" s="53"/>
      <c r="N25" s="53"/>
    </row>
    <row r="26" spans="1:10" ht="13.5" thickBot="1">
      <c r="A26" s="16"/>
      <c r="B26" s="26" t="s">
        <v>9</v>
      </c>
      <c r="C26" s="24" t="s">
        <v>10</v>
      </c>
      <c r="D26" s="24" t="s">
        <v>11</v>
      </c>
      <c r="E26" s="25" t="s">
        <v>12</v>
      </c>
      <c r="H26" s="53"/>
      <c r="J26" s="53"/>
    </row>
    <row r="27" spans="1:10" ht="12.75">
      <c r="A27" s="17" t="s">
        <v>228</v>
      </c>
      <c r="B27" s="248">
        <v>39</v>
      </c>
      <c r="C27" s="264" t="s">
        <v>313</v>
      </c>
      <c r="D27" s="250">
        <v>4645.66</v>
      </c>
      <c r="E27" s="262">
        <v>680.1</v>
      </c>
      <c r="H27" s="53"/>
      <c r="J27" s="53"/>
    </row>
    <row r="28" spans="1:10" s="44" customFormat="1" ht="12.75">
      <c r="A28" s="191" t="s">
        <v>309</v>
      </c>
      <c r="B28" s="222">
        <v>37</v>
      </c>
      <c r="C28" s="223">
        <v>5.54</v>
      </c>
      <c r="D28" s="167">
        <v>4691.47</v>
      </c>
      <c r="E28" s="224"/>
      <c r="H28" s="196"/>
      <c r="J28" s="196"/>
    </row>
    <row r="29" spans="1:10" ht="12.75">
      <c r="A29" s="192" t="s">
        <v>229</v>
      </c>
      <c r="B29" s="252">
        <v>175</v>
      </c>
      <c r="C29" s="253">
        <v>0.84</v>
      </c>
      <c r="D29" s="254">
        <v>13795.05</v>
      </c>
      <c r="E29" s="263">
        <v>773.6</v>
      </c>
      <c r="H29" s="53"/>
      <c r="J29" s="53"/>
    </row>
    <row r="30" spans="1:10" s="44" customFormat="1" ht="13.5" thickBot="1">
      <c r="A30" s="193" t="s">
        <v>311</v>
      </c>
      <c r="B30" s="225">
        <v>163</v>
      </c>
      <c r="C30" s="226">
        <v>1.62</v>
      </c>
      <c r="D30" s="169">
        <v>18183.34</v>
      </c>
      <c r="E30" s="227"/>
      <c r="H30" s="196"/>
      <c r="J30" s="196"/>
    </row>
    <row r="31" spans="12:14" ht="12.75">
      <c r="L31" s="53"/>
      <c r="N31" s="53"/>
    </row>
    <row r="32" spans="12:14" ht="12.75">
      <c r="L32" s="53"/>
      <c r="N32" s="53"/>
    </row>
    <row r="33" spans="12:14" ht="13.5" thickBot="1">
      <c r="L33" s="53"/>
      <c r="N33" s="53"/>
    </row>
    <row r="34" spans="1:16" ht="13.5" thickBot="1">
      <c r="A34" s="47" t="s">
        <v>13</v>
      </c>
      <c r="B34" s="30" t="s">
        <v>2</v>
      </c>
      <c r="C34" s="46" t="s">
        <v>1</v>
      </c>
      <c r="D34" s="34" t="s">
        <v>293</v>
      </c>
      <c r="E34" s="34" t="s">
        <v>294</v>
      </c>
      <c r="F34" s="34" t="s">
        <v>295</v>
      </c>
      <c r="G34" s="34" t="s">
        <v>296</v>
      </c>
      <c r="H34" s="34" t="s">
        <v>3</v>
      </c>
      <c r="I34" s="34" t="s">
        <v>5</v>
      </c>
      <c r="J34" s="71" t="s">
        <v>4</v>
      </c>
      <c r="K34" s="33" t="s">
        <v>6</v>
      </c>
      <c r="L34" s="61" t="s">
        <v>7</v>
      </c>
      <c r="M34" s="35" t="s">
        <v>8</v>
      </c>
      <c r="N34" s="60" t="s">
        <v>261</v>
      </c>
      <c r="O34" s="25" t="s">
        <v>262</v>
      </c>
      <c r="P34" s="31" t="s">
        <v>289</v>
      </c>
    </row>
    <row r="35" spans="1:16" ht="12.75">
      <c r="A35" s="94" t="s">
        <v>207</v>
      </c>
      <c r="B35" s="204">
        <v>86228.07</v>
      </c>
      <c r="C35" s="204">
        <v>37449.41</v>
      </c>
      <c r="D35" s="204">
        <v>3.15</v>
      </c>
      <c r="E35" s="201">
        <v>0</v>
      </c>
      <c r="F35" s="204">
        <v>127.81</v>
      </c>
      <c r="G35" s="204">
        <f>C35-D35-E35-F35</f>
        <v>37318.450000000004</v>
      </c>
      <c r="H35" s="120">
        <f>B35-G35</f>
        <v>48909.62</v>
      </c>
      <c r="I35" s="15">
        <f>G35/(B35/100)</f>
        <v>43.27877221419893</v>
      </c>
      <c r="J35" s="107">
        <f aca="true" t="shared" si="8" ref="J35:J41">H35/(B35/100)</f>
        <v>56.72122778580108</v>
      </c>
      <c r="K35" s="129">
        <v>7</v>
      </c>
      <c r="L35" s="55">
        <v>6723.93</v>
      </c>
      <c r="M35" s="7">
        <f aca="true" t="shared" si="9" ref="M35:M41">L35/(G35/100)</f>
        <v>18.017709738748525</v>
      </c>
      <c r="N35" s="51">
        <f aca="true" t="shared" si="10" ref="N35:N41">G35-L35</f>
        <v>30594.520000000004</v>
      </c>
      <c r="O35" s="86">
        <f aca="true" t="shared" si="11" ref="O35:O41">N35/(G35/100)</f>
        <v>81.98229026125146</v>
      </c>
      <c r="P35" s="87">
        <v>3</v>
      </c>
    </row>
    <row r="36" spans="1:16" ht="12.75">
      <c r="A36" s="95" t="s">
        <v>230</v>
      </c>
      <c r="B36" s="205">
        <v>23008.73</v>
      </c>
      <c r="C36" s="205">
        <v>6514.97</v>
      </c>
      <c r="D36" s="205">
        <v>3.35</v>
      </c>
      <c r="E36" s="202">
        <v>0</v>
      </c>
      <c r="F36" s="205">
        <v>58.4</v>
      </c>
      <c r="G36" s="219">
        <f aca="true" t="shared" si="12" ref="G36:G41">C36-D36-E36-F36</f>
        <v>6453.22</v>
      </c>
      <c r="H36" s="120">
        <f aca="true" t="shared" si="13" ref="H36:H41">B36-G36</f>
        <v>16555.51</v>
      </c>
      <c r="I36" s="15">
        <f aca="true" t="shared" si="14" ref="I36:I41">G36/(B36/100)</f>
        <v>28.046832658734317</v>
      </c>
      <c r="J36" s="88">
        <f t="shared" si="8"/>
        <v>71.95316734126568</v>
      </c>
      <c r="K36" s="109">
        <v>5</v>
      </c>
      <c r="L36" s="56">
        <v>778.25</v>
      </c>
      <c r="M36" s="7">
        <f t="shared" si="9"/>
        <v>12.059870886162257</v>
      </c>
      <c r="N36" s="50">
        <f t="shared" si="10"/>
        <v>5674.97</v>
      </c>
      <c r="O36" s="88">
        <f t="shared" si="11"/>
        <v>87.94012911383774</v>
      </c>
      <c r="P36" s="89">
        <v>2</v>
      </c>
    </row>
    <row r="37" spans="1:16" ht="12.75">
      <c r="A37" s="96" t="s">
        <v>231</v>
      </c>
      <c r="B37" s="205">
        <v>149872.29</v>
      </c>
      <c r="C37" s="205">
        <v>50883.66</v>
      </c>
      <c r="D37" s="205">
        <v>497.08</v>
      </c>
      <c r="E37" s="202">
        <v>0</v>
      </c>
      <c r="F37" s="205">
        <v>128.23</v>
      </c>
      <c r="G37" s="219">
        <f t="shared" si="12"/>
        <v>50258.35</v>
      </c>
      <c r="H37" s="120">
        <f t="shared" si="13"/>
        <v>99613.94</v>
      </c>
      <c r="I37" s="15">
        <f t="shared" si="14"/>
        <v>33.53411761440357</v>
      </c>
      <c r="J37" s="88">
        <f t="shared" si="8"/>
        <v>66.46588238559643</v>
      </c>
      <c r="K37" s="109">
        <v>20</v>
      </c>
      <c r="L37" s="56">
        <v>10032.82</v>
      </c>
      <c r="M37" s="7">
        <f t="shared" si="9"/>
        <v>19.962493794563493</v>
      </c>
      <c r="N37" s="50">
        <f t="shared" si="10"/>
        <v>40225.53</v>
      </c>
      <c r="O37" s="88">
        <f t="shared" si="11"/>
        <v>80.03750620543651</v>
      </c>
      <c r="P37" s="89">
        <v>3</v>
      </c>
    </row>
    <row r="38" spans="1:16" ht="12.75">
      <c r="A38" s="95" t="s">
        <v>210</v>
      </c>
      <c r="B38" s="205">
        <v>103792.62</v>
      </c>
      <c r="C38" s="205">
        <v>34799.16</v>
      </c>
      <c r="D38" s="205">
        <v>2.37</v>
      </c>
      <c r="E38" s="202">
        <v>0</v>
      </c>
      <c r="F38" s="205">
        <v>239.89</v>
      </c>
      <c r="G38" s="219">
        <f t="shared" si="12"/>
        <v>34556.9</v>
      </c>
      <c r="H38" s="120">
        <f t="shared" si="13"/>
        <v>69235.72</v>
      </c>
      <c r="I38" s="15">
        <f t="shared" si="14"/>
        <v>33.294178333681145</v>
      </c>
      <c r="J38" s="88">
        <f t="shared" si="8"/>
        <v>66.70582166631887</v>
      </c>
      <c r="K38" s="109">
        <v>10</v>
      </c>
      <c r="L38" s="56">
        <v>1999.07</v>
      </c>
      <c r="M38" s="7">
        <f t="shared" si="9"/>
        <v>5.7848649618455354</v>
      </c>
      <c r="N38" s="50">
        <f t="shared" si="10"/>
        <v>32557.83</v>
      </c>
      <c r="O38" s="88">
        <f t="shared" si="11"/>
        <v>94.21513503815447</v>
      </c>
      <c r="P38" s="89">
        <v>2</v>
      </c>
    </row>
    <row r="39" spans="1:16" ht="12.75">
      <c r="A39" s="96" t="s">
        <v>232</v>
      </c>
      <c r="B39" s="205">
        <v>109869.51</v>
      </c>
      <c r="C39" s="205">
        <v>28546.71</v>
      </c>
      <c r="D39" s="205">
        <v>544.32</v>
      </c>
      <c r="E39" s="202">
        <v>0</v>
      </c>
      <c r="F39" s="205">
        <v>439.39</v>
      </c>
      <c r="G39" s="219">
        <f t="shared" si="12"/>
        <v>27563</v>
      </c>
      <c r="H39" s="120">
        <f t="shared" si="13"/>
        <v>82306.51</v>
      </c>
      <c r="I39" s="15">
        <f t="shared" si="14"/>
        <v>25.087032790079796</v>
      </c>
      <c r="J39" s="88">
        <f t="shared" si="8"/>
        <v>74.91296720992021</v>
      </c>
      <c r="K39" s="109">
        <v>9</v>
      </c>
      <c r="L39" s="56">
        <v>2431.17</v>
      </c>
      <c r="M39" s="7">
        <f t="shared" si="9"/>
        <v>8.820411421108007</v>
      </c>
      <c r="N39" s="50">
        <f t="shared" si="10"/>
        <v>25131.83</v>
      </c>
      <c r="O39" s="88">
        <f t="shared" si="11"/>
        <v>91.179588578892</v>
      </c>
      <c r="P39" s="89">
        <v>2</v>
      </c>
    </row>
    <row r="40" spans="1:16" ht="12.75">
      <c r="A40" s="95" t="s">
        <v>225</v>
      </c>
      <c r="B40" s="205">
        <v>87605.62</v>
      </c>
      <c r="C40" s="205">
        <v>30920.3</v>
      </c>
      <c r="D40" s="205">
        <v>15912.03</v>
      </c>
      <c r="E40" s="202">
        <v>0</v>
      </c>
      <c r="F40" s="205">
        <v>1286.13</v>
      </c>
      <c r="G40" s="219">
        <f t="shared" si="12"/>
        <v>13722.14</v>
      </c>
      <c r="H40" s="120">
        <f t="shared" si="13"/>
        <v>73883.48</v>
      </c>
      <c r="I40" s="15">
        <f t="shared" si="14"/>
        <v>15.663538480750436</v>
      </c>
      <c r="J40" s="88">
        <f t="shared" si="8"/>
        <v>84.33646151924955</v>
      </c>
      <c r="K40" s="109">
        <v>8</v>
      </c>
      <c r="L40" s="56">
        <v>928.85</v>
      </c>
      <c r="M40" s="7">
        <f t="shared" si="9"/>
        <v>6.7689879275389995</v>
      </c>
      <c r="N40" s="50">
        <f t="shared" si="10"/>
        <v>12793.289999999999</v>
      </c>
      <c r="O40" s="88">
        <f t="shared" si="11"/>
        <v>93.231012072461</v>
      </c>
      <c r="P40" s="89">
        <v>3</v>
      </c>
    </row>
    <row r="41" spans="1:16" ht="13.5" thickBot="1">
      <c r="A41" s="97" t="s">
        <v>226</v>
      </c>
      <c r="B41" s="220">
        <v>158965.34</v>
      </c>
      <c r="C41" s="205">
        <v>35607.98</v>
      </c>
      <c r="D41" s="205">
        <v>0.79</v>
      </c>
      <c r="E41" s="205">
        <v>5020.1</v>
      </c>
      <c r="F41" s="205">
        <v>282.51</v>
      </c>
      <c r="G41" s="219">
        <f t="shared" si="12"/>
        <v>30304.580000000005</v>
      </c>
      <c r="H41" s="120">
        <f t="shared" si="13"/>
        <v>128660.76</v>
      </c>
      <c r="I41" s="15">
        <f t="shared" si="14"/>
        <v>19.063639910435825</v>
      </c>
      <c r="J41" s="102">
        <f t="shared" si="8"/>
        <v>80.93636008956418</v>
      </c>
      <c r="K41" s="110">
        <v>8</v>
      </c>
      <c r="L41" s="76">
        <v>3625.82</v>
      </c>
      <c r="M41" s="130">
        <f t="shared" si="9"/>
        <v>11.964594130656158</v>
      </c>
      <c r="N41" s="50">
        <f t="shared" si="10"/>
        <v>26678.760000000006</v>
      </c>
      <c r="O41" s="88">
        <f t="shared" si="11"/>
        <v>88.03540586934385</v>
      </c>
      <c r="P41" s="90">
        <v>2</v>
      </c>
    </row>
    <row r="42" spans="1:16" ht="13.5" thickBot="1">
      <c r="A42" s="221" t="s">
        <v>281</v>
      </c>
      <c r="B42" s="188">
        <f aca="true" t="shared" si="15" ref="B42:H42">SUM(B35:B41)</f>
        <v>719342.18</v>
      </c>
      <c r="C42" s="188">
        <f t="shared" si="15"/>
        <v>224722.19</v>
      </c>
      <c r="D42" s="188">
        <f t="shared" si="15"/>
        <v>16963.09</v>
      </c>
      <c r="E42" s="188">
        <f t="shared" si="15"/>
        <v>5020.1</v>
      </c>
      <c r="F42" s="188">
        <f t="shared" si="15"/>
        <v>2562.3599999999997</v>
      </c>
      <c r="G42" s="188">
        <f t="shared" si="15"/>
        <v>200176.64</v>
      </c>
      <c r="H42" s="179">
        <f t="shared" si="15"/>
        <v>519165.54</v>
      </c>
      <c r="I42" s="64">
        <f>G42/B42*100</f>
        <v>27.82773561255646</v>
      </c>
      <c r="J42" s="163"/>
      <c r="K42" s="228"/>
      <c r="L42" s="63">
        <f>SUM(L35:L41)</f>
        <v>26519.909999999996</v>
      </c>
      <c r="M42" s="163"/>
      <c r="N42" s="179">
        <f>SUM(N35:N41)</f>
        <v>173656.73</v>
      </c>
      <c r="O42" s="208">
        <f>N42/G42*100</f>
        <v>86.75174585805816</v>
      </c>
      <c r="P42" s="178">
        <v>2</v>
      </c>
    </row>
    <row r="43" spans="1:16" ht="13.5" thickBot="1">
      <c r="A43" s="206" t="s">
        <v>283</v>
      </c>
      <c r="B43" s="125">
        <f>AVERAGE(B35:B41)</f>
        <v>102763.16857142858</v>
      </c>
      <c r="C43" s="125">
        <f>AVERAGE(C35:C41)</f>
        <v>32103.170000000002</v>
      </c>
      <c r="D43" s="125"/>
      <c r="E43" s="125"/>
      <c r="F43" s="125"/>
      <c r="G43" s="125">
        <f>AVERAGE(G35:G41)</f>
        <v>28596.66285714286</v>
      </c>
      <c r="H43" s="125">
        <f>AVERAGE(H35:H41)</f>
        <v>74166.50571428571</v>
      </c>
      <c r="I43" s="128">
        <f>G43/B43*100</f>
        <v>27.82773561255646</v>
      </c>
      <c r="J43" s="212"/>
      <c r="K43" s="212"/>
      <c r="L43" s="125"/>
      <c r="M43" s="212"/>
      <c r="N43" s="229"/>
      <c r="O43" s="212"/>
      <c r="P43" s="213">
        <f>AVERAGE(P35:P41)</f>
        <v>2.4285714285714284</v>
      </c>
    </row>
    <row r="45" spans="5:6" ht="12.75">
      <c r="E45" s="73"/>
      <c r="F45" s="52"/>
    </row>
    <row r="46" spans="5:6" ht="12.75">
      <c r="E46" s="73"/>
      <c r="F46" s="52"/>
    </row>
    <row r="47" spans="5:6" ht="12.75">
      <c r="E47" s="73"/>
      <c r="F47" s="52"/>
    </row>
    <row r="48" spans="5:6" ht="12.75">
      <c r="E48" s="73"/>
      <c r="F48" s="52"/>
    </row>
    <row r="49" ht="12.75">
      <c r="F49" s="52"/>
    </row>
    <row r="50" ht="12.75">
      <c r="F50" s="73"/>
    </row>
    <row r="51" ht="12.75">
      <c r="F51" s="52"/>
    </row>
    <row r="52" ht="12.75">
      <c r="F52" s="52"/>
    </row>
    <row r="53" ht="12.75">
      <c r="F53" s="52"/>
    </row>
    <row r="54" ht="12.75">
      <c r="F54" s="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6.25390625" style="0" customWidth="1"/>
    <col min="2" max="2" width="22.25390625" style="0" customWidth="1"/>
    <col min="3" max="4" width="19.75390625" style="0" customWidth="1"/>
    <col min="5" max="5" width="23.75390625" style="0" customWidth="1"/>
    <col min="6" max="7" width="20.625" style="0" customWidth="1"/>
    <col min="8" max="8" width="20.25390625" style="0" customWidth="1"/>
    <col min="9" max="9" width="24.875" style="0" customWidth="1"/>
    <col min="10" max="10" width="15.25390625" style="0" customWidth="1"/>
    <col min="11" max="11" width="14.875" style="0" customWidth="1"/>
    <col min="12" max="12" width="15.625" style="0" customWidth="1"/>
    <col min="13" max="13" width="16.00390625" style="0" customWidth="1"/>
    <col min="14" max="14" width="17.00390625" style="0" customWidth="1"/>
    <col min="15" max="15" width="17.625" style="0" customWidth="1"/>
    <col min="16" max="16" width="21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8" t="s">
        <v>86</v>
      </c>
      <c r="B2" s="201">
        <v>14375.84</v>
      </c>
      <c r="C2" s="201">
        <v>7205.05</v>
      </c>
      <c r="D2" s="201">
        <v>0</v>
      </c>
      <c r="E2" s="201">
        <v>0</v>
      </c>
      <c r="F2" s="204">
        <v>175.87</v>
      </c>
      <c r="G2" s="201">
        <f aca="true" t="shared" si="0" ref="G2:G8">C2-D2-E2-F2</f>
        <v>7029.18</v>
      </c>
      <c r="H2" s="74">
        <f>B2-G2</f>
        <v>7346.66</v>
      </c>
      <c r="I2" s="15">
        <f>G2/(B2/100)</f>
        <v>48.895786263620074</v>
      </c>
      <c r="J2" s="7">
        <f aca="true" t="shared" si="1" ref="J2:J8">H2/(B2/100)</f>
        <v>51.104213736379926</v>
      </c>
      <c r="K2" s="42">
        <v>1</v>
      </c>
      <c r="L2" s="55">
        <v>32.43</v>
      </c>
      <c r="M2" s="7">
        <f aca="true" t="shared" si="2" ref="M2:M8">L2/(G2/100)</f>
        <v>0.4613624917842479</v>
      </c>
      <c r="N2" s="51">
        <f aca="true" t="shared" si="3" ref="N2:N8">G2-L2</f>
        <v>6996.75</v>
      </c>
      <c r="O2" s="86">
        <f aca="true" t="shared" si="4" ref="O2:O8">N2/(G2/100)</f>
        <v>99.53863750821574</v>
      </c>
      <c r="P2" s="87">
        <v>4</v>
      </c>
    </row>
    <row r="3" spans="1:16" ht="12.75">
      <c r="A3" s="99" t="s">
        <v>87</v>
      </c>
      <c r="B3" s="202">
        <v>49678.37</v>
      </c>
      <c r="C3" s="202">
        <v>13814.51</v>
      </c>
      <c r="D3" s="205">
        <v>3.14</v>
      </c>
      <c r="E3" s="202">
        <v>0</v>
      </c>
      <c r="F3" s="205">
        <v>214.89</v>
      </c>
      <c r="G3" s="202">
        <f t="shared" si="0"/>
        <v>13596.480000000001</v>
      </c>
      <c r="H3" s="74">
        <f aca="true" t="shared" si="5" ref="H3:H8">B3-G3</f>
        <v>36081.89</v>
      </c>
      <c r="I3" s="15">
        <f aca="true" t="shared" si="6" ref="I3:I8">G3/(B3/100)</f>
        <v>27.369013918934943</v>
      </c>
      <c r="J3" s="8">
        <f t="shared" si="1"/>
        <v>72.63098608106506</v>
      </c>
      <c r="K3" s="41">
        <v>1</v>
      </c>
      <c r="L3" s="56">
        <v>217.41</v>
      </c>
      <c r="M3" s="7">
        <f t="shared" si="2"/>
        <v>1.5990168043493607</v>
      </c>
      <c r="N3" s="50">
        <f t="shared" si="3"/>
        <v>13379.070000000002</v>
      </c>
      <c r="O3" s="88">
        <f t="shared" si="4"/>
        <v>98.40098319565064</v>
      </c>
      <c r="P3" s="89">
        <v>2</v>
      </c>
    </row>
    <row r="4" spans="1:16" ht="12.75">
      <c r="A4" s="100" t="s">
        <v>88</v>
      </c>
      <c r="B4" s="202">
        <v>119656.81</v>
      </c>
      <c r="C4" s="202">
        <v>47181</v>
      </c>
      <c r="D4" s="205">
        <v>14705.5</v>
      </c>
      <c r="E4" s="202">
        <v>0</v>
      </c>
      <c r="F4" s="205">
        <v>78.88</v>
      </c>
      <c r="G4" s="202">
        <f t="shared" si="0"/>
        <v>32396.62</v>
      </c>
      <c r="H4" s="74">
        <f t="shared" si="5"/>
        <v>87260.19</v>
      </c>
      <c r="I4" s="15">
        <f t="shared" si="6"/>
        <v>27.074614474512565</v>
      </c>
      <c r="J4" s="8">
        <f t="shared" si="1"/>
        <v>72.92538552548744</v>
      </c>
      <c r="K4" s="41">
        <v>10</v>
      </c>
      <c r="L4" s="56">
        <v>623.14</v>
      </c>
      <c r="M4" s="7">
        <f t="shared" si="2"/>
        <v>1.9234722634645218</v>
      </c>
      <c r="N4" s="50">
        <f t="shared" si="3"/>
        <v>31773.48</v>
      </c>
      <c r="O4" s="88">
        <f t="shared" si="4"/>
        <v>98.07652773653547</v>
      </c>
      <c r="P4" s="89">
        <v>3</v>
      </c>
    </row>
    <row r="5" spans="1:16" ht="12.75">
      <c r="A5" s="99" t="s">
        <v>89</v>
      </c>
      <c r="B5" s="202">
        <v>26456.14</v>
      </c>
      <c r="C5" s="202">
        <v>18529.42</v>
      </c>
      <c r="D5" s="202">
        <v>0</v>
      </c>
      <c r="E5" s="202">
        <v>0</v>
      </c>
      <c r="F5" s="205">
        <v>36.85</v>
      </c>
      <c r="G5" s="202">
        <f t="shared" si="0"/>
        <v>18492.57</v>
      </c>
      <c r="H5" s="74">
        <f t="shared" si="5"/>
        <v>7963.57</v>
      </c>
      <c r="I5" s="15">
        <f t="shared" si="6"/>
        <v>69.89897241245322</v>
      </c>
      <c r="J5" s="8">
        <f t="shared" si="1"/>
        <v>30.101027587546785</v>
      </c>
      <c r="K5" s="41">
        <v>3</v>
      </c>
      <c r="L5" s="56">
        <v>141.12</v>
      </c>
      <c r="M5" s="7">
        <f t="shared" si="2"/>
        <v>0.7631172952164031</v>
      </c>
      <c r="N5" s="50">
        <f t="shared" si="3"/>
        <v>18351.45</v>
      </c>
      <c r="O5" s="88">
        <f t="shared" si="4"/>
        <v>99.2368827047836</v>
      </c>
      <c r="P5" s="89">
        <v>4</v>
      </c>
    </row>
    <row r="6" spans="1:16" ht="12.75">
      <c r="A6" s="100" t="s">
        <v>90</v>
      </c>
      <c r="B6" s="202">
        <v>40533.06</v>
      </c>
      <c r="C6" s="202">
        <v>20355.01</v>
      </c>
      <c r="D6" s="202">
        <v>0</v>
      </c>
      <c r="E6" s="202">
        <v>0</v>
      </c>
      <c r="F6" s="205">
        <v>233</v>
      </c>
      <c r="G6" s="202">
        <f t="shared" si="0"/>
        <v>20122.01</v>
      </c>
      <c r="H6" s="74">
        <f t="shared" si="5"/>
        <v>20411.05</v>
      </c>
      <c r="I6" s="15">
        <f t="shared" si="6"/>
        <v>49.64345154301205</v>
      </c>
      <c r="J6" s="8">
        <f t="shared" si="1"/>
        <v>50.356548456987944</v>
      </c>
      <c r="K6" s="41">
        <v>3</v>
      </c>
      <c r="L6" s="56">
        <v>29.06</v>
      </c>
      <c r="M6" s="7">
        <f t="shared" si="2"/>
        <v>0.14441897206094223</v>
      </c>
      <c r="N6" s="50">
        <f t="shared" si="3"/>
        <v>20092.949999999997</v>
      </c>
      <c r="O6" s="88">
        <f t="shared" si="4"/>
        <v>99.85558102793905</v>
      </c>
      <c r="P6" s="89">
        <v>4</v>
      </c>
    </row>
    <row r="7" spans="1:16" ht="12.75">
      <c r="A7" s="99" t="s">
        <v>91</v>
      </c>
      <c r="B7" s="202">
        <v>31803.31</v>
      </c>
      <c r="C7" s="202">
        <v>19508.18</v>
      </c>
      <c r="D7" s="205">
        <v>79.79</v>
      </c>
      <c r="E7" s="202">
        <v>0</v>
      </c>
      <c r="F7" s="205">
        <v>16.67</v>
      </c>
      <c r="G7" s="202">
        <f t="shared" si="0"/>
        <v>19411.72</v>
      </c>
      <c r="H7" s="74">
        <f t="shared" si="5"/>
        <v>12391.59</v>
      </c>
      <c r="I7" s="15">
        <f t="shared" si="6"/>
        <v>61.03679145346821</v>
      </c>
      <c r="J7" s="8">
        <f t="shared" si="1"/>
        <v>38.963208546531796</v>
      </c>
      <c r="K7" s="41">
        <v>2</v>
      </c>
      <c r="L7" s="56">
        <v>101.95</v>
      </c>
      <c r="M7" s="7">
        <f t="shared" si="2"/>
        <v>0.5251981792442916</v>
      </c>
      <c r="N7" s="50">
        <f t="shared" si="3"/>
        <v>19309.77</v>
      </c>
      <c r="O7" s="88">
        <f t="shared" si="4"/>
        <v>99.4748018207557</v>
      </c>
      <c r="P7" s="89">
        <v>4</v>
      </c>
    </row>
    <row r="8" spans="1:16" ht="13.5" thickBot="1">
      <c r="A8" s="101" t="s">
        <v>92</v>
      </c>
      <c r="B8" s="203">
        <v>48905.83</v>
      </c>
      <c r="C8" s="203">
        <v>20425.52</v>
      </c>
      <c r="D8" s="203">
        <v>0</v>
      </c>
      <c r="E8" s="203">
        <v>0</v>
      </c>
      <c r="F8" s="215">
        <v>72.12</v>
      </c>
      <c r="G8" s="203">
        <f t="shared" si="0"/>
        <v>20353.4</v>
      </c>
      <c r="H8" s="75">
        <f t="shared" si="5"/>
        <v>28552.43</v>
      </c>
      <c r="I8" s="128">
        <f t="shared" si="6"/>
        <v>41.61753312437393</v>
      </c>
      <c r="J8" s="77">
        <f t="shared" si="1"/>
        <v>58.38246687562607</v>
      </c>
      <c r="K8" s="62">
        <v>7</v>
      </c>
      <c r="L8" s="58">
        <v>81.81</v>
      </c>
      <c r="M8" s="7">
        <f t="shared" si="2"/>
        <v>0.40194758615268206</v>
      </c>
      <c r="N8" s="50">
        <f t="shared" si="3"/>
        <v>20271.59</v>
      </c>
      <c r="O8" s="88">
        <f t="shared" si="4"/>
        <v>99.59805241384731</v>
      </c>
      <c r="P8" s="90">
        <v>3</v>
      </c>
    </row>
    <row r="9" spans="1:16" ht="13.5" thickBot="1">
      <c r="A9" s="207" t="s">
        <v>281</v>
      </c>
      <c r="B9" s="188">
        <f aca="true" t="shared" si="7" ref="B9:H9">SUM(B2:B8)</f>
        <v>331409.36000000004</v>
      </c>
      <c r="C9" s="188">
        <f t="shared" si="7"/>
        <v>147018.68999999997</v>
      </c>
      <c r="D9" s="188">
        <f t="shared" si="7"/>
        <v>14788.43</v>
      </c>
      <c r="E9" s="188">
        <f t="shared" si="7"/>
        <v>0</v>
      </c>
      <c r="F9" s="188">
        <f t="shared" si="7"/>
        <v>828.28</v>
      </c>
      <c r="G9" s="188">
        <f t="shared" si="7"/>
        <v>131401.98</v>
      </c>
      <c r="H9" s="179">
        <f t="shared" si="7"/>
        <v>200007.37999999998</v>
      </c>
      <c r="I9" s="64">
        <f>G9/B9*100</f>
        <v>39.649447438660154</v>
      </c>
      <c r="J9" s="163"/>
      <c r="K9" s="228"/>
      <c r="L9" s="63">
        <f>SUM(L2:L8)</f>
        <v>1226.92</v>
      </c>
      <c r="M9" s="163"/>
      <c r="N9" s="179">
        <f>SUM(N2:N8)</f>
        <v>130175.06</v>
      </c>
      <c r="O9" s="208">
        <f>N9/G9*100</f>
        <v>99.0662849981408</v>
      </c>
      <c r="P9" s="178">
        <v>3</v>
      </c>
    </row>
    <row r="10" spans="1:16" ht="13.5" thickBot="1">
      <c r="A10" s="206" t="s">
        <v>282</v>
      </c>
      <c r="B10" s="125">
        <f>AVERAGE(B2:B8)</f>
        <v>47344.19428571429</v>
      </c>
      <c r="C10" s="125">
        <f>AVERAGE(C2:C8)</f>
        <v>21002.669999999995</v>
      </c>
      <c r="D10" s="125"/>
      <c r="E10" s="125"/>
      <c r="F10" s="125"/>
      <c r="G10" s="125">
        <f>AVERAGE(G2:G8)</f>
        <v>18771.71142857143</v>
      </c>
      <c r="H10" s="125">
        <f>AVERAGE(H2:H8)</f>
        <v>28572.482857142855</v>
      </c>
      <c r="I10" s="128">
        <f>G10/B10*100</f>
        <v>39.649447438660154</v>
      </c>
      <c r="J10" s="212"/>
      <c r="K10" s="212"/>
      <c r="L10" s="125"/>
      <c r="M10" s="212"/>
      <c r="N10" s="125"/>
      <c r="O10" s="212"/>
      <c r="P10" s="213">
        <f>AVERAGE(P2:P8)</f>
        <v>3.4285714285714284</v>
      </c>
    </row>
    <row r="11" spans="12:14" ht="13.5" thickBot="1">
      <c r="L11" s="53"/>
      <c r="N11" s="53"/>
    </row>
    <row r="12" spans="1:10" ht="13.5" thickBot="1">
      <c r="A12" s="19"/>
      <c r="B12" s="26" t="s">
        <v>9</v>
      </c>
      <c r="C12" s="24" t="s">
        <v>10</v>
      </c>
      <c r="D12" s="24" t="s">
        <v>11</v>
      </c>
      <c r="E12" s="25" t="s">
        <v>12</v>
      </c>
      <c r="F12" s="5"/>
      <c r="H12" s="53"/>
      <c r="J12" s="53"/>
    </row>
    <row r="13" spans="1:10" ht="12.75">
      <c r="A13" s="17" t="s">
        <v>93</v>
      </c>
      <c r="B13" s="248">
        <v>17</v>
      </c>
      <c r="C13" s="249">
        <v>1.22</v>
      </c>
      <c r="D13" s="249">
        <v>283.75</v>
      </c>
      <c r="E13" s="262">
        <v>72.2</v>
      </c>
      <c r="F13" s="44"/>
      <c r="H13" s="53"/>
      <c r="J13" s="53"/>
    </row>
    <row r="14" spans="1:10" ht="12.75">
      <c r="A14" s="191" t="s">
        <v>309</v>
      </c>
      <c r="B14" s="222">
        <v>18</v>
      </c>
      <c r="C14" s="185">
        <v>1.24</v>
      </c>
      <c r="D14" s="185">
        <v>284.32</v>
      </c>
      <c r="E14" s="224"/>
      <c r="F14" s="44"/>
      <c r="H14" s="53"/>
      <c r="J14" s="53"/>
    </row>
    <row r="15" spans="1:10" ht="12.75">
      <c r="A15" s="192" t="s">
        <v>94</v>
      </c>
      <c r="B15" s="252">
        <v>75</v>
      </c>
      <c r="C15" s="253">
        <v>2.69</v>
      </c>
      <c r="D15" s="254">
        <v>19777.25</v>
      </c>
      <c r="E15" s="255">
        <v>1740</v>
      </c>
      <c r="F15" s="44"/>
      <c r="H15" s="53"/>
      <c r="J15" s="53"/>
    </row>
    <row r="16" spans="1:10" ht="13.5" thickBot="1">
      <c r="A16" s="193" t="s">
        <v>311</v>
      </c>
      <c r="B16" s="225">
        <v>74</v>
      </c>
      <c r="C16" s="183">
        <v>2.69</v>
      </c>
      <c r="D16" s="169">
        <v>19706.38</v>
      </c>
      <c r="E16" s="227"/>
      <c r="F16" s="44"/>
      <c r="H16" s="53"/>
      <c r="J16" s="53"/>
    </row>
    <row r="17" spans="12:14" ht="12.75">
      <c r="L17" s="53"/>
      <c r="N17" s="53"/>
    </row>
    <row r="18" spans="12:14" ht="12.75">
      <c r="L18" s="53"/>
      <c r="N18" s="53"/>
    </row>
    <row r="19" spans="12:14" ht="13.5" thickBot="1">
      <c r="L19" s="53"/>
      <c r="N19" s="53"/>
    </row>
    <row r="20" spans="1:16" ht="13.5" thickBot="1">
      <c r="A20" s="47" t="s">
        <v>13</v>
      </c>
      <c r="B20" s="30" t="s">
        <v>2</v>
      </c>
      <c r="C20" s="46" t="s">
        <v>1</v>
      </c>
      <c r="D20" s="34" t="s">
        <v>293</v>
      </c>
      <c r="E20" s="34" t="s">
        <v>294</v>
      </c>
      <c r="F20" s="34" t="s">
        <v>295</v>
      </c>
      <c r="G20" s="34" t="s">
        <v>296</v>
      </c>
      <c r="H20" s="34" t="s">
        <v>3</v>
      </c>
      <c r="I20" s="34" t="s">
        <v>5</v>
      </c>
      <c r="J20" s="71" t="s">
        <v>4</v>
      </c>
      <c r="K20" s="33" t="s">
        <v>6</v>
      </c>
      <c r="L20" s="61" t="s">
        <v>7</v>
      </c>
      <c r="M20" s="35" t="s">
        <v>8</v>
      </c>
      <c r="N20" s="60" t="s">
        <v>261</v>
      </c>
      <c r="O20" s="25" t="s">
        <v>262</v>
      </c>
      <c r="P20" s="31" t="s">
        <v>289</v>
      </c>
    </row>
    <row r="21" spans="1:16" ht="12.75">
      <c r="A21" s="98" t="s">
        <v>87</v>
      </c>
      <c r="B21" s="201">
        <v>104587.27</v>
      </c>
      <c r="C21" s="201">
        <v>41374.57</v>
      </c>
      <c r="D21" s="204">
        <v>3.14</v>
      </c>
      <c r="E21" s="201">
        <v>0</v>
      </c>
      <c r="F21" s="204">
        <v>623.76</v>
      </c>
      <c r="G21" s="201">
        <f>C21-D21-E21-F21</f>
        <v>40747.67</v>
      </c>
      <c r="H21" s="74">
        <f>B21-G21</f>
        <v>63839.600000000006</v>
      </c>
      <c r="I21" s="15">
        <f>G21/(B21/100)</f>
        <v>38.960449010668306</v>
      </c>
      <c r="J21" s="107">
        <f>H21/(B21/100)</f>
        <v>61.03955098933168</v>
      </c>
      <c r="K21" s="129">
        <v>4</v>
      </c>
      <c r="L21" s="55">
        <v>278.9</v>
      </c>
      <c r="M21" s="7">
        <f>L21/(G21/100)</f>
        <v>0.6844563136984274</v>
      </c>
      <c r="N21" s="51">
        <f>G21-L21</f>
        <v>40468.77</v>
      </c>
      <c r="O21" s="86">
        <f>N21/(G21/100)</f>
        <v>99.31554368630157</v>
      </c>
      <c r="P21" s="87">
        <v>3</v>
      </c>
    </row>
    <row r="22" spans="1:16" ht="12.75">
      <c r="A22" s="99" t="s">
        <v>88</v>
      </c>
      <c r="B22" s="202">
        <v>151460.12</v>
      </c>
      <c r="C22" s="202">
        <v>66689.18</v>
      </c>
      <c r="D22" s="205">
        <v>14785.29</v>
      </c>
      <c r="E22" s="202">
        <v>0</v>
      </c>
      <c r="F22" s="205">
        <v>95.55</v>
      </c>
      <c r="G22" s="216">
        <f>C22-D22-E22-F22</f>
        <v>51808.33999999999</v>
      </c>
      <c r="H22" s="74">
        <f>B22-G22</f>
        <v>99651.78</v>
      </c>
      <c r="I22" s="15">
        <f>G22/(B22/100)</f>
        <v>34.20592826679392</v>
      </c>
      <c r="J22" s="88">
        <f>H22/(B22/100)</f>
        <v>65.79407173320607</v>
      </c>
      <c r="K22" s="109">
        <v>11</v>
      </c>
      <c r="L22" s="56">
        <v>725.09</v>
      </c>
      <c r="M22" s="7">
        <f>L22/(G22/100)</f>
        <v>1.3995623098520436</v>
      </c>
      <c r="N22" s="50">
        <f>G22-L22</f>
        <v>51083.24999999999</v>
      </c>
      <c r="O22" s="88">
        <f>N22/(G22/100)</f>
        <v>98.60043769014797</v>
      </c>
      <c r="P22" s="89">
        <v>3</v>
      </c>
    </row>
    <row r="23" spans="1:16" ht="13.5" thickBot="1">
      <c r="A23" s="101" t="s">
        <v>92</v>
      </c>
      <c r="B23" s="203">
        <v>75361.97</v>
      </c>
      <c r="C23" s="203">
        <v>38954.94</v>
      </c>
      <c r="D23" s="215">
        <v>0</v>
      </c>
      <c r="E23" s="203">
        <v>0</v>
      </c>
      <c r="F23" s="215">
        <v>108.97</v>
      </c>
      <c r="G23" s="217">
        <f>C23-D23-E23-F23</f>
        <v>38845.97</v>
      </c>
      <c r="H23" s="74">
        <f>B23-G23</f>
        <v>36516</v>
      </c>
      <c r="I23" s="15">
        <f>G23/(B23/100)</f>
        <v>51.545852636283264</v>
      </c>
      <c r="J23" s="102">
        <f>H23/(B23/100)</f>
        <v>48.45414736371674</v>
      </c>
      <c r="K23" s="110">
        <v>7</v>
      </c>
      <c r="L23" s="76">
        <v>222.93</v>
      </c>
      <c r="M23" s="130">
        <f>L23/(G23/100)</f>
        <v>0.573881923916432</v>
      </c>
      <c r="N23" s="57">
        <f>G23-L23</f>
        <v>38623.04</v>
      </c>
      <c r="O23" s="102">
        <f>N23/(G23/100)</f>
        <v>99.42611807608357</v>
      </c>
      <c r="P23" s="90">
        <v>4</v>
      </c>
    </row>
    <row r="24" spans="1:16" ht="13.5" thickBot="1">
      <c r="A24" s="207" t="s">
        <v>281</v>
      </c>
      <c r="B24" s="188">
        <f aca="true" t="shared" si="8" ref="B24:H24">SUM(B21:B23)</f>
        <v>331409.36</v>
      </c>
      <c r="C24" s="188">
        <f t="shared" si="8"/>
        <v>147018.69</v>
      </c>
      <c r="D24" s="188">
        <f t="shared" si="8"/>
        <v>14788.43</v>
      </c>
      <c r="E24" s="188">
        <f t="shared" si="8"/>
        <v>0</v>
      </c>
      <c r="F24" s="188">
        <f t="shared" si="8"/>
        <v>828.28</v>
      </c>
      <c r="G24" s="188">
        <f t="shared" si="8"/>
        <v>131401.97999999998</v>
      </c>
      <c r="H24" s="179">
        <f t="shared" si="8"/>
        <v>200007.38</v>
      </c>
      <c r="I24" s="64">
        <f>G24/B24*100</f>
        <v>39.64944743866015</v>
      </c>
      <c r="J24" s="163"/>
      <c r="K24" s="228"/>
      <c r="L24" s="63">
        <f>SUM(L21:L23)</f>
        <v>1226.92</v>
      </c>
      <c r="M24" s="163"/>
      <c r="N24" s="179">
        <f>SUM(N21:N23)</f>
        <v>130175.06</v>
      </c>
      <c r="O24" s="208">
        <f>N24/G24*100</f>
        <v>99.06628499814083</v>
      </c>
      <c r="P24" s="178">
        <v>3</v>
      </c>
    </row>
    <row r="25" spans="1:16" ht="13.5" thickBot="1">
      <c r="A25" s="206" t="s">
        <v>283</v>
      </c>
      <c r="B25" s="125">
        <f>AVERAGE(B21:B23)</f>
        <v>110469.78666666667</v>
      </c>
      <c r="C25" s="125">
        <f>AVERAGE(C21:C23)</f>
        <v>49006.23</v>
      </c>
      <c r="D25" s="125"/>
      <c r="E25" s="125"/>
      <c r="F25" s="125"/>
      <c r="G25" s="125">
        <f>AVERAGE(G21:G23)</f>
        <v>43800.659999999996</v>
      </c>
      <c r="H25" s="125">
        <f>AVERAGE(H21:H23)</f>
        <v>66669.12666666666</v>
      </c>
      <c r="I25" s="128">
        <f>G25/B25*100</f>
        <v>39.64944743866015</v>
      </c>
      <c r="J25" s="212"/>
      <c r="K25" s="212"/>
      <c r="L25" s="125"/>
      <c r="M25" s="212"/>
      <c r="N25" s="125"/>
      <c r="O25" s="212"/>
      <c r="P25" s="213">
        <f>AVERAGE(P17:P23)</f>
        <v>3.3333333333333335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9.00390625" style="0" customWidth="1"/>
    <col min="2" max="2" width="22.25390625" style="0" customWidth="1"/>
    <col min="3" max="4" width="19.75390625" style="0" customWidth="1"/>
    <col min="5" max="5" width="23.75390625" style="0" customWidth="1"/>
    <col min="6" max="7" width="19.25390625" style="0" customWidth="1"/>
    <col min="8" max="8" width="19.375" style="0" customWidth="1"/>
    <col min="9" max="9" width="23.625" style="0" customWidth="1"/>
    <col min="10" max="10" width="15.625" style="0" customWidth="1"/>
    <col min="11" max="11" width="14.25390625" style="0" customWidth="1"/>
    <col min="12" max="12" width="15.00390625" style="0" customWidth="1"/>
    <col min="13" max="13" width="17.25390625" style="0" customWidth="1"/>
    <col min="14" max="14" width="15.875" style="0" customWidth="1"/>
    <col min="15" max="15" width="17.375" style="0" customWidth="1"/>
    <col min="16" max="16" width="22.87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8" t="s">
        <v>113</v>
      </c>
      <c r="B2" s="201">
        <v>25945.4</v>
      </c>
      <c r="C2" s="201">
        <v>9006.04</v>
      </c>
      <c r="D2" s="201">
        <v>0</v>
      </c>
      <c r="E2" s="201">
        <v>0</v>
      </c>
      <c r="F2" s="204">
        <v>17.72</v>
      </c>
      <c r="G2" s="201">
        <f>C2-D2-E2-F2</f>
        <v>8988.320000000002</v>
      </c>
      <c r="H2" s="74">
        <f>B2-G2</f>
        <v>16957.08</v>
      </c>
      <c r="I2" s="15">
        <f>G2/(B2/100)</f>
        <v>34.64321228425849</v>
      </c>
      <c r="J2" s="7">
        <f aca="true" t="shared" si="0" ref="J2:J16">H2/(B2/100)</f>
        <v>65.35678771574152</v>
      </c>
      <c r="K2" s="42">
        <v>3</v>
      </c>
      <c r="L2" s="56">
        <v>485.08</v>
      </c>
      <c r="M2" s="7">
        <f aca="true" t="shared" si="1" ref="M2:M16">L2/(G2/100)</f>
        <v>5.396781601011089</v>
      </c>
      <c r="N2" s="51">
        <f aca="true" t="shared" si="2" ref="N2:N16">G2-L2</f>
        <v>8503.240000000002</v>
      </c>
      <c r="O2" s="86">
        <f aca="true" t="shared" si="3" ref="O2:O17">N2/G2*100</f>
        <v>94.60321839898891</v>
      </c>
      <c r="P2" s="87">
        <v>3</v>
      </c>
    </row>
    <row r="3" spans="1:16" ht="12.75">
      <c r="A3" s="99" t="s">
        <v>114</v>
      </c>
      <c r="B3" s="202">
        <v>27923.43</v>
      </c>
      <c r="C3" s="202">
        <v>8059.21</v>
      </c>
      <c r="D3" s="202">
        <v>0</v>
      </c>
      <c r="E3" s="202">
        <v>0</v>
      </c>
      <c r="F3" s="205">
        <v>18.15</v>
      </c>
      <c r="G3" s="216">
        <f aca="true" t="shared" si="4" ref="G3:G16">C3-D3-E3-F3</f>
        <v>8041.06</v>
      </c>
      <c r="H3" s="74">
        <f aca="true" t="shared" si="5" ref="H3:H16">B3-G3</f>
        <v>19882.37</v>
      </c>
      <c r="I3" s="15">
        <f aca="true" t="shared" si="6" ref="I3:I16">G3/(B3/100)</f>
        <v>28.796820447917753</v>
      </c>
      <c r="J3" s="8">
        <f t="shared" si="0"/>
        <v>71.20317955208223</v>
      </c>
      <c r="K3" s="41">
        <v>7</v>
      </c>
      <c r="L3" s="56">
        <v>2156.63</v>
      </c>
      <c r="M3" s="7">
        <f t="shared" si="1"/>
        <v>26.820220219722277</v>
      </c>
      <c r="N3" s="50">
        <f t="shared" si="2"/>
        <v>5884.43</v>
      </c>
      <c r="O3" s="88">
        <f t="shared" si="3"/>
        <v>73.17977978027773</v>
      </c>
      <c r="P3" s="89">
        <v>2</v>
      </c>
    </row>
    <row r="4" spans="1:16" ht="12.75">
      <c r="A4" s="100" t="s">
        <v>115</v>
      </c>
      <c r="B4" s="202">
        <v>25782.13</v>
      </c>
      <c r="C4" s="202">
        <v>8787.96</v>
      </c>
      <c r="D4" s="202">
        <v>0</v>
      </c>
      <c r="E4" s="202">
        <v>0</v>
      </c>
      <c r="F4" s="205">
        <v>7.89</v>
      </c>
      <c r="G4" s="216">
        <f t="shared" si="4"/>
        <v>8780.07</v>
      </c>
      <c r="H4" s="74">
        <f t="shared" si="5"/>
        <v>17002.06</v>
      </c>
      <c r="I4" s="15">
        <f t="shared" si="6"/>
        <v>34.05486668479291</v>
      </c>
      <c r="J4" s="8">
        <f t="shared" si="0"/>
        <v>65.94513331520709</v>
      </c>
      <c r="K4" s="41">
        <v>7</v>
      </c>
      <c r="L4" s="56">
        <v>1233.04</v>
      </c>
      <c r="M4" s="7">
        <f t="shared" si="1"/>
        <v>14.043623797987944</v>
      </c>
      <c r="N4" s="50">
        <f t="shared" si="2"/>
        <v>7547.03</v>
      </c>
      <c r="O4" s="88">
        <f t="shared" si="3"/>
        <v>85.95637620201205</v>
      </c>
      <c r="P4" s="89">
        <v>3</v>
      </c>
    </row>
    <row r="5" spans="1:16" ht="12.75">
      <c r="A5" s="99" t="s">
        <v>116</v>
      </c>
      <c r="B5" s="202">
        <v>19291.63</v>
      </c>
      <c r="C5" s="202">
        <v>4072.52</v>
      </c>
      <c r="D5" s="202">
        <v>0</v>
      </c>
      <c r="E5" s="202">
        <v>0</v>
      </c>
      <c r="F5" s="205">
        <v>27.76</v>
      </c>
      <c r="G5" s="216">
        <f t="shared" si="4"/>
        <v>4044.7599999999998</v>
      </c>
      <c r="H5" s="74">
        <f t="shared" si="5"/>
        <v>15246.87</v>
      </c>
      <c r="I5" s="15">
        <f t="shared" si="6"/>
        <v>20.966398381059555</v>
      </c>
      <c r="J5" s="8">
        <f t="shared" si="0"/>
        <v>79.03360161894044</v>
      </c>
      <c r="K5" s="41">
        <v>6</v>
      </c>
      <c r="L5" s="56">
        <v>909.01</v>
      </c>
      <c r="M5" s="7">
        <f t="shared" si="1"/>
        <v>22.47376853014765</v>
      </c>
      <c r="N5" s="50">
        <f t="shared" si="2"/>
        <v>3135.75</v>
      </c>
      <c r="O5" s="88">
        <f t="shared" si="3"/>
        <v>77.52623146985236</v>
      </c>
      <c r="P5" s="89">
        <v>2</v>
      </c>
    </row>
    <row r="6" spans="1:16" ht="12.75">
      <c r="A6" s="100" t="s">
        <v>117</v>
      </c>
      <c r="B6" s="202">
        <v>67744.83</v>
      </c>
      <c r="C6" s="202">
        <v>11615.54</v>
      </c>
      <c r="D6" s="205">
        <v>163.68</v>
      </c>
      <c r="E6" s="202">
        <v>0</v>
      </c>
      <c r="F6" s="205">
        <v>52.44</v>
      </c>
      <c r="G6" s="216">
        <f t="shared" si="4"/>
        <v>11399.42</v>
      </c>
      <c r="H6" s="74">
        <f t="shared" si="5"/>
        <v>56345.41</v>
      </c>
      <c r="I6" s="15">
        <f t="shared" si="6"/>
        <v>16.826996244584272</v>
      </c>
      <c r="J6" s="8">
        <f t="shared" si="0"/>
        <v>83.17300375541573</v>
      </c>
      <c r="K6" s="41">
        <v>12</v>
      </c>
      <c r="L6" s="56">
        <v>1760.61</v>
      </c>
      <c r="M6" s="7">
        <f t="shared" si="1"/>
        <v>15.444733153090244</v>
      </c>
      <c r="N6" s="50">
        <f t="shared" si="2"/>
        <v>9638.81</v>
      </c>
      <c r="O6" s="88">
        <f t="shared" si="3"/>
        <v>84.55526684690975</v>
      </c>
      <c r="P6" s="89">
        <v>2</v>
      </c>
    </row>
    <row r="7" spans="1:16" ht="12.75">
      <c r="A7" s="99" t="s">
        <v>118</v>
      </c>
      <c r="B7" s="202">
        <v>13870.19</v>
      </c>
      <c r="C7" s="202">
        <v>1500.88</v>
      </c>
      <c r="D7" s="202">
        <v>0</v>
      </c>
      <c r="E7" s="202">
        <v>0</v>
      </c>
      <c r="F7" s="205">
        <v>9.83</v>
      </c>
      <c r="G7" s="216">
        <f t="shared" si="4"/>
        <v>1491.0500000000002</v>
      </c>
      <c r="H7" s="74">
        <f t="shared" si="5"/>
        <v>12379.14</v>
      </c>
      <c r="I7" s="15">
        <f t="shared" si="6"/>
        <v>10.75003298440757</v>
      </c>
      <c r="J7" s="8">
        <f t="shared" si="0"/>
        <v>89.24996701559243</v>
      </c>
      <c r="K7" s="41">
        <v>9</v>
      </c>
      <c r="L7" s="56">
        <v>377.44</v>
      </c>
      <c r="M7" s="7">
        <f t="shared" si="1"/>
        <v>25.31370510713926</v>
      </c>
      <c r="N7" s="50">
        <f t="shared" si="2"/>
        <v>1113.6100000000001</v>
      </c>
      <c r="O7" s="88">
        <f t="shared" si="3"/>
        <v>74.68629489286074</v>
      </c>
      <c r="P7" s="89">
        <v>1</v>
      </c>
    </row>
    <row r="8" spans="1:16" ht="12.75">
      <c r="A8" s="100" t="s">
        <v>119</v>
      </c>
      <c r="B8" s="202">
        <v>59683.49</v>
      </c>
      <c r="C8" s="202">
        <v>12255.4</v>
      </c>
      <c r="D8" s="202">
        <v>0</v>
      </c>
      <c r="E8" s="202">
        <v>0</v>
      </c>
      <c r="F8" s="205">
        <v>52.57</v>
      </c>
      <c r="G8" s="216">
        <f t="shared" si="4"/>
        <v>12202.83</v>
      </c>
      <c r="H8" s="74">
        <f t="shared" si="5"/>
        <v>47480.659999999996</v>
      </c>
      <c r="I8" s="15">
        <f t="shared" si="6"/>
        <v>20.445905559477172</v>
      </c>
      <c r="J8" s="8">
        <f t="shared" si="0"/>
        <v>79.55409444052283</v>
      </c>
      <c r="K8" s="41">
        <v>5</v>
      </c>
      <c r="L8" s="56">
        <v>2397.83</v>
      </c>
      <c r="M8" s="7">
        <f t="shared" si="1"/>
        <v>19.649786156162136</v>
      </c>
      <c r="N8" s="50">
        <f t="shared" si="2"/>
        <v>9805</v>
      </c>
      <c r="O8" s="88">
        <f t="shared" si="3"/>
        <v>80.35021384383786</v>
      </c>
      <c r="P8" s="89">
        <v>2</v>
      </c>
    </row>
    <row r="9" spans="1:16" ht="12.75">
      <c r="A9" s="99" t="s">
        <v>120</v>
      </c>
      <c r="B9" s="202">
        <v>22346.83</v>
      </c>
      <c r="C9" s="202">
        <v>9996.61</v>
      </c>
      <c r="D9" s="205">
        <v>89.78</v>
      </c>
      <c r="E9" s="202">
        <v>0</v>
      </c>
      <c r="F9" s="205">
        <v>13.68</v>
      </c>
      <c r="G9" s="216">
        <f t="shared" si="4"/>
        <v>9893.15</v>
      </c>
      <c r="H9" s="74">
        <f t="shared" si="5"/>
        <v>12453.680000000002</v>
      </c>
      <c r="I9" s="15">
        <f t="shared" si="6"/>
        <v>44.27093238727819</v>
      </c>
      <c r="J9" s="8">
        <f t="shared" si="0"/>
        <v>55.729067612721806</v>
      </c>
      <c r="K9" s="41">
        <v>7</v>
      </c>
      <c r="L9" s="56">
        <v>1291.75</v>
      </c>
      <c r="M9" s="7">
        <f t="shared" si="1"/>
        <v>13.05701419669165</v>
      </c>
      <c r="N9" s="50">
        <f t="shared" si="2"/>
        <v>8601.4</v>
      </c>
      <c r="O9" s="88">
        <f t="shared" si="3"/>
        <v>86.94298580330835</v>
      </c>
      <c r="P9" s="89">
        <v>3</v>
      </c>
    </row>
    <row r="10" spans="1:16" ht="12.75">
      <c r="A10" s="100" t="s">
        <v>121</v>
      </c>
      <c r="B10" s="202">
        <v>35565.23</v>
      </c>
      <c r="C10" s="202">
        <v>11003.95</v>
      </c>
      <c r="D10" s="202">
        <v>0</v>
      </c>
      <c r="E10" s="202">
        <v>0</v>
      </c>
      <c r="F10" s="205">
        <v>34.34</v>
      </c>
      <c r="G10" s="216">
        <f t="shared" si="4"/>
        <v>10969.61</v>
      </c>
      <c r="H10" s="74">
        <f t="shared" si="5"/>
        <v>24595.620000000003</v>
      </c>
      <c r="I10" s="15">
        <f t="shared" si="6"/>
        <v>30.843635764481206</v>
      </c>
      <c r="J10" s="8">
        <f t="shared" si="0"/>
        <v>69.1563642355188</v>
      </c>
      <c r="K10" s="41">
        <v>9</v>
      </c>
      <c r="L10" s="56">
        <v>3941.48</v>
      </c>
      <c r="M10" s="7">
        <f t="shared" si="1"/>
        <v>35.93090365108696</v>
      </c>
      <c r="N10" s="50">
        <f t="shared" si="2"/>
        <v>7028.130000000001</v>
      </c>
      <c r="O10" s="88">
        <f t="shared" si="3"/>
        <v>64.06909634891305</v>
      </c>
      <c r="P10" s="89">
        <v>3</v>
      </c>
    </row>
    <row r="11" spans="1:16" ht="12.75">
      <c r="A11" s="99" t="s">
        <v>122</v>
      </c>
      <c r="B11" s="202">
        <v>9711.12</v>
      </c>
      <c r="C11" s="202">
        <v>3005.13</v>
      </c>
      <c r="D11" s="202">
        <v>0</v>
      </c>
      <c r="E11" s="202">
        <v>0</v>
      </c>
      <c r="F11" s="205">
        <v>15.51</v>
      </c>
      <c r="G11" s="216">
        <f t="shared" si="4"/>
        <v>2989.62</v>
      </c>
      <c r="H11" s="74">
        <f t="shared" si="5"/>
        <v>6721.500000000001</v>
      </c>
      <c r="I11" s="15">
        <f t="shared" si="6"/>
        <v>30.785532461755178</v>
      </c>
      <c r="J11" s="8">
        <f t="shared" si="0"/>
        <v>69.21446753824482</v>
      </c>
      <c r="K11" s="41">
        <v>5</v>
      </c>
      <c r="L11" s="56">
        <v>1117.75</v>
      </c>
      <c r="M11" s="7">
        <f t="shared" si="1"/>
        <v>37.38769475719322</v>
      </c>
      <c r="N11" s="50">
        <f t="shared" si="2"/>
        <v>1871.87</v>
      </c>
      <c r="O11" s="88">
        <f t="shared" si="3"/>
        <v>62.61230524280678</v>
      </c>
      <c r="P11" s="89">
        <v>3</v>
      </c>
    </row>
    <row r="12" spans="1:16" ht="12.75">
      <c r="A12" s="100" t="s">
        <v>123</v>
      </c>
      <c r="B12" s="202">
        <v>9805.41</v>
      </c>
      <c r="C12" s="202">
        <v>1680.67</v>
      </c>
      <c r="D12" s="202">
        <v>0</v>
      </c>
      <c r="E12" s="202">
        <v>0</v>
      </c>
      <c r="F12" s="205">
        <v>4.09</v>
      </c>
      <c r="G12" s="216">
        <f t="shared" si="4"/>
        <v>1676.5800000000002</v>
      </c>
      <c r="H12" s="74">
        <f t="shared" si="5"/>
        <v>8128.83</v>
      </c>
      <c r="I12" s="15">
        <f t="shared" si="6"/>
        <v>17.098520102678012</v>
      </c>
      <c r="J12" s="8">
        <f t="shared" si="0"/>
        <v>82.90147989732198</v>
      </c>
      <c r="K12" s="41">
        <v>4</v>
      </c>
      <c r="L12" s="56">
        <v>689.03</v>
      </c>
      <c r="M12" s="7">
        <f t="shared" si="1"/>
        <v>41.09735294468501</v>
      </c>
      <c r="N12" s="50">
        <f t="shared" si="2"/>
        <v>987.5500000000002</v>
      </c>
      <c r="O12" s="88">
        <f t="shared" si="3"/>
        <v>58.90264705531499</v>
      </c>
      <c r="P12" s="89">
        <v>2</v>
      </c>
    </row>
    <row r="13" spans="1:16" ht="12.75">
      <c r="A13" s="99" t="s">
        <v>124</v>
      </c>
      <c r="B13" s="202">
        <v>21423.97</v>
      </c>
      <c r="C13" s="202">
        <v>3432.39</v>
      </c>
      <c r="D13" s="205">
        <v>15.11</v>
      </c>
      <c r="E13" s="202">
        <v>0</v>
      </c>
      <c r="F13" s="205">
        <v>1.28</v>
      </c>
      <c r="G13" s="216">
        <f t="shared" si="4"/>
        <v>3415.9999999999995</v>
      </c>
      <c r="H13" s="74">
        <f t="shared" si="5"/>
        <v>18007.97</v>
      </c>
      <c r="I13" s="15">
        <f t="shared" si="6"/>
        <v>15.944757204196979</v>
      </c>
      <c r="J13" s="8">
        <f t="shared" si="0"/>
        <v>84.05524279580303</v>
      </c>
      <c r="K13" s="41">
        <v>4</v>
      </c>
      <c r="L13" s="56">
        <v>324.14</v>
      </c>
      <c r="M13" s="7">
        <f t="shared" si="1"/>
        <v>9.48887587822014</v>
      </c>
      <c r="N13" s="50">
        <f t="shared" si="2"/>
        <v>3091.8599999999997</v>
      </c>
      <c r="O13" s="88">
        <f t="shared" si="3"/>
        <v>90.51112412177986</v>
      </c>
      <c r="P13" s="89">
        <v>2</v>
      </c>
    </row>
    <row r="14" spans="1:16" ht="12.75">
      <c r="A14" s="100" t="s">
        <v>125</v>
      </c>
      <c r="B14" s="202">
        <v>47947.5</v>
      </c>
      <c r="C14" s="202">
        <v>18896.98</v>
      </c>
      <c r="D14" s="202">
        <v>0</v>
      </c>
      <c r="E14" s="202">
        <v>0</v>
      </c>
      <c r="F14" s="205">
        <v>20.14</v>
      </c>
      <c r="G14" s="216">
        <f t="shared" si="4"/>
        <v>18876.84</v>
      </c>
      <c r="H14" s="74">
        <f t="shared" si="5"/>
        <v>29070.66</v>
      </c>
      <c r="I14" s="15">
        <f t="shared" si="6"/>
        <v>39.36981073048647</v>
      </c>
      <c r="J14" s="8">
        <f t="shared" si="0"/>
        <v>60.63018926951353</v>
      </c>
      <c r="K14" s="41">
        <v>4</v>
      </c>
      <c r="L14" s="56">
        <v>2653.49</v>
      </c>
      <c r="M14" s="7">
        <f t="shared" si="1"/>
        <v>14.05685485494394</v>
      </c>
      <c r="N14" s="50">
        <f t="shared" si="2"/>
        <v>16223.35</v>
      </c>
      <c r="O14" s="88">
        <f t="shared" si="3"/>
        <v>85.94314514505605</v>
      </c>
      <c r="P14" s="89">
        <v>3</v>
      </c>
    </row>
    <row r="15" spans="1:16" ht="12.75">
      <c r="A15" s="99" t="s">
        <v>126</v>
      </c>
      <c r="B15" s="202">
        <v>59547.34</v>
      </c>
      <c r="C15" s="202">
        <v>29204.95</v>
      </c>
      <c r="D15" s="202">
        <v>0</v>
      </c>
      <c r="E15" s="205">
        <v>12223.66</v>
      </c>
      <c r="F15" s="205">
        <v>53.17</v>
      </c>
      <c r="G15" s="216">
        <f t="shared" si="4"/>
        <v>16928.120000000003</v>
      </c>
      <c r="H15" s="74">
        <f t="shared" si="5"/>
        <v>42619.219999999994</v>
      </c>
      <c r="I15" s="15">
        <f t="shared" si="6"/>
        <v>28.428003669013602</v>
      </c>
      <c r="J15" s="8">
        <f t="shared" si="0"/>
        <v>71.5719963309864</v>
      </c>
      <c r="K15" s="41">
        <v>6</v>
      </c>
      <c r="L15" s="56">
        <v>1841.66</v>
      </c>
      <c r="M15" s="7">
        <f t="shared" si="1"/>
        <v>10.879294333924854</v>
      </c>
      <c r="N15" s="50">
        <f t="shared" si="2"/>
        <v>15086.460000000003</v>
      </c>
      <c r="O15" s="88">
        <f t="shared" si="3"/>
        <v>89.12070566607515</v>
      </c>
      <c r="P15" s="89">
        <v>4</v>
      </c>
    </row>
    <row r="16" spans="1:16" ht="13.5" thickBot="1">
      <c r="A16" s="101" t="s">
        <v>127</v>
      </c>
      <c r="B16" s="203">
        <v>29356.17</v>
      </c>
      <c r="C16" s="203">
        <v>15903.93</v>
      </c>
      <c r="D16" s="203">
        <v>0</v>
      </c>
      <c r="E16" s="215">
        <v>12779.4</v>
      </c>
      <c r="F16" s="215">
        <v>6.48</v>
      </c>
      <c r="G16" s="217">
        <f t="shared" si="4"/>
        <v>3118.0500000000006</v>
      </c>
      <c r="H16" s="75">
        <f t="shared" si="5"/>
        <v>26238.12</v>
      </c>
      <c r="I16" s="128">
        <f t="shared" si="6"/>
        <v>10.621446871305082</v>
      </c>
      <c r="J16" s="77">
        <f t="shared" si="0"/>
        <v>89.37855312869493</v>
      </c>
      <c r="K16" s="62">
        <v>2</v>
      </c>
      <c r="L16" s="56">
        <v>703.72</v>
      </c>
      <c r="M16" s="7">
        <f t="shared" si="1"/>
        <v>22.569233976363428</v>
      </c>
      <c r="N16" s="50">
        <f t="shared" si="2"/>
        <v>2414.330000000001</v>
      </c>
      <c r="O16" s="88">
        <f t="shared" si="3"/>
        <v>77.43076602363658</v>
      </c>
      <c r="P16" s="90">
        <v>4</v>
      </c>
    </row>
    <row r="17" spans="1:16" ht="13.5" thickBot="1">
      <c r="A17" s="207" t="s">
        <v>281</v>
      </c>
      <c r="B17" s="188">
        <f aca="true" t="shared" si="7" ref="B17:H17">SUM(B2:B16)</f>
        <v>475944.66999999987</v>
      </c>
      <c r="C17" s="188">
        <f t="shared" si="7"/>
        <v>148422.16</v>
      </c>
      <c r="D17" s="188">
        <f t="shared" si="7"/>
        <v>268.57</v>
      </c>
      <c r="E17" s="188">
        <f t="shared" si="7"/>
        <v>25003.059999999998</v>
      </c>
      <c r="F17" s="188">
        <f t="shared" si="7"/>
        <v>335.05</v>
      </c>
      <c r="G17" s="188">
        <f t="shared" si="7"/>
        <v>122815.48</v>
      </c>
      <c r="H17" s="179">
        <f t="shared" si="7"/>
        <v>353129.18999999994</v>
      </c>
      <c r="I17" s="64">
        <f>G17/B17*100</f>
        <v>25.804570938886663</v>
      </c>
      <c r="J17" s="163"/>
      <c r="K17" s="228"/>
      <c r="L17" s="63">
        <f>SUM(L2:L16)</f>
        <v>21882.66</v>
      </c>
      <c r="M17" s="163"/>
      <c r="N17" s="179">
        <f>SUM(N2:N16)</f>
        <v>100932.82000000002</v>
      </c>
      <c r="O17" s="208">
        <f t="shared" si="3"/>
        <v>82.18249035056495</v>
      </c>
      <c r="P17" s="178">
        <v>3</v>
      </c>
    </row>
    <row r="18" spans="1:16" ht="13.5" thickBot="1">
      <c r="A18" s="206" t="s">
        <v>282</v>
      </c>
      <c r="B18" s="125">
        <f>AVERAGE(B2:B16)</f>
        <v>31729.644666666656</v>
      </c>
      <c r="C18" s="125">
        <f>AVERAGE(C2:C16)</f>
        <v>9894.810666666666</v>
      </c>
      <c r="D18" s="125"/>
      <c r="E18" s="125"/>
      <c r="F18" s="125"/>
      <c r="G18" s="125">
        <f>AVERAGE(G2:G16)</f>
        <v>8187.698666666666</v>
      </c>
      <c r="H18" s="125">
        <f>AVERAGE(H2:H16)</f>
        <v>23541.945999999996</v>
      </c>
      <c r="I18" s="128">
        <f>G18/B18*100</f>
        <v>25.804570938886663</v>
      </c>
      <c r="J18" s="212"/>
      <c r="K18" s="212"/>
      <c r="L18" s="125"/>
      <c r="M18" s="212"/>
      <c r="N18" s="125"/>
      <c r="O18" s="212"/>
      <c r="P18" s="213">
        <f>AVERAGE(P2:P16)</f>
        <v>2.6</v>
      </c>
    </row>
    <row r="19" spans="12:14" ht="13.5" thickBot="1">
      <c r="L19" s="53"/>
      <c r="N19" s="53"/>
    </row>
    <row r="20" spans="1:10" ht="13.5" thickBot="1">
      <c r="A20" s="19"/>
      <c r="B20" s="26" t="s">
        <v>9</v>
      </c>
      <c r="C20" s="24" t="s">
        <v>10</v>
      </c>
      <c r="D20" s="24" t="s">
        <v>11</v>
      </c>
      <c r="E20" s="25" t="s">
        <v>12</v>
      </c>
      <c r="H20" s="53"/>
      <c r="J20" s="53"/>
    </row>
    <row r="21" spans="1:10" ht="12.75">
      <c r="A21" s="17" t="s">
        <v>128</v>
      </c>
      <c r="B21" s="248">
        <v>28</v>
      </c>
      <c r="C21" s="249">
        <v>4.41</v>
      </c>
      <c r="D21" s="250">
        <v>2149.94</v>
      </c>
      <c r="E21" s="258">
        <v>781.69</v>
      </c>
      <c r="H21" s="53"/>
      <c r="J21" s="53"/>
    </row>
    <row r="22" spans="1:10" ht="12.75">
      <c r="A22" s="191" t="s">
        <v>309</v>
      </c>
      <c r="B22" s="222">
        <v>28</v>
      </c>
      <c r="C22" s="185">
        <v>4.43</v>
      </c>
      <c r="D22" s="167">
        <v>2152.56</v>
      </c>
      <c r="E22" s="186"/>
      <c r="H22" s="53"/>
      <c r="J22" s="53"/>
    </row>
    <row r="23" spans="1:10" ht="12.75">
      <c r="A23" s="192" t="s">
        <v>129</v>
      </c>
      <c r="B23" s="252">
        <v>139</v>
      </c>
      <c r="C23" s="253">
        <v>0.34</v>
      </c>
      <c r="D23" s="254">
        <v>13051.13</v>
      </c>
      <c r="E23" s="260">
        <v>727.63</v>
      </c>
      <c r="H23" s="53"/>
      <c r="J23" s="53"/>
    </row>
    <row r="24" spans="1:10" ht="13.5" thickBot="1">
      <c r="A24" s="193" t="s">
        <v>311</v>
      </c>
      <c r="B24" s="225">
        <v>131</v>
      </c>
      <c r="C24" s="183">
        <v>0.35</v>
      </c>
      <c r="D24" s="230">
        <v>14452.76</v>
      </c>
      <c r="E24" s="184"/>
      <c r="H24" s="53"/>
      <c r="J24" s="53"/>
    </row>
    <row r="25" spans="12:14" ht="12.75">
      <c r="L25" s="53"/>
      <c r="N25" s="53"/>
    </row>
    <row r="26" spans="12:14" ht="12.75">
      <c r="L26" s="53"/>
      <c r="N26" s="53"/>
    </row>
    <row r="27" spans="12:14" ht="13.5" thickBot="1">
      <c r="L27" s="53"/>
      <c r="N27" s="53"/>
    </row>
    <row r="28" spans="1:16" ht="13.5" thickBot="1">
      <c r="A28" s="47" t="s">
        <v>13</v>
      </c>
      <c r="B28" s="30" t="s">
        <v>2</v>
      </c>
      <c r="C28" s="46" t="s">
        <v>1</v>
      </c>
      <c r="D28" s="34" t="s">
        <v>293</v>
      </c>
      <c r="E28" s="34" t="s">
        <v>294</v>
      </c>
      <c r="F28" s="34" t="s">
        <v>295</v>
      </c>
      <c r="G28" s="34" t="s">
        <v>296</v>
      </c>
      <c r="H28" s="34" t="s">
        <v>3</v>
      </c>
      <c r="I28" s="34" t="s">
        <v>5</v>
      </c>
      <c r="J28" s="35" t="s">
        <v>4</v>
      </c>
      <c r="K28" s="46" t="s">
        <v>6</v>
      </c>
      <c r="L28" s="61" t="s">
        <v>7</v>
      </c>
      <c r="M28" s="35" t="s">
        <v>8</v>
      </c>
      <c r="N28" s="60" t="s">
        <v>261</v>
      </c>
      <c r="O28" s="25" t="s">
        <v>262</v>
      </c>
      <c r="P28" s="31" t="s">
        <v>289</v>
      </c>
    </row>
    <row r="29" spans="1:16" ht="12.75">
      <c r="A29" s="98" t="s">
        <v>117</v>
      </c>
      <c r="B29" s="201">
        <v>89168.8</v>
      </c>
      <c r="C29" s="201">
        <v>15047.93</v>
      </c>
      <c r="D29" s="204">
        <v>178.79</v>
      </c>
      <c r="E29" s="201">
        <v>0</v>
      </c>
      <c r="F29" s="204">
        <v>53.72</v>
      </c>
      <c r="G29" s="201">
        <f>C29-D29-E29-F29</f>
        <v>14815.42</v>
      </c>
      <c r="H29" s="74">
        <f>B29-G29</f>
        <v>74353.38</v>
      </c>
      <c r="I29" s="15">
        <f>G29/(B29/100)</f>
        <v>16.615026780667677</v>
      </c>
      <c r="J29" s="7">
        <f>H29/(B29/100)</f>
        <v>83.38497321933232</v>
      </c>
      <c r="K29" s="42">
        <v>13</v>
      </c>
      <c r="L29" s="56">
        <v>2084.75</v>
      </c>
      <c r="M29" s="7">
        <f>L29/(G29/100)</f>
        <v>14.071487679728282</v>
      </c>
      <c r="N29" s="51">
        <f>G29-L29</f>
        <v>12730.67</v>
      </c>
      <c r="O29" s="86">
        <f>N29/C29*100</f>
        <v>84.60080555930284</v>
      </c>
      <c r="P29" s="87">
        <v>2</v>
      </c>
    </row>
    <row r="30" spans="1:16" ht="12.75">
      <c r="A30" s="99" t="s">
        <v>119</v>
      </c>
      <c r="B30" s="202">
        <v>88686.24</v>
      </c>
      <c r="C30" s="202">
        <v>19333.06</v>
      </c>
      <c r="D30" s="202">
        <v>0</v>
      </c>
      <c r="E30" s="202">
        <v>0</v>
      </c>
      <c r="F30" s="205">
        <v>95.84</v>
      </c>
      <c r="G30" s="216">
        <f>C30-D30-E30-F30</f>
        <v>19237.22</v>
      </c>
      <c r="H30" s="74">
        <f>B30-G30</f>
        <v>69449.02</v>
      </c>
      <c r="I30" s="15">
        <f>G30/(B30/100)</f>
        <v>21.69132438132454</v>
      </c>
      <c r="J30" s="8">
        <f>H30/(B30/100)</f>
        <v>78.30867561867545</v>
      </c>
      <c r="K30" s="41">
        <v>9</v>
      </c>
      <c r="L30" s="56">
        <v>4424.59</v>
      </c>
      <c r="M30" s="8">
        <f>L30/(G30/100)</f>
        <v>23.00015282873513</v>
      </c>
      <c r="N30" s="50">
        <f>G30-L30</f>
        <v>14812.630000000001</v>
      </c>
      <c r="O30" s="88">
        <f>N30/G30*100</f>
        <v>76.99984717126486</v>
      </c>
      <c r="P30" s="89">
        <v>2</v>
      </c>
    </row>
    <row r="31" spans="1:16" ht="12.75">
      <c r="A31" s="100" t="s">
        <v>121</v>
      </c>
      <c r="B31" s="202">
        <v>85186.22</v>
      </c>
      <c r="C31" s="202">
        <v>23191.54</v>
      </c>
      <c r="D31" s="202">
        <v>0</v>
      </c>
      <c r="E31" s="202">
        <v>0</v>
      </c>
      <c r="F31" s="205">
        <v>65.98</v>
      </c>
      <c r="G31" s="216">
        <f>C31-D31-E31-F31</f>
        <v>23125.56</v>
      </c>
      <c r="H31" s="74">
        <f>B31-G31</f>
        <v>62060.66</v>
      </c>
      <c r="I31" s="15">
        <f>G31/(B31/100)</f>
        <v>27.147066743893554</v>
      </c>
      <c r="J31" s="8">
        <f>H31/(B31/100)</f>
        <v>72.85293325610645</v>
      </c>
      <c r="K31" s="41">
        <v>13</v>
      </c>
      <c r="L31" s="56">
        <v>5493.03</v>
      </c>
      <c r="M31" s="8">
        <f>L31/(G31/100)</f>
        <v>23.753068033811935</v>
      </c>
      <c r="N31" s="50">
        <f>G31-L31</f>
        <v>17632.530000000002</v>
      </c>
      <c r="O31" s="88">
        <f>N31/G31*100</f>
        <v>76.24693196618807</v>
      </c>
      <c r="P31" s="89">
        <v>2</v>
      </c>
    </row>
    <row r="32" spans="1:16" ht="12.75">
      <c r="A32" s="99" t="s">
        <v>125</v>
      </c>
      <c r="B32" s="202">
        <v>98217.76</v>
      </c>
      <c r="C32" s="202">
        <v>36952.8</v>
      </c>
      <c r="D32" s="205">
        <v>89.78</v>
      </c>
      <c r="E32" s="202">
        <v>0</v>
      </c>
      <c r="F32" s="205">
        <v>51.96</v>
      </c>
      <c r="G32" s="216">
        <f>C32-D32-E32-F32</f>
        <v>36811.060000000005</v>
      </c>
      <c r="H32" s="74">
        <f>B32-G32</f>
        <v>61406.69999999999</v>
      </c>
      <c r="I32" s="15">
        <f>G32/(B32/100)</f>
        <v>37.47902619648423</v>
      </c>
      <c r="J32" s="8">
        <f>H32/(B32/100)</f>
        <v>62.52097380351577</v>
      </c>
      <c r="K32" s="41">
        <v>9</v>
      </c>
      <c r="L32" s="56">
        <v>6101.86</v>
      </c>
      <c r="M32" s="8">
        <f>L32/(G32/100)</f>
        <v>16.576159447731197</v>
      </c>
      <c r="N32" s="50">
        <f>G32-L32</f>
        <v>30709.200000000004</v>
      </c>
      <c r="O32" s="88">
        <f>N32/G32*100</f>
        <v>83.4238405522688</v>
      </c>
      <c r="P32" s="89">
        <v>3</v>
      </c>
    </row>
    <row r="33" spans="1:16" ht="13.5" thickBot="1">
      <c r="A33" s="101" t="s">
        <v>126</v>
      </c>
      <c r="B33" s="203">
        <v>114685.64</v>
      </c>
      <c r="C33" s="203">
        <v>53896.85</v>
      </c>
      <c r="D33" s="203">
        <v>0</v>
      </c>
      <c r="E33" s="215">
        <v>25003.05</v>
      </c>
      <c r="F33" s="215">
        <v>67.54</v>
      </c>
      <c r="G33" s="217">
        <f>C33-D33-E33-F33</f>
        <v>28826.26</v>
      </c>
      <c r="H33" s="75">
        <f>B33-G33</f>
        <v>85859.38</v>
      </c>
      <c r="I33" s="128">
        <f>G33/(B33/100)</f>
        <v>25.135021263342125</v>
      </c>
      <c r="J33" s="77">
        <f>H33/(B33/100)</f>
        <v>74.86497873665789</v>
      </c>
      <c r="K33" s="62">
        <v>11</v>
      </c>
      <c r="L33" s="56">
        <v>3778.42</v>
      </c>
      <c r="M33" s="8">
        <f>L33/(G33/100)</f>
        <v>13.107562340726826</v>
      </c>
      <c r="N33" s="57">
        <f>G33-L33</f>
        <v>25047.839999999997</v>
      </c>
      <c r="O33" s="102">
        <f>N33/G33*100</f>
        <v>86.89243765927317</v>
      </c>
      <c r="P33" s="90">
        <v>4</v>
      </c>
    </row>
    <row r="34" spans="1:16" ht="13.5" thickBot="1">
      <c r="A34" s="207" t="s">
        <v>281</v>
      </c>
      <c r="B34" s="188">
        <f aca="true" t="shared" si="8" ref="B34:H34">SUM(B29:B33)</f>
        <v>475944.66000000003</v>
      </c>
      <c r="C34" s="188">
        <f t="shared" si="8"/>
        <v>148422.18000000002</v>
      </c>
      <c r="D34" s="188">
        <f t="shared" si="8"/>
        <v>268.57</v>
      </c>
      <c r="E34" s="188">
        <f t="shared" si="8"/>
        <v>25003.05</v>
      </c>
      <c r="F34" s="188">
        <f t="shared" si="8"/>
        <v>335.04</v>
      </c>
      <c r="G34" s="188">
        <f t="shared" si="8"/>
        <v>122815.52</v>
      </c>
      <c r="H34" s="179">
        <f t="shared" si="8"/>
        <v>353129.14</v>
      </c>
      <c r="I34" s="64">
        <f>G34/B34*100</f>
        <v>25.804579885400962</v>
      </c>
      <c r="J34" s="163"/>
      <c r="K34" s="228"/>
      <c r="L34" s="63">
        <f>SUM(L29:L33)</f>
        <v>21882.65</v>
      </c>
      <c r="M34" s="163"/>
      <c r="N34" s="179">
        <f>SUM(N29:N33)</f>
        <v>100932.87</v>
      </c>
      <c r="O34" s="208">
        <f>N34/G34*100</f>
        <v>82.182504295874</v>
      </c>
      <c r="P34" s="178">
        <v>3</v>
      </c>
    </row>
    <row r="35" spans="1:16" ht="13.5" thickBot="1">
      <c r="A35" s="206" t="s">
        <v>283</v>
      </c>
      <c r="B35" s="125">
        <f>AVERAGE(B29:B33)</f>
        <v>95188.932</v>
      </c>
      <c r="C35" s="125">
        <f>AVERAGE(C29:C33)</f>
        <v>29684.436000000005</v>
      </c>
      <c r="D35" s="125"/>
      <c r="E35" s="125"/>
      <c r="F35" s="125"/>
      <c r="G35" s="125">
        <f>AVERAGE(G29:G33)</f>
        <v>24563.104</v>
      </c>
      <c r="H35" s="125">
        <f>AVERAGE(H29:H33)</f>
        <v>70625.82800000001</v>
      </c>
      <c r="I35" s="128">
        <f>G35/B35*100</f>
        <v>25.804579885400962</v>
      </c>
      <c r="J35" s="212"/>
      <c r="K35" s="212"/>
      <c r="L35" s="125"/>
      <c r="M35" s="212"/>
      <c r="N35" s="125"/>
      <c r="O35" s="212"/>
      <c r="P35" s="213">
        <f>AVERAGE(P29:P33)</f>
        <v>2.6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4.00390625" style="0" customWidth="1"/>
    <col min="2" max="2" width="24.125" style="0" customWidth="1"/>
    <col min="3" max="4" width="19.75390625" style="0" customWidth="1"/>
    <col min="5" max="5" width="23.75390625" style="0" customWidth="1"/>
    <col min="6" max="7" width="18.75390625" style="0" customWidth="1"/>
    <col min="8" max="8" width="18.875" style="0" customWidth="1"/>
    <col min="9" max="9" width="24.875" style="0" customWidth="1"/>
    <col min="10" max="10" width="14.125" style="0" customWidth="1"/>
    <col min="11" max="11" width="16.75390625" style="0" customWidth="1"/>
    <col min="12" max="12" width="17.25390625" style="0" customWidth="1"/>
    <col min="13" max="13" width="17.125" style="0" customWidth="1"/>
    <col min="14" max="14" width="14.625" style="0" customWidth="1"/>
    <col min="15" max="15" width="16.375" style="0" customWidth="1"/>
    <col min="16" max="16" width="21.75390625" style="0" customWidth="1"/>
  </cols>
  <sheetData>
    <row r="1" spans="1:16" ht="13.5" thickBot="1">
      <c r="A1" s="45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83" t="s">
        <v>147</v>
      </c>
      <c r="B2" s="201">
        <v>87198.7</v>
      </c>
      <c r="C2" s="201">
        <v>41180.56</v>
      </c>
      <c r="D2" s="204">
        <v>21119.75</v>
      </c>
      <c r="E2" s="201">
        <v>0</v>
      </c>
      <c r="F2" s="201">
        <v>0</v>
      </c>
      <c r="G2" s="201">
        <f>C2-D2-E2-F2</f>
        <v>20060.809999999998</v>
      </c>
      <c r="H2" s="74">
        <f>B2-G2</f>
        <v>67137.89</v>
      </c>
      <c r="I2" s="15">
        <f>G2/(B2/100)</f>
        <v>23.005859032302084</v>
      </c>
      <c r="J2" s="7">
        <f aca="true" t="shared" si="0" ref="J2:J11">H2/(B2/100)</f>
        <v>76.99414096769792</v>
      </c>
      <c r="K2" s="111">
        <v>8</v>
      </c>
      <c r="L2" s="55">
        <v>1203.2</v>
      </c>
      <c r="M2" s="7">
        <f aca="true" t="shared" si="1" ref="M2:M11">L2/(G2/100)</f>
        <v>5.997763799168629</v>
      </c>
      <c r="N2" s="51">
        <f aca="true" t="shared" si="2" ref="N2:N11">G2-L2</f>
        <v>18857.609999999997</v>
      </c>
      <c r="O2" s="86">
        <f aca="true" t="shared" si="3" ref="O2:O11">N2/(G2/100)</f>
        <v>94.00223620083136</v>
      </c>
      <c r="P2" s="87">
        <v>2</v>
      </c>
    </row>
    <row r="3" spans="1:16" ht="12.75">
      <c r="A3" s="48" t="s">
        <v>148</v>
      </c>
      <c r="B3" s="202">
        <v>34942.08</v>
      </c>
      <c r="C3" s="202">
        <v>16724.37</v>
      </c>
      <c r="D3" s="205">
        <v>710.3</v>
      </c>
      <c r="E3" s="202">
        <v>0</v>
      </c>
      <c r="F3" s="202">
        <v>0</v>
      </c>
      <c r="G3" s="216">
        <f aca="true" t="shared" si="4" ref="G3:G11">C3-D3-E3-F3</f>
        <v>16014.07</v>
      </c>
      <c r="H3" s="74">
        <f aca="true" t="shared" si="5" ref="H3:H11">B3-G3</f>
        <v>18928.010000000002</v>
      </c>
      <c r="I3" s="15">
        <f aca="true" t="shared" si="6" ref="I3:I11">G3/(B3/100)</f>
        <v>45.830328360532626</v>
      </c>
      <c r="J3" s="8">
        <f t="shared" si="0"/>
        <v>54.16967163946737</v>
      </c>
      <c r="K3" s="112">
        <v>2</v>
      </c>
      <c r="L3" s="56">
        <v>702.56</v>
      </c>
      <c r="M3" s="7">
        <f t="shared" si="1"/>
        <v>4.387142056953666</v>
      </c>
      <c r="N3" s="50">
        <f t="shared" si="2"/>
        <v>15311.51</v>
      </c>
      <c r="O3" s="88">
        <f t="shared" si="3"/>
        <v>95.61285794304634</v>
      </c>
      <c r="P3" s="89">
        <v>4</v>
      </c>
    </row>
    <row r="4" spans="1:16" ht="12.75">
      <c r="A4" s="49" t="s">
        <v>149</v>
      </c>
      <c r="B4" s="202">
        <v>14226.51</v>
      </c>
      <c r="C4" s="202">
        <v>7798.11</v>
      </c>
      <c r="D4" s="202">
        <v>0</v>
      </c>
      <c r="E4" s="202">
        <v>0</v>
      </c>
      <c r="F4" s="202">
        <v>0</v>
      </c>
      <c r="G4" s="216">
        <f t="shared" si="4"/>
        <v>7798.11</v>
      </c>
      <c r="H4" s="74">
        <f t="shared" si="5"/>
        <v>6428.400000000001</v>
      </c>
      <c r="I4" s="15">
        <f t="shared" si="6"/>
        <v>54.81393539244692</v>
      </c>
      <c r="J4" s="8">
        <f t="shared" si="0"/>
        <v>45.18606460755309</v>
      </c>
      <c r="K4" s="112">
        <v>3</v>
      </c>
      <c r="L4" s="56">
        <v>215.01</v>
      </c>
      <c r="M4" s="7">
        <f t="shared" si="1"/>
        <v>2.7572065538957515</v>
      </c>
      <c r="N4" s="50">
        <f t="shared" si="2"/>
        <v>7583.099999999999</v>
      </c>
      <c r="O4" s="88">
        <f t="shared" si="3"/>
        <v>97.24279344610424</v>
      </c>
      <c r="P4" s="89">
        <v>4</v>
      </c>
    </row>
    <row r="5" spans="1:16" ht="12.75">
      <c r="A5" s="48" t="s">
        <v>150</v>
      </c>
      <c r="B5" s="202">
        <v>27849.59</v>
      </c>
      <c r="C5" s="202">
        <v>11957.56</v>
      </c>
      <c r="D5" s="202">
        <v>0</v>
      </c>
      <c r="E5" s="205">
        <v>6861.52</v>
      </c>
      <c r="F5" s="202">
        <v>0</v>
      </c>
      <c r="G5" s="216">
        <f t="shared" si="4"/>
        <v>5096.039999999999</v>
      </c>
      <c r="H5" s="74">
        <f t="shared" si="5"/>
        <v>22753.550000000003</v>
      </c>
      <c r="I5" s="15">
        <f t="shared" si="6"/>
        <v>18.29843814576803</v>
      </c>
      <c r="J5" s="8">
        <f t="shared" si="0"/>
        <v>81.70156185423197</v>
      </c>
      <c r="K5" s="112">
        <v>7</v>
      </c>
      <c r="L5" s="56">
        <v>2955.7</v>
      </c>
      <c r="M5" s="7">
        <f t="shared" si="1"/>
        <v>57.99993720614438</v>
      </c>
      <c r="N5" s="50">
        <f t="shared" si="2"/>
        <v>2140.3399999999992</v>
      </c>
      <c r="O5" s="88">
        <f t="shared" si="3"/>
        <v>42.00006279385561</v>
      </c>
      <c r="P5" s="89">
        <v>3</v>
      </c>
    </row>
    <row r="6" spans="1:16" ht="12.75">
      <c r="A6" s="49" t="s">
        <v>151</v>
      </c>
      <c r="B6" s="202">
        <v>57843.56</v>
      </c>
      <c r="C6" s="202">
        <v>23806.58</v>
      </c>
      <c r="D6" s="205">
        <v>457.26</v>
      </c>
      <c r="E6" s="202">
        <v>0</v>
      </c>
      <c r="F6" s="202">
        <v>0</v>
      </c>
      <c r="G6" s="216">
        <f t="shared" si="4"/>
        <v>23349.320000000003</v>
      </c>
      <c r="H6" s="74">
        <f t="shared" si="5"/>
        <v>34494.23999999999</v>
      </c>
      <c r="I6" s="15">
        <f t="shared" si="6"/>
        <v>40.366326000681845</v>
      </c>
      <c r="J6" s="8">
        <f t="shared" si="0"/>
        <v>59.63367399931814</v>
      </c>
      <c r="K6" s="112">
        <v>12</v>
      </c>
      <c r="L6" s="56">
        <v>3566.66</v>
      </c>
      <c r="M6" s="7">
        <f t="shared" si="1"/>
        <v>15.275220006407036</v>
      </c>
      <c r="N6" s="50">
        <f t="shared" si="2"/>
        <v>19782.660000000003</v>
      </c>
      <c r="O6" s="88">
        <f t="shared" si="3"/>
        <v>84.72477999359296</v>
      </c>
      <c r="P6" s="89">
        <v>3</v>
      </c>
    </row>
    <row r="7" spans="1:16" ht="12.75">
      <c r="A7" s="48" t="s">
        <v>152</v>
      </c>
      <c r="B7" s="202">
        <v>20092.78</v>
      </c>
      <c r="C7" s="202">
        <v>10136.44</v>
      </c>
      <c r="D7" s="202">
        <v>0</v>
      </c>
      <c r="E7" s="202">
        <v>0</v>
      </c>
      <c r="F7" s="202">
        <v>0</v>
      </c>
      <c r="G7" s="216">
        <f t="shared" si="4"/>
        <v>10136.44</v>
      </c>
      <c r="H7" s="74">
        <f t="shared" si="5"/>
        <v>9956.339999999998</v>
      </c>
      <c r="I7" s="15">
        <f t="shared" si="6"/>
        <v>50.44817093503239</v>
      </c>
      <c r="J7" s="8">
        <f t="shared" si="0"/>
        <v>49.551829064967606</v>
      </c>
      <c r="K7" s="112">
        <v>3</v>
      </c>
      <c r="L7" s="56">
        <v>183.9</v>
      </c>
      <c r="M7" s="7">
        <f t="shared" si="1"/>
        <v>1.8142464218206786</v>
      </c>
      <c r="N7" s="50">
        <f t="shared" si="2"/>
        <v>9952.54</v>
      </c>
      <c r="O7" s="88">
        <f t="shared" si="3"/>
        <v>98.18575357817933</v>
      </c>
      <c r="P7" s="89">
        <v>4</v>
      </c>
    </row>
    <row r="8" spans="1:16" ht="12.75">
      <c r="A8" s="49" t="s">
        <v>153</v>
      </c>
      <c r="B8" s="202">
        <v>23008.82</v>
      </c>
      <c r="C8" s="202">
        <v>6614.19</v>
      </c>
      <c r="D8" s="202">
        <v>0</v>
      </c>
      <c r="E8" s="205">
        <v>10.98</v>
      </c>
      <c r="F8" s="202">
        <v>0</v>
      </c>
      <c r="G8" s="216">
        <f t="shared" si="4"/>
        <v>6603.21</v>
      </c>
      <c r="H8" s="74">
        <f t="shared" si="5"/>
        <v>16405.61</v>
      </c>
      <c r="I8" s="15">
        <f t="shared" si="6"/>
        <v>28.69860340512899</v>
      </c>
      <c r="J8" s="8">
        <f t="shared" si="0"/>
        <v>71.30139659487101</v>
      </c>
      <c r="K8" s="112">
        <v>7</v>
      </c>
      <c r="L8" s="56">
        <v>3603.69</v>
      </c>
      <c r="M8" s="7">
        <f t="shared" si="1"/>
        <v>54.57482042824626</v>
      </c>
      <c r="N8" s="50">
        <f t="shared" si="2"/>
        <v>2999.52</v>
      </c>
      <c r="O8" s="88">
        <f t="shared" si="3"/>
        <v>45.42517957175374</v>
      </c>
      <c r="P8" s="89">
        <v>2</v>
      </c>
    </row>
    <row r="9" spans="1:16" ht="12.75">
      <c r="A9" s="48" t="s">
        <v>154</v>
      </c>
      <c r="B9" s="202">
        <v>19064.61</v>
      </c>
      <c r="C9" s="202">
        <v>13786.02</v>
      </c>
      <c r="D9" s="202">
        <v>0</v>
      </c>
      <c r="E9" s="205">
        <v>3529.08</v>
      </c>
      <c r="F9" s="202">
        <v>0</v>
      </c>
      <c r="G9" s="216">
        <f t="shared" si="4"/>
        <v>10256.94</v>
      </c>
      <c r="H9" s="74">
        <f t="shared" si="5"/>
        <v>8807.67</v>
      </c>
      <c r="I9" s="15">
        <f t="shared" si="6"/>
        <v>53.80094321362986</v>
      </c>
      <c r="J9" s="8">
        <f t="shared" si="0"/>
        <v>46.199056786370136</v>
      </c>
      <c r="K9" s="112">
        <v>4</v>
      </c>
      <c r="L9" s="56">
        <v>1213.55</v>
      </c>
      <c r="M9" s="7">
        <f t="shared" si="1"/>
        <v>11.831501402952536</v>
      </c>
      <c r="N9" s="50">
        <f t="shared" si="2"/>
        <v>9043.390000000001</v>
      </c>
      <c r="O9" s="88">
        <f t="shared" si="3"/>
        <v>88.16849859704747</v>
      </c>
      <c r="P9" s="89">
        <v>4</v>
      </c>
    </row>
    <row r="10" spans="1:16" ht="12.75">
      <c r="A10" s="49" t="s">
        <v>155</v>
      </c>
      <c r="B10" s="202">
        <v>24720.51</v>
      </c>
      <c r="C10" s="202">
        <v>6476.63</v>
      </c>
      <c r="D10" s="202">
        <v>0</v>
      </c>
      <c r="E10" s="202">
        <v>0</v>
      </c>
      <c r="F10" s="202">
        <v>0</v>
      </c>
      <c r="G10" s="216">
        <f t="shared" si="4"/>
        <v>6476.63</v>
      </c>
      <c r="H10" s="74">
        <f t="shared" si="5"/>
        <v>18243.879999999997</v>
      </c>
      <c r="I10" s="15">
        <f t="shared" si="6"/>
        <v>26.19941902493112</v>
      </c>
      <c r="J10" s="8">
        <f t="shared" si="0"/>
        <v>73.80058097506887</v>
      </c>
      <c r="K10" s="112">
        <v>8</v>
      </c>
      <c r="L10" s="56">
        <v>2606.36</v>
      </c>
      <c r="M10" s="7">
        <f t="shared" si="1"/>
        <v>40.24253353981932</v>
      </c>
      <c r="N10" s="50">
        <f t="shared" si="2"/>
        <v>3870.27</v>
      </c>
      <c r="O10" s="88">
        <f t="shared" si="3"/>
        <v>59.75746646018068</v>
      </c>
      <c r="P10" s="89">
        <v>2</v>
      </c>
    </row>
    <row r="11" spans="1:16" ht="13.5" thickBot="1">
      <c r="A11" s="104" t="s">
        <v>156</v>
      </c>
      <c r="B11" s="203">
        <v>7404.94</v>
      </c>
      <c r="C11" s="203">
        <v>3055.46</v>
      </c>
      <c r="D11" s="203">
        <v>0</v>
      </c>
      <c r="E11" s="203">
        <v>0</v>
      </c>
      <c r="F11" s="203">
        <v>0</v>
      </c>
      <c r="G11" s="217">
        <f t="shared" si="4"/>
        <v>3055.46</v>
      </c>
      <c r="H11" s="74">
        <f t="shared" si="5"/>
        <v>4349.48</v>
      </c>
      <c r="I11" s="15">
        <f t="shared" si="6"/>
        <v>41.26245452360182</v>
      </c>
      <c r="J11" s="54">
        <f t="shared" si="0"/>
        <v>58.73754547639819</v>
      </c>
      <c r="K11" s="113">
        <v>5</v>
      </c>
      <c r="L11" s="58">
        <v>1911.1</v>
      </c>
      <c r="M11" s="7">
        <f t="shared" si="1"/>
        <v>62.54704692583113</v>
      </c>
      <c r="N11" s="57">
        <f t="shared" si="2"/>
        <v>1144.3600000000001</v>
      </c>
      <c r="O11" s="102">
        <f t="shared" si="3"/>
        <v>37.45295307416887</v>
      </c>
      <c r="P11" s="90">
        <v>3</v>
      </c>
    </row>
    <row r="12" spans="1:16" ht="13.5" thickBot="1">
      <c r="A12" s="207" t="s">
        <v>281</v>
      </c>
      <c r="B12" s="188">
        <f aca="true" t="shared" si="7" ref="B12:H12">SUM(B2:B11)</f>
        <v>316352.1</v>
      </c>
      <c r="C12" s="188">
        <f t="shared" si="7"/>
        <v>141535.91999999998</v>
      </c>
      <c r="D12" s="188">
        <f t="shared" si="7"/>
        <v>22287.309999999998</v>
      </c>
      <c r="E12" s="188">
        <f t="shared" si="7"/>
        <v>10401.58</v>
      </c>
      <c r="F12" s="188">
        <f t="shared" si="7"/>
        <v>0</v>
      </c>
      <c r="G12" s="188">
        <f t="shared" si="7"/>
        <v>108847.03000000003</v>
      </c>
      <c r="H12" s="179">
        <f t="shared" si="7"/>
        <v>207505.07</v>
      </c>
      <c r="I12" s="64">
        <f>G12/B12*100</f>
        <v>34.40692506861818</v>
      </c>
      <c r="J12" s="208"/>
      <c r="K12" s="211"/>
      <c r="L12" s="63">
        <f>SUM(L2:L11)</f>
        <v>18161.73</v>
      </c>
      <c r="M12" s="218"/>
      <c r="N12" s="179">
        <f>SUM(N2:N11)</f>
        <v>90685.3</v>
      </c>
      <c r="O12" s="208">
        <f>N12/G12*100</f>
        <v>83.31444597064336</v>
      </c>
      <c r="P12" s="232">
        <v>3</v>
      </c>
    </row>
    <row r="13" spans="1:16" ht="13.5" thickBot="1">
      <c r="A13" s="206" t="s">
        <v>282</v>
      </c>
      <c r="B13" s="125">
        <f>AVERAGE(B2:B11)</f>
        <v>31635.21</v>
      </c>
      <c r="C13" s="125">
        <f>AVERAGE(C2:C11)</f>
        <v>14153.591999999999</v>
      </c>
      <c r="D13" s="125"/>
      <c r="E13" s="125"/>
      <c r="F13" s="125"/>
      <c r="G13" s="125">
        <f>AVERAGE(G2:G11)</f>
        <v>10884.703000000003</v>
      </c>
      <c r="H13" s="125">
        <f>AVERAGE(H2:H11)</f>
        <v>20750.507</v>
      </c>
      <c r="I13" s="128">
        <f>G13/B13*100</f>
        <v>34.40692506861817</v>
      </c>
      <c r="J13" s="210"/>
      <c r="K13" s="210"/>
      <c r="L13" s="125"/>
      <c r="M13" s="125"/>
      <c r="N13" s="125"/>
      <c r="O13" s="212"/>
      <c r="P13" s="213">
        <f>AVERAGE(P2:P11)</f>
        <v>3.1</v>
      </c>
    </row>
    <row r="14" spans="3:12" ht="13.5" thickBot="1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8" ht="13.5" thickBot="1">
      <c r="A15" s="18"/>
      <c r="B15" s="33" t="s">
        <v>9</v>
      </c>
      <c r="C15" s="34" t="s">
        <v>10</v>
      </c>
      <c r="D15" s="34" t="s">
        <v>11</v>
      </c>
      <c r="E15" s="35" t="s">
        <v>12</v>
      </c>
      <c r="F15" s="4"/>
      <c r="G15" s="4"/>
      <c r="H15" s="4"/>
    </row>
    <row r="16" spans="1:8" ht="12.75">
      <c r="A16" s="173" t="s">
        <v>157</v>
      </c>
      <c r="B16" s="248">
        <v>21</v>
      </c>
      <c r="C16" s="249">
        <v>16.69</v>
      </c>
      <c r="D16" s="250">
        <v>3271.05</v>
      </c>
      <c r="E16" s="262">
        <v>865.2</v>
      </c>
      <c r="F16" s="4"/>
      <c r="G16" s="4"/>
      <c r="H16" s="4"/>
    </row>
    <row r="17" spans="1:8" ht="12.75">
      <c r="A17" s="191" t="s">
        <v>309</v>
      </c>
      <c r="B17" s="222">
        <v>23</v>
      </c>
      <c r="C17" s="185">
        <v>11.21</v>
      </c>
      <c r="D17" s="167">
        <v>3223.44</v>
      </c>
      <c r="E17" s="224"/>
      <c r="F17" s="4"/>
      <c r="G17" s="4"/>
      <c r="H17" s="4"/>
    </row>
    <row r="18" spans="1:8" ht="12.75">
      <c r="A18" s="175" t="s">
        <v>158</v>
      </c>
      <c r="B18" s="252">
        <v>114</v>
      </c>
      <c r="C18" s="253">
        <v>2.55</v>
      </c>
      <c r="D18" s="254">
        <v>19102.73</v>
      </c>
      <c r="E18" s="263">
        <v>813.3</v>
      </c>
      <c r="F18" s="4"/>
      <c r="G18" s="4"/>
      <c r="H18" s="4"/>
    </row>
    <row r="19" spans="1:8" ht="13.5" thickBot="1">
      <c r="A19" s="193" t="s">
        <v>311</v>
      </c>
      <c r="B19" s="225">
        <v>108</v>
      </c>
      <c r="C19" s="183">
        <v>2.43</v>
      </c>
      <c r="D19" s="169">
        <v>19482.8</v>
      </c>
      <c r="E19" s="227"/>
      <c r="F19" s="4"/>
      <c r="G19" s="4"/>
      <c r="H19" s="4"/>
    </row>
    <row r="20" spans="1:12" ht="12.75">
      <c r="A20" s="10"/>
      <c r="B20" s="12"/>
      <c r="C20" s="13"/>
      <c r="D20" s="13"/>
      <c r="E20" s="13"/>
      <c r="F20" s="13"/>
      <c r="G20" s="13"/>
      <c r="H20" s="14"/>
      <c r="I20" s="13"/>
      <c r="J20" s="4"/>
      <c r="K20" s="4"/>
      <c r="L20" s="4"/>
    </row>
    <row r="21" spans="1:12" ht="12.75">
      <c r="A21" s="10"/>
      <c r="B21" s="12"/>
      <c r="C21" s="13"/>
      <c r="D21" s="13"/>
      <c r="E21" s="13"/>
      <c r="F21" s="13"/>
      <c r="G21" s="13"/>
      <c r="H21" s="14"/>
      <c r="I21" s="13"/>
      <c r="J21" s="4"/>
      <c r="K21" s="4"/>
      <c r="L21" s="4"/>
    </row>
    <row r="22" spans="3:13" ht="13.5" thickBo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6" ht="13.5" thickBot="1">
      <c r="A23" s="45" t="s">
        <v>13</v>
      </c>
      <c r="B23" s="30" t="s">
        <v>2</v>
      </c>
      <c r="C23" s="46" t="s">
        <v>1</v>
      </c>
      <c r="D23" s="34" t="s">
        <v>293</v>
      </c>
      <c r="E23" s="34" t="s">
        <v>294</v>
      </c>
      <c r="F23" s="34" t="s">
        <v>295</v>
      </c>
      <c r="G23" s="34" t="s">
        <v>296</v>
      </c>
      <c r="H23" s="34" t="s">
        <v>3</v>
      </c>
      <c r="I23" s="34" t="s">
        <v>5</v>
      </c>
      <c r="J23" s="35" t="s">
        <v>4</v>
      </c>
      <c r="K23" s="26" t="s">
        <v>6</v>
      </c>
      <c r="L23" s="24" t="s">
        <v>7</v>
      </c>
      <c r="M23" s="25" t="s">
        <v>8</v>
      </c>
      <c r="N23" s="30" t="s">
        <v>261</v>
      </c>
      <c r="O23" s="22" t="s">
        <v>262</v>
      </c>
      <c r="P23" s="31" t="s">
        <v>289</v>
      </c>
    </row>
    <row r="24" spans="1:16" ht="12.75">
      <c r="A24" s="105" t="s">
        <v>147</v>
      </c>
      <c r="B24" s="201">
        <v>107296.23</v>
      </c>
      <c r="C24" s="201">
        <v>51317</v>
      </c>
      <c r="D24" s="204">
        <v>21119.75</v>
      </c>
      <c r="E24" s="201">
        <v>0</v>
      </c>
      <c r="F24" s="201">
        <v>0</v>
      </c>
      <c r="G24" s="201">
        <f>C24-D24-E24-F24</f>
        <v>30197.25</v>
      </c>
      <c r="H24" s="74">
        <f>B24-G24</f>
        <v>77098.98</v>
      </c>
      <c r="I24" s="15">
        <f>G24/(B24/100)</f>
        <v>28.14381269500336</v>
      </c>
      <c r="J24" s="107">
        <f>H24/(B24/100)</f>
        <v>71.85618730499665</v>
      </c>
      <c r="K24" s="108">
        <v>8</v>
      </c>
      <c r="L24" s="59">
        <v>1387.1</v>
      </c>
      <c r="M24" s="39">
        <f>L24/(G24/100)</f>
        <v>4.593464636680491</v>
      </c>
      <c r="N24" s="74">
        <f>G24-L24</f>
        <v>28810.15</v>
      </c>
      <c r="O24" s="86">
        <f>N24/(G24/100)</f>
        <v>95.4065353633195</v>
      </c>
      <c r="P24" s="87">
        <v>2</v>
      </c>
    </row>
    <row r="25" spans="1:16" ht="12.75">
      <c r="A25" s="95" t="s">
        <v>149</v>
      </c>
      <c r="B25" s="202">
        <v>40230.43</v>
      </c>
      <c r="C25" s="202">
        <v>22343.02</v>
      </c>
      <c r="D25" s="231">
        <v>0</v>
      </c>
      <c r="E25" s="205">
        <v>183.22</v>
      </c>
      <c r="F25" s="202">
        <v>0</v>
      </c>
      <c r="G25" s="216">
        <f>C25-D25-E25-F25</f>
        <v>22159.8</v>
      </c>
      <c r="H25" s="74">
        <f>B25-G25</f>
        <v>18070.63</v>
      </c>
      <c r="I25" s="15">
        <f>G25/(B25/100)</f>
        <v>55.0821853010271</v>
      </c>
      <c r="J25" s="88">
        <f>H25/(B25/100)</f>
        <v>44.91781469897289</v>
      </c>
      <c r="K25" s="109">
        <v>8</v>
      </c>
      <c r="L25" s="56">
        <v>3783.35</v>
      </c>
      <c r="M25" s="8">
        <f>L25/(G25/100)</f>
        <v>17.073033150118682</v>
      </c>
      <c r="N25" s="103">
        <f>G25-L25</f>
        <v>18376.45</v>
      </c>
      <c r="O25" s="88">
        <f>N25/(G25/100)</f>
        <v>82.92696684988132</v>
      </c>
      <c r="P25" s="89">
        <v>4</v>
      </c>
    </row>
    <row r="26" spans="1:16" ht="12.75">
      <c r="A26" s="96" t="s">
        <v>151</v>
      </c>
      <c r="B26" s="202">
        <v>98927.92</v>
      </c>
      <c r="C26" s="202">
        <v>41695.23</v>
      </c>
      <c r="D26" s="205">
        <v>1167.56</v>
      </c>
      <c r="E26" s="202">
        <v>0</v>
      </c>
      <c r="F26" s="202">
        <v>0</v>
      </c>
      <c r="G26" s="216">
        <f>C26-D26-E26-F26</f>
        <v>40527.670000000006</v>
      </c>
      <c r="H26" s="74">
        <f>B26-G26</f>
        <v>58400.24999999999</v>
      </c>
      <c r="I26" s="15">
        <f>G26/(B26/100)</f>
        <v>40.966867594102865</v>
      </c>
      <c r="J26" s="88">
        <f>H26/(B26/100)</f>
        <v>59.033132405897135</v>
      </c>
      <c r="K26" s="109">
        <v>15</v>
      </c>
      <c r="L26" s="56">
        <v>4966.59</v>
      </c>
      <c r="M26" s="8">
        <f>L26/(G26/100)</f>
        <v>12.254812576197939</v>
      </c>
      <c r="N26" s="103">
        <f>G26-L26</f>
        <v>35561.08</v>
      </c>
      <c r="O26" s="88">
        <f>N26/(G26/100)</f>
        <v>87.74518742380205</v>
      </c>
      <c r="P26" s="89">
        <v>3</v>
      </c>
    </row>
    <row r="27" spans="1:16" ht="13.5" thickBot="1">
      <c r="A27" s="106" t="s">
        <v>153</v>
      </c>
      <c r="B27" s="203">
        <v>69896.89</v>
      </c>
      <c r="C27" s="203">
        <v>26180.66</v>
      </c>
      <c r="D27" s="203">
        <v>0</v>
      </c>
      <c r="E27" s="215">
        <v>10218.36</v>
      </c>
      <c r="F27" s="203">
        <v>0</v>
      </c>
      <c r="G27" s="217">
        <f>C27-D27-E27-F27</f>
        <v>15962.3</v>
      </c>
      <c r="H27" s="74">
        <f>B27-G27</f>
        <v>53934.59</v>
      </c>
      <c r="I27" s="15">
        <f>G27/(B27/100)</f>
        <v>22.836924504080226</v>
      </c>
      <c r="J27" s="102">
        <f>H27/(B27/100)</f>
        <v>77.16307549591977</v>
      </c>
      <c r="K27" s="110">
        <v>10</v>
      </c>
      <c r="L27" s="76">
        <v>8024.69</v>
      </c>
      <c r="M27" s="77">
        <f>L27/(G27/100)</f>
        <v>50.27276770891413</v>
      </c>
      <c r="N27" s="103">
        <f>G27-L27</f>
        <v>7937.61</v>
      </c>
      <c r="O27" s="88">
        <f>N27/(G27/100)</f>
        <v>49.72723229108587</v>
      </c>
      <c r="P27" s="90">
        <v>3</v>
      </c>
    </row>
    <row r="28" spans="1:16" ht="13.5" thickBot="1">
      <c r="A28" s="207" t="s">
        <v>281</v>
      </c>
      <c r="B28" s="188">
        <f aca="true" t="shared" si="8" ref="B28:H28">SUM(B24:B27)</f>
        <v>316351.47000000003</v>
      </c>
      <c r="C28" s="188">
        <f t="shared" si="8"/>
        <v>141535.91</v>
      </c>
      <c r="D28" s="188">
        <f t="shared" si="8"/>
        <v>22287.31</v>
      </c>
      <c r="E28" s="188">
        <f t="shared" si="8"/>
        <v>10401.58</v>
      </c>
      <c r="F28" s="188">
        <f t="shared" si="8"/>
        <v>0</v>
      </c>
      <c r="G28" s="188">
        <f t="shared" si="8"/>
        <v>108847.02</v>
      </c>
      <c r="H28" s="179">
        <f t="shared" si="8"/>
        <v>207504.44999999998</v>
      </c>
      <c r="I28" s="64">
        <f>G28/B28*100</f>
        <v>34.406990427450836</v>
      </c>
      <c r="J28" s="163"/>
      <c r="K28" s="228"/>
      <c r="L28" s="63">
        <f>SUM(L24:L27)</f>
        <v>18161.73</v>
      </c>
      <c r="M28" s="218"/>
      <c r="N28" s="179">
        <f>SUM(N24:N27)</f>
        <v>90685.29000000001</v>
      </c>
      <c r="O28" s="208">
        <f>N28/G28*100</f>
        <v>83.31444443770717</v>
      </c>
      <c r="P28" s="178">
        <v>3</v>
      </c>
    </row>
    <row r="29" spans="1:16" ht="13.5" thickBot="1">
      <c r="A29" s="206" t="s">
        <v>283</v>
      </c>
      <c r="B29" s="125">
        <f>AVERAGE(B24:B27)</f>
        <v>79087.86750000001</v>
      </c>
      <c r="C29" s="125">
        <f>AVERAGE(C24:C27)</f>
        <v>35383.9775</v>
      </c>
      <c r="D29" s="125"/>
      <c r="E29" s="125"/>
      <c r="F29" s="125"/>
      <c r="G29" s="125">
        <f>AVERAGE(G24:G27)</f>
        <v>27211.755</v>
      </c>
      <c r="H29" s="125">
        <f>AVERAGE(H24:H27)</f>
        <v>51876.112499999996</v>
      </c>
      <c r="I29" s="128">
        <f>G29/B29*100</f>
        <v>34.406990427450836</v>
      </c>
      <c r="J29" s="212"/>
      <c r="K29" s="212"/>
      <c r="L29" s="125"/>
      <c r="M29" s="125"/>
      <c r="N29" s="125"/>
      <c r="O29" s="212"/>
      <c r="P29" s="213">
        <f>AVERAGE(P24:P27)</f>
        <v>3</v>
      </c>
    </row>
    <row r="33" ht="12.75">
      <c r="D33" s="73"/>
    </row>
    <row r="34" ht="12.75">
      <c r="D34" s="73"/>
    </row>
    <row r="35" ht="12.75">
      <c r="D35" s="73"/>
    </row>
    <row r="36" ht="12.75">
      <c r="D36" s="73"/>
    </row>
    <row r="41" ht="12.75">
      <c r="B41" s="72"/>
    </row>
    <row r="42" ht="12.75">
      <c r="B42" s="72"/>
    </row>
    <row r="43" ht="12.75">
      <c r="B43" s="72"/>
    </row>
    <row r="44" ht="12.75">
      <c r="B44" s="72"/>
    </row>
    <row r="45" ht="12.75">
      <c r="B45" s="72"/>
    </row>
    <row r="46" ht="12.75">
      <c r="B46" s="72"/>
    </row>
    <row r="47" ht="12.75">
      <c r="B47" s="72"/>
    </row>
    <row r="48" ht="12.75">
      <c r="B48" s="72"/>
    </row>
    <row r="49" ht="12.75">
      <c r="B49" s="72"/>
    </row>
    <row r="50" ht="12.75">
      <c r="B50" s="7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28.875" style="0" customWidth="1"/>
    <col min="2" max="2" width="23.625" style="0" customWidth="1"/>
    <col min="3" max="4" width="19.75390625" style="0" customWidth="1"/>
    <col min="5" max="5" width="23.75390625" style="0" customWidth="1"/>
    <col min="6" max="7" width="19.00390625" style="0" customWidth="1"/>
    <col min="8" max="8" width="19.625" style="0" customWidth="1"/>
    <col min="9" max="9" width="23.75390625" style="0" customWidth="1"/>
    <col min="10" max="10" width="12.75390625" style="0" customWidth="1"/>
    <col min="11" max="11" width="15.875" style="0" customWidth="1"/>
    <col min="12" max="12" width="15.625" style="0" customWidth="1"/>
    <col min="13" max="13" width="16.875" style="0" customWidth="1"/>
    <col min="14" max="14" width="16.00390625" style="0" customWidth="1"/>
    <col min="15" max="15" width="17.375" style="0" customWidth="1"/>
    <col min="16" max="16" width="23.37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25" t="s">
        <v>262</v>
      </c>
      <c r="P1" s="31" t="s">
        <v>289</v>
      </c>
    </row>
    <row r="2" spans="1:16" ht="12.75">
      <c r="A2" s="98" t="s">
        <v>233</v>
      </c>
      <c r="B2" s="201">
        <v>16231.41</v>
      </c>
      <c r="C2" s="201">
        <v>1955.36</v>
      </c>
      <c r="D2" s="204">
        <v>0.01</v>
      </c>
      <c r="E2" s="201">
        <v>0</v>
      </c>
      <c r="F2" s="204">
        <v>39.3</v>
      </c>
      <c r="G2" s="201">
        <f>C2-D2-E2-F2</f>
        <v>1916.05</v>
      </c>
      <c r="H2" s="74">
        <f>B2-G2</f>
        <v>14315.36</v>
      </c>
      <c r="I2" s="15">
        <f>G2/(B2/100)</f>
        <v>11.804581364157519</v>
      </c>
      <c r="J2" s="7">
        <f aca="true" t="shared" si="0" ref="J2:J23">H2/(B2/100)</f>
        <v>88.19541863584249</v>
      </c>
      <c r="K2" s="42">
        <v>7</v>
      </c>
      <c r="L2" s="56">
        <v>521.33</v>
      </c>
      <c r="M2" s="115">
        <f aca="true" t="shared" si="1" ref="M2:M23">L2/(G2/100)</f>
        <v>27.208580151874955</v>
      </c>
      <c r="N2" s="51">
        <f aca="true" t="shared" si="2" ref="N2:N23">G2-L2</f>
        <v>1394.7199999999998</v>
      </c>
      <c r="O2" s="86">
        <f aca="true" t="shared" si="3" ref="O2:O23">N2/(G2/100)</f>
        <v>72.79141984812505</v>
      </c>
      <c r="P2" s="87">
        <v>1</v>
      </c>
    </row>
    <row r="3" spans="1:16" ht="12.75">
      <c r="A3" s="99" t="s">
        <v>234</v>
      </c>
      <c r="B3" s="202">
        <v>4805.81</v>
      </c>
      <c r="C3" s="202">
        <v>238.19</v>
      </c>
      <c r="D3" s="202">
        <v>0</v>
      </c>
      <c r="E3" s="202">
        <v>0</v>
      </c>
      <c r="F3" s="205">
        <v>1.67</v>
      </c>
      <c r="G3" s="202">
        <f>C3-D3-E3-F3</f>
        <v>236.52</v>
      </c>
      <c r="H3" s="103">
        <f>B3-G3</f>
        <v>4569.29</v>
      </c>
      <c r="I3" s="6">
        <f>G3/(B3/100)</f>
        <v>4.921542882469344</v>
      </c>
      <c r="J3" s="8">
        <f t="shared" si="0"/>
        <v>95.07845711753065</v>
      </c>
      <c r="K3" s="41">
        <v>2</v>
      </c>
      <c r="L3" s="56">
        <v>78.63</v>
      </c>
      <c r="M3" s="8">
        <f t="shared" si="1"/>
        <v>33.24454591577879</v>
      </c>
      <c r="N3" s="50">
        <f t="shared" si="2"/>
        <v>157.89000000000001</v>
      </c>
      <c r="O3" s="88">
        <f t="shared" si="3"/>
        <v>66.75545408422121</v>
      </c>
      <c r="P3" s="89">
        <v>1</v>
      </c>
    </row>
    <row r="4" spans="1:16" ht="12.75">
      <c r="A4" s="100" t="s">
        <v>235</v>
      </c>
      <c r="B4" s="202">
        <v>62976.81</v>
      </c>
      <c r="C4" s="202">
        <v>29954.72</v>
      </c>
      <c r="D4" s="205">
        <v>2400.02</v>
      </c>
      <c r="E4" s="202">
        <v>0</v>
      </c>
      <c r="F4" s="205">
        <v>311.61</v>
      </c>
      <c r="G4" s="202">
        <f aca="true" t="shared" si="4" ref="G4:G23">C4-D4-E4-F4</f>
        <v>27243.09</v>
      </c>
      <c r="H4" s="103">
        <f aca="true" t="shared" si="5" ref="H4:H23">B4-G4</f>
        <v>35733.72</v>
      </c>
      <c r="I4" s="6">
        <f aca="true" t="shared" si="6" ref="I4:I23">G4/(B4/100)</f>
        <v>43.258923403710035</v>
      </c>
      <c r="J4" s="8">
        <f t="shared" si="0"/>
        <v>56.74107659628997</v>
      </c>
      <c r="K4" s="41">
        <v>6</v>
      </c>
      <c r="L4" s="56">
        <v>436.53</v>
      </c>
      <c r="M4" s="8">
        <f t="shared" si="1"/>
        <v>1.6023512751306843</v>
      </c>
      <c r="N4" s="50">
        <f t="shared" si="2"/>
        <v>26806.56</v>
      </c>
      <c r="O4" s="88">
        <f t="shared" si="3"/>
        <v>98.39764872486931</v>
      </c>
      <c r="P4" s="89">
        <v>4</v>
      </c>
    </row>
    <row r="5" spans="1:16" ht="12.75">
      <c r="A5" s="99" t="s">
        <v>236</v>
      </c>
      <c r="B5" s="202">
        <v>4437</v>
      </c>
      <c r="C5" s="202">
        <v>725.59</v>
      </c>
      <c r="D5" s="202">
        <v>0</v>
      </c>
      <c r="E5" s="202">
        <v>0</v>
      </c>
      <c r="F5" s="205">
        <v>0.77</v>
      </c>
      <c r="G5" s="202">
        <f t="shared" si="4"/>
        <v>724.82</v>
      </c>
      <c r="H5" s="103">
        <f t="shared" si="5"/>
        <v>3712.18</v>
      </c>
      <c r="I5" s="6">
        <f t="shared" si="6"/>
        <v>16.33581248591391</v>
      </c>
      <c r="J5" s="8">
        <f t="shared" si="0"/>
        <v>83.6641875140861</v>
      </c>
      <c r="K5" s="41">
        <v>4</v>
      </c>
      <c r="L5" s="56">
        <v>224.62</v>
      </c>
      <c r="M5" s="8">
        <f t="shared" si="1"/>
        <v>30.98976297563533</v>
      </c>
      <c r="N5" s="50">
        <f t="shared" si="2"/>
        <v>500.20000000000005</v>
      </c>
      <c r="O5" s="88">
        <f t="shared" si="3"/>
        <v>69.01023702436467</v>
      </c>
      <c r="P5" s="89">
        <v>2</v>
      </c>
    </row>
    <row r="6" spans="1:16" ht="12.75">
      <c r="A6" s="100" t="s">
        <v>237</v>
      </c>
      <c r="B6" s="202">
        <v>9880.27</v>
      </c>
      <c r="C6" s="202">
        <v>4277.26</v>
      </c>
      <c r="D6" s="202">
        <v>0</v>
      </c>
      <c r="E6" s="202">
        <v>0</v>
      </c>
      <c r="F6" s="205">
        <v>6.77</v>
      </c>
      <c r="G6" s="202">
        <f t="shared" si="4"/>
        <v>4270.49</v>
      </c>
      <c r="H6" s="103">
        <f t="shared" si="5"/>
        <v>5609.780000000001</v>
      </c>
      <c r="I6" s="6">
        <f t="shared" si="6"/>
        <v>43.222401816954395</v>
      </c>
      <c r="J6" s="8">
        <f t="shared" si="0"/>
        <v>56.77759818304561</v>
      </c>
      <c r="K6" s="41">
        <v>3</v>
      </c>
      <c r="L6" s="56">
        <v>817.79</v>
      </c>
      <c r="M6" s="8">
        <f t="shared" si="1"/>
        <v>19.149793115075788</v>
      </c>
      <c r="N6" s="50">
        <f t="shared" si="2"/>
        <v>3452.7</v>
      </c>
      <c r="O6" s="88">
        <f t="shared" si="3"/>
        <v>80.85020688492422</v>
      </c>
      <c r="P6" s="89">
        <v>3</v>
      </c>
    </row>
    <row r="7" spans="1:16" ht="12.75">
      <c r="A7" s="99" t="s">
        <v>238</v>
      </c>
      <c r="B7" s="202">
        <v>48029.71</v>
      </c>
      <c r="C7" s="202">
        <v>18946.38</v>
      </c>
      <c r="D7" s="205">
        <v>335.42</v>
      </c>
      <c r="E7" s="202">
        <v>0</v>
      </c>
      <c r="F7" s="205">
        <v>1269.62</v>
      </c>
      <c r="G7" s="202">
        <f t="shared" si="4"/>
        <v>17341.340000000004</v>
      </c>
      <c r="H7" s="103">
        <f t="shared" si="5"/>
        <v>30688.369999999995</v>
      </c>
      <c r="I7" s="6">
        <f t="shared" si="6"/>
        <v>36.10544390128528</v>
      </c>
      <c r="J7" s="8">
        <f t="shared" si="0"/>
        <v>63.89455609871472</v>
      </c>
      <c r="K7" s="41">
        <v>12</v>
      </c>
      <c r="L7" s="56">
        <v>3455.96</v>
      </c>
      <c r="M7" s="8">
        <f t="shared" si="1"/>
        <v>19.929025092639897</v>
      </c>
      <c r="N7" s="50">
        <f t="shared" si="2"/>
        <v>13885.380000000005</v>
      </c>
      <c r="O7" s="88">
        <f t="shared" si="3"/>
        <v>80.07097490736011</v>
      </c>
      <c r="P7" s="89">
        <v>3</v>
      </c>
    </row>
    <row r="8" spans="1:16" ht="12.75">
      <c r="A8" s="100" t="s">
        <v>239</v>
      </c>
      <c r="B8" s="202">
        <v>31740.86</v>
      </c>
      <c r="C8" s="202">
        <v>21958.93</v>
      </c>
      <c r="D8" s="202">
        <v>0</v>
      </c>
      <c r="E8" s="202">
        <v>0</v>
      </c>
      <c r="F8" s="205">
        <v>7.74</v>
      </c>
      <c r="G8" s="202">
        <f t="shared" si="4"/>
        <v>21951.19</v>
      </c>
      <c r="H8" s="103">
        <f t="shared" si="5"/>
        <v>9789.670000000002</v>
      </c>
      <c r="I8" s="6">
        <f t="shared" si="6"/>
        <v>69.15751495076063</v>
      </c>
      <c r="J8" s="8">
        <f t="shared" si="0"/>
        <v>30.84248504923938</v>
      </c>
      <c r="K8" s="41">
        <v>5</v>
      </c>
      <c r="L8" s="56">
        <v>1951.48</v>
      </c>
      <c r="M8" s="8">
        <f t="shared" si="1"/>
        <v>8.890087507784315</v>
      </c>
      <c r="N8" s="50">
        <f t="shared" si="2"/>
        <v>19999.71</v>
      </c>
      <c r="O8" s="88">
        <f t="shared" si="3"/>
        <v>91.10991249221568</v>
      </c>
      <c r="P8" s="89">
        <v>4</v>
      </c>
    </row>
    <row r="9" spans="1:16" ht="12.75">
      <c r="A9" s="99" t="s">
        <v>240</v>
      </c>
      <c r="B9" s="202">
        <v>8818.88</v>
      </c>
      <c r="C9" s="202">
        <v>1532.61</v>
      </c>
      <c r="D9" s="202">
        <v>0</v>
      </c>
      <c r="E9" s="202">
        <v>0</v>
      </c>
      <c r="F9" s="205">
        <v>1.66</v>
      </c>
      <c r="G9" s="202">
        <f t="shared" si="4"/>
        <v>1530.9499999999998</v>
      </c>
      <c r="H9" s="103">
        <f t="shared" si="5"/>
        <v>7287.929999999999</v>
      </c>
      <c r="I9" s="6">
        <f t="shared" si="6"/>
        <v>17.359914184114082</v>
      </c>
      <c r="J9" s="8">
        <f t="shared" si="0"/>
        <v>82.64008581588593</v>
      </c>
      <c r="K9" s="41">
        <v>5</v>
      </c>
      <c r="L9" s="56">
        <v>388.29</v>
      </c>
      <c r="M9" s="8">
        <f t="shared" si="1"/>
        <v>25.3626833012182</v>
      </c>
      <c r="N9" s="50">
        <f t="shared" si="2"/>
        <v>1142.6599999999999</v>
      </c>
      <c r="O9" s="88">
        <f t="shared" si="3"/>
        <v>74.6373166987818</v>
      </c>
      <c r="P9" s="89">
        <v>2</v>
      </c>
    </row>
    <row r="10" spans="1:16" ht="12.75">
      <c r="A10" s="100" t="s">
        <v>241</v>
      </c>
      <c r="B10" s="202">
        <v>16533.64</v>
      </c>
      <c r="C10" s="202">
        <v>4165.87</v>
      </c>
      <c r="D10" s="202">
        <v>0</v>
      </c>
      <c r="E10" s="202">
        <v>0</v>
      </c>
      <c r="F10" s="205">
        <v>15.78</v>
      </c>
      <c r="G10" s="202">
        <f t="shared" si="4"/>
        <v>4150.09</v>
      </c>
      <c r="H10" s="103">
        <f t="shared" si="5"/>
        <v>12383.55</v>
      </c>
      <c r="I10" s="6">
        <f t="shared" si="6"/>
        <v>25.10088522551598</v>
      </c>
      <c r="J10" s="8">
        <f t="shared" si="0"/>
        <v>74.89911477448402</v>
      </c>
      <c r="K10" s="41">
        <v>4</v>
      </c>
      <c r="L10" s="56">
        <v>385.21</v>
      </c>
      <c r="M10" s="8">
        <f t="shared" si="1"/>
        <v>9.281967379020696</v>
      </c>
      <c r="N10" s="50">
        <f t="shared" si="2"/>
        <v>3764.88</v>
      </c>
      <c r="O10" s="88">
        <f t="shared" si="3"/>
        <v>90.7180326209793</v>
      </c>
      <c r="P10" s="89">
        <v>2</v>
      </c>
    </row>
    <row r="11" spans="1:16" ht="12.75">
      <c r="A11" s="99" t="s">
        <v>242</v>
      </c>
      <c r="B11" s="202">
        <v>17609.56</v>
      </c>
      <c r="C11" s="202">
        <v>10665.35</v>
      </c>
      <c r="D11" s="202">
        <v>0</v>
      </c>
      <c r="E11" s="202">
        <v>0</v>
      </c>
      <c r="F11" s="205">
        <v>330.28</v>
      </c>
      <c r="G11" s="202">
        <f t="shared" si="4"/>
        <v>10335.07</v>
      </c>
      <c r="H11" s="103">
        <f t="shared" si="5"/>
        <v>7274.490000000002</v>
      </c>
      <c r="I11" s="6">
        <f t="shared" si="6"/>
        <v>58.69010923611946</v>
      </c>
      <c r="J11" s="8">
        <f t="shared" si="0"/>
        <v>41.30989076388053</v>
      </c>
      <c r="K11" s="41">
        <v>3</v>
      </c>
      <c r="L11" s="56">
        <v>2636.41</v>
      </c>
      <c r="M11" s="8">
        <f t="shared" si="1"/>
        <v>25.509357943390803</v>
      </c>
      <c r="N11" s="50">
        <f t="shared" si="2"/>
        <v>7698.66</v>
      </c>
      <c r="O11" s="88">
        <f t="shared" si="3"/>
        <v>74.49064205660919</v>
      </c>
      <c r="P11" s="89">
        <v>4</v>
      </c>
    </row>
    <row r="12" spans="1:16" ht="12.75">
      <c r="A12" s="100" t="s">
        <v>243</v>
      </c>
      <c r="B12" s="202">
        <v>10566.07</v>
      </c>
      <c r="C12" s="202">
        <v>1537.01</v>
      </c>
      <c r="D12" s="202">
        <v>0</v>
      </c>
      <c r="E12" s="202">
        <v>0</v>
      </c>
      <c r="F12" s="205">
        <v>35.55</v>
      </c>
      <c r="G12" s="202">
        <f t="shared" si="4"/>
        <v>1501.46</v>
      </c>
      <c r="H12" s="103">
        <f t="shared" si="5"/>
        <v>9064.61</v>
      </c>
      <c r="I12" s="6">
        <f t="shared" si="6"/>
        <v>14.210203036701444</v>
      </c>
      <c r="J12" s="8">
        <f t="shared" si="0"/>
        <v>85.78979696329857</v>
      </c>
      <c r="K12" s="41">
        <v>4</v>
      </c>
      <c r="L12" s="56">
        <v>221.43</v>
      </c>
      <c r="M12" s="8">
        <f t="shared" si="1"/>
        <v>14.747645624925074</v>
      </c>
      <c r="N12" s="50">
        <f t="shared" si="2"/>
        <v>1280.03</v>
      </c>
      <c r="O12" s="88">
        <f t="shared" si="3"/>
        <v>85.25235437507493</v>
      </c>
      <c r="P12" s="89">
        <v>1</v>
      </c>
    </row>
    <row r="13" spans="1:16" ht="12.75">
      <c r="A13" s="99" t="s">
        <v>257</v>
      </c>
      <c r="B13" s="202">
        <v>12137.71</v>
      </c>
      <c r="C13" s="202">
        <v>1729.82</v>
      </c>
      <c r="D13" s="205">
        <v>0.08</v>
      </c>
      <c r="E13" s="202">
        <v>0</v>
      </c>
      <c r="F13" s="205">
        <v>4.93</v>
      </c>
      <c r="G13" s="202">
        <f t="shared" si="4"/>
        <v>1724.81</v>
      </c>
      <c r="H13" s="103">
        <f t="shared" si="5"/>
        <v>10412.9</v>
      </c>
      <c r="I13" s="6">
        <f t="shared" si="6"/>
        <v>14.210341159905783</v>
      </c>
      <c r="J13" s="8">
        <f t="shared" si="0"/>
        <v>85.78965884009423</v>
      </c>
      <c r="K13" s="41">
        <v>6</v>
      </c>
      <c r="L13" s="56">
        <v>729.93</v>
      </c>
      <c r="M13" s="8">
        <f t="shared" si="1"/>
        <v>42.31944388077527</v>
      </c>
      <c r="N13" s="50">
        <f t="shared" si="2"/>
        <v>994.88</v>
      </c>
      <c r="O13" s="88">
        <f t="shared" si="3"/>
        <v>57.680556119224725</v>
      </c>
      <c r="P13" s="89">
        <v>1</v>
      </c>
    </row>
    <row r="14" spans="1:16" ht="12.75">
      <c r="A14" s="100" t="s">
        <v>244</v>
      </c>
      <c r="B14" s="202">
        <v>10063.68</v>
      </c>
      <c r="C14" s="202">
        <v>1059.21</v>
      </c>
      <c r="D14" s="202">
        <v>0</v>
      </c>
      <c r="E14" s="202">
        <v>0</v>
      </c>
      <c r="F14" s="205">
        <v>8.7</v>
      </c>
      <c r="G14" s="202">
        <f t="shared" si="4"/>
        <v>1050.51</v>
      </c>
      <c r="H14" s="103">
        <f t="shared" si="5"/>
        <v>9013.17</v>
      </c>
      <c r="I14" s="6">
        <f t="shared" si="6"/>
        <v>10.438626824382332</v>
      </c>
      <c r="J14" s="8">
        <f t="shared" si="0"/>
        <v>89.56137317561766</v>
      </c>
      <c r="K14" s="41">
        <v>2</v>
      </c>
      <c r="L14" s="56">
        <v>63.69</v>
      </c>
      <c r="M14" s="8">
        <f t="shared" si="1"/>
        <v>6.062769511951338</v>
      </c>
      <c r="N14" s="50">
        <f t="shared" si="2"/>
        <v>986.8199999999999</v>
      </c>
      <c r="O14" s="88">
        <f t="shared" si="3"/>
        <v>93.93723048804866</v>
      </c>
      <c r="P14" s="89">
        <v>1</v>
      </c>
    </row>
    <row r="15" spans="1:16" ht="12.75">
      <c r="A15" s="99" t="s">
        <v>245</v>
      </c>
      <c r="B15" s="202">
        <v>57441.05</v>
      </c>
      <c r="C15" s="202">
        <v>23884.85</v>
      </c>
      <c r="D15" s="202">
        <v>0</v>
      </c>
      <c r="E15" s="202">
        <v>0</v>
      </c>
      <c r="F15" s="205">
        <v>63.78</v>
      </c>
      <c r="G15" s="202">
        <f t="shared" si="4"/>
        <v>23821.07</v>
      </c>
      <c r="H15" s="103">
        <f t="shared" si="5"/>
        <v>33619.98</v>
      </c>
      <c r="I15" s="6">
        <f t="shared" si="6"/>
        <v>41.470464067073976</v>
      </c>
      <c r="J15" s="8">
        <f t="shared" si="0"/>
        <v>58.52953593292602</v>
      </c>
      <c r="K15" s="41">
        <v>4</v>
      </c>
      <c r="L15" s="56">
        <v>333.59</v>
      </c>
      <c r="M15" s="8">
        <f t="shared" si="1"/>
        <v>1.4003988905620108</v>
      </c>
      <c r="N15" s="50">
        <f t="shared" si="2"/>
        <v>23487.48</v>
      </c>
      <c r="O15" s="88">
        <f t="shared" si="3"/>
        <v>98.59960110943798</v>
      </c>
      <c r="P15" s="89">
        <v>3</v>
      </c>
    </row>
    <row r="16" spans="1:16" ht="12.75">
      <c r="A16" s="100" t="s">
        <v>246</v>
      </c>
      <c r="B16" s="202">
        <v>27537.14</v>
      </c>
      <c r="C16" s="202">
        <v>5253.04</v>
      </c>
      <c r="D16" s="205">
        <v>712.33</v>
      </c>
      <c r="E16" s="202">
        <v>0</v>
      </c>
      <c r="F16" s="205">
        <v>18.92</v>
      </c>
      <c r="G16" s="202">
        <f t="shared" si="4"/>
        <v>4521.79</v>
      </c>
      <c r="H16" s="103">
        <f t="shared" si="5"/>
        <v>23015.35</v>
      </c>
      <c r="I16" s="6">
        <f t="shared" si="6"/>
        <v>16.420695831157484</v>
      </c>
      <c r="J16" s="8">
        <f t="shared" si="0"/>
        <v>83.57930416884251</v>
      </c>
      <c r="K16" s="41">
        <v>5</v>
      </c>
      <c r="L16" s="56">
        <v>1243.56</v>
      </c>
      <c r="M16" s="8">
        <f t="shared" si="1"/>
        <v>27.50149830045181</v>
      </c>
      <c r="N16" s="50">
        <f t="shared" si="2"/>
        <v>3278.23</v>
      </c>
      <c r="O16" s="88">
        <f t="shared" si="3"/>
        <v>72.49850169954819</v>
      </c>
      <c r="P16" s="89">
        <v>2</v>
      </c>
    </row>
    <row r="17" spans="1:16" ht="12.75">
      <c r="A17" s="99" t="s">
        <v>247</v>
      </c>
      <c r="B17" s="202">
        <v>22397.93</v>
      </c>
      <c r="C17" s="202">
        <v>6816.79</v>
      </c>
      <c r="D17" s="205">
        <v>76.58</v>
      </c>
      <c r="E17" s="202">
        <v>0</v>
      </c>
      <c r="F17" s="205">
        <v>47.86</v>
      </c>
      <c r="G17" s="202">
        <f t="shared" si="4"/>
        <v>6692.35</v>
      </c>
      <c r="H17" s="103">
        <f t="shared" si="5"/>
        <v>15705.58</v>
      </c>
      <c r="I17" s="6">
        <f t="shared" si="6"/>
        <v>29.879323669642687</v>
      </c>
      <c r="J17" s="8">
        <f t="shared" si="0"/>
        <v>70.12067633035731</v>
      </c>
      <c r="K17" s="41">
        <v>3</v>
      </c>
      <c r="L17" s="56">
        <v>1087.4</v>
      </c>
      <c r="M17" s="8">
        <f t="shared" si="1"/>
        <v>16.248403027337183</v>
      </c>
      <c r="N17" s="50">
        <f t="shared" si="2"/>
        <v>5604.950000000001</v>
      </c>
      <c r="O17" s="88">
        <f t="shared" si="3"/>
        <v>83.75159697266282</v>
      </c>
      <c r="P17" s="89">
        <v>2</v>
      </c>
    </row>
    <row r="18" spans="1:16" ht="12.75">
      <c r="A18" s="100" t="s">
        <v>248</v>
      </c>
      <c r="B18" s="202">
        <v>56709.66</v>
      </c>
      <c r="C18" s="202">
        <v>14939.57</v>
      </c>
      <c r="D18" s="205">
        <v>5.61</v>
      </c>
      <c r="E18" s="202">
        <v>0</v>
      </c>
      <c r="F18" s="205">
        <v>243.37</v>
      </c>
      <c r="G18" s="202">
        <f t="shared" si="4"/>
        <v>14690.589999999998</v>
      </c>
      <c r="H18" s="103">
        <f t="shared" si="5"/>
        <v>42019.07000000001</v>
      </c>
      <c r="I18" s="6">
        <f t="shared" si="6"/>
        <v>25.904916375799107</v>
      </c>
      <c r="J18" s="8">
        <f t="shared" si="0"/>
        <v>74.09508362420088</v>
      </c>
      <c r="K18" s="41">
        <v>11</v>
      </c>
      <c r="L18" s="56">
        <v>2247.47</v>
      </c>
      <c r="M18" s="8">
        <f t="shared" si="1"/>
        <v>15.298704817165275</v>
      </c>
      <c r="N18" s="50">
        <f t="shared" si="2"/>
        <v>12443.119999999999</v>
      </c>
      <c r="O18" s="88">
        <f t="shared" si="3"/>
        <v>84.70129518283474</v>
      </c>
      <c r="P18" s="89">
        <v>2</v>
      </c>
    </row>
    <row r="19" spans="1:16" ht="12.75">
      <c r="A19" s="99" t="s">
        <v>249</v>
      </c>
      <c r="B19" s="202">
        <v>6996.46</v>
      </c>
      <c r="C19" s="202">
        <v>1085.65</v>
      </c>
      <c r="D19" s="202">
        <v>0</v>
      </c>
      <c r="E19" s="202">
        <v>0</v>
      </c>
      <c r="F19" s="205">
        <v>8.27</v>
      </c>
      <c r="G19" s="202">
        <f t="shared" si="4"/>
        <v>1077.38</v>
      </c>
      <c r="H19" s="103">
        <f t="shared" si="5"/>
        <v>5919.08</v>
      </c>
      <c r="I19" s="6">
        <f t="shared" si="6"/>
        <v>15.398930316188473</v>
      </c>
      <c r="J19" s="8">
        <f t="shared" si="0"/>
        <v>84.60106968381152</v>
      </c>
      <c r="K19" s="41">
        <v>5</v>
      </c>
      <c r="L19" s="56">
        <v>261.76</v>
      </c>
      <c r="M19" s="8">
        <f t="shared" si="1"/>
        <v>24.295977278211954</v>
      </c>
      <c r="N19" s="50">
        <f t="shared" si="2"/>
        <v>815.6200000000001</v>
      </c>
      <c r="O19" s="88">
        <f t="shared" si="3"/>
        <v>75.70402272178804</v>
      </c>
      <c r="P19" s="89">
        <v>2</v>
      </c>
    </row>
    <row r="20" spans="1:16" ht="12.75">
      <c r="A20" s="100" t="s">
        <v>250</v>
      </c>
      <c r="B20" s="202">
        <v>33152.07</v>
      </c>
      <c r="C20" s="202">
        <v>5305.88</v>
      </c>
      <c r="D20" s="202">
        <v>0</v>
      </c>
      <c r="E20" s="202">
        <v>0</v>
      </c>
      <c r="F20" s="205">
        <v>28.81</v>
      </c>
      <c r="G20" s="202">
        <f t="shared" si="4"/>
        <v>5277.07</v>
      </c>
      <c r="H20" s="103">
        <f t="shared" si="5"/>
        <v>27875</v>
      </c>
      <c r="I20" s="6">
        <f t="shared" si="6"/>
        <v>15.917769237335708</v>
      </c>
      <c r="J20" s="8">
        <f t="shared" si="0"/>
        <v>84.0822307626643</v>
      </c>
      <c r="K20" s="41">
        <v>11</v>
      </c>
      <c r="L20" s="56">
        <v>1170.75</v>
      </c>
      <c r="M20" s="8">
        <f t="shared" si="1"/>
        <v>22.18560678558367</v>
      </c>
      <c r="N20" s="50">
        <f t="shared" si="2"/>
        <v>4106.32</v>
      </c>
      <c r="O20" s="88">
        <f t="shared" si="3"/>
        <v>77.81439321441633</v>
      </c>
      <c r="P20" s="89">
        <v>2</v>
      </c>
    </row>
    <row r="21" spans="1:16" ht="12.75">
      <c r="A21" s="99" t="s">
        <v>251</v>
      </c>
      <c r="B21" s="202">
        <v>33243.26</v>
      </c>
      <c r="C21" s="202">
        <v>16876.34</v>
      </c>
      <c r="D21" s="205">
        <v>298.67</v>
      </c>
      <c r="E21" s="202">
        <v>0</v>
      </c>
      <c r="F21" s="205">
        <v>10.88</v>
      </c>
      <c r="G21" s="202">
        <f t="shared" si="4"/>
        <v>16566.79</v>
      </c>
      <c r="H21" s="103">
        <f t="shared" si="5"/>
        <v>16676.47</v>
      </c>
      <c r="I21" s="6">
        <f t="shared" si="6"/>
        <v>49.83503422949494</v>
      </c>
      <c r="J21" s="8">
        <f t="shared" si="0"/>
        <v>50.164965770505056</v>
      </c>
      <c r="K21" s="41">
        <v>2</v>
      </c>
      <c r="L21" s="56">
        <v>214.81</v>
      </c>
      <c r="M21" s="8">
        <f t="shared" si="1"/>
        <v>1.2966301860529408</v>
      </c>
      <c r="N21" s="50">
        <f t="shared" si="2"/>
        <v>16351.980000000001</v>
      </c>
      <c r="O21" s="88">
        <f t="shared" si="3"/>
        <v>98.70336981394706</v>
      </c>
      <c r="P21" s="89">
        <v>4</v>
      </c>
    </row>
    <row r="22" spans="1:16" ht="12.75">
      <c r="A22" s="100" t="s">
        <v>252</v>
      </c>
      <c r="B22" s="202">
        <v>23469.36</v>
      </c>
      <c r="C22" s="202">
        <v>10855.06</v>
      </c>
      <c r="D22" s="202">
        <v>0</v>
      </c>
      <c r="E22" s="202">
        <v>0</v>
      </c>
      <c r="F22" s="205">
        <v>148.23</v>
      </c>
      <c r="G22" s="202">
        <f>C22-D22-E22-F22</f>
        <v>10706.83</v>
      </c>
      <c r="H22" s="103">
        <f t="shared" si="5"/>
        <v>12762.53</v>
      </c>
      <c r="I22" s="6">
        <f t="shared" si="6"/>
        <v>45.620460038109265</v>
      </c>
      <c r="J22" s="8">
        <f t="shared" si="0"/>
        <v>54.37953996189074</v>
      </c>
      <c r="K22" s="41">
        <v>5</v>
      </c>
      <c r="L22" s="56">
        <v>2504.2</v>
      </c>
      <c r="M22" s="8">
        <f t="shared" si="1"/>
        <v>23.388808825768223</v>
      </c>
      <c r="N22" s="50">
        <f t="shared" si="2"/>
        <v>8202.630000000001</v>
      </c>
      <c r="O22" s="88">
        <f t="shared" si="3"/>
        <v>76.61119117423179</v>
      </c>
      <c r="P22" s="89">
        <v>4</v>
      </c>
    </row>
    <row r="23" spans="1:16" ht="13.5" thickBot="1">
      <c r="A23" s="114" t="s">
        <v>253</v>
      </c>
      <c r="B23" s="203">
        <v>28004.66</v>
      </c>
      <c r="C23" s="203">
        <v>10908.74</v>
      </c>
      <c r="D23" s="215">
        <v>120.96</v>
      </c>
      <c r="E23" s="203">
        <v>0</v>
      </c>
      <c r="F23" s="215">
        <v>53.39</v>
      </c>
      <c r="G23" s="203">
        <f t="shared" si="4"/>
        <v>10734.390000000001</v>
      </c>
      <c r="H23" s="200">
        <f t="shared" si="5"/>
        <v>17270.269999999997</v>
      </c>
      <c r="I23" s="9">
        <f t="shared" si="6"/>
        <v>38.330727814585146</v>
      </c>
      <c r="J23" s="77">
        <f t="shared" si="0"/>
        <v>61.66927218541484</v>
      </c>
      <c r="K23" s="62">
        <v>5</v>
      </c>
      <c r="L23" s="56">
        <v>787.44</v>
      </c>
      <c r="M23" s="8">
        <f t="shared" si="1"/>
        <v>7.335675338794285</v>
      </c>
      <c r="N23" s="50">
        <f t="shared" si="2"/>
        <v>9946.95</v>
      </c>
      <c r="O23" s="88">
        <f t="shared" si="3"/>
        <v>92.6643246612057</v>
      </c>
      <c r="P23" s="90">
        <v>3</v>
      </c>
    </row>
    <row r="24" spans="1:16" ht="13.5" thickBot="1">
      <c r="A24" s="207" t="s">
        <v>281</v>
      </c>
      <c r="B24" s="188">
        <f aca="true" t="shared" si="7" ref="B24:H24">SUM(B2:B23)</f>
        <v>542783.0000000001</v>
      </c>
      <c r="C24" s="188">
        <f t="shared" si="7"/>
        <v>194672.21999999997</v>
      </c>
      <c r="D24" s="188">
        <f t="shared" si="7"/>
        <v>3949.6800000000003</v>
      </c>
      <c r="E24" s="188">
        <f t="shared" si="7"/>
        <v>0</v>
      </c>
      <c r="F24" s="188">
        <f t="shared" si="7"/>
        <v>2657.89</v>
      </c>
      <c r="G24" s="188">
        <f t="shared" si="7"/>
        <v>188064.65000000002</v>
      </c>
      <c r="H24" s="179">
        <f t="shared" si="7"/>
        <v>354718.3500000001</v>
      </c>
      <c r="I24" s="64">
        <f>G24/B24*100</f>
        <v>34.64822037536179</v>
      </c>
      <c r="J24" s="163"/>
      <c r="K24" s="228"/>
      <c r="L24" s="63">
        <f>SUM(L2:L23)</f>
        <v>21762.28</v>
      </c>
      <c r="M24" s="163"/>
      <c r="N24" s="179">
        <f>SUM(N2:N23)</f>
        <v>166302.37000000002</v>
      </c>
      <c r="O24" s="208">
        <f>N24/G24*100</f>
        <v>88.4282984601306</v>
      </c>
      <c r="P24" s="178">
        <v>3</v>
      </c>
    </row>
    <row r="25" spans="1:16" ht="13.5" thickBot="1">
      <c r="A25" s="206" t="s">
        <v>282</v>
      </c>
      <c r="B25" s="125">
        <f>AVERAGE(B2:B23)</f>
        <v>24671.95454545455</v>
      </c>
      <c r="C25" s="125">
        <f>AVERAGE(C2:C23)</f>
        <v>8848.737272727272</v>
      </c>
      <c r="D25" s="125"/>
      <c r="E25" s="125"/>
      <c r="F25" s="125"/>
      <c r="G25" s="125">
        <f>AVERAGE(G2:G23)</f>
        <v>8548.393181818183</v>
      </c>
      <c r="H25" s="125">
        <f>AVERAGE(H2:H23)</f>
        <v>16123.561363636369</v>
      </c>
      <c r="I25" s="128">
        <f>G25/B25*100</f>
        <v>34.64822037536179</v>
      </c>
      <c r="J25" s="212"/>
      <c r="K25" s="212"/>
      <c r="L25" s="125"/>
      <c r="M25" s="212"/>
      <c r="N25" s="125"/>
      <c r="O25" s="212"/>
      <c r="P25" s="213">
        <f>AVERAGE(P2:P23)</f>
        <v>2.409090909090909</v>
      </c>
    </row>
    <row r="26" spans="12:14" ht="13.5" thickBot="1">
      <c r="L26" s="53"/>
      <c r="N26" s="53"/>
    </row>
    <row r="27" spans="1:10" ht="13.5" thickBot="1">
      <c r="A27" s="16"/>
      <c r="B27" s="26" t="s">
        <v>9</v>
      </c>
      <c r="C27" s="24" t="s">
        <v>10</v>
      </c>
      <c r="D27" s="24" t="s">
        <v>11</v>
      </c>
      <c r="E27" s="25" t="s">
        <v>12</v>
      </c>
      <c r="H27" s="53"/>
      <c r="J27" s="53"/>
    </row>
    <row r="28" spans="1:10" ht="12.75">
      <c r="A28" s="17" t="s">
        <v>255</v>
      </c>
      <c r="B28" s="248">
        <v>32</v>
      </c>
      <c r="C28" s="261">
        <v>37.58</v>
      </c>
      <c r="D28" s="250">
        <v>2801.63</v>
      </c>
      <c r="E28" s="251">
        <v>680.2</v>
      </c>
      <c r="H28" s="53"/>
      <c r="J28" s="53"/>
    </row>
    <row r="29" spans="1:10" ht="12.75">
      <c r="A29" s="191" t="s">
        <v>309</v>
      </c>
      <c r="B29" s="222">
        <v>32</v>
      </c>
      <c r="C29" s="223">
        <v>37.38</v>
      </c>
      <c r="D29" s="167">
        <v>2800.24</v>
      </c>
      <c r="E29" s="168"/>
      <c r="H29" s="53"/>
      <c r="J29" s="53"/>
    </row>
    <row r="30" spans="1:10" ht="12.75">
      <c r="A30" s="192" t="s">
        <v>254</v>
      </c>
      <c r="B30" s="252">
        <v>137</v>
      </c>
      <c r="C30" s="259">
        <v>0.51</v>
      </c>
      <c r="D30" s="254">
        <v>18726.81</v>
      </c>
      <c r="E30" s="255">
        <v>1217.2</v>
      </c>
      <c r="H30" s="53"/>
      <c r="J30" s="53"/>
    </row>
    <row r="31" spans="1:10" ht="13.5" thickBot="1">
      <c r="A31" s="193" t="s">
        <v>311</v>
      </c>
      <c r="B31" s="225">
        <v>134</v>
      </c>
      <c r="C31" s="226">
        <v>1.4</v>
      </c>
      <c r="D31" s="169">
        <v>18734.67</v>
      </c>
      <c r="E31" s="170"/>
      <c r="H31" s="53"/>
      <c r="J31" s="53"/>
    </row>
    <row r="32" spans="12:14" ht="12.75">
      <c r="L32" s="53"/>
      <c r="N32" s="53"/>
    </row>
    <row r="33" spans="12:14" ht="12.75">
      <c r="L33" s="53"/>
      <c r="N33" s="53"/>
    </row>
    <row r="34" spans="12:14" ht="13.5" thickBot="1">
      <c r="L34" s="53"/>
      <c r="N34" s="53"/>
    </row>
    <row r="35" spans="1:16" ht="13.5" thickBot="1">
      <c r="A35" s="47" t="s">
        <v>13</v>
      </c>
      <c r="B35" s="30" t="s">
        <v>2</v>
      </c>
      <c r="C35" s="46" t="s">
        <v>1</v>
      </c>
      <c r="D35" s="34" t="s">
        <v>293</v>
      </c>
      <c r="E35" s="34" t="s">
        <v>294</v>
      </c>
      <c r="F35" s="34" t="s">
        <v>295</v>
      </c>
      <c r="G35" s="34" t="s">
        <v>296</v>
      </c>
      <c r="H35" s="34" t="s">
        <v>3</v>
      </c>
      <c r="I35" s="34" t="s">
        <v>5</v>
      </c>
      <c r="J35" s="35" t="s">
        <v>4</v>
      </c>
      <c r="K35" s="46" t="s">
        <v>6</v>
      </c>
      <c r="L35" s="61" t="s">
        <v>7</v>
      </c>
      <c r="M35" s="35" t="s">
        <v>8</v>
      </c>
      <c r="N35" s="60" t="s">
        <v>261</v>
      </c>
      <c r="O35" s="25" t="s">
        <v>262</v>
      </c>
      <c r="P35" s="31" t="s">
        <v>289</v>
      </c>
    </row>
    <row r="36" spans="1:16" ht="12.75">
      <c r="A36" s="98" t="s">
        <v>235</v>
      </c>
      <c r="B36" s="201">
        <v>153661.12</v>
      </c>
      <c r="C36" s="201">
        <v>70715.91</v>
      </c>
      <c r="D36" s="204">
        <v>2698.69</v>
      </c>
      <c r="E36" s="201">
        <v>0</v>
      </c>
      <c r="F36" s="204">
        <v>386.27</v>
      </c>
      <c r="G36" s="201">
        <f aca="true" t="shared" si="8" ref="G36:G41">C36-D36-E36-F36</f>
        <v>67630.95</v>
      </c>
      <c r="H36" s="74">
        <f aca="true" t="shared" si="9" ref="H36:H41">B36-G36</f>
        <v>86030.17</v>
      </c>
      <c r="I36" s="15">
        <f aca="true" t="shared" si="10" ref="I36:I41">G36/(B36/100)</f>
        <v>44.013052878958575</v>
      </c>
      <c r="J36" s="7">
        <f aca="true" t="shared" si="11" ref="J36:J41">H36/(B36/100)</f>
        <v>55.98694712104142</v>
      </c>
      <c r="K36" s="233">
        <v>7</v>
      </c>
      <c r="L36" s="59">
        <v>984.93</v>
      </c>
      <c r="M36" s="7">
        <f aca="true" t="shared" si="12" ref="M36:M41">L36/(G36/100)</f>
        <v>1.4563302748224</v>
      </c>
      <c r="N36" s="51">
        <f aca="true" t="shared" si="13" ref="N36:N41">G36-L36</f>
        <v>66646.02</v>
      </c>
      <c r="O36" s="86">
        <f aca="true" t="shared" si="14" ref="O36:O41">N36/(G36/100)</f>
        <v>98.54366972517761</v>
      </c>
      <c r="P36" s="87">
        <v>4</v>
      </c>
    </row>
    <row r="37" spans="1:16" ht="12.75">
      <c r="A37" s="99" t="s">
        <v>256</v>
      </c>
      <c r="B37" s="202">
        <v>120849.49</v>
      </c>
      <c r="C37" s="202">
        <v>62425.72</v>
      </c>
      <c r="D37" s="205">
        <v>335.42</v>
      </c>
      <c r="E37" s="202">
        <v>0</v>
      </c>
      <c r="F37" s="205">
        <v>1755.87</v>
      </c>
      <c r="G37" s="202">
        <f t="shared" si="8"/>
        <v>60334.43</v>
      </c>
      <c r="H37" s="103">
        <f t="shared" si="9"/>
        <v>60515.060000000005</v>
      </c>
      <c r="I37" s="6">
        <f t="shared" si="10"/>
        <v>49.925266544360255</v>
      </c>
      <c r="J37" s="8">
        <f t="shared" si="11"/>
        <v>50.07473345563974</v>
      </c>
      <c r="K37" s="234">
        <v>13</v>
      </c>
      <c r="L37" s="56">
        <v>10548.05</v>
      </c>
      <c r="M37" s="8">
        <f t="shared" si="12"/>
        <v>17.482638022767432</v>
      </c>
      <c r="N37" s="50">
        <f t="shared" si="13"/>
        <v>49786.380000000005</v>
      </c>
      <c r="O37" s="88">
        <f t="shared" si="14"/>
        <v>82.51736197723258</v>
      </c>
      <c r="P37" s="89">
        <v>4</v>
      </c>
    </row>
    <row r="38" spans="1:16" ht="12.75">
      <c r="A38" s="100" t="s">
        <v>243</v>
      </c>
      <c r="B38" s="202">
        <v>35624.22</v>
      </c>
      <c r="C38" s="202">
        <v>5119.05</v>
      </c>
      <c r="D38" s="202">
        <v>0</v>
      </c>
      <c r="E38" s="202">
        <v>0</v>
      </c>
      <c r="F38" s="205">
        <v>47.92</v>
      </c>
      <c r="G38" s="202">
        <f t="shared" si="8"/>
        <v>5071.13</v>
      </c>
      <c r="H38" s="103">
        <f t="shared" si="9"/>
        <v>30553.09</v>
      </c>
      <c r="I38" s="6">
        <f t="shared" si="10"/>
        <v>14.235062550141448</v>
      </c>
      <c r="J38" s="8">
        <f t="shared" si="11"/>
        <v>85.76493744985855</v>
      </c>
      <c r="K38" s="234">
        <v>9</v>
      </c>
      <c r="L38" s="56">
        <v>1174.73</v>
      </c>
      <c r="M38" s="8">
        <f t="shared" si="12"/>
        <v>23.165053942612396</v>
      </c>
      <c r="N38" s="50">
        <f t="shared" si="13"/>
        <v>3896.4</v>
      </c>
      <c r="O38" s="88">
        <f t="shared" si="14"/>
        <v>76.8349460573876</v>
      </c>
      <c r="P38" s="89">
        <v>1</v>
      </c>
    </row>
    <row r="39" spans="1:16" ht="12.75">
      <c r="A39" s="99" t="s">
        <v>246</v>
      </c>
      <c r="B39" s="202">
        <v>88184.46</v>
      </c>
      <c r="C39" s="202">
        <v>20032.27</v>
      </c>
      <c r="D39" s="205">
        <v>789</v>
      </c>
      <c r="E39" s="202">
        <v>0</v>
      </c>
      <c r="F39" s="205">
        <v>117.78</v>
      </c>
      <c r="G39" s="202">
        <f t="shared" si="8"/>
        <v>19125.49</v>
      </c>
      <c r="H39" s="103">
        <f t="shared" si="9"/>
        <v>69058.97</v>
      </c>
      <c r="I39" s="6">
        <f t="shared" si="10"/>
        <v>21.688050252845002</v>
      </c>
      <c r="J39" s="8">
        <f t="shared" si="11"/>
        <v>78.311949747155</v>
      </c>
      <c r="K39" s="234">
        <v>12</v>
      </c>
      <c r="L39" s="56">
        <v>4400</v>
      </c>
      <c r="M39" s="8">
        <f t="shared" si="12"/>
        <v>23.005946514311525</v>
      </c>
      <c r="N39" s="50">
        <f t="shared" si="13"/>
        <v>14725.490000000002</v>
      </c>
      <c r="O39" s="88">
        <f t="shared" si="14"/>
        <v>76.99405348568847</v>
      </c>
      <c r="P39" s="89">
        <v>2</v>
      </c>
    </row>
    <row r="40" spans="1:16" ht="12.75">
      <c r="A40" s="100" t="s">
        <v>248</v>
      </c>
      <c r="B40" s="202">
        <v>111311.64</v>
      </c>
      <c r="C40" s="202">
        <v>31073.38</v>
      </c>
      <c r="D40" s="205">
        <v>126.57</v>
      </c>
      <c r="E40" s="202">
        <v>0</v>
      </c>
      <c r="F40" s="205">
        <v>321.24</v>
      </c>
      <c r="G40" s="202">
        <f t="shared" si="8"/>
        <v>30625.57</v>
      </c>
      <c r="H40" s="103">
        <f t="shared" si="9"/>
        <v>80686.07</v>
      </c>
      <c r="I40" s="6">
        <f t="shared" si="10"/>
        <v>27.513357992030308</v>
      </c>
      <c r="J40" s="8">
        <f t="shared" si="11"/>
        <v>72.4866420079697</v>
      </c>
      <c r="K40" s="234">
        <v>11</v>
      </c>
      <c r="L40" s="56">
        <v>3483.81</v>
      </c>
      <c r="M40" s="8">
        <f t="shared" si="12"/>
        <v>11.375494398961392</v>
      </c>
      <c r="N40" s="50">
        <f t="shared" si="13"/>
        <v>27141.76</v>
      </c>
      <c r="O40" s="88">
        <f t="shared" si="14"/>
        <v>88.6245056010386</v>
      </c>
      <c r="P40" s="89">
        <v>2</v>
      </c>
    </row>
    <row r="41" spans="1:16" ht="13.5" thickBot="1">
      <c r="A41" s="114" t="s">
        <v>258</v>
      </c>
      <c r="B41" s="203">
        <v>33152.07</v>
      </c>
      <c r="C41" s="203">
        <v>5305.88</v>
      </c>
      <c r="D41" s="203">
        <v>0</v>
      </c>
      <c r="E41" s="203">
        <v>0</v>
      </c>
      <c r="F41" s="215">
        <v>28.81</v>
      </c>
      <c r="G41" s="203">
        <f t="shared" si="8"/>
        <v>5277.07</v>
      </c>
      <c r="H41" s="200">
        <f t="shared" si="9"/>
        <v>27875</v>
      </c>
      <c r="I41" s="9">
        <f t="shared" si="10"/>
        <v>15.917769237335708</v>
      </c>
      <c r="J41" s="77">
        <f t="shared" si="11"/>
        <v>84.0822307626643</v>
      </c>
      <c r="K41" s="235">
        <v>11</v>
      </c>
      <c r="L41" s="76">
        <v>1170.75</v>
      </c>
      <c r="M41" s="8">
        <f t="shared" si="12"/>
        <v>22.18560678558367</v>
      </c>
      <c r="N41" s="50">
        <f t="shared" si="13"/>
        <v>4106.32</v>
      </c>
      <c r="O41" s="88">
        <f t="shared" si="14"/>
        <v>77.81439321441633</v>
      </c>
      <c r="P41" s="90">
        <v>2</v>
      </c>
    </row>
    <row r="42" spans="1:16" ht="13.5" thickBot="1">
      <c r="A42" s="207" t="s">
        <v>281</v>
      </c>
      <c r="B42" s="188">
        <f aca="true" t="shared" si="15" ref="B42:H42">SUM(B36:B41)</f>
        <v>542783</v>
      </c>
      <c r="C42" s="188">
        <f t="shared" si="15"/>
        <v>194672.21</v>
      </c>
      <c r="D42" s="188">
        <f t="shared" si="15"/>
        <v>3949.6800000000003</v>
      </c>
      <c r="E42" s="188">
        <f t="shared" si="15"/>
        <v>0</v>
      </c>
      <c r="F42" s="188">
        <f t="shared" si="15"/>
        <v>2657.89</v>
      </c>
      <c r="G42" s="188">
        <f t="shared" si="15"/>
        <v>188064.64</v>
      </c>
      <c r="H42" s="179">
        <f t="shared" si="15"/>
        <v>354718.36</v>
      </c>
      <c r="I42" s="64">
        <f>G42/B42*100</f>
        <v>34.64821853300491</v>
      </c>
      <c r="J42" s="163"/>
      <c r="K42" s="228"/>
      <c r="L42" s="63">
        <f>SUM(L36:L41)</f>
        <v>21762.27</v>
      </c>
      <c r="M42" s="163"/>
      <c r="N42" s="179">
        <f>SUM(N36:N41)</f>
        <v>166302.37000000002</v>
      </c>
      <c r="O42" s="208">
        <f>N42/G42*100</f>
        <v>88.4283031621468</v>
      </c>
      <c r="P42" s="178">
        <v>3</v>
      </c>
    </row>
    <row r="43" spans="1:16" ht="13.5" thickBot="1">
      <c r="A43" s="206" t="s">
        <v>283</v>
      </c>
      <c r="B43" s="125">
        <f>AVERAGE(B36:B41)</f>
        <v>90463.83333333333</v>
      </c>
      <c r="C43" s="125">
        <f>AVERAGE(C36:C41)</f>
        <v>32445.368333333332</v>
      </c>
      <c r="D43" s="125"/>
      <c r="E43" s="125"/>
      <c r="F43" s="125"/>
      <c r="G43" s="125">
        <f>AVERAGE(G36:G41)</f>
        <v>31344.10666666667</v>
      </c>
      <c r="H43" s="125">
        <f>AVERAGE(H36:H41)</f>
        <v>59119.72666666666</v>
      </c>
      <c r="I43" s="128">
        <f>G43/B43*100</f>
        <v>34.64821853300491</v>
      </c>
      <c r="J43" s="212"/>
      <c r="K43" s="212"/>
      <c r="L43" s="125"/>
      <c r="M43" s="212"/>
      <c r="N43" s="125"/>
      <c r="O43" s="212"/>
      <c r="P43" s="213">
        <f>AVERAGE(P36:P41)</f>
        <v>2.5</v>
      </c>
    </row>
    <row r="44" ht="12.75">
      <c r="B44" s="2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4.75390625" style="0" customWidth="1"/>
    <col min="2" max="2" width="22.625" style="0" customWidth="1"/>
    <col min="3" max="4" width="19.75390625" style="0" customWidth="1"/>
    <col min="5" max="5" width="23.75390625" style="0" customWidth="1"/>
    <col min="6" max="7" width="17.875" style="0" customWidth="1"/>
    <col min="8" max="8" width="20.875" style="0" customWidth="1"/>
    <col min="9" max="9" width="25.75390625" style="0" customWidth="1"/>
    <col min="10" max="10" width="13.875" style="0" customWidth="1"/>
    <col min="11" max="11" width="16.00390625" style="0" customWidth="1"/>
    <col min="12" max="12" width="14.625" style="0" customWidth="1"/>
    <col min="13" max="13" width="19.875" style="0" customWidth="1"/>
    <col min="14" max="14" width="14.75390625" style="0" customWidth="1"/>
    <col min="15" max="15" width="15.625" style="0" customWidth="1"/>
    <col min="16" max="16" width="22.00390625" style="0" customWidth="1"/>
  </cols>
  <sheetData>
    <row r="1" spans="1:16" ht="13.5" thickBot="1">
      <c r="A1" s="47" t="s">
        <v>0</v>
      </c>
      <c r="B1" s="30" t="s">
        <v>2</v>
      </c>
      <c r="C1" s="46" t="s">
        <v>1</v>
      </c>
      <c r="D1" s="34" t="s">
        <v>293</v>
      </c>
      <c r="E1" s="34" t="s">
        <v>294</v>
      </c>
      <c r="F1" s="34" t="s">
        <v>295</v>
      </c>
      <c r="G1" s="34" t="s">
        <v>296</v>
      </c>
      <c r="H1" s="34" t="s">
        <v>3</v>
      </c>
      <c r="I1" s="34" t="s">
        <v>5</v>
      </c>
      <c r="J1" s="35" t="s">
        <v>4</v>
      </c>
      <c r="K1" s="46" t="s">
        <v>6</v>
      </c>
      <c r="L1" s="34" t="s">
        <v>7</v>
      </c>
      <c r="M1" s="35" t="s">
        <v>8</v>
      </c>
      <c r="N1" s="24" t="s">
        <v>261</v>
      </c>
      <c r="O1" s="37" t="s">
        <v>262</v>
      </c>
      <c r="P1" s="30" t="s">
        <v>289</v>
      </c>
    </row>
    <row r="2" spans="1:16" ht="12.75">
      <c r="A2" s="98" t="s">
        <v>159</v>
      </c>
      <c r="B2" s="201">
        <v>32538.89</v>
      </c>
      <c r="C2" s="201">
        <v>7234.03</v>
      </c>
      <c r="D2" s="204">
        <v>35.86</v>
      </c>
      <c r="E2" s="201">
        <v>0</v>
      </c>
      <c r="F2" s="204">
        <v>47.54</v>
      </c>
      <c r="G2" s="201">
        <f>C2-D2-E2-F2</f>
        <v>7150.63</v>
      </c>
      <c r="H2" s="74">
        <f>B2-G2</f>
        <v>25388.26</v>
      </c>
      <c r="I2" s="15">
        <f>G2/(B2/100)</f>
        <v>21.97564207015052</v>
      </c>
      <c r="J2" s="7">
        <f aca="true" t="shared" si="0" ref="J2:J14">H2/(B2/100)</f>
        <v>78.02435792984949</v>
      </c>
      <c r="K2" s="42">
        <v>4</v>
      </c>
      <c r="L2" s="56">
        <v>2768.24</v>
      </c>
      <c r="M2" s="7">
        <f aca="true" t="shared" si="1" ref="M2:M14">L2/(G2/100)</f>
        <v>38.71323226065395</v>
      </c>
      <c r="N2" s="51">
        <f aca="true" t="shared" si="2" ref="N2:N14">G2-L2</f>
        <v>4382.39</v>
      </c>
      <c r="O2" s="86">
        <f aca="true" t="shared" si="3" ref="O2:O14">N2/(G2/100)</f>
        <v>61.286767739346054</v>
      </c>
      <c r="P2" s="121">
        <v>2</v>
      </c>
    </row>
    <row r="3" spans="1:16" ht="12.75">
      <c r="A3" s="99" t="s">
        <v>160</v>
      </c>
      <c r="B3" s="202">
        <v>71904.18</v>
      </c>
      <c r="C3" s="202">
        <v>42757.34</v>
      </c>
      <c r="D3" s="205">
        <v>182.46</v>
      </c>
      <c r="E3" s="202">
        <v>0</v>
      </c>
      <c r="F3" s="205">
        <v>144.21</v>
      </c>
      <c r="G3" s="202">
        <f>C3-D3-E3-F3</f>
        <v>42430.67</v>
      </c>
      <c r="H3" s="103">
        <f>B3-G3</f>
        <v>29473.509999999995</v>
      </c>
      <c r="I3" s="6">
        <f>G3/(B3/100)</f>
        <v>59.01001861087909</v>
      </c>
      <c r="J3" s="8">
        <f t="shared" si="0"/>
        <v>40.989981389120906</v>
      </c>
      <c r="K3" s="41">
        <v>2</v>
      </c>
      <c r="L3" s="56">
        <v>826.39</v>
      </c>
      <c r="M3" s="8">
        <f t="shared" si="1"/>
        <v>1.947624206735364</v>
      </c>
      <c r="N3" s="50">
        <f t="shared" si="2"/>
        <v>41604.28</v>
      </c>
      <c r="O3" s="88">
        <f t="shared" si="3"/>
        <v>98.05237579326464</v>
      </c>
      <c r="P3" s="89">
        <v>4</v>
      </c>
    </row>
    <row r="4" spans="1:16" ht="12.75">
      <c r="A4" s="100" t="s">
        <v>161</v>
      </c>
      <c r="B4" s="202">
        <v>17791.59</v>
      </c>
      <c r="C4" s="202">
        <v>6036.64</v>
      </c>
      <c r="D4" s="205">
        <v>156.7</v>
      </c>
      <c r="E4" s="202">
        <v>0</v>
      </c>
      <c r="F4" s="205">
        <v>103.12</v>
      </c>
      <c r="G4" s="202">
        <f aca="true" t="shared" si="4" ref="G4:G14">C4-D4-E4-F4</f>
        <v>5776.820000000001</v>
      </c>
      <c r="H4" s="103">
        <f aca="true" t="shared" si="5" ref="H4:H14">B4-G4</f>
        <v>12014.77</v>
      </c>
      <c r="I4" s="6">
        <f aca="true" t="shared" si="6" ref="I4:I14">G4/(B4/100)</f>
        <v>32.46938581655715</v>
      </c>
      <c r="J4" s="8">
        <f t="shared" si="0"/>
        <v>67.53061418344285</v>
      </c>
      <c r="K4" s="41">
        <v>4</v>
      </c>
      <c r="L4" s="56">
        <v>1431.57</v>
      </c>
      <c r="M4" s="8">
        <f t="shared" si="1"/>
        <v>24.781281050820343</v>
      </c>
      <c r="N4" s="50">
        <f t="shared" si="2"/>
        <v>4345.250000000001</v>
      </c>
      <c r="O4" s="88">
        <f t="shared" si="3"/>
        <v>75.21871894917966</v>
      </c>
      <c r="P4" s="89">
        <v>3</v>
      </c>
    </row>
    <row r="5" spans="1:16" ht="12.75">
      <c r="A5" s="99" t="s">
        <v>162</v>
      </c>
      <c r="B5" s="202">
        <v>11865.57</v>
      </c>
      <c r="C5" s="202">
        <v>2222.55</v>
      </c>
      <c r="D5" s="205">
        <v>62.68</v>
      </c>
      <c r="E5" s="202">
        <v>0</v>
      </c>
      <c r="F5" s="205">
        <v>12</v>
      </c>
      <c r="G5" s="202">
        <f t="shared" si="4"/>
        <v>2147.8700000000003</v>
      </c>
      <c r="H5" s="103">
        <f t="shared" si="5"/>
        <v>9717.699999999999</v>
      </c>
      <c r="I5" s="6">
        <f t="shared" si="6"/>
        <v>18.101700971803297</v>
      </c>
      <c r="J5" s="8">
        <f t="shared" si="0"/>
        <v>81.8982990281967</v>
      </c>
      <c r="K5" s="41">
        <v>5</v>
      </c>
      <c r="L5" s="56">
        <v>370.81</v>
      </c>
      <c r="M5" s="8">
        <f t="shared" si="1"/>
        <v>17.264080228319216</v>
      </c>
      <c r="N5" s="50">
        <f t="shared" si="2"/>
        <v>1777.0600000000004</v>
      </c>
      <c r="O5" s="88">
        <f t="shared" si="3"/>
        <v>82.73591977168078</v>
      </c>
      <c r="P5" s="89">
        <v>2</v>
      </c>
    </row>
    <row r="6" spans="1:16" ht="12.75">
      <c r="A6" s="100" t="s">
        <v>163</v>
      </c>
      <c r="B6" s="202">
        <v>24749.1</v>
      </c>
      <c r="C6" s="202">
        <v>8127.35</v>
      </c>
      <c r="D6" s="202">
        <v>0</v>
      </c>
      <c r="E6" s="202">
        <v>0</v>
      </c>
      <c r="F6" s="205">
        <v>82.42</v>
      </c>
      <c r="G6" s="202">
        <f t="shared" si="4"/>
        <v>8044.93</v>
      </c>
      <c r="H6" s="103">
        <f t="shared" si="5"/>
        <v>16704.17</v>
      </c>
      <c r="I6" s="6">
        <f t="shared" si="6"/>
        <v>32.505949711302634</v>
      </c>
      <c r="J6" s="8">
        <f t="shared" si="0"/>
        <v>67.49405028869737</v>
      </c>
      <c r="K6" s="41">
        <v>6</v>
      </c>
      <c r="L6" s="56">
        <v>933.01</v>
      </c>
      <c r="M6" s="8">
        <f t="shared" si="1"/>
        <v>11.59749059345451</v>
      </c>
      <c r="N6" s="50">
        <f t="shared" si="2"/>
        <v>7111.92</v>
      </c>
      <c r="O6" s="88">
        <f t="shared" si="3"/>
        <v>88.40250940654548</v>
      </c>
      <c r="P6" s="89">
        <v>3</v>
      </c>
    </row>
    <row r="7" spans="1:16" ht="12.75">
      <c r="A7" s="99" t="s">
        <v>164</v>
      </c>
      <c r="B7" s="202">
        <v>18828.4</v>
      </c>
      <c r="C7" s="202">
        <v>6615.62</v>
      </c>
      <c r="D7" s="202">
        <v>0</v>
      </c>
      <c r="E7" s="202">
        <v>0</v>
      </c>
      <c r="F7" s="205">
        <v>44.65</v>
      </c>
      <c r="G7" s="202">
        <f t="shared" si="4"/>
        <v>6570.97</v>
      </c>
      <c r="H7" s="103">
        <f t="shared" si="5"/>
        <v>12257.43</v>
      </c>
      <c r="I7" s="6">
        <f t="shared" si="6"/>
        <v>34.899247944594336</v>
      </c>
      <c r="J7" s="8">
        <f t="shared" si="0"/>
        <v>65.10075205540566</v>
      </c>
      <c r="K7" s="41">
        <v>4</v>
      </c>
      <c r="L7" s="56">
        <v>597.16</v>
      </c>
      <c r="M7" s="8">
        <f t="shared" si="1"/>
        <v>9.087851565294013</v>
      </c>
      <c r="N7" s="50">
        <f t="shared" si="2"/>
        <v>5973.81</v>
      </c>
      <c r="O7" s="88">
        <f t="shared" si="3"/>
        <v>90.912148434706</v>
      </c>
      <c r="P7" s="89">
        <v>3</v>
      </c>
    </row>
    <row r="8" spans="1:16" ht="12.75">
      <c r="A8" s="100" t="s">
        <v>165</v>
      </c>
      <c r="B8" s="202">
        <v>85891.3</v>
      </c>
      <c r="C8" s="202">
        <v>28048.87</v>
      </c>
      <c r="D8" s="205">
        <v>19304.2</v>
      </c>
      <c r="E8" s="202">
        <v>0</v>
      </c>
      <c r="F8" s="205">
        <v>445.65</v>
      </c>
      <c r="G8" s="202">
        <f t="shared" si="4"/>
        <v>8299.019999999999</v>
      </c>
      <c r="H8" s="103">
        <f t="shared" si="5"/>
        <v>77592.28</v>
      </c>
      <c r="I8" s="6">
        <f t="shared" si="6"/>
        <v>9.662235872550536</v>
      </c>
      <c r="J8" s="8">
        <f t="shared" si="0"/>
        <v>90.33776412744946</v>
      </c>
      <c r="K8" s="41">
        <v>10</v>
      </c>
      <c r="L8" s="56">
        <v>1014.54</v>
      </c>
      <c r="M8" s="8">
        <f t="shared" si="1"/>
        <v>12.224816906092528</v>
      </c>
      <c r="N8" s="50">
        <f t="shared" si="2"/>
        <v>7284.479999999999</v>
      </c>
      <c r="O8" s="88">
        <f t="shared" si="3"/>
        <v>87.77518309390747</v>
      </c>
      <c r="P8" s="89">
        <v>3</v>
      </c>
    </row>
    <row r="9" spans="1:16" ht="12.75">
      <c r="A9" s="99" t="s">
        <v>166</v>
      </c>
      <c r="B9" s="202">
        <v>59151.62</v>
      </c>
      <c r="C9" s="202">
        <v>9029.82</v>
      </c>
      <c r="D9" s="205">
        <v>25.21</v>
      </c>
      <c r="E9" s="202">
        <v>0</v>
      </c>
      <c r="F9" s="205">
        <v>101.99</v>
      </c>
      <c r="G9" s="202">
        <f t="shared" si="4"/>
        <v>8902.62</v>
      </c>
      <c r="H9" s="103">
        <f t="shared" si="5"/>
        <v>50249</v>
      </c>
      <c r="I9" s="6">
        <f t="shared" si="6"/>
        <v>15.050509183011387</v>
      </c>
      <c r="J9" s="8">
        <f t="shared" si="0"/>
        <v>84.94949081698861</v>
      </c>
      <c r="K9" s="41">
        <v>5</v>
      </c>
      <c r="L9" s="56">
        <v>973.34</v>
      </c>
      <c r="M9" s="8">
        <f t="shared" si="1"/>
        <v>10.933185960986766</v>
      </c>
      <c r="N9" s="50">
        <f t="shared" si="2"/>
        <v>7929.280000000001</v>
      </c>
      <c r="O9" s="88">
        <f t="shared" si="3"/>
        <v>89.06681403901324</v>
      </c>
      <c r="P9" s="89">
        <v>1</v>
      </c>
    </row>
    <row r="10" spans="1:16" ht="12.75">
      <c r="A10" s="100" t="s">
        <v>167</v>
      </c>
      <c r="B10" s="202">
        <v>40062.08</v>
      </c>
      <c r="C10" s="202">
        <v>4117.99</v>
      </c>
      <c r="D10" s="205">
        <v>222.51</v>
      </c>
      <c r="E10" s="202">
        <v>0</v>
      </c>
      <c r="F10" s="205">
        <v>73.5</v>
      </c>
      <c r="G10" s="202">
        <f t="shared" si="4"/>
        <v>3821.9799999999996</v>
      </c>
      <c r="H10" s="103">
        <f t="shared" si="5"/>
        <v>36240.100000000006</v>
      </c>
      <c r="I10" s="6">
        <f t="shared" si="6"/>
        <v>9.540143696982282</v>
      </c>
      <c r="J10" s="8">
        <f t="shared" si="0"/>
        <v>90.45985630301773</v>
      </c>
      <c r="K10" s="41">
        <v>5</v>
      </c>
      <c r="L10" s="56">
        <v>924.6</v>
      </c>
      <c r="M10" s="8">
        <f t="shared" si="1"/>
        <v>24.191649354523054</v>
      </c>
      <c r="N10" s="50">
        <f t="shared" si="2"/>
        <v>2897.3799999999997</v>
      </c>
      <c r="O10" s="88">
        <f t="shared" si="3"/>
        <v>75.80835064547696</v>
      </c>
      <c r="P10" s="89">
        <v>1</v>
      </c>
    </row>
    <row r="11" spans="1:16" ht="12.75">
      <c r="A11" s="99" t="s">
        <v>168</v>
      </c>
      <c r="B11" s="202">
        <v>30675.75</v>
      </c>
      <c r="C11" s="202">
        <v>10141.57</v>
      </c>
      <c r="D11" s="205">
        <v>233.83</v>
      </c>
      <c r="E11" s="202">
        <v>0</v>
      </c>
      <c r="F11" s="205">
        <v>71.24</v>
      </c>
      <c r="G11" s="202">
        <f t="shared" si="4"/>
        <v>9836.5</v>
      </c>
      <c r="H11" s="103">
        <f t="shared" si="5"/>
        <v>20839.25</v>
      </c>
      <c r="I11" s="6">
        <f t="shared" si="6"/>
        <v>32.06604565495546</v>
      </c>
      <c r="J11" s="8">
        <f t="shared" si="0"/>
        <v>67.93395434504454</v>
      </c>
      <c r="K11" s="41">
        <v>4</v>
      </c>
      <c r="L11" s="56">
        <v>159.81</v>
      </c>
      <c r="M11" s="8">
        <f t="shared" si="1"/>
        <v>1.624663244040055</v>
      </c>
      <c r="N11" s="50">
        <f t="shared" si="2"/>
        <v>9676.69</v>
      </c>
      <c r="O11" s="88">
        <f t="shared" si="3"/>
        <v>98.37533675595995</v>
      </c>
      <c r="P11" s="89">
        <v>3</v>
      </c>
    </row>
    <row r="12" spans="1:16" ht="12.75">
      <c r="A12" s="100" t="s">
        <v>169</v>
      </c>
      <c r="B12" s="202">
        <v>85755.32</v>
      </c>
      <c r="C12" s="202">
        <v>47208.29</v>
      </c>
      <c r="D12" s="202">
        <v>0</v>
      </c>
      <c r="E12" s="202">
        <v>0</v>
      </c>
      <c r="F12" s="205">
        <v>30.07</v>
      </c>
      <c r="G12" s="202">
        <f t="shared" si="4"/>
        <v>47178.22</v>
      </c>
      <c r="H12" s="103">
        <f t="shared" si="5"/>
        <v>38577.100000000006</v>
      </c>
      <c r="I12" s="6">
        <f t="shared" si="6"/>
        <v>55.01491919101928</v>
      </c>
      <c r="J12" s="8">
        <f t="shared" si="0"/>
        <v>44.98508080898072</v>
      </c>
      <c r="K12" s="41">
        <v>8</v>
      </c>
      <c r="L12" s="56">
        <v>3111.13</v>
      </c>
      <c r="M12" s="8">
        <f t="shared" si="1"/>
        <v>6.594420052303796</v>
      </c>
      <c r="N12" s="50">
        <f t="shared" si="2"/>
        <v>44067.090000000004</v>
      </c>
      <c r="O12" s="88">
        <f t="shared" si="3"/>
        <v>93.40557994769621</v>
      </c>
      <c r="P12" s="89">
        <v>4</v>
      </c>
    </row>
    <row r="13" spans="1:16" ht="12.75">
      <c r="A13" s="99" t="s">
        <v>170</v>
      </c>
      <c r="B13" s="202">
        <v>20748.27</v>
      </c>
      <c r="C13" s="202">
        <v>3310.63</v>
      </c>
      <c r="D13" s="202">
        <v>0</v>
      </c>
      <c r="E13" s="202">
        <v>0</v>
      </c>
      <c r="F13" s="205">
        <v>28.81</v>
      </c>
      <c r="G13" s="202">
        <f t="shared" si="4"/>
        <v>3281.82</v>
      </c>
      <c r="H13" s="103">
        <f t="shared" si="5"/>
        <v>17466.45</v>
      </c>
      <c r="I13" s="6">
        <f t="shared" si="6"/>
        <v>15.817318745129112</v>
      </c>
      <c r="J13" s="8">
        <f t="shared" si="0"/>
        <v>84.1826812548709</v>
      </c>
      <c r="K13" s="41">
        <v>6</v>
      </c>
      <c r="L13" s="56">
        <v>473.11</v>
      </c>
      <c r="M13" s="8">
        <f t="shared" si="1"/>
        <v>14.416086196074128</v>
      </c>
      <c r="N13" s="50">
        <f t="shared" si="2"/>
        <v>2808.71</v>
      </c>
      <c r="O13" s="88">
        <f t="shared" si="3"/>
        <v>85.58391380392585</v>
      </c>
      <c r="P13" s="89">
        <v>2</v>
      </c>
    </row>
    <row r="14" spans="1:16" ht="13.5" thickBot="1">
      <c r="A14" s="101" t="s">
        <v>171</v>
      </c>
      <c r="B14" s="203">
        <v>26721.24</v>
      </c>
      <c r="C14" s="203">
        <v>9775.18</v>
      </c>
      <c r="D14" s="203">
        <v>0</v>
      </c>
      <c r="E14" s="203">
        <v>0</v>
      </c>
      <c r="F14" s="215">
        <v>147.93</v>
      </c>
      <c r="G14" s="203">
        <f t="shared" si="4"/>
        <v>9627.25</v>
      </c>
      <c r="H14" s="103">
        <f t="shared" si="5"/>
        <v>17093.99</v>
      </c>
      <c r="I14" s="6">
        <f t="shared" si="6"/>
        <v>36.02845526629752</v>
      </c>
      <c r="J14" s="54">
        <f t="shared" si="0"/>
        <v>63.97154473370248</v>
      </c>
      <c r="K14" s="62">
        <v>6</v>
      </c>
      <c r="L14" s="56">
        <v>2150.46</v>
      </c>
      <c r="M14" s="8">
        <f t="shared" si="1"/>
        <v>22.337219870679583</v>
      </c>
      <c r="N14" s="50">
        <f t="shared" si="2"/>
        <v>7476.79</v>
      </c>
      <c r="O14" s="88">
        <f t="shared" si="3"/>
        <v>77.66278012932042</v>
      </c>
      <c r="P14" s="90">
        <v>3</v>
      </c>
    </row>
    <row r="15" spans="1:16" ht="13.5" thickBot="1">
      <c r="A15" s="207" t="s">
        <v>281</v>
      </c>
      <c r="B15" s="188">
        <f aca="true" t="shared" si="7" ref="B15:H15">SUM(B2:B14)</f>
        <v>526683.31</v>
      </c>
      <c r="C15" s="188">
        <f t="shared" si="7"/>
        <v>184625.88</v>
      </c>
      <c r="D15" s="188">
        <f t="shared" si="7"/>
        <v>20223.45</v>
      </c>
      <c r="E15" s="188">
        <f t="shared" si="7"/>
        <v>0</v>
      </c>
      <c r="F15" s="188">
        <f t="shared" si="7"/>
        <v>1333.1299999999999</v>
      </c>
      <c r="G15" s="188">
        <f t="shared" si="7"/>
        <v>163069.3</v>
      </c>
      <c r="H15" s="179">
        <f t="shared" si="7"/>
        <v>363614.00999999995</v>
      </c>
      <c r="I15" s="64">
        <f>G15/B15*100</f>
        <v>30.961546892382056</v>
      </c>
      <c r="J15" s="163"/>
      <c r="K15" s="228"/>
      <c r="L15" s="63">
        <f>SUM(L2:L14)</f>
        <v>15734.169999999998</v>
      </c>
      <c r="M15" s="163"/>
      <c r="N15" s="179">
        <f>SUM(N2:N14)</f>
        <v>147335.13</v>
      </c>
      <c r="O15" s="208">
        <f>N15/G15*100</f>
        <v>90.35123717339808</v>
      </c>
      <c r="P15" s="178">
        <v>3</v>
      </c>
    </row>
    <row r="16" spans="1:16" ht="13.5" thickBot="1">
      <c r="A16" s="206" t="s">
        <v>282</v>
      </c>
      <c r="B16" s="125">
        <f>AVERAGE(B2:B14)</f>
        <v>40514.100769230776</v>
      </c>
      <c r="C16" s="125">
        <f>AVERAGE(C2:C14)</f>
        <v>14201.99076923077</v>
      </c>
      <c r="D16" s="125"/>
      <c r="E16" s="125"/>
      <c r="F16" s="125"/>
      <c r="G16" s="125">
        <f>AVERAGE(G2:G14)</f>
        <v>12543.792307692307</v>
      </c>
      <c r="H16" s="125">
        <f>AVERAGE(H2:H14)</f>
        <v>27970.308461538458</v>
      </c>
      <c r="I16" s="128">
        <f>G16/B16*100</f>
        <v>30.961546892382056</v>
      </c>
      <c r="J16" s="212"/>
      <c r="K16" s="212"/>
      <c r="L16" s="125"/>
      <c r="M16" s="212"/>
      <c r="N16" s="125"/>
      <c r="O16" s="212"/>
      <c r="P16" s="213">
        <f>AVERAGE(P2:P14)</f>
        <v>2.6153846153846154</v>
      </c>
    </row>
    <row r="17" spans="12:16" ht="13.5" thickBot="1">
      <c r="L17" s="53"/>
      <c r="N17" s="53"/>
      <c r="P17" s="4"/>
    </row>
    <row r="18" spans="1:12" ht="13.5" thickBot="1">
      <c r="A18" s="16"/>
      <c r="B18" s="26" t="s">
        <v>9</v>
      </c>
      <c r="C18" s="24" t="s">
        <v>10</v>
      </c>
      <c r="D18" s="24" t="s">
        <v>11</v>
      </c>
      <c r="E18" s="25" t="s">
        <v>12</v>
      </c>
      <c r="H18" s="53"/>
      <c r="J18" s="53"/>
      <c r="L18" s="4"/>
    </row>
    <row r="19" spans="1:12" ht="12.75">
      <c r="A19" s="17" t="s">
        <v>172</v>
      </c>
      <c r="B19" s="248">
        <v>25</v>
      </c>
      <c r="C19" s="261">
        <v>0.5</v>
      </c>
      <c r="D19" s="250">
        <v>2277.45</v>
      </c>
      <c r="E19" s="251">
        <v>629.81</v>
      </c>
      <c r="H19" s="53"/>
      <c r="J19" s="53"/>
      <c r="L19" s="4"/>
    </row>
    <row r="20" spans="1:12" ht="12.75">
      <c r="A20" s="191" t="s">
        <v>309</v>
      </c>
      <c r="B20" s="222">
        <v>22</v>
      </c>
      <c r="C20" s="223">
        <v>1.25</v>
      </c>
      <c r="D20" s="167">
        <v>2278.71</v>
      </c>
      <c r="E20" s="168"/>
      <c r="H20" s="53"/>
      <c r="J20" s="53"/>
      <c r="L20" s="4"/>
    </row>
    <row r="21" spans="1:12" ht="12.75">
      <c r="A21" s="192" t="s">
        <v>173</v>
      </c>
      <c r="B21" s="252">
        <v>136</v>
      </c>
      <c r="C21" s="253">
        <v>0.52</v>
      </c>
      <c r="D21" s="254">
        <v>18572.19</v>
      </c>
      <c r="E21" s="255">
        <v>1084.8</v>
      </c>
      <c r="H21" s="53"/>
      <c r="J21" s="53"/>
      <c r="L21" s="4"/>
    </row>
    <row r="22" spans="1:12" ht="13.5" thickBot="1">
      <c r="A22" s="193" t="s">
        <v>311</v>
      </c>
      <c r="B22" s="225">
        <v>128</v>
      </c>
      <c r="C22" s="183">
        <v>0.53</v>
      </c>
      <c r="D22" s="169">
        <v>19390.83</v>
      </c>
      <c r="E22" s="170"/>
      <c r="H22" s="53"/>
      <c r="J22" s="53"/>
      <c r="L22" s="4"/>
    </row>
    <row r="23" spans="12:16" ht="12.75">
      <c r="L23" s="53"/>
      <c r="N23" s="53"/>
      <c r="P23" s="4"/>
    </row>
    <row r="24" spans="12:16" ht="12.75">
      <c r="L24" s="53"/>
      <c r="N24" s="53"/>
      <c r="P24" s="4"/>
    </row>
    <row r="25" spans="12:16" ht="13.5" thickBot="1">
      <c r="L25" s="53"/>
      <c r="N25" s="53"/>
      <c r="P25" s="4"/>
    </row>
    <row r="26" spans="1:16" ht="13.5" thickBot="1">
      <c r="A26" s="47" t="s">
        <v>13</v>
      </c>
      <c r="B26" s="30" t="s">
        <v>2</v>
      </c>
      <c r="C26" s="46" t="s">
        <v>1</v>
      </c>
      <c r="D26" s="34" t="s">
        <v>293</v>
      </c>
      <c r="E26" s="34" t="s">
        <v>294</v>
      </c>
      <c r="F26" s="34" t="s">
        <v>295</v>
      </c>
      <c r="G26" s="34" t="s">
        <v>296</v>
      </c>
      <c r="H26" s="34" t="s">
        <v>3</v>
      </c>
      <c r="I26" s="34" t="s">
        <v>5</v>
      </c>
      <c r="J26" s="35" t="s">
        <v>4</v>
      </c>
      <c r="K26" s="46" t="s">
        <v>6</v>
      </c>
      <c r="L26" s="61" t="s">
        <v>7</v>
      </c>
      <c r="M26" s="35" t="s">
        <v>8</v>
      </c>
      <c r="N26" s="60" t="s">
        <v>261</v>
      </c>
      <c r="O26" s="25" t="s">
        <v>262</v>
      </c>
      <c r="P26" s="30" t="s">
        <v>289</v>
      </c>
    </row>
    <row r="27" spans="1:16" ht="12.75">
      <c r="A27" s="98" t="s">
        <v>160</v>
      </c>
      <c r="B27" s="201">
        <v>71904.18</v>
      </c>
      <c r="C27" s="201">
        <v>42757.34</v>
      </c>
      <c r="D27" s="204">
        <v>182.46</v>
      </c>
      <c r="E27" s="201">
        <v>0</v>
      </c>
      <c r="F27" s="204">
        <v>144.21</v>
      </c>
      <c r="G27" s="201">
        <f>C27-D27-E27-F27</f>
        <v>42430.67</v>
      </c>
      <c r="H27" s="74">
        <f>B27-G27</f>
        <v>29473.509999999995</v>
      </c>
      <c r="I27" s="15">
        <f>G27/(B27/100)</f>
        <v>59.01001861087909</v>
      </c>
      <c r="J27" s="7">
        <f>H27/(B27/100)</f>
        <v>40.989981389120906</v>
      </c>
      <c r="K27" s="42">
        <v>2</v>
      </c>
      <c r="L27" s="56">
        <v>826.39</v>
      </c>
      <c r="M27" s="7">
        <f>L27/(G27/100)</f>
        <v>1.947624206735364</v>
      </c>
      <c r="N27" s="51">
        <f>G27-L27</f>
        <v>41604.28</v>
      </c>
      <c r="O27" s="39">
        <f>N27/(G27/100)</f>
        <v>98.05237579326464</v>
      </c>
      <c r="P27" s="121">
        <v>4</v>
      </c>
    </row>
    <row r="28" spans="1:16" ht="12.75">
      <c r="A28" s="99" t="s">
        <v>165</v>
      </c>
      <c r="B28" s="202">
        <v>162064.41</v>
      </c>
      <c r="C28" s="202">
        <v>49628.42</v>
      </c>
      <c r="D28" s="205">
        <v>19538.03</v>
      </c>
      <c r="E28" s="202">
        <v>0</v>
      </c>
      <c r="F28" s="205">
        <v>628.12</v>
      </c>
      <c r="G28" s="202">
        <f>C28-D28-E28-F28</f>
        <v>29462.27</v>
      </c>
      <c r="H28" s="103">
        <f>B28-G28</f>
        <v>132602.14</v>
      </c>
      <c r="I28" s="6">
        <f>G28/(B28/100)</f>
        <v>18.17935844149866</v>
      </c>
      <c r="J28" s="8">
        <f>H28/(B28/100)</f>
        <v>81.82064155850135</v>
      </c>
      <c r="K28" s="41">
        <v>17</v>
      </c>
      <c r="L28" s="56">
        <v>2580.47</v>
      </c>
      <c r="M28" s="8">
        <f>L28/(G28/100)</f>
        <v>8.758557979408918</v>
      </c>
      <c r="N28" s="50">
        <f>G28-L28</f>
        <v>26881.8</v>
      </c>
      <c r="O28" s="8">
        <f>N28/(G28/100)</f>
        <v>91.24144202059108</v>
      </c>
      <c r="P28" s="89">
        <v>3</v>
      </c>
    </row>
    <row r="29" spans="1:16" ht="12.75">
      <c r="A29" s="100" t="s">
        <v>166</v>
      </c>
      <c r="B29" s="202">
        <v>76943.21</v>
      </c>
      <c r="C29" s="202">
        <v>15066.46</v>
      </c>
      <c r="D29" s="205">
        <v>181.9</v>
      </c>
      <c r="E29" s="202">
        <v>0</v>
      </c>
      <c r="F29" s="205">
        <v>205.11</v>
      </c>
      <c r="G29" s="202">
        <f>C29-D29-E29-F29</f>
        <v>14679.449999999999</v>
      </c>
      <c r="H29" s="103">
        <f>B29-G29</f>
        <v>62263.76000000001</v>
      </c>
      <c r="I29" s="6">
        <f>G29/(B29/100)</f>
        <v>19.078291638729393</v>
      </c>
      <c r="J29" s="8">
        <f>H29/(B29/100)</f>
        <v>80.9217083612706</v>
      </c>
      <c r="K29" s="41">
        <v>5</v>
      </c>
      <c r="L29" s="56">
        <v>2404.91</v>
      </c>
      <c r="M29" s="8">
        <f>L29/(G29/100)</f>
        <v>16.38283450674242</v>
      </c>
      <c r="N29" s="50">
        <f>G29-L29</f>
        <v>12274.539999999999</v>
      </c>
      <c r="O29" s="8">
        <f>N29/(G29/100)</f>
        <v>83.61716549325757</v>
      </c>
      <c r="P29" s="89">
        <v>2</v>
      </c>
    </row>
    <row r="30" spans="1:16" ht="12.75">
      <c r="A30" s="99" t="s">
        <v>167</v>
      </c>
      <c r="B30" s="202">
        <v>84466.54</v>
      </c>
      <c r="C30" s="202">
        <v>13574.57</v>
      </c>
      <c r="D30" s="205">
        <v>321.05</v>
      </c>
      <c r="E30" s="202">
        <v>0</v>
      </c>
      <c r="F30" s="205">
        <v>133.03</v>
      </c>
      <c r="G30" s="202">
        <f>C30-D30-E30-F30</f>
        <v>13120.49</v>
      </c>
      <c r="H30" s="103">
        <f>B30-G30</f>
        <v>71346.04999999999</v>
      </c>
      <c r="I30" s="6">
        <f>G30/(B30/100)</f>
        <v>15.533357942683576</v>
      </c>
      <c r="J30" s="8">
        <f>H30/(B30/100)</f>
        <v>84.4666420573164</v>
      </c>
      <c r="K30" s="41">
        <v>7</v>
      </c>
      <c r="L30" s="56">
        <v>4063.65</v>
      </c>
      <c r="M30" s="8">
        <f>L30/(G30/100)</f>
        <v>30.97178535252875</v>
      </c>
      <c r="N30" s="50">
        <f>G30-L30</f>
        <v>9056.84</v>
      </c>
      <c r="O30" s="8">
        <f>N30/(G30/100)</f>
        <v>69.02821464747124</v>
      </c>
      <c r="P30" s="89">
        <v>2</v>
      </c>
    </row>
    <row r="31" spans="1:16" ht="13.5" thickBot="1">
      <c r="A31" s="101" t="s">
        <v>169</v>
      </c>
      <c r="B31" s="203">
        <v>131304.96</v>
      </c>
      <c r="C31" s="203">
        <v>63599.09</v>
      </c>
      <c r="D31" s="203">
        <v>0</v>
      </c>
      <c r="E31" s="203">
        <v>0</v>
      </c>
      <c r="F31" s="215">
        <v>222.64</v>
      </c>
      <c r="G31" s="203">
        <f>C31-D31-E31-F31</f>
        <v>63376.45</v>
      </c>
      <c r="H31" s="103">
        <f>B31-G31</f>
        <v>67928.51</v>
      </c>
      <c r="I31" s="6">
        <f>G31/(B31/100)</f>
        <v>48.26660775038506</v>
      </c>
      <c r="J31" s="54">
        <f>H31/(B31/100)</f>
        <v>51.733392249614944</v>
      </c>
      <c r="K31" s="62">
        <v>10</v>
      </c>
      <c r="L31" s="56">
        <v>5858.75</v>
      </c>
      <c r="M31" s="8">
        <f>L31/(G31/100)</f>
        <v>9.244364428742854</v>
      </c>
      <c r="N31" s="57">
        <f>G31-L31</f>
        <v>57517.7</v>
      </c>
      <c r="O31" s="54">
        <f>N31/(G31/100)</f>
        <v>90.75563557125714</v>
      </c>
      <c r="P31" s="90">
        <v>4</v>
      </c>
    </row>
    <row r="32" spans="1:16" ht="13.5" thickBot="1">
      <c r="A32" s="207" t="s">
        <v>281</v>
      </c>
      <c r="B32" s="188">
        <f aca="true" t="shared" si="8" ref="B32:H32">SUM(B27:B31)</f>
        <v>526683.2999999999</v>
      </c>
      <c r="C32" s="188">
        <f t="shared" si="8"/>
        <v>184625.88</v>
      </c>
      <c r="D32" s="188">
        <f t="shared" si="8"/>
        <v>20223.44</v>
      </c>
      <c r="E32" s="188">
        <f t="shared" si="8"/>
        <v>0</v>
      </c>
      <c r="F32" s="188">
        <f t="shared" si="8"/>
        <v>1333.1100000000001</v>
      </c>
      <c r="G32" s="188">
        <f t="shared" si="8"/>
        <v>163069.33000000002</v>
      </c>
      <c r="H32" s="179">
        <f t="shared" si="8"/>
        <v>363613.97000000003</v>
      </c>
      <c r="I32" s="64">
        <f>G32/B32*100</f>
        <v>30.961553176263617</v>
      </c>
      <c r="J32" s="163"/>
      <c r="K32" s="228"/>
      <c r="L32" s="63">
        <f>SUM(L27:L31)</f>
        <v>15734.17</v>
      </c>
      <c r="M32" s="163"/>
      <c r="N32" s="179">
        <f>SUM(N27:N31)</f>
        <v>147335.15999999997</v>
      </c>
      <c r="O32" s="208">
        <f>N32/G32*100</f>
        <v>90.35123894848894</v>
      </c>
      <c r="P32" s="178">
        <v>3</v>
      </c>
    </row>
    <row r="33" spans="1:16" ht="13.5" thickBot="1">
      <c r="A33" s="206" t="s">
        <v>283</v>
      </c>
      <c r="B33" s="125">
        <f>AVERAGE(B27:B31)</f>
        <v>105336.65999999999</v>
      </c>
      <c r="C33" s="125">
        <f>AVERAGE(C27:C31)</f>
        <v>36925.176</v>
      </c>
      <c r="D33" s="125"/>
      <c r="E33" s="125"/>
      <c r="F33" s="125"/>
      <c r="G33" s="125">
        <f>AVERAGE(G27:G31)</f>
        <v>32613.866</v>
      </c>
      <c r="H33" s="125">
        <f>AVERAGE(H27:H31)</f>
        <v>72722.79400000001</v>
      </c>
      <c r="I33" s="128">
        <f>G33/B33*100</f>
        <v>30.961553176263617</v>
      </c>
      <c r="J33" s="212"/>
      <c r="K33" s="212"/>
      <c r="L33" s="125"/>
      <c r="M33" s="212"/>
      <c r="N33" s="125"/>
      <c r="O33" s="212"/>
      <c r="P33" s="213">
        <f>AVERAGE(P27:P31)</f>
        <v>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2012-02-23T19:27:57Z</cp:lastPrinted>
  <dcterms:created xsi:type="dcterms:W3CDTF">2011-08-16T06:52:53Z</dcterms:created>
  <dcterms:modified xsi:type="dcterms:W3CDTF">2012-02-28T07:07:49Z</dcterms:modified>
  <cp:category/>
  <cp:version/>
  <cp:contentType/>
  <cp:contentStatus/>
</cp:coreProperties>
</file>