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!!!Tom soukromé\!!!Cohab Ondra\17 2021_01_22 Hala\finále 2021_03_25\"/>
    </mc:Choice>
  </mc:AlternateContent>
  <bookViews>
    <workbookView xWindow="0" yWindow="0" windowWidth="0" windowHeight="0"/>
  </bookViews>
  <sheets>
    <sheet name="Rekapitulace stavby" sheetId="1" r:id="rId1"/>
    <sheet name="SO01 - Bourací práce" sheetId="2" r:id="rId2"/>
    <sheet name="SO02 - Nové konstrukce" sheetId="3" r:id="rId3"/>
    <sheet name="SO03 - VRN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'SO01 - Bourací práce'!$C$123:$K$199</definedName>
    <definedName name="_xlnm.Print_Area" localSheetId="1">'SO01 - Bourací práce'!$C$111:$K$199</definedName>
    <definedName name="_xlnm.Print_Titles" localSheetId="1">'SO01 - Bourací práce'!$123:$123</definedName>
    <definedName name="_xlnm._FilterDatabase" localSheetId="2" hidden="1">'SO02 - Nové konstrukce'!$C$133:$K$323</definedName>
    <definedName name="_xlnm.Print_Area" localSheetId="2">'SO02 - Nové konstrukce'!$C$121:$K$323</definedName>
    <definedName name="_xlnm.Print_Titles" localSheetId="2">'SO02 - Nové konstrukce'!$133:$133</definedName>
    <definedName name="_xlnm._FilterDatabase" localSheetId="3" hidden="1">'SO03 - VRN'!$C$120:$K$131</definedName>
    <definedName name="_xlnm.Print_Area" localSheetId="3">'SO03 - VRN'!$C$108:$K$131</definedName>
    <definedName name="_xlnm.Print_Titles" localSheetId="3">'SO03 - VRN'!$120:$120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31"/>
  <c r="BH131"/>
  <c r="BG131"/>
  <c r="BF131"/>
  <c r="T131"/>
  <c r="T130"/>
  <c r="R131"/>
  <c r="R130"/>
  <c r="P131"/>
  <c r="P130"/>
  <c r="BI129"/>
  <c r="BH129"/>
  <c r="BG129"/>
  <c r="BF129"/>
  <c r="T129"/>
  <c r="T128"/>
  <c r="R129"/>
  <c r="R128"/>
  <c r="P129"/>
  <c r="P128"/>
  <c r="BI127"/>
  <c r="BH127"/>
  <c r="BG127"/>
  <c r="BF127"/>
  <c r="T127"/>
  <c r="T126"/>
  <c r="R127"/>
  <c r="R126"/>
  <c r="P127"/>
  <c r="P126"/>
  <c r="BI125"/>
  <c r="BH125"/>
  <c r="BG125"/>
  <c r="BF125"/>
  <c r="T125"/>
  <c r="R125"/>
  <c r="P125"/>
  <c r="BI124"/>
  <c r="BH124"/>
  <c r="BG124"/>
  <c r="BF124"/>
  <c r="T124"/>
  <c r="R124"/>
  <c r="P124"/>
  <c r="F115"/>
  <c r="E113"/>
  <c r="F89"/>
  <c r="E87"/>
  <c r="J24"/>
  <c r="E24"/>
  <c r="J118"/>
  <c r="J23"/>
  <c r="J21"/>
  <c r="E21"/>
  <c r="J91"/>
  <c r="J20"/>
  <c r="J18"/>
  <c r="E18"/>
  <c r="F118"/>
  <c r="J17"/>
  <c r="J15"/>
  <c r="E15"/>
  <c r="F117"/>
  <c r="J14"/>
  <c r="J12"/>
  <c r="J115"/>
  <c r="E7"/>
  <c r="E85"/>
  <c i="3" r="J37"/>
  <c r="J36"/>
  <c i="1" r="AY96"/>
  <c i="3" r="J35"/>
  <c i="1" r="AX96"/>
  <c i="3" r="BI322"/>
  <c r="BH322"/>
  <c r="BG322"/>
  <c r="BF322"/>
  <c r="T322"/>
  <c r="R322"/>
  <c r="P322"/>
  <c r="BI321"/>
  <c r="BH321"/>
  <c r="BG321"/>
  <c r="BF321"/>
  <c r="T321"/>
  <c r="R321"/>
  <c r="P321"/>
  <c r="BI319"/>
  <c r="BH319"/>
  <c r="BG319"/>
  <c r="BF319"/>
  <c r="T319"/>
  <c r="R319"/>
  <c r="P319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0"/>
  <c r="BH310"/>
  <c r="BG310"/>
  <c r="BF310"/>
  <c r="T310"/>
  <c r="R310"/>
  <c r="P310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3"/>
  <c r="BH293"/>
  <c r="BG293"/>
  <c r="BF293"/>
  <c r="T293"/>
  <c r="R293"/>
  <c r="P293"/>
  <c r="BI292"/>
  <c r="BH292"/>
  <c r="BG292"/>
  <c r="BF292"/>
  <c r="T292"/>
  <c r="R292"/>
  <c r="P292"/>
  <c r="BI290"/>
  <c r="BH290"/>
  <c r="BG290"/>
  <c r="BF290"/>
  <c r="T290"/>
  <c r="R290"/>
  <c r="P290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6"/>
  <c r="BH276"/>
  <c r="BG276"/>
  <c r="BF276"/>
  <c r="T276"/>
  <c r="T275"/>
  <c r="R276"/>
  <c r="R275"/>
  <c r="P276"/>
  <c r="P275"/>
  <c r="BI274"/>
  <c r="BH274"/>
  <c r="BG274"/>
  <c r="BF274"/>
  <c r="T274"/>
  <c r="T273"/>
  <c r="R274"/>
  <c r="R273"/>
  <c r="P274"/>
  <c r="P273"/>
  <c r="BI272"/>
  <c r="BH272"/>
  <c r="BG272"/>
  <c r="BF272"/>
  <c r="T272"/>
  <c r="T271"/>
  <c r="R272"/>
  <c r="R271"/>
  <c r="P272"/>
  <c r="P271"/>
  <c r="BI270"/>
  <c r="BH270"/>
  <c r="BG270"/>
  <c r="BF270"/>
  <c r="T270"/>
  <c r="R270"/>
  <c r="P270"/>
  <c r="BI268"/>
  <c r="BH268"/>
  <c r="BG268"/>
  <c r="BF268"/>
  <c r="T268"/>
  <c r="R268"/>
  <c r="P268"/>
  <c r="BI265"/>
  <c r="BH265"/>
  <c r="BG265"/>
  <c r="BF265"/>
  <c r="T265"/>
  <c r="T264"/>
  <c r="R265"/>
  <c r="R264"/>
  <c r="P265"/>
  <c r="P264"/>
  <c r="BI263"/>
  <c r="BH263"/>
  <c r="BG263"/>
  <c r="BF263"/>
  <c r="T263"/>
  <c r="R263"/>
  <c r="P263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7"/>
  <c r="BH227"/>
  <c r="BG227"/>
  <c r="BF227"/>
  <c r="T227"/>
  <c r="R227"/>
  <c r="P227"/>
  <c r="BI225"/>
  <c r="BH225"/>
  <c r="BG225"/>
  <c r="BF225"/>
  <c r="T225"/>
  <c r="R225"/>
  <c r="P225"/>
  <c r="BI221"/>
  <c r="BH221"/>
  <c r="BG221"/>
  <c r="BF221"/>
  <c r="T221"/>
  <c r="R221"/>
  <c r="P221"/>
  <c r="BI217"/>
  <c r="BH217"/>
  <c r="BG217"/>
  <c r="BF217"/>
  <c r="T217"/>
  <c r="R217"/>
  <c r="P217"/>
  <c r="BI211"/>
  <c r="BH211"/>
  <c r="BG211"/>
  <c r="BF211"/>
  <c r="T211"/>
  <c r="R211"/>
  <c r="P211"/>
  <c r="BI205"/>
  <c r="BH205"/>
  <c r="BG205"/>
  <c r="BF205"/>
  <c r="T205"/>
  <c r="R205"/>
  <c r="P205"/>
  <c r="BI201"/>
  <c r="BH201"/>
  <c r="BG201"/>
  <c r="BF201"/>
  <c r="T201"/>
  <c r="R201"/>
  <c r="P201"/>
  <c r="BI197"/>
  <c r="BH197"/>
  <c r="BG197"/>
  <c r="BF197"/>
  <c r="T197"/>
  <c r="R197"/>
  <c r="P197"/>
  <c r="BI195"/>
  <c r="BH195"/>
  <c r="BG195"/>
  <c r="BF195"/>
  <c r="T195"/>
  <c r="R195"/>
  <c r="P195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78"/>
  <c r="BH178"/>
  <c r="BG178"/>
  <c r="BF178"/>
  <c r="T178"/>
  <c r="R178"/>
  <c r="P178"/>
  <c r="BI177"/>
  <c r="BH177"/>
  <c r="BG177"/>
  <c r="BF177"/>
  <c r="T177"/>
  <c r="R177"/>
  <c r="P177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3"/>
  <c r="BH163"/>
  <c r="BG163"/>
  <c r="BF163"/>
  <c r="T163"/>
  <c r="R163"/>
  <c r="P163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T145"/>
  <c r="R146"/>
  <c r="R145"/>
  <c r="P146"/>
  <c r="P145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F128"/>
  <c r="E126"/>
  <c r="F89"/>
  <c r="E87"/>
  <c r="J24"/>
  <c r="E24"/>
  <c r="J92"/>
  <c r="J23"/>
  <c r="J21"/>
  <c r="E21"/>
  <c r="J130"/>
  <c r="J20"/>
  <c r="J18"/>
  <c r="E18"/>
  <c r="F131"/>
  <c r="J17"/>
  <c r="J15"/>
  <c r="E15"/>
  <c r="F91"/>
  <c r="J14"/>
  <c r="J12"/>
  <c r="J89"/>
  <c r="E7"/>
  <c r="E85"/>
  <c i="2" r="J37"/>
  <c r="J36"/>
  <c i="1" r="AY95"/>
  <c i="2" r="J35"/>
  <c i="1" r="AX95"/>
  <c i="2"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8"/>
  <c r="BH188"/>
  <c r="BG188"/>
  <c r="BF188"/>
  <c r="T188"/>
  <c r="T187"/>
  <c r="R188"/>
  <c r="R187"/>
  <c r="P188"/>
  <c r="P187"/>
  <c r="BI185"/>
  <c r="BH185"/>
  <c r="BG185"/>
  <c r="BF185"/>
  <c r="T185"/>
  <c r="R185"/>
  <c r="P185"/>
  <c r="BI183"/>
  <c r="BH183"/>
  <c r="BG183"/>
  <c r="BF183"/>
  <c r="T183"/>
  <c r="R183"/>
  <c r="P183"/>
  <c r="BI182"/>
  <c r="BH182"/>
  <c r="BG182"/>
  <c r="BF182"/>
  <c r="T182"/>
  <c r="R182"/>
  <c r="P182"/>
  <c r="BI180"/>
  <c r="BH180"/>
  <c r="BG180"/>
  <c r="BF180"/>
  <c r="T180"/>
  <c r="R180"/>
  <c r="P180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1"/>
  <c r="BH171"/>
  <c r="BG171"/>
  <c r="BF171"/>
  <c r="T171"/>
  <c r="R171"/>
  <c r="P171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2"/>
  <c r="BH132"/>
  <c r="BG132"/>
  <c r="BF132"/>
  <c r="T132"/>
  <c r="R132"/>
  <c r="P132"/>
  <c r="BI130"/>
  <c r="BH130"/>
  <c r="BG130"/>
  <c r="BF130"/>
  <c r="T130"/>
  <c r="T129"/>
  <c r="R130"/>
  <c r="R129"/>
  <c r="P130"/>
  <c r="P129"/>
  <c r="BI127"/>
  <c r="BH127"/>
  <c r="BG127"/>
  <c r="BF127"/>
  <c r="T127"/>
  <c r="T126"/>
  <c r="R127"/>
  <c r="R126"/>
  <c r="P127"/>
  <c r="P126"/>
  <c r="F118"/>
  <c r="E116"/>
  <c r="F89"/>
  <c r="E87"/>
  <c r="J24"/>
  <c r="E24"/>
  <c r="J121"/>
  <c r="J23"/>
  <c r="J21"/>
  <c r="E21"/>
  <c r="J120"/>
  <c r="J20"/>
  <c r="J18"/>
  <c r="E18"/>
  <c r="F121"/>
  <c r="J17"/>
  <c r="J15"/>
  <c r="E15"/>
  <c r="F120"/>
  <c r="J14"/>
  <c r="J12"/>
  <c r="J118"/>
  <c r="E7"/>
  <c r="E114"/>
  <c i="1" r="L90"/>
  <c r="AM90"/>
  <c r="AM89"/>
  <c r="L89"/>
  <c r="AM87"/>
  <c r="L87"/>
  <c r="L85"/>
  <c r="L84"/>
  <c i="4" r="BK131"/>
  <c r="BK129"/>
  <c r="BK127"/>
  <c r="J124"/>
  <c i="3" r="BK321"/>
  <c r="BK319"/>
  <c r="BK317"/>
  <c r="BK316"/>
  <c r="BK315"/>
  <c r="J314"/>
  <c r="BK313"/>
  <c r="J310"/>
  <c r="J306"/>
  <c r="J305"/>
  <c r="BK304"/>
  <c r="J303"/>
  <c r="BK302"/>
  <c r="BK301"/>
  <c r="BK300"/>
  <c r="J298"/>
  <c r="J297"/>
  <c r="J296"/>
  <c r="BK295"/>
  <c r="J293"/>
  <c r="J292"/>
  <c r="BK290"/>
  <c r="J288"/>
  <c r="J287"/>
  <c r="BK286"/>
  <c r="BK285"/>
  <c r="J284"/>
  <c r="J283"/>
  <c r="J282"/>
  <c r="BK281"/>
  <c r="J280"/>
  <c r="BK279"/>
  <c r="BK278"/>
  <c r="BK276"/>
  <c r="J274"/>
  <c r="J272"/>
  <c r="BK270"/>
  <c r="BK268"/>
  <c r="J265"/>
  <c r="J263"/>
  <c r="BK261"/>
  <c r="J260"/>
  <c r="J259"/>
  <c r="J258"/>
  <c r="BK256"/>
  <c r="BK249"/>
  <c r="J245"/>
  <c r="BK242"/>
  <c r="J238"/>
  <c r="BK236"/>
  <c r="J234"/>
  <c r="BK230"/>
  <c r="J225"/>
  <c r="BK221"/>
  <c r="J217"/>
  <c r="J211"/>
  <c r="J205"/>
  <c r="J201"/>
  <c r="J197"/>
  <c r="BK194"/>
  <c r="J190"/>
  <c r="BK189"/>
  <c r="J187"/>
  <c r="J185"/>
  <c r="J183"/>
  <c r="J177"/>
  <c r="BK171"/>
  <c r="BK170"/>
  <c r="BK168"/>
  <c r="J163"/>
  <c r="BK158"/>
  <c r="J150"/>
  <c r="J148"/>
  <c r="BK140"/>
  <c r="J138"/>
  <c i="2" r="BK199"/>
  <c r="J198"/>
  <c r="BK197"/>
  <c r="BK196"/>
  <c r="J195"/>
  <c r="J191"/>
  <c r="J185"/>
  <c r="J182"/>
  <c r="BK180"/>
  <c r="J179"/>
  <c r="J177"/>
  <c r="J176"/>
  <c r="J171"/>
  <c r="J165"/>
  <c r="BK163"/>
  <c r="J161"/>
  <c r="J159"/>
  <c r="J157"/>
  <c r="BK152"/>
  <c r="J149"/>
  <c r="BK141"/>
  <c r="J138"/>
  <c r="BK136"/>
  <c r="BK132"/>
  <c r="J127"/>
  <c i="4" r="J131"/>
  <c r="J127"/>
  <c r="BK125"/>
  <c i="3" r="J322"/>
  <c r="J317"/>
  <c r="J316"/>
  <c r="J315"/>
  <c r="BK314"/>
  <c r="J313"/>
  <c r="BK310"/>
  <c r="BK306"/>
  <c r="BK305"/>
  <c r="J304"/>
  <c r="BK303"/>
  <c r="J302"/>
  <c r="J301"/>
  <c r="J300"/>
  <c r="BK298"/>
  <c r="BK297"/>
  <c r="BK296"/>
  <c r="J295"/>
  <c r="BK293"/>
  <c r="BK292"/>
  <c r="J290"/>
  <c r="BK288"/>
  <c r="BK287"/>
  <c r="J286"/>
  <c r="J285"/>
  <c r="BK284"/>
  <c r="BK283"/>
  <c r="BK282"/>
  <c r="J281"/>
  <c r="BK280"/>
  <c r="J279"/>
  <c r="J278"/>
  <c r="J276"/>
  <c r="BK274"/>
  <c r="BK272"/>
  <c r="J270"/>
  <c r="J268"/>
  <c r="BK265"/>
  <c r="BK263"/>
  <c r="J261"/>
  <c r="BK260"/>
  <c r="BK259"/>
  <c r="BK258"/>
  <c r="BK254"/>
  <c r="J252"/>
  <c r="J251"/>
  <c r="BK247"/>
  <c r="BK245"/>
  <c r="J242"/>
  <c r="J240"/>
  <c r="BK238"/>
  <c r="J236"/>
  <c r="BK234"/>
  <c r="J232"/>
  <c r="J230"/>
  <c r="J228"/>
  <c r="J227"/>
  <c r="BK217"/>
  <c r="BK205"/>
  <c r="BK197"/>
  <c r="BK195"/>
  <c r="J192"/>
  <c r="BK190"/>
  <c r="J189"/>
  <c r="BK185"/>
  <c r="BK178"/>
  <c r="J168"/>
  <c r="BK167"/>
  <c r="BK163"/>
  <c r="BK159"/>
  <c r="J158"/>
  <c r="J156"/>
  <c r="BK154"/>
  <c r="J152"/>
  <c r="BK148"/>
  <c r="BK146"/>
  <c r="BK144"/>
  <c r="BK142"/>
  <c r="J140"/>
  <c r="J137"/>
  <c i="4" r="J125"/>
  <c r="BK124"/>
  <c i="3" r="BK322"/>
  <c r="J321"/>
  <c r="J319"/>
  <c r="BK187"/>
  <c r="BK183"/>
  <c r="J178"/>
  <c r="BK177"/>
  <c r="J171"/>
  <c r="J170"/>
  <c r="J167"/>
  <c r="J159"/>
  <c r="BK156"/>
  <c r="J154"/>
  <c r="BK152"/>
  <c r="BK150"/>
  <c r="J146"/>
  <c r="J144"/>
  <c r="J142"/>
  <c r="BK138"/>
  <c i="2" r="J199"/>
  <c r="BK198"/>
  <c r="J196"/>
  <c r="BK193"/>
  <c r="BK188"/>
  <c r="BK183"/>
  <c r="BK179"/>
  <c r="BK177"/>
  <c r="BK167"/>
  <c r="J163"/>
  <c r="BK161"/>
  <c r="BK157"/>
  <c r="J151"/>
  <c r="BK149"/>
  <c r="J147"/>
  <c r="J141"/>
  <c r="J139"/>
  <c r="J132"/>
  <c r="J130"/>
  <c r="BK127"/>
  <c i="1" r="AS94"/>
  <c i="4" r="J129"/>
  <c i="3" r="J256"/>
  <c r="J254"/>
  <c r="BK252"/>
  <c r="BK251"/>
  <c r="J249"/>
  <c r="J247"/>
  <c r="BK240"/>
  <c r="BK232"/>
  <c r="BK228"/>
  <c r="BK227"/>
  <c r="BK225"/>
  <c r="J221"/>
  <c r="BK211"/>
  <c r="BK201"/>
  <c r="J195"/>
  <c r="J194"/>
  <c r="BK192"/>
  <c r="BK137"/>
  <c i="2" r="J197"/>
  <c r="BK195"/>
  <c r="J193"/>
  <c r="BK191"/>
  <c r="J188"/>
  <c r="BK185"/>
  <c r="J183"/>
  <c r="BK182"/>
  <c r="J180"/>
  <c r="BK176"/>
  <c r="BK171"/>
  <c r="J167"/>
  <c r="BK165"/>
  <c r="BK159"/>
  <c r="J152"/>
  <c r="BK151"/>
  <c r="BK147"/>
  <c r="BK139"/>
  <c r="BK138"/>
  <c r="J136"/>
  <c r="BK130"/>
  <c l="1" r="R131"/>
  <c r="R125"/>
  <c r="R124"/>
  <c r="P175"/>
  <c r="BK190"/>
  <c r="BK189"/>
  <c r="J189"/>
  <c r="J103"/>
  <c i="3" r="T136"/>
  <c r="T147"/>
  <c r="R186"/>
  <c r="T193"/>
  <c r="T196"/>
  <c r="T244"/>
  <c r="P267"/>
  <c r="R277"/>
  <c r="P289"/>
  <c r="R299"/>
  <c r="R318"/>
  <c i="2" r="BK131"/>
  <c r="J131"/>
  <c r="J100"/>
  <c r="T131"/>
  <c r="T125"/>
  <c r="T124"/>
  <c r="R175"/>
  <c r="R190"/>
  <c r="R189"/>
  <c i="3" r="P136"/>
  <c r="P147"/>
  <c r="P186"/>
  <c r="P193"/>
  <c r="BK196"/>
  <c r="J196"/>
  <c r="J103"/>
  <c r="BK244"/>
  <c r="J244"/>
  <c r="J104"/>
  <c r="T277"/>
  <c r="T289"/>
  <c r="T299"/>
  <c r="T318"/>
  <c i="4" r="P123"/>
  <c r="P122"/>
  <c r="P121"/>
  <c i="1" r="AU97"/>
  <c i="2" r="P190"/>
  <c r="P189"/>
  <c i="3" r="R136"/>
  <c r="R147"/>
  <c r="BK193"/>
  <c r="J193"/>
  <c r="J102"/>
  <c r="R196"/>
  <c r="R244"/>
  <c r="T267"/>
  <c r="T266"/>
  <c r="BK277"/>
  <c r="J277"/>
  <c r="J111"/>
  <c r="BK289"/>
  <c r="J289"/>
  <c r="J112"/>
  <c r="BK299"/>
  <c r="J299"/>
  <c r="J113"/>
  <c r="BK318"/>
  <c r="J318"/>
  <c r="J114"/>
  <c i="4" r="BK123"/>
  <c r="J123"/>
  <c r="J98"/>
  <c r="R123"/>
  <c r="R122"/>
  <c r="R121"/>
  <c i="2" r="P131"/>
  <c r="P125"/>
  <c r="P124"/>
  <c i="1" r="AU95"/>
  <c i="2" r="BK175"/>
  <c r="J175"/>
  <c r="J101"/>
  <c r="T175"/>
  <c r="T190"/>
  <c r="T189"/>
  <c i="3" r="BK136"/>
  <c r="J136"/>
  <c r="J98"/>
  <c r="BK147"/>
  <c r="J147"/>
  <c r="J100"/>
  <c r="BK186"/>
  <c r="J186"/>
  <c r="J101"/>
  <c r="T186"/>
  <c r="R193"/>
  <c r="P196"/>
  <c r="P244"/>
  <c r="BK267"/>
  <c r="J267"/>
  <c r="J107"/>
  <c r="R267"/>
  <c r="P277"/>
  <c r="R289"/>
  <c r="P299"/>
  <c r="P318"/>
  <c i="4" r="T123"/>
  <c r="T122"/>
  <c r="T121"/>
  <c i="2" r="E85"/>
  <c r="F91"/>
  <c r="J92"/>
  <c r="BE127"/>
  <c r="BE136"/>
  <c r="BE139"/>
  <c r="BE141"/>
  <c r="BE149"/>
  <c r="BE157"/>
  <c r="BE171"/>
  <c r="BE180"/>
  <c r="BE193"/>
  <c i="3" r="J91"/>
  <c r="E124"/>
  <c r="F130"/>
  <c r="BE197"/>
  <c r="BE221"/>
  <c r="BE230"/>
  <c r="BE238"/>
  <c r="BE245"/>
  <c r="BE247"/>
  <c r="BE249"/>
  <c r="BE321"/>
  <c r="BE322"/>
  <c i="4" r="F91"/>
  <c r="J92"/>
  <c r="BE124"/>
  <c r="BE125"/>
  <c i="2" r="J91"/>
  <c r="BE130"/>
  <c r="BE147"/>
  <c r="BE152"/>
  <c r="BE159"/>
  <c r="BE163"/>
  <c r="BE165"/>
  <c r="BE176"/>
  <c r="BE182"/>
  <c r="BE185"/>
  <c r="BE188"/>
  <c r="BE191"/>
  <c r="BE195"/>
  <c r="BE197"/>
  <c r="BK187"/>
  <c r="J187"/>
  <c r="J102"/>
  <c i="3" r="F92"/>
  <c r="J128"/>
  <c r="J131"/>
  <c r="BE137"/>
  <c r="BE144"/>
  <c r="BE148"/>
  <c r="BE150"/>
  <c r="BE154"/>
  <c r="BE158"/>
  <c r="BE163"/>
  <c r="BE167"/>
  <c r="BE170"/>
  <c r="BE171"/>
  <c r="BE178"/>
  <c r="BE183"/>
  <c r="BE185"/>
  <c r="BK264"/>
  <c r="J264"/>
  <c r="J105"/>
  <c i="4" r="J89"/>
  <c r="F92"/>
  <c r="J117"/>
  <c r="BE129"/>
  <c i="3" r="BE140"/>
  <c r="BE152"/>
  <c r="BE156"/>
  <c r="BE187"/>
  <c r="BE189"/>
  <c r="BE192"/>
  <c r="BE194"/>
  <c r="BE201"/>
  <c r="BE211"/>
  <c r="BE225"/>
  <c r="BE227"/>
  <c r="BE232"/>
  <c r="BE236"/>
  <c r="BE242"/>
  <c r="BE251"/>
  <c r="BE256"/>
  <c r="BE258"/>
  <c r="BE259"/>
  <c r="BE260"/>
  <c r="BE268"/>
  <c r="BE270"/>
  <c r="BE272"/>
  <c r="BE274"/>
  <c r="BE278"/>
  <c r="BE279"/>
  <c r="BE280"/>
  <c r="BE282"/>
  <c r="BE283"/>
  <c r="BE284"/>
  <c r="BE286"/>
  <c r="BE287"/>
  <c r="BE288"/>
  <c r="BE293"/>
  <c r="BE296"/>
  <c r="BE297"/>
  <c r="BE298"/>
  <c r="BE302"/>
  <c r="BE303"/>
  <c r="BE305"/>
  <c r="BE306"/>
  <c r="BE313"/>
  <c r="BE317"/>
  <c r="BE319"/>
  <c r="BK145"/>
  <c r="J145"/>
  <c r="J99"/>
  <c i="4" r="E111"/>
  <c r="BE127"/>
  <c r="BE131"/>
  <c r="BK126"/>
  <c r="J126"/>
  <c r="J99"/>
  <c r="BK128"/>
  <c r="J128"/>
  <c r="J100"/>
  <c r="BK130"/>
  <c r="J130"/>
  <c r="J101"/>
  <c i="2" r="J89"/>
  <c r="F92"/>
  <c r="BE132"/>
  <c r="BE138"/>
  <c r="BE151"/>
  <c r="BE161"/>
  <c r="BE167"/>
  <c r="BE177"/>
  <c r="BE179"/>
  <c r="BE183"/>
  <c r="BE196"/>
  <c r="BE198"/>
  <c r="BE199"/>
  <c r="BK126"/>
  <c r="J126"/>
  <c r="J98"/>
  <c r="BK129"/>
  <c r="J129"/>
  <c r="J99"/>
  <c i="3" r="BE138"/>
  <c r="BE142"/>
  <c r="BE146"/>
  <c r="BE159"/>
  <c r="BE168"/>
  <c r="BE177"/>
  <c r="BE190"/>
  <c r="BE195"/>
  <c r="BE205"/>
  <c r="BE217"/>
  <c r="BE228"/>
  <c r="BE234"/>
  <c r="BE240"/>
  <c r="BE252"/>
  <c r="BE254"/>
  <c r="BE261"/>
  <c r="BE263"/>
  <c r="BE265"/>
  <c r="BE276"/>
  <c r="BE281"/>
  <c r="BE285"/>
  <c r="BE290"/>
  <c r="BE292"/>
  <c r="BE295"/>
  <c r="BE300"/>
  <c r="BE301"/>
  <c r="BE304"/>
  <c r="BE310"/>
  <c r="BE314"/>
  <c r="BE315"/>
  <c r="BE316"/>
  <c r="BK271"/>
  <c r="J271"/>
  <c r="J108"/>
  <c r="BK273"/>
  <c r="J273"/>
  <c r="J109"/>
  <c r="BK275"/>
  <c r="J275"/>
  <c r="J110"/>
  <c i="2" r="F34"/>
  <c i="1" r="BA95"/>
  <c i="2" r="F36"/>
  <c i="1" r="BC95"/>
  <c i="3" r="J34"/>
  <c i="1" r="AW96"/>
  <c i="4" r="F36"/>
  <c i="1" r="BC97"/>
  <c i="2" r="F37"/>
  <c i="1" r="BD95"/>
  <c i="3" r="F36"/>
  <c i="1" r="BC96"/>
  <c i="4" r="F34"/>
  <c i="1" r="BA97"/>
  <c i="3" r="F35"/>
  <c i="1" r="BB96"/>
  <c i="2" r="F35"/>
  <c i="1" r="BB95"/>
  <c i="3" r="F37"/>
  <c i="1" r="BD96"/>
  <c i="2" r="J34"/>
  <c i="1" r="AW95"/>
  <c i="4" r="F35"/>
  <c i="1" r="BB97"/>
  <c i="3" r="F34"/>
  <c i="1" r="BA96"/>
  <c i="4" r="J34"/>
  <c i="1" r="AW97"/>
  <c i="4" r="F37"/>
  <c i="1" r="BD97"/>
  <c i="3" l="1" r="R266"/>
  <c r="R135"/>
  <c r="R134"/>
  <c r="P135"/>
  <c r="P134"/>
  <c i="1" r="AU96"/>
  <c i="3" r="P266"/>
  <c r="T135"/>
  <c r="T134"/>
  <c i="2" r="BK125"/>
  <c r="BK124"/>
  <c r="J124"/>
  <c r="J96"/>
  <c r="J190"/>
  <c r="J104"/>
  <c i="4" r="BK122"/>
  <c r="J122"/>
  <c r="J97"/>
  <c i="3" r="BK135"/>
  <c r="J135"/>
  <c r="J97"/>
  <c r="BK266"/>
  <c r="J266"/>
  <c r="J106"/>
  <c i="1" r="BB94"/>
  <c r="W31"/>
  <c r="BD94"/>
  <c r="W33"/>
  <c i="3" r="J33"/>
  <c i="1" r="AV96"/>
  <c r="AT96"/>
  <c i="4" r="J33"/>
  <c i="1" r="AV97"/>
  <c r="AT97"/>
  <c r="AU94"/>
  <c i="2" r="F33"/>
  <c i="1" r="AZ95"/>
  <c i="4" r="F33"/>
  <c i="1" r="AZ97"/>
  <c r="BA94"/>
  <c r="W30"/>
  <c r="BC94"/>
  <c r="W32"/>
  <c i="2" r="J33"/>
  <c i="1" r="AV95"/>
  <c r="AT95"/>
  <c i="3" r="F33"/>
  <c i="1" r="AZ96"/>
  <c i="2" l="1" r="J125"/>
  <c r="J97"/>
  <c i="4" r="BK121"/>
  <c r="J121"/>
  <c r="J96"/>
  <c i="3" r="BK134"/>
  <c r="J134"/>
  <c i="1" r="AZ94"/>
  <c r="W29"/>
  <c r="AX94"/>
  <c r="AY94"/>
  <c i="2" r="J30"/>
  <c i="1" r="AG95"/>
  <c r="AN95"/>
  <c i="3" r="J30"/>
  <c i="1" r="AG96"/>
  <c r="AN96"/>
  <c r="AW94"/>
  <c r="AK30"/>
  <c i="3" l="1" r="J39"/>
  <c r="J96"/>
  <c i="2" r="J39"/>
  <c i="4" r="J30"/>
  <c i="1" r="AG97"/>
  <c r="AN97"/>
  <c r="AV94"/>
  <c r="AK29"/>
  <c i="4" l="1" r="J39"/>
  <c i="1" r="AT94"/>
  <c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<sst xmlns="http://schemas.openxmlformats.org/spreadsheetml/2006/main">
  <si>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</si>
  <si>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</si>
  <si>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</si>
  <si>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</si>
  <si>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</si>
  <si>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{12ec9c61-90bf-4b50-aea0-572ad489f1f3}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</si>
  <si>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</si>
  <si>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</si>
  <si>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</si>
  <si>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</si>
  <si>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</si>
  <si>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</si>
  <si>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</si>
  <si>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</si>
  <si>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2021_03_11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</si>
  <si>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</si>
  <si>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</si>
  <si>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haly v areálu Kavyl v k.ú. Mohelno</t>
  </si>
  <si>
    <t>KSO:</t>
  </si>
  <si>
    <t>CC-CZ:</t>
  </si>
  <si>
    <t>Místo:</t>
  </si>
  <si>
    <t xml:space="preserve"> </t>
  </si>
  <si>
    <t>Datum:</t>
  </si>
  <si>
    <t>11.3.2021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</si>
  <si>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</si>
  <si>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</si>
  <si>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</si>
  <si>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</si>
  <si>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</si>
  <si>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</si>
  <si>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</si>
  <si>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</si>
  <si>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</si>
  <si>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</si>
  <si>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</si>
  <si>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</si>
  <si>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</si>
  <si>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</si>
  <si>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</si>
  <si>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</si>
  <si>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</si>
  <si>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</si>
  <si>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</si>
  <si>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</si>
  <si>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</si>
  <si>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</si>
  <si>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</si>
  <si>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</si>
  <si>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</si>
  <si>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</si>
  <si>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</si>
  <si>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</si>
  <si>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</si>
  <si>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</si>
  <si>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</si>
  <si>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</si>
  <si>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</si>
  <si>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</si>
  <si>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</si>
  <si>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</si>
  <si>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</si>
  <si>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</si>
  <si>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</si>
  <si>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</si>
  <si>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</si>
  <si>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</si>
  <si>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</si>
  <si>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</si>
  <si>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</si>
  <si>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</si>
  <si>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</si>
  <si>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</si>
  <si>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</si>
  <si>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</si>
  <si>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</si>
  <si>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</si>
  <si>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</si>
  <si>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</si>
  <si>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</si>
  <si>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</si>
  <si>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Bourací práce</t>
  </si>
  <si>
    <t>STA</t>
  </si>
  <si>
    <t>1</t>
  </si>
  <si>
    <t>{62dc6ab3-ca49-4b66-b154-ef4dfb090ff8}</t>
  </si>
  <si>
    <t>2</t>
  </si>
  <si>
    <t>SO02</t>
  </si>
  <si>
    <t>Nové konstrukce</t>
  </si>
  <si>
    <t>{3cb07331-b774-4144-aa21-f140e3c361a3}</t>
  </si>
  <si>
    <t>SO03</t>
  </si>
  <si>
    <t>VRN</t>
  </si>
  <si>
    <t>VON</t>
  </si>
  <si>
    <t>{58100e46-87ce-4fba-a5b9-d076e7550c55}</t>
  </si>
  <si>
    <t>KRYCÍ LIST SOUPISU PRACÍ</t>
  </si>
  <si>
    <t>Objekt:</t>
  </si>
  <si>
    <t>SO01 -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</si>
  <si>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</si>
  <si>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</si>
  <si>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</si>
  <si>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</si>
  <si>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</si>
  <si>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</si>
  <si>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</si>
  <si>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</si>
  <si>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</si>
  <si>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</si>
  <si>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</si>
  <si>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</si>
  <si>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</si>
  <si>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</si>
  <si>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</si>
  <si>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</si>
  <si>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</si>
  <si>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</si>
  <si>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</si>
  <si>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</si>
  <si>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</si>
  <si>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</si>
  <si>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</si>
  <si>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</si>
  <si>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</si>
  <si>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</si>
  <si>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</si>
  <si>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</si>
  <si>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</si>
  <si>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</si>
  <si>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</si>
  <si>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129911121</t>
  </si>
  <si>
    <t>Bourání zdiva z betonu prostého neprokládaného v odkopávkách nebo prokopávkách ručně</t>
  </si>
  <si>
    <t>m3</t>
  </si>
  <si>
    <t>CS ÚRS 2021 01</t>
  </si>
  <si>
    <t>4</t>
  </si>
  <si>
    <t>750241090</t>
  </si>
  <si>
    <t>VV</t>
  </si>
  <si>
    <t>"venkovní plochy" 130*0,3</t>
  </si>
  <si>
    <t>6</t>
  </si>
  <si>
    <t>Úpravy povrchů, podlahy a osazování výplní</t>
  </si>
  <si>
    <t>629995201</t>
  </si>
  <si>
    <t>Očištění vnějších ploch otryskáním sušeným křemičitým pískem</t>
  </si>
  <si>
    <t>m2</t>
  </si>
  <si>
    <t>266782399</t>
  </si>
  <si>
    <t>9</t>
  </si>
  <si>
    <t>Ostatní konstrukce a práce, bourání</t>
  </si>
  <si>
    <t>3</t>
  </si>
  <si>
    <t>941111121</t>
  </si>
  <si>
    <t>Montáž lešení řadového trubkového lehkého s podlahami zatížení do 200 kg/m2 š do 1,2 m v do 10 m</t>
  </si>
  <si>
    <t>-820076198</t>
  </si>
  <si>
    <t>"západní +východní pohled" 85*2</t>
  </si>
  <si>
    <t>"jižní pohled" 71,3</t>
  </si>
  <si>
    <t>Součet</t>
  </si>
  <si>
    <t>941111221</t>
  </si>
  <si>
    <t>Příplatek k lešení řadovému trubkovému lehkému s podlahami š 1,2 m v 10 m za první a ZKD den použití</t>
  </si>
  <si>
    <t>-1923419492</t>
  </si>
  <si>
    <t>241,3*25</t>
  </si>
  <si>
    <t>5</t>
  </si>
  <si>
    <t>941111821</t>
  </si>
  <si>
    <t>Demontáž lešení řadového trubkového lehkého s podlahami zatížení do 200 kg/m2 š do 1,2 m v do 10 m</t>
  </si>
  <si>
    <t>-1905008240</t>
  </si>
  <si>
    <t>962032230</t>
  </si>
  <si>
    <t>Bourání zdiva z cihel pálených nebo vápenopískových na MV nebo MVC do 1 m3</t>
  </si>
  <si>
    <t>-178064672</t>
  </si>
  <si>
    <t>"BP09" 1,25*1*0,35</t>
  </si>
  <si>
    <t>7</t>
  </si>
  <si>
    <t>962032231</t>
  </si>
  <si>
    <t>Bourání zdiva z cihel pálených nebo vápenopískových na MV nebo MVC přes 1 m3</t>
  </si>
  <si>
    <t>-1501225403</t>
  </si>
  <si>
    <t>"M102" (1,7*2+3,05)*3*0,25-0,9*2,0</t>
  </si>
  <si>
    <t>"M103" (4,25+2,35)*0,25*3</t>
  </si>
  <si>
    <t>"BP08" 1,25*0,6*3</t>
  </si>
  <si>
    <t>"bourání stávajícího zavětrování" 2</t>
  </si>
  <si>
    <t>8</t>
  </si>
  <si>
    <t>962032631</t>
  </si>
  <si>
    <t>Bourání zdiva komínového nad střechou z cihel na MV nebo MVC</t>
  </si>
  <si>
    <t>1981424097</t>
  </si>
  <si>
    <t>"BP11" 0,5*1,295*1,75</t>
  </si>
  <si>
    <t>967031132</t>
  </si>
  <si>
    <t>Přisekání rovných ostění v cihelném zdivu na MV nebo MVC</t>
  </si>
  <si>
    <t>541158454</t>
  </si>
  <si>
    <t>(1,8*2+3*2)*0,35</t>
  </si>
  <si>
    <t>10</t>
  </si>
  <si>
    <t>R96203.1</t>
  </si>
  <si>
    <t>Provedení sondy do zdiva</t>
  </si>
  <si>
    <t>kus</t>
  </si>
  <si>
    <t>Rpol</t>
  </si>
  <si>
    <t>662818202</t>
  </si>
  <si>
    <t>11</t>
  </si>
  <si>
    <t>966072122</t>
  </si>
  <si>
    <t>Demontáž opláštění stěn ocelových kcí z tvarovaných ocelových plechů budov v do 12 m</t>
  </si>
  <si>
    <t>-1826252985</t>
  </si>
  <si>
    <t>BP02</t>
  </si>
  <si>
    <t>"východní+západní pohled" (62,58-(3,165*1,8*3))*2</t>
  </si>
  <si>
    <t>"jižní pohled" 53,5-3,6*3,6</t>
  </si>
  <si>
    <t>12</t>
  </si>
  <si>
    <t>968072247</t>
  </si>
  <si>
    <t>Vybourání kovových rámů oken jednoduchých včetně křídel pl přes 4 m2</t>
  </si>
  <si>
    <t>-338243196</t>
  </si>
  <si>
    <t>(3,65*1,8)*9+0,75*2,95</t>
  </si>
  <si>
    <t>13</t>
  </si>
  <si>
    <t>968072455</t>
  </si>
  <si>
    <t>Vybourání kovových dveřních zárubní pl do 2 m2</t>
  </si>
  <si>
    <t>1105613585</t>
  </si>
  <si>
    <t>"BP03" 0,9*2,09*2</t>
  </si>
  <si>
    <t>14</t>
  </si>
  <si>
    <t>968072456</t>
  </si>
  <si>
    <t>Vybourání kovových dveřních zárubní pl přes 2 m2</t>
  </si>
  <si>
    <t>-1458702236</t>
  </si>
  <si>
    <t>"BP03"1,4*2,5</t>
  </si>
  <si>
    <t>968072559</t>
  </si>
  <si>
    <t>Vybourání kovových vrat pl přes 5 m2</t>
  </si>
  <si>
    <t>529480207</t>
  </si>
  <si>
    <t>"BP05" 3,45*3,525+4,19*4,5+2,95*2,725</t>
  </si>
  <si>
    <t>16</t>
  </si>
  <si>
    <t>971033651</t>
  </si>
  <si>
    <t>Vybourání otvorů ve zdivu cihelném pl do 4 m2 na MVC nebo MV tl do 600 mm</t>
  </si>
  <si>
    <t>816497862</t>
  </si>
  <si>
    <t>"BP06" (1,8*3*0,35)</t>
  </si>
  <si>
    <t>17</t>
  </si>
  <si>
    <t>974031167</t>
  </si>
  <si>
    <t>Vysekání rýh ve zdivu cihelném hl do 150 mm š do 300 mm</t>
  </si>
  <si>
    <t>m</t>
  </si>
  <si>
    <t>1847168572</t>
  </si>
  <si>
    <t>"BP06" 1</t>
  </si>
  <si>
    <t>"BP04" 1</t>
  </si>
  <si>
    <t>18</t>
  </si>
  <si>
    <t>974031169</t>
  </si>
  <si>
    <t>Příplatek k vysekání rýh ve zdivu cihelném hl do 150 mm ZKD 100 mm š rýhy</t>
  </si>
  <si>
    <t>-1843170487</t>
  </si>
  <si>
    <t>"BP06" 2,5</t>
  </si>
  <si>
    <t>"BP04" 0,125</t>
  </si>
  <si>
    <t>997</t>
  </si>
  <si>
    <t>Přesun sutě</t>
  </si>
  <si>
    <t>19</t>
  </si>
  <si>
    <t>997002511</t>
  </si>
  <si>
    <t>Vodorovné přemístění suti a vybouraných hmot bez naložení ale se složením a urovnáním do 1 km</t>
  </si>
  <si>
    <t>t</t>
  </si>
  <si>
    <t>-1922462639</t>
  </si>
  <si>
    <t>20</t>
  </si>
  <si>
    <t>997002519</t>
  </si>
  <si>
    <t>Příplatek ZKD 1 km přemístění suti a vybouraných hmot</t>
  </si>
  <si>
    <t>403062475</t>
  </si>
  <si>
    <t>"Čebín 44km" 43*142,324</t>
  </si>
  <si>
    <t>997002611</t>
  </si>
  <si>
    <t>Nakládání suti a vybouraných hmot</t>
  </si>
  <si>
    <t>1120366471</t>
  </si>
  <si>
    <t>22</t>
  </si>
  <si>
    <t>997013152</t>
  </si>
  <si>
    <t>Vnitrostaveništní doprava suti a vybouraných hmot pro budovy v do 9 m s omezením mechanizace</t>
  </si>
  <si>
    <t>2132028333</t>
  </si>
  <si>
    <t>142,324-85,8</t>
  </si>
  <si>
    <t>23</t>
  </si>
  <si>
    <t>997013601</t>
  </si>
  <si>
    <t>Poplatek za uložení na skládce (skládkovné) stavebního odpadu betonového kód odpadu 17 01 01</t>
  </si>
  <si>
    <t>1162827764</t>
  </si>
  <si>
    <t>24</t>
  </si>
  <si>
    <t>997013603</t>
  </si>
  <si>
    <t>Poplatek za uložení na skládce (skládkovné) stavebního odpadu cihelného kód odpadu 17 01 02</t>
  </si>
  <si>
    <t>-1884053493</t>
  </si>
  <si>
    <t>0,788+22,028+1,806+0,185+3,4+0,162+0,105+0,01</t>
  </si>
  <si>
    <t>25</t>
  </si>
  <si>
    <t>997013631</t>
  </si>
  <si>
    <t>Poplatek za uložení na skládce (skládkovné) stavebního odpadu směsného kód odpadu 17 09 04</t>
  </si>
  <si>
    <t>-384143613</t>
  </si>
  <si>
    <t>142,324-85,8-28,484</t>
  </si>
  <si>
    <t>998</t>
  </si>
  <si>
    <t>Přesun hmot</t>
  </si>
  <si>
    <t>26</t>
  </si>
  <si>
    <t>998014011</t>
  </si>
  <si>
    <t>Přesun hmot pro budovy jednopodlažní z betonových dílců s nezděným pláštěm</t>
  </si>
  <si>
    <t>-374718393</t>
  </si>
  <si>
    <t>PSV</t>
  </si>
  <si>
    <t>Práce a dodávky PSV</t>
  </si>
  <si>
    <t>767</t>
  </si>
  <si>
    <t>Konstrukce zámečnické</t>
  </si>
  <si>
    <t>27</t>
  </si>
  <si>
    <t>767392802</t>
  </si>
  <si>
    <t>Demontáž krytin střech z plechů šroubovaných ke konstrukci</t>
  </si>
  <si>
    <t>1464343693</t>
  </si>
  <si>
    <t>"BP01" (6,46*2)*41</t>
  </si>
  <si>
    <t>28</t>
  </si>
  <si>
    <t>767581803</t>
  </si>
  <si>
    <t>Demontáž podhledu tvarovaný plech</t>
  </si>
  <si>
    <t>1641344768</t>
  </si>
  <si>
    <t>"BP07" 252,000</t>
  </si>
  <si>
    <t>29</t>
  </si>
  <si>
    <t>767584801</t>
  </si>
  <si>
    <t>Demontáž podhledu těles zářivkových</t>
  </si>
  <si>
    <t>743039863</t>
  </si>
  <si>
    <t>30</t>
  </si>
  <si>
    <t>767691822</t>
  </si>
  <si>
    <t>Vyvěšení nebo zavěšení kovových křídel dveří do 2 m2</t>
  </si>
  <si>
    <t>558923143</t>
  </si>
  <si>
    <t>31</t>
  </si>
  <si>
    <t>767691823</t>
  </si>
  <si>
    <t>Vyvěšení nebo zavěšení kovových křídel dveří přes 2 m2</t>
  </si>
  <si>
    <t>-1726499071</t>
  </si>
  <si>
    <t>32</t>
  </si>
  <si>
    <t>767691832</t>
  </si>
  <si>
    <t>Vyvěšení nebo zavěšení kovových křídel vrat do 4 m2</t>
  </si>
  <si>
    <t>2062360076</t>
  </si>
  <si>
    <t>33</t>
  </si>
  <si>
    <t>R767001299</t>
  </si>
  <si>
    <t>Demontáž ocelové konstrukce vrat - pro rozšíření</t>
  </si>
  <si>
    <t>soubor</t>
  </si>
  <si>
    <t>-1595928834</t>
  </si>
  <si>
    <t>SO02 - Nové konstrukce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</si>
  <si>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</si>
  <si>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</si>
  <si>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</si>
  <si>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</si>
  <si>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711 - Izolace proti vodě, vlhkosti a plynům</t>
  </si>
  <si>
    <t xml:space="preserve">    7313 - Tepelná čerpadla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</si>
  <si>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</si>
  <si>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</si>
  <si>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</si>
  <si>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</si>
  <si>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783 - Dokončovací práce - nátěry</t>
  </si>
  <si>
    <t>113151111</t>
  </si>
  <si>
    <t>Rozebrání zpevněných ploch ze silničních dílců</t>
  </si>
  <si>
    <t>-378087400</t>
  </si>
  <si>
    <t>132212111</t>
  </si>
  <si>
    <t>Hloubení rýh š do 800 mm v soudržných horninách třídy těžitelnosti I, skupiny 3 ručně</t>
  </si>
  <si>
    <t>-1084526022</t>
  </si>
  <si>
    <t>0,25*(41,225*2+13,205*2)</t>
  </si>
  <si>
    <t>162351103</t>
  </si>
  <si>
    <t>Vodorovné přemístění do 500 m výkopku/sypaniny z horniny třídy těžitelnosti I, skupiny 1 až 3</t>
  </si>
  <si>
    <t>841526109</t>
  </si>
  <si>
    <t>27,215*2</t>
  </si>
  <si>
    <t>167151101</t>
  </si>
  <si>
    <t>Nakládání výkopku z hornin třídy těžitelnosti I, skupiny 1 až 3 do 100 m3</t>
  </si>
  <si>
    <t>-795416577</t>
  </si>
  <si>
    <t>174151101</t>
  </si>
  <si>
    <t>Zásyp jam, šachet rýh nebo kolem objektů sypaninou se zhutněním</t>
  </si>
  <si>
    <t>1156219080</t>
  </si>
  <si>
    <t>Zakládání</t>
  </si>
  <si>
    <t>291211111</t>
  </si>
  <si>
    <t>Zřízení plochy ze silničních panelů do lože tl 50 mm z kameniva</t>
  </si>
  <si>
    <t>904319101</t>
  </si>
  <si>
    <t>Svislé a kompletní konstrukce</t>
  </si>
  <si>
    <t>311113143</t>
  </si>
  <si>
    <t>Nosná zeď tl do 250 mm z hladkých tvárnic ztraceného bednění včetně výplně z betonu tř. C 20/25</t>
  </si>
  <si>
    <t>-140856061</t>
  </si>
  <si>
    <t>1*(17,75+4,04)</t>
  </si>
  <si>
    <t>311272031</t>
  </si>
  <si>
    <t>Zdivo z pórobetonových tvárnic hladkých přes P2 do P4 přes 450 do 600 kg/m3 na tenkovrstvou maltu tl 200 mm</t>
  </si>
  <si>
    <t>1402939754</t>
  </si>
  <si>
    <t>"zazdění otvoru" 0,5*0,5</t>
  </si>
  <si>
    <t>311272125</t>
  </si>
  <si>
    <t>Zdivo z pórobetonových tvárnic na pero a drážku přes P2 do P4 do 450 kg/m3 na tenkovrstvou maltu tl 250 m</t>
  </si>
  <si>
    <t>-2130766430</t>
  </si>
  <si>
    <t>"zazdění otvoru" 0,250</t>
  </si>
  <si>
    <t>311321411</t>
  </si>
  <si>
    <t>Nosná zeď ze ŽB tř. C 25/30 bez výztuže</t>
  </si>
  <si>
    <t>1860852366</t>
  </si>
  <si>
    <t>0,13*0,35*1</t>
  </si>
  <si>
    <t>311351121</t>
  </si>
  <si>
    <t>Zřízení oboustranného bednění nosných nadzákladových zdí</t>
  </si>
  <si>
    <t>-717323678</t>
  </si>
  <si>
    <t>0,13*1*2+0,35*1</t>
  </si>
  <si>
    <t>311351122</t>
  </si>
  <si>
    <t>Odstranění oboustranného bednění nosných nadzákladových zdí</t>
  </si>
  <si>
    <t>1335806555</t>
  </si>
  <si>
    <t>311361821</t>
  </si>
  <si>
    <t>Výztuž nosných zdí betonářskou ocelí 10 505</t>
  </si>
  <si>
    <t>-368030172</t>
  </si>
  <si>
    <t>0,13*0,35*1*200*0,001</t>
  </si>
  <si>
    <t>"ztracené bednění" 21,79*25*0,001</t>
  </si>
  <si>
    <t>317941121</t>
  </si>
  <si>
    <t>Osazování ocelových válcovaných nosníků na zdivu I, IE, U, UE nebo L do č 12</t>
  </si>
  <si>
    <t>955576513</t>
  </si>
  <si>
    <t>"vrata U180" 4,79*2*22*0,001</t>
  </si>
  <si>
    <t>"nové okno U180" 3,5*2*22*0,001</t>
  </si>
  <si>
    <t>M</t>
  </si>
  <si>
    <t>13011026</t>
  </si>
  <si>
    <t>ocel profilová UPE 80 jakost 11 375</t>
  </si>
  <si>
    <t>-909148825</t>
  </si>
  <si>
    <t>317941123</t>
  </si>
  <si>
    <t>Osazování ocelových válcovaných nosníků na zdivu I, IE, U, UE nebo L do č 22</t>
  </si>
  <si>
    <t>142499777</t>
  </si>
  <si>
    <t>"stávající dveřeU180" 1,4*2*8,64*0,001</t>
  </si>
  <si>
    <t>13010936</t>
  </si>
  <si>
    <t>ocel profilová UPE 180 jakost 11 375</t>
  </si>
  <si>
    <t>1603991620</t>
  </si>
  <si>
    <t>342151112</t>
  </si>
  <si>
    <t>Montáž opláštění stěn ocelových kcí ze sendvičových panelů šroubovaných budov v do 12 m</t>
  </si>
  <si>
    <t>-1199666690</t>
  </si>
  <si>
    <t>3,285*(18,415*2)-3*1,8*2</t>
  </si>
  <si>
    <t>0,5*18,415*2</t>
  </si>
  <si>
    <t>41,42</t>
  </si>
  <si>
    <t>22*2,69*0,25</t>
  </si>
  <si>
    <t>55324702</t>
  </si>
  <si>
    <t>panel sendvičový stěnový, izolace PIR, viditelné kotvení, U 0,18W/m2K, modulová/celková š 1100/1120mm tl 120mm</t>
  </si>
  <si>
    <t>-95796359</t>
  </si>
  <si>
    <t>346481111</t>
  </si>
  <si>
    <t>Zaplentování rýh, potrubí, výklenků nebo nik ve stěnách rabicovým pletivem</t>
  </si>
  <si>
    <t>184030656</t>
  </si>
  <si>
    <t>"vrata U180" 4,79*(0,35+0,25*2)</t>
  </si>
  <si>
    <t>"nové okno U180" 3,5*(0,35+0,25*2)</t>
  </si>
  <si>
    <t>"stávající dveřeU80" 1,4*(0,35+0,1*2)</t>
  </si>
  <si>
    <t>R16381113</t>
  </si>
  <si>
    <t>Komínové krycí desky tl do 250 mm z betonu tř. C 12/15 až C 16/20 bez přesahů</t>
  </si>
  <si>
    <t>-1816193211</t>
  </si>
  <si>
    <t>1,75*1,3</t>
  </si>
  <si>
    <t>R3421566</t>
  </si>
  <si>
    <t>Dodávka a montáž paždíků pro uchycení sendvičových panelů</t>
  </si>
  <si>
    <t>-1755126705</t>
  </si>
  <si>
    <t>Vodorovné konstrukce</t>
  </si>
  <si>
    <t>413941123</t>
  </si>
  <si>
    <t>Osazování ocelových válcovaných nosníků stropů I, IE, U, UE nebo L do č. 22</t>
  </si>
  <si>
    <t>-534981344</t>
  </si>
  <si>
    <t>"vaznice U160" 41*2*18,8*0,001</t>
  </si>
  <si>
    <t>13010822</t>
  </si>
  <si>
    <t>ocel profilová UPN 160 jakost 11 375</t>
  </si>
  <si>
    <t>-2083039637</t>
  </si>
  <si>
    <t>444151112</t>
  </si>
  <si>
    <t>Montáž krytiny ocelových střech ze sendvičových panelů šroubovaných budov v do 12 m</t>
  </si>
  <si>
    <t>1378799159</t>
  </si>
  <si>
    <t>6,7*2*41,3</t>
  </si>
  <si>
    <t>55324732</t>
  </si>
  <si>
    <t>panel sendvičový střešní, izolace PIR, viditelné kotvení, U 0,17W/m2K, modulová/celková š 1000/1083mm tl 120/155mm</t>
  </si>
  <si>
    <t>-1574590108</t>
  </si>
  <si>
    <t>Komunikace pozemní</t>
  </si>
  <si>
    <t>564871116</t>
  </si>
  <si>
    <t>Podklad ze štěrkodrtě ŠD tl. 300 mm</t>
  </si>
  <si>
    <t>1073695796</t>
  </si>
  <si>
    <t>581151115</t>
  </si>
  <si>
    <t>Kryt cementobetonový vozovek skupiny CB I tl 300 mm</t>
  </si>
  <si>
    <t>-2101235896</t>
  </si>
  <si>
    <t>612321121</t>
  </si>
  <si>
    <t>Vápenocementová omítka hladká jednovrstvá vnitřních stěn nanášená ručně</t>
  </si>
  <si>
    <t>-1091755038</t>
  </si>
  <si>
    <t>"překlady" 7,817</t>
  </si>
  <si>
    <t>"severní štít nad podhledem" 11,2</t>
  </si>
  <si>
    <t>622142001</t>
  </si>
  <si>
    <t>Potažení vnějších stěn sklovláknitým pletivem vtlačeným do tenkovrstvé hmoty</t>
  </si>
  <si>
    <t>684747297</t>
  </si>
  <si>
    <t>"komín"52,853</t>
  </si>
  <si>
    <t>"zazdění otvoru" 0,25*2*1,2</t>
  </si>
  <si>
    <t>622211031</t>
  </si>
  <si>
    <t>Montáž kontaktního zateplení vnějších stěn lepením a mechanickým kotvením polystyrénových desek tl do 160 mm</t>
  </si>
  <si>
    <t>876521467</t>
  </si>
  <si>
    <t>"sokl xps" 1,2*(40,75*2+12,24*2)-0,3*(4,19*2+1,5+0,9)</t>
  </si>
  <si>
    <t>"sokl EPS" 0,95*(40,75*2+12,24*2)-0,95*(4,19*2+1,5+0,9)</t>
  </si>
  <si>
    <t>"EPS" 54,65-2,95*0,75</t>
  </si>
  <si>
    <t>53,75+29,11+25,63-0,6*0,6*2</t>
  </si>
  <si>
    <t>28375935</t>
  </si>
  <si>
    <t>deska EPS 70 fasádní λ=0,039 tl 150mm</t>
  </si>
  <si>
    <t>128</t>
  </si>
  <si>
    <t>-1217467819</t>
  </si>
  <si>
    <t>250,648*1,02 'Přepočtené koeficientem množství</t>
  </si>
  <si>
    <t>28376446</t>
  </si>
  <si>
    <t>deska z polystyrénu XPS, hrana rovná a strukturovaný povrch 300kPa tl 150mm</t>
  </si>
  <si>
    <t>-918190553</t>
  </si>
  <si>
    <t>123,942*1,02 'Přepočtené koeficientem množství</t>
  </si>
  <si>
    <t>34</t>
  </si>
  <si>
    <t>622212051</t>
  </si>
  <si>
    <t>Montáž kontaktního zateplení vnějšího ostění, nadpraží nebo parapetu hl. špalety do 400 mm lepením desek z polystyrenu tl do 40 mm</t>
  </si>
  <si>
    <t>-1583494969</t>
  </si>
  <si>
    <t>(3+3+4,19+2,95+0,9+3,65*2+1,5+0,6*2)</t>
  </si>
  <si>
    <t>2*(1,8*2+3,79+0,9+0,75+1,8*2+2,4+0,6*2)</t>
  </si>
  <si>
    <t>35</t>
  </si>
  <si>
    <t>28375930</t>
  </si>
  <si>
    <t>deska EPS 70 fasádní λ=0,039 tl 20mm</t>
  </si>
  <si>
    <t>2102270620</t>
  </si>
  <si>
    <t>8,478*1,1 'Přepočtené koeficientem množství</t>
  </si>
  <si>
    <t>36</t>
  </si>
  <si>
    <t>622251101</t>
  </si>
  <si>
    <t>Příplatek k cenám kontaktního zateplení stěn za použití tepelněizolačních zátek z polystyrenu</t>
  </si>
  <si>
    <t>1493963619</t>
  </si>
  <si>
    <t>37</t>
  </si>
  <si>
    <t>622252001</t>
  </si>
  <si>
    <t>Montáž profilů kontaktního zateplení připevněných mechanicky</t>
  </si>
  <si>
    <t>-1556835907</t>
  </si>
  <si>
    <t>58-1,5-4,19-0,9</t>
  </si>
  <si>
    <t>38</t>
  </si>
  <si>
    <t>R51668</t>
  </si>
  <si>
    <t>profil zakládací pro ETICS pro izolant tl 150mm</t>
  </si>
  <si>
    <t>-1578726707</t>
  </si>
  <si>
    <t>51,41*1,05 'Přepočtené koeficientem množství</t>
  </si>
  <si>
    <t>39</t>
  </si>
  <si>
    <t>622325108</t>
  </si>
  <si>
    <t>Oprava vnější vápenocementové hladké omítky složitosti 1 stěn v rozsahu do 80%</t>
  </si>
  <si>
    <t>973201790</t>
  </si>
  <si>
    <t>"komín" (1,75+1,3+1,3)*12,15</t>
  </si>
  <si>
    <t>40</t>
  </si>
  <si>
    <t>622531021</t>
  </si>
  <si>
    <t>Tenkovrstvá silikonová zrnitá omítka tl. 2,0 mm včetně penetrace vnějších stěn</t>
  </si>
  <si>
    <t>-989070938</t>
  </si>
  <si>
    <t>374,59+9,326+52,853</t>
  </si>
  <si>
    <t>41</t>
  </si>
  <si>
    <t>R631311</t>
  </si>
  <si>
    <t>Průmyslová podlaha - drátkobeton 25kg/m3 tl 150 mm z betonu prostého bez zvýšených nároků na prostředí tř. C 25/30</t>
  </si>
  <si>
    <t>2077226832</t>
  </si>
  <si>
    <t>452,960*0,15</t>
  </si>
  <si>
    <t>42</t>
  </si>
  <si>
    <t>631362021</t>
  </si>
  <si>
    <t>Výztuž mazanin svařovanými sítěmi Kari</t>
  </si>
  <si>
    <t>672239280</t>
  </si>
  <si>
    <t>453,96*4,44*0,001*1,15</t>
  </si>
  <si>
    <t>43</t>
  </si>
  <si>
    <t>632481213</t>
  </si>
  <si>
    <t>Separační vrstva z PE fólie</t>
  </si>
  <si>
    <t>-1758190812</t>
  </si>
  <si>
    <t>444,000+3,96+5</t>
  </si>
  <si>
    <t>44</t>
  </si>
  <si>
    <t>R34112128</t>
  </si>
  <si>
    <t>Obvodová dilatace podlahovým páskem z EPS 10mm mezi stěnou a mazaninou nebo potěrem v 150 mm</t>
  </si>
  <si>
    <t>736806744</t>
  </si>
  <si>
    <t>8,9+122+8,1</t>
  </si>
  <si>
    <t>45</t>
  </si>
  <si>
    <t>919735126</t>
  </si>
  <si>
    <t>Řezání stávajícího betonového krytu hl do 300 mm</t>
  </si>
  <si>
    <t>-1965151618</t>
  </si>
  <si>
    <t>(43,425*2+15,405*2)</t>
  </si>
  <si>
    <t>46</t>
  </si>
  <si>
    <t>-378786952</t>
  </si>
  <si>
    <t>"vnejší" 58*4,7</t>
  </si>
  <si>
    <t>47</t>
  </si>
  <si>
    <t>1113328864</t>
  </si>
  <si>
    <t>272,6*40</t>
  </si>
  <si>
    <t>48</t>
  </si>
  <si>
    <t>1438264842</t>
  </si>
  <si>
    <t>49</t>
  </si>
  <si>
    <t>949101111</t>
  </si>
  <si>
    <t>Lešení pomocné pro objekty pozemních staveb s lešeňovou podlahou v do 1,9 m zatížení do 150 kg/m2</t>
  </si>
  <si>
    <t>-10331438</t>
  </si>
  <si>
    <t>199,5+225,44</t>
  </si>
  <si>
    <t>50</t>
  </si>
  <si>
    <t>949411111</t>
  </si>
  <si>
    <t>Montáž schodišťových věží trubkových o půdorysné ploše do 10 m2 v do 10 m</t>
  </si>
  <si>
    <t>1813222510</t>
  </si>
  <si>
    <t>"omítka severní štít" 5</t>
  </si>
  <si>
    <t>51</t>
  </si>
  <si>
    <t>949411211</t>
  </si>
  <si>
    <t>Příplatek k schodišťovým věžím trubkovým do 10 m2 v do 20 m za první a ZKD den použití</t>
  </si>
  <si>
    <t>702118138</t>
  </si>
  <si>
    <t>5*2</t>
  </si>
  <si>
    <t>52</t>
  </si>
  <si>
    <t>952901221</t>
  </si>
  <si>
    <t>Vyčištění budov průmyslových objektů při jakékoliv výšce podlaží</t>
  </si>
  <si>
    <t>576128</t>
  </si>
  <si>
    <t>53</t>
  </si>
  <si>
    <t>952902121</t>
  </si>
  <si>
    <t>Čištění budov zametení drsných podlah</t>
  </si>
  <si>
    <t>1716892890</t>
  </si>
  <si>
    <t>54</t>
  </si>
  <si>
    <t>952902131</t>
  </si>
  <si>
    <t>Čištění budov omytí drsných podlah</t>
  </si>
  <si>
    <t>-1491558747</t>
  </si>
  <si>
    <t>55</t>
  </si>
  <si>
    <t>977131110</t>
  </si>
  <si>
    <t>Vrty příklepovými vrtáky D do 16 mm do cihelného zdiva nebo prostého betonu</t>
  </si>
  <si>
    <t>-1023984686</t>
  </si>
  <si>
    <t>"zeď ztracen. bednění" 21,79*2*0,15</t>
  </si>
  <si>
    <t>56</t>
  </si>
  <si>
    <t>985131111</t>
  </si>
  <si>
    <t>Očištění ploch stěn, rubu kleneb a podlah tlakovou vodou</t>
  </si>
  <si>
    <t>-386469023</t>
  </si>
  <si>
    <t>57</t>
  </si>
  <si>
    <t>-1234190943</t>
  </si>
  <si>
    <t>711</t>
  </si>
  <si>
    <t>Izolace proti vodě, vlhkosti a plynům</t>
  </si>
  <si>
    <t>58</t>
  </si>
  <si>
    <t>711161112</t>
  </si>
  <si>
    <t>Izolace proti zemní vlhkosti nopovou fólií vodorovná, nopek v 8,0 mm, tl do 0,6 mm</t>
  </si>
  <si>
    <t>741884504</t>
  </si>
  <si>
    <t>"sokl xps" 0,8*(41,225*2+13,205*2)-0,3*(4,19*2+1,5+0,9)</t>
  </si>
  <si>
    <t>59</t>
  </si>
  <si>
    <t>998711102</t>
  </si>
  <si>
    <t>Přesun hmot tonážní pro izolace proti vodě, vlhkosti a plynům v objektech výšky do 12 m</t>
  </si>
  <si>
    <t>975064749</t>
  </si>
  <si>
    <t>7313</t>
  </si>
  <si>
    <t>Tepelná čerpadla</t>
  </si>
  <si>
    <t>60</t>
  </si>
  <si>
    <t>R73130002</t>
  </si>
  <si>
    <t>Dodávka a montáž tepelného čerpadla vzduch/vzduch m.č. 102 a 103</t>
  </si>
  <si>
    <t>54159943</t>
  </si>
  <si>
    <t>741</t>
  </si>
  <si>
    <t>Elektroinstalace - silnoproud</t>
  </si>
  <si>
    <t>61</t>
  </si>
  <si>
    <t>R7414100</t>
  </si>
  <si>
    <t>Dodávka a montáž hromosvodu vč. vedení</t>
  </si>
  <si>
    <t>1397908111</t>
  </si>
  <si>
    <t>762</t>
  </si>
  <si>
    <t>Konstrukce tesařské</t>
  </si>
  <si>
    <t>62</t>
  </si>
  <si>
    <t>R76200012</t>
  </si>
  <si>
    <t>Demontáž a zpětná montáž dřevěné stěny u přístřešku haly</t>
  </si>
  <si>
    <t>-485247083</t>
  </si>
  <si>
    <t>764</t>
  </si>
  <si>
    <t>Konstrukce klempířské</t>
  </si>
  <si>
    <t>63</t>
  </si>
  <si>
    <t>R7640001</t>
  </si>
  <si>
    <t>K01 Dodávka a montáž kulatého okapového svodu, hliníkového, RAL dle fasád. panel, včetně příponek a drobného spojovacího materiálu</t>
  </si>
  <si>
    <t>548882269</t>
  </si>
  <si>
    <t>64</t>
  </si>
  <si>
    <t>R7640002</t>
  </si>
  <si>
    <t>K02 Dodávka a montáž půlkulatého podokapního žlabu s hákem, hliníkového,rŠ400mm RAL dle fasád. panel, včetně příponek a drobného spojovacího materiálu</t>
  </si>
  <si>
    <t>1328477138</t>
  </si>
  <si>
    <t>65</t>
  </si>
  <si>
    <t>R7640003</t>
  </si>
  <si>
    <t>K03 Dodávka§ a montáž oplechování hřebene střechy poplastovaným plechem, vč. pozink příponek a drobného spojovacího materiálu</t>
  </si>
  <si>
    <t>1717906191</t>
  </si>
  <si>
    <t>66</t>
  </si>
  <si>
    <t>R7640004</t>
  </si>
  <si>
    <t>K04 Dodávka§ a montáž oplechování čela střešního panelu poplastovaným plechem, lemování okraje, okapnice a rohové lišty, vč. pozink příponek a drobného spojovacího materiálu</t>
  </si>
  <si>
    <t>1755592618</t>
  </si>
  <si>
    <t>67</t>
  </si>
  <si>
    <t>R7640005</t>
  </si>
  <si>
    <t>K05 Dodávka a montáž oplechování komína, RŠ 0,8m, vč. pozink příponek a drobného spojovacího materiálu</t>
  </si>
  <si>
    <t>-1267363372</t>
  </si>
  <si>
    <t>68</t>
  </si>
  <si>
    <t>R7640006</t>
  </si>
  <si>
    <t>K06 Dodávka a montáž oplechování zhlaví nové nadezdívky poplast. plechem RŠ 0,7m, včetně podkladní vrstvy OSB 24mm, šíře 450mm, vč. pozink příponek a drobného spojovacího materiálu</t>
  </si>
  <si>
    <t>-308314644</t>
  </si>
  <si>
    <t>69</t>
  </si>
  <si>
    <t>R7640007</t>
  </si>
  <si>
    <t>K07 Dodávka a montáž oplechování horní hrany zateplení sloupu RŠ 0,3M, délka 0,4m, vč. pozink příponek a drobného spojovacího materiálu</t>
  </si>
  <si>
    <t>-1703623008</t>
  </si>
  <si>
    <t>70</t>
  </si>
  <si>
    <t>R7640008</t>
  </si>
  <si>
    <t>K08 Dodávka a montáž oplechování bočních stran zateplení sloupu RŠ 0,3m, délka 2,9m, vč. pozink příponek a drobného spojovacího materiálu</t>
  </si>
  <si>
    <t>-261161377</t>
  </si>
  <si>
    <t>71</t>
  </si>
  <si>
    <t>R7640009</t>
  </si>
  <si>
    <t>K09 Dodávka a montáž oplechování spodního líce dvou panelů v návaznosti u dřevěného přístřešku RŠ 0,25m, vč. pozink příponek a drobného spojovacího materiálu</t>
  </si>
  <si>
    <t>1654244353</t>
  </si>
  <si>
    <t>72</t>
  </si>
  <si>
    <t>R7640010</t>
  </si>
  <si>
    <t>K10 Dodávka a montáž závětrné lišty střešního pláště u ětítových stěn RŠ 0,5m, vč. pozink příponek a drobného spojovacího materiálu</t>
  </si>
  <si>
    <t>1635729145</t>
  </si>
  <si>
    <t>73</t>
  </si>
  <si>
    <t>998764102</t>
  </si>
  <si>
    <t>Přesun hmot tonážní pro konstrukce klempířské v objektech v do 12 m</t>
  </si>
  <si>
    <t>1531325785</t>
  </si>
  <si>
    <t>766</t>
  </si>
  <si>
    <t>Konstrukce truhlářské</t>
  </si>
  <si>
    <t>74</t>
  </si>
  <si>
    <t>766622115</t>
  </si>
  <si>
    <t>Montáž plastových oken plochy přes 1 m2 pevných výšky do 1,5 m s rámem do zdiva</t>
  </si>
  <si>
    <t>-2066561409</t>
  </si>
  <si>
    <t>0,75*2,95+0,6*0,6+0,6*0,6</t>
  </si>
  <si>
    <t>75</t>
  </si>
  <si>
    <t>61140043</t>
  </si>
  <si>
    <t>okno plastové s fixním zasklením dvojsklo přes plochu 1m2 do v 1,5m, v kompletizovaném provedení vč. oplechování vnějšího a vnitřních parapetů</t>
  </si>
  <si>
    <t>-1845212911</t>
  </si>
  <si>
    <t>76</t>
  </si>
  <si>
    <t>766622116</t>
  </si>
  <si>
    <t>Montáž plastových oken plochy přes 1 m2 pevných výšky do 2,5 m s rámem do zdiva</t>
  </si>
  <si>
    <t>94368118</t>
  </si>
  <si>
    <t>3*1,8*4+3,65*1,8</t>
  </si>
  <si>
    <t>77</t>
  </si>
  <si>
    <t>61140053</t>
  </si>
  <si>
    <t>okno plastové otevíravé/sklopné dvojsklo přes plochu 1m2 v 1,5-2,5m, v kompletizovaném provedení vč. oplechování vnějšího a vnitřních parapetů</t>
  </si>
  <si>
    <t>1928943315</t>
  </si>
  <si>
    <t>78</t>
  </si>
  <si>
    <t>R7666223</t>
  </si>
  <si>
    <t>Dodávka a montáž dveří plastových vstupních 900x2050mm v kompletizovaném provedení vč. oplechování a prahů</t>
  </si>
  <si>
    <t>1000682167</t>
  </si>
  <si>
    <t>79</t>
  </si>
  <si>
    <t>R7666224</t>
  </si>
  <si>
    <t>Dodávka a montáž dveří plastových vstupních dvoukřídlých 1500x2400mm, v kompletizovaném provedení vč. oplechování a prahů</t>
  </si>
  <si>
    <t>-725120013</t>
  </si>
  <si>
    <t>80</t>
  </si>
  <si>
    <t>998766102</t>
  </si>
  <si>
    <t>Přesun hmot tonážní pro konstrukce truhlářské v objektech v do 12 m</t>
  </si>
  <si>
    <t>2128507478</t>
  </si>
  <si>
    <t>81</t>
  </si>
  <si>
    <t>767640311</t>
  </si>
  <si>
    <t>Montáž dveří ocelových vnitřních jednokřídlových</t>
  </si>
  <si>
    <t>-1620827342</t>
  </si>
  <si>
    <t>82</t>
  </si>
  <si>
    <t>55341155</t>
  </si>
  <si>
    <t>dveře jednokřídlé ocelové vchodové 800x1970mm</t>
  </si>
  <si>
    <t>61395191</t>
  </si>
  <si>
    <t>83</t>
  </si>
  <si>
    <t>767651114</t>
  </si>
  <si>
    <t>Montáž vrat garážových sekčních zajížděcích pod strop plochy přes 13 m2</t>
  </si>
  <si>
    <t>1740975244</t>
  </si>
  <si>
    <t>84</t>
  </si>
  <si>
    <t>55345871</t>
  </si>
  <si>
    <t>vrata garážová 4,00x3,79m</t>
  </si>
  <si>
    <t>-1527262899</t>
  </si>
  <si>
    <t>85</t>
  </si>
  <si>
    <t>767651220</t>
  </si>
  <si>
    <t>Montáž vrat garážových otvíravých do ocelové zárubně plochy do 9 m2</t>
  </si>
  <si>
    <t>1300338695</t>
  </si>
  <si>
    <t>86</t>
  </si>
  <si>
    <t>55344711</t>
  </si>
  <si>
    <t>vrata ocelová otočná s rámem 3,1x 2,65m</t>
  </si>
  <si>
    <t>-312439660</t>
  </si>
  <si>
    <t>87</t>
  </si>
  <si>
    <t>767995112</t>
  </si>
  <si>
    <t>Montáž atypických zámečnických konstrukcí hmotnosti do 10 kg</t>
  </si>
  <si>
    <t>kg</t>
  </si>
  <si>
    <t>1319426572</t>
  </si>
  <si>
    <t>zpevnění vazníků</t>
  </si>
  <si>
    <t>1,43*0,15*10*64</t>
  </si>
  <si>
    <t>88</t>
  </si>
  <si>
    <t>136112281</t>
  </si>
  <si>
    <t>plech ocelový hladký jakost S235JR tl 8mm tabule</t>
  </si>
  <si>
    <t>-915928822</t>
  </si>
  <si>
    <t>137,28*0,001</t>
  </si>
  <si>
    <t>0,137*1,1 'Přepočtené koeficientem množství</t>
  </si>
  <si>
    <t>89</t>
  </si>
  <si>
    <t>R76799111</t>
  </si>
  <si>
    <t>Dodávka montáž konstrukce upravující výšku nadpraží vrat</t>
  </si>
  <si>
    <t>513724526</t>
  </si>
  <si>
    <t>90</t>
  </si>
  <si>
    <t>R76799122</t>
  </si>
  <si>
    <t>Dodávka a montáž ocelového táhla mezi vazníkem a spodním táhlem</t>
  </si>
  <si>
    <t>437518922</t>
  </si>
  <si>
    <t>91</t>
  </si>
  <si>
    <t>R76799123</t>
  </si>
  <si>
    <t>Dodávka montáž ocelové výměny pro okenní otvor</t>
  </si>
  <si>
    <t>-1815842707</t>
  </si>
  <si>
    <t>92</t>
  </si>
  <si>
    <t>R76799124</t>
  </si>
  <si>
    <t>Demontáž stávajícího a dodávka vč montáže nového ocelového tyčového zavětrování</t>
  </si>
  <si>
    <t>1056066675</t>
  </si>
  <si>
    <t>93</t>
  </si>
  <si>
    <t>998767102</t>
  </si>
  <si>
    <t>Přesun hmot tonážní pro zámečnické konstrukce v objektech v do 12 m</t>
  </si>
  <si>
    <t>1926533635</t>
  </si>
  <si>
    <t>783</t>
  </si>
  <si>
    <t>Dokončovací práce - nátěry</t>
  </si>
  <si>
    <t>94</t>
  </si>
  <si>
    <t>783314201</t>
  </si>
  <si>
    <t>Základní antikorozní jednonásobný syntetický standardní nátěr zámečnických konstrukcí</t>
  </si>
  <si>
    <t>1374463836</t>
  </si>
  <si>
    <t>710+20+20+20+7*4</t>
  </si>
  <si>
    <t>95</t>
  </si>
  <si>
    <t>783317101</t>
  </si>
  <si>
    <t>Krycí jednonásobný syntetický standardní nátěr zámečnických konstrukcí</t>
  </si>
  <si>
    <t>-1772648302</t>
  </si>
  <si>
    <t>96</t>
  </si>
  <si>
    <t>783826615</t>
  </si>
  <si>
    <t>Hydrofobizační transparentní silikonový nátěr omítek stupně členitosti 1 a 2</t>
  </si>
  <si>
    <t>-2097545976</t>
  </si>
  <si>
    <t>"sokl xps" 0,3*(4,19*2+1,5+0,9)</t>
  </si>
  <si>
    <t>SO03 -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</si>
  <si>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</si>
  <si>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</si>
  <si>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</si>
  <si>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</si>
  <si>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</si>
  <si>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Vedlejší rozpočtové náklady</t>
  </si>
  <si>
    <t>VRN1</t>
  </si>
  <si>
    <t>Průzkumné, geodetické a projektové práce</t>
  </si>
  <si>
    <t>010001000</t>
  </si>
  <si>
    <t>Geodetické práce</t>
  </si>
  <si>
    <t>1024</t>
  </si>
  <si>
    <t>-618440575</t>
  </si>
  <si>
    <t>013254000</t>
  </si>
  <si>
    <t>Dokumentace skutečného provedení stavby</t>
  </si>
  <si>
    <t>2018605692</t>
  </si>
  <si>
    <t>VRN3</t>
  </si>
  <si>
    <t>Zařízení staveniště</t>
  </si>
  <si>
    <t>030001000</t>
  </si>
  <si>
    <t>393934413</t>
  </si>
  <si>
    <t>VRN4</t>
  </si>
  <si>
    <t>Inženýrská činnost</t>
  </si>
  <si>
    <t>045002000</t>
  </si>
  <si>
    <t>Kompletační a koordinační činnost</t>
  </si>
  <si>
    <t>-1795399719</t>
  </si>
  <si>
    <t>VRN6</t>
  </si>
  <si>
    <t>Územní vlivy</t>
  </si>
  <si>
    <t>065002000</t>
  </si>
  <si>
    <t>Mimostaveništní doprava materiálů</t>
  </si>
  <si>
    <t>-1653498139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</si>
</sst>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2021_03_11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haly v areálu Kavyl v k.ú. Mohelno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11.3.2021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'SO01 - Bourací práce'!J30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'SO01 - Bourací práce'!P124</f>
        <v>0</v>
      </c>
      <c r="AV95" s="128">
        <f>'SO01 - Bourací práce'!J33</f>
        <v>0</v>
      </c>
      <c r="AW95" s="128">
        <f>'SO01 - Bourací práce'!J34</f>
        <v>0</v>
      </c>
      <c r="AX95" s="128">
        <f>'SO01 - Bourací práce'!J35</f>
        <v>0</v>
      </c>
      <c r="AY95" s="128">
        <f>'SO01 - Bourací práce'!J36</f>
        <v>0</v>
      </c>
      <c r="AZ95" s="128">
        <f>'SO01 - Bourací práce'!F33</f>
        <v>0</v>
      </c>
      <c r="BA95" s="128">
        <f>'SO01 - Bourací práce'!F34</f>
        <v>0</v>
      </c>
      <c r="BB95" s="128">
        <f>'SO01 - Bourací práce'!F35</f>
        <v>0</v>
      </c>
      <c r="BC95" s="128">
        <f>'SO01 - Bourací práce'!F36</f>
        <v>0</v>
      </c>
      <c r="BD95" s="130">
        <f>'SO01 - Bourací práce'!F37</f>
        <v>0</v>
      </c>
      <c r="BE95" s="7"/>
      <c r="BT95" s="131" t="s">
        <v>82</v>
      </c>
      <c r="BV95" s="131" t="s">
        <v>76</v>
      </c>
      <c r="BW95" s="131" t="s">
        <v>83</v>
      </c>
      <c r="BX95" s="131" t="s">
        <v>5</v>
      </c>
      <c r="CL95" s="131" t="s">
        <v>1</v>
      </c>
      <c r="CM95" s="131" t="s">
        <v>84</v>
      </c>
    </row>
    <row r="96" s="7" customFormat="1" ht="16.5" customHeight="1">
      <c r="A96" s="119" t="s">
        <v>78</v>
      </c>
      <c r="B96" s="120"/>
      <c r="C96" s="121"/>
      <c r="D96" s="122" t="s">
        <v>85</v>
      </c>
      <c r="E96" s="122"/>
      <c r="F96" s="122"/>
      <c r="G96" s="122"/>
      <c r="H96" s="122"/>
      <c r="I96" s="123"/>
      <c r="J96" s="122" t="s">
        <v>86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'SO02 - Nové konstrukce'!J30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81</v>
      </c>
      <c r="AR96" s="126"/>
      <c r="AS96" s="127">
        <v>0</v>
      </c>
      <c r="AT96" s="128">
        <f>ROUND(SUM(AV96:AW96),2)</f>
        <v>0</v>
      </c>
      <c r="AU96" s="129">
        <f>'SO02 - Nové konstrukce'!P134</f>
        <v>0</v>
      </c>
      <c r="AV96" s="128">
        <f>'SO02 - Nové konstrukce'!J33</f>
        <v>0</v>
      </c>
      <c r="AW96" s="128">
        <f>'SO02 - Nové konstrukce'!J34</f>
        <v>0</v>
      </c>
      <c r="AX96" s="128">
        <f>'SO02 - Nové konstrukce'!J35</f>
        <v>0</v>
      </c>
      <c r="AY96" s="128">
        <f>'SO02 - Nové konstrukce'!J36</f>
        <v>0</v>
      </c>
      <c r="AZ96" s="128">
        <f>'SO02 - Nové konstrukce'!F33</f>
        <v>0</v>
      </c>
      <c r="BA96" s="128">
        <f>'SO02 - Nové konstrukce'!F34</f>
        <v>0</v>
      </c>
      <c r="BB96" s="128">
        <f>'SO02 - Nové konstrukce'!F35</f>
        <v>0</v>
      </c>
      <c r="BC96" s="128">
        <f>'SO02 - Nové konstrukce'!F36</f>
        <v>0</v>
      </c>
      <c r="BD96" s="130">
        <f>'SO02 - Nové konstrukce'!F37</f>
        <v>0</v>
      </c>
      <c r="BE96" s="7"/>
      <c r="BT96" s="131" t="s">
        <v>82</v>
      </c>
      <c r="BV96" s="131" t="s">
        <v>76</v>
      </c>
      <c r="BW96" s="131" t="s">
        <v>87</v>
      </c>
      <c r="BX96" s="131" t="s">
        <v>5</v>
      </c>
      <c r="CL96" s="131" t="s">
        <v>1</v>
      </c>
      <c r="CM96" s="131" t="s">
        <v>84</v>
      </c>
    </row>
    <row r="97" s="7" customFormat="1" ht="16.5" customHeight="1">
      <c r="A97" s="119" t="s">
        <v>78</v>
      </c>
      <c r="B97" s="120"/>
      <c r="C97" s="121"/>
      <c r="D97" s="122" t="s">
        <v>88</v>
      </c>
      <c r="E97" s="122"/>
      <c r="F97" s="122"/>
      <c r="G97" s="122"/>
      <c r="H97" s="122"/>
      <c r="I97" s="123"/>
      <c r="J97" s="122" t="s">
        <v>89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'SO03 - VRN'!J30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90</v>
      </c>
      <c r="AR97" s="126"/>
      <c r="AS97" s="132">
        <v>0</v>
      </c>
      <c r="AT97" s="133">
        <f>ROUND(SUM(AV97:AW97),2)</f>
        <v>0</v>
      </c>
      <c r="AU97" s="134">
        <f>'SO03 - VRN'!P121</f>
        <v>0</v>
      </c>
      <c r="AV97" s="133">
        <f>'SO03 - VRN'!J33</f>
        <v>0</v>
      </c>
      <c r="AW97" s="133">
        <f>'SO03 - VRN'!J34</f>
        <v>0</v>
      </c>
      <c r="AX97" s="133">
        <f>'SO03 - VRN'!J35</f>
        <v>0</v>
      </c>
      <c r="AY97" s="133">
        <f>'SO03 - VRN'!J36</f>
        <v>0</v>
      </c>
      <c r="AZ97" s="133">
        <f>'SO03 - VRN'!F33</f>
        <v>0</v>
      </c>
      <c r="BA97" s="133">
        <f>'SO03 - VRN'!F34</f>
        <v>0</v>
      </c>
      <c r="BB97" s="133">
        <f>'SO03 - VRN'!F35</f>
        <v>0</v>
      </c>
      <c r="BC97" s="133">
        <f>'SO03 - VRN'!F36</f>
        <v>0</v>
      </c>
      <c r="BD97" s="135">
        <f>'SO03 - VRN'!F37</f>
        <v>0</v>
      </c>
      <c r="BE97" s="7"/>
      <c r="BT97" s="131" t="s">
        <v>82</v>
      </c>
      <c r="BV97" s="131" t="s">
        <v>76</v>
      </c>
      <c r="BW97" s="131" t="s">
        <v>91</v>
      </c>
      <c r="BX97" s="131" t="s">
        <v>5</v>
      </c>
      <c r="CL97" s="131" t="s">
        <v>1</v>
      </c>
      <c r="CM97" s="131" t="s">
        <v>84</v>
      </c>
    </row>
    <row r="98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sheet="1" formatColumns="0" formatRows="0" objects="1" scenarios="1" spinCount="100000" saltValue="P4+8sYJjqkBxZxEuSPTaqJsPsgfWchLLlZl1+TJ+Y7oUCV+XbMORxRlnrSRmM3D7tFuP/nckiRT40lgr3xA8eQ==" hashValue="+HK7GOiL62QnAPwLkUAxr8yEi1JKY384EbJBbx84iAF0oPB4s3KHNf357O3Ys0cokWum86ODonJ8PtFwLVXDFg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01 - Bourací práce'!C2" display="/"/>
    <hyperlink ref="A96" location="'SO02 - Nové konstrukce'!C2" display="/"/>
    <hyperlink ref="A97" location="'SO03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hidden="1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hidden="1" s="1" customFormat="1" ht="24.96" customHeight="1">
      <c r="B4" s="20"/>
      <c r="D4" s="138" t="s">
        <v>92</v>
      </c>
      <c r="L4" s="20"/>
      <c r="M4" s="139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40" t="s">
        <v>16</v>
      </c>
      <c r="L6" s="20"/>
    </row>
    <row r="7" hidden="1" s="1" customFormat="1" ht="16.5" customHeight="1">
      <c r="B7" s="20"/>
      <c r="E7" s="141" t="str">
        <f>'Rekapitulace stavby'!K6</f>
        <v>Rekonstrukce haly v areálu Kavyl v k.ú. Mohelno</v>
      </c>
      <c r="F7" s="140"/>
      <c r="G7" s="140"/>
      <c r="H7" s="140"/>
      <c r="L7" s="20"/>
    </row>
    <row r="8" hidden="1" s="2" customFormat="1" ht="12" customHeight="1">
      <c r="A8" s="38"/>
      <c r="B8" s="44"/>
      <c r="C8" s="38"/>
      <c r="D8" s="140" t="s">
        <v>93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42" t="s">
        <v>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11.3.2021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ROUND((SUM(BE124:BE199)),  2)</f>
        <v>0</v>
      </c>
      <c r="G33" s="38"/>
      <c r="H33" s="38"/>
      <c r="I33" s="155">
        <v>0.20999999999999999</v>
      </c>
      <c r="J33" s="154">
        <f>ROUND(((SUM(BE124:BE199))*I33),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40" t="s">
        <v>40</v>
      </c>
      <c r="F34" s="154">
        <f>ROUND((SUM(BF124:BF199)),  2)</f>
        <v>0</v>
      </c>
      <c r="G34" s="38"/>
      <c r="H34" s="38"/>
      <c r="I34" s="155">
        <v>0.14999999999999999</v>
      </c>
      <c r="J34" s="154">
        <f>ROUND(((SUM(BF124:BF199))*I34),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ROUND((SUM(BG124:BG199)),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ROUND((SUM(BH124:BH199)),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ROUND((SUM(BI124:BI199)),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1" customFormat="1" ht="14.4" customHeight="1">
      <c r="B41" s="20"/>
      <c r="L41" s="20"/>
    </row>
    <row r="42" hidden="1" s="1" customFormat="1" ht="14.4" customHeight="1">
      <c r="B42" s="20"/>
      <c r="L42" s="20"/>
    </row>
    <row r="43" hidden="1" s="1" customFormat="1" ht="14.4" customHeight="1">
      <c r="B43" s="20"/>
      <c r="L43" s="20"/>
    </row>
    <row r="44" hidden="1" s="1" customFormat="1" ht="14.4" customHeight="1">
      <c r="B44" s="20"/>
      <c r="L44" s="20"/>
    </row>
    <row r="45" hidden="1" s="1" customFormat="1" ht="14.4" customHeight="1">
      <c r="B45" s="20"/>
      <c r="L45" s="20"/>
    </row>
    <row r="46" hidden="1" s="1" customFormat="1" ht="14.4" customHeight="1">
      <c r="B46" s="20"/>
      <c r="L46" s="20"/>
    </row>
    <row r="47" hidden="1" s="1" customFormat="1" ht="14.4" customHeight="1">
      <c r="B47" s="20"/>
      <c r="L47" s="20"/>
    </row>
    <row r="48" hidden="1" s="1" customFormat="1" ht="14.4" customHeight="1">
      <c r="B48" s="20"/>
      <c r="L48" s="20"/>
    </row>
    <row r="49" hidden="1" s="1" customFormat="1" ht="14.4" customHeight="1">
      <c r="B49" s="20"/>
      <c r="L49" s="20"/>
    </row>
    <row r="50" hidden="1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hidden="1">
      <c r="B51" s="20"/>
      <c r="L51" s="20"/>
    </row>
    <row r="52" hidden="1">
      <c r="B52" s="20"/>
      <c r="L52" s="20"/>
    </row>
    <row r="53" hidden="1">
      <c r="B53" s="20"/>
      <c r="L53" s="20"/>
    </row>
    <row r="54" hidden="1">
      <c r="B54" s="20"/>
      <c r="L54" s="20"/>
    </row>
    <row r="55" hidden="1">
      <c r="B55" s="20"/>
      <c r="L55" s="20"/>
    </row>
    <row r="56" hidden="1">
      <c r="B56" s="20"/>
      <c r="L56" s="20"/>
    </row>
    <row r="57" hidden="1">
      <c r="B57" s="20"/>
      <c r="L57" s="20"/>
    </row>
    <row r="58" hidden="1">
      <c r="B58" s="20"/>
      <c r="L58" s="20"/>
    </row>
    <row r="59" hidden="1">
      <c r="B59" s="20"/>
      <c r="L59" s="20"/>
    </row>
    <row r="60" hidden="1">
      <c r="B60" s="20"/>
      <c r="L60" s="20"/>
    </row>
    <row r="61" hidden="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hidden="1">
      <c r="B62" s="20"/>
      <c r="L62" s="20"/>
    </row>
    <row r="63" hidden="1">
      <c r="B63" s="20"/>
      <c r="L63" s="20"/>
    </row>
    <row r="64" hidden="1">
      <c r="B64" s="20"/>
      <c r="L64" s="20"/>
    </row>
    <row r="65" hidden="1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>
      <c r="B66" s="20"/>
      <c r="L66" s="20"/>
    </row>
    <row r="67" hidden="1">
      <c r="B67" s="20"/>
      <c r="L67" s="20"/>
    </row>
    <row r="68" hidden="1">
      <c r="B68" s="20"/>
      <c r="L68" s="20"/>
    </row>
    <row r="69" hidden="1">
      <c r="B69" s="20"/>
      <c r="L69" s="20"/>
    </row>
    <row r="70" hidden="1">
      <c r="B70" s="20"/>
      <c r="L70" s="20"/>
    </row>
    <row r="71" hidden="1">
      <c r="B71" s="20"/>
      <c r="L71" s="20"/>
    </row>
    <row r="72" hidden="1">
      <c r="B72" s="20"/>
      <c r="L72" s="20"/>
    </row>
    <row r="73" hidden="1">
      <c r="B73" s="20"/>
      <c r="L73" s="20"/>
    </row>
    <row r="74" hidden="1">
      <c r="B74" s="20"/>
      <c r="L74" s="20"/>
    </row>
    <row r="75" hidden="1">
      <c r="B75" s="20"/>
      <c r="L75" s="20"/>
    </row>
    <row r="76" hidden="1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hidden="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idden="1"/>
    <row r="79" hidden="1"/>
    <row r="80" hidden="1"/>
    <row r="81" hidden="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74" t="str">
        <f>E7</f>
        <v>Rekonstrukce haly v areálu Kavyl v k.ú. Mohelno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SO01 - Bourací práce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11.3.2021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75" t="s">
        <v>96</v>
      </c>
      <c r="D94" s="176"/>
      <c r="E94" s="176"/>
      <c r="F94" s="176"/>
      <c r="G94" s="176"/>
      <c r="H94" s="176"/>
      <c r="I94" s="176"/>
      <c r="J94" s="177" t="s">
        <v>97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78" t="s">
        <v>98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hidden="1" s="9" customFormat="1" ht="24.96" customHeight="1">
      <c r="A97" s="9"/>
      <c r="B97" s="179"/>
      <c r="C97" s="180"/>
      <c r="D97" s="181" t="s">
        <v>100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5"/>
      <c r="C98" s="186"/>
      <c r="D98" s="187" t="s">
        <v>101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5"/>
      <c r="C99" s="186"/>
      <c r="D99" s="187" t="s">
        <v>102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5"/>
      <c r="C100" s="186"/>
      <c r="D100" s="187" t="s">
        <v>103</v>
      </c>
      <c r="E100" s="188"/>
      <c r="F100" s="188"/>
      <c r="G100" s="188"/>
      <c r="H100" s="188"/>
      <c r="I100" s="188"/>
      <c r="J100" s="189">
        <f>J131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5"/>
      <c r="C101" s="186"/>
      <c r="D101" s="187" t="s">
        <v>104</v>
      </c>
      <c r="E101" s="188"/>
      <c r="F101" s="188"/>
      <c r="G101" s="188"/>
      <c r="H101" s="188"/>
      <c r="I101" s="188"/>
      <c r="J101" s="189">
        <f>J175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5"/>
      <c r="C102" s="186"/>
      <c r="D102" s="187" t="s">
        <v>105</v>
      </c>
      <c r="E102" s="188"/>
      <c r="F102" s="188"/>
      <c r="G102" s="188"/>
      <c r="H102" s="188"/>
      <c r="I102" s="188"/>
      <c r="J102" s="189">
        <f>J187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79"/>
      <c r="C103" s="180"/>
      <c r="D103" s="181" t="s">
        <v>106</v>
      </c>
      <c r="E103" s="182"/>
      <c r="F103" s="182"/>
      <c r="G103" s="182"/>
      <c r="H103" s="182"/>
      <c r="I103" s="182"/>
      <c r="J103" s="183">
        <f>J189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85"/>
      <c r="C104" s="186"/>
      <c r="D104" s="187" t="s">
        <v>107</v>
      </c>
      <c r="E104" s="188"/>
      <c r="F104" s="188"/>
      <c r="G104" s="188"/>
      <c r="H104" s="188"/>
      <c r="I104" s="188"/>
      <c r="J104" s="189">
        <f>J190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idden="1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idden="1"/>
    <row r="108" hidden="1"/>
    <row r="109" hidden="1"/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108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74" t="str">
        <f>E7</f>
        <v>Rekonstrukce haly v areálu Kavyl v k.ú. Mohelno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93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SO01 - Bourací práce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32" t="s">
        <v>22</v>
      </c>
      <c r="J118" s="79" t="str">
        <f>IF(J12="","",J12)</f>
        <v>11.3.2021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29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32" t="s">
        <v>31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1"/>
      <c r="B123" s="192"/>
      <c r="C123" s="193" t="s">
        <v>109</v>
      </c>
      <c r="D123" s="194" t="s">
        <v>59</v>
      </c>
      <c r="E123" s="194" t="s">
        <v>55</v>
      </c>
      <c r="F123" s="194" t="s">
        <v>56</v>
      </c>
      <c r="G123" s="194" t="s">
        <v>110</v>
      </c>
      <c r="H123" s="194" t="s">
        <v>111</v>
      </c>
      <c r="I123" s="194" t="s">
        <v>112</v>
      </c>
      <c r="J123" s="194" t="s">
        <v>97</v>
      </c>
      <c r="K123" s="195" t="s">
        <v>113</v>
      </c>
      <c r="L123" s="196"/>
      <c r="M123" s="100" t="s">
        <v>1</v>
      </c>
      <c r="N123" s="101" t="s">
        <v>38</v>
      </c>
      <c r="O123" s="101" t="s">
        <v>114</v>
      </c>
      <c r="P123" s="101" t="s">
        <v>115</v>
      </c>
      <c r="Q123" s="101" t="s">
        <v>116</v>
      </c>
      <c r="R123" s="101" t="s">
        <v>117</v>
      </c>
      <c r="S123" s="101" t="s">
        <v>118</v>
      </c>
      <c r="T123" s="102" t="s">
        <v>119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="2" customFormat="1" ht="22.8" customHeight="1">
      <c r="A124" s="38"/>
      <c r="B124" s="39"/>
      <c r="C124" s="107" t="s">
        <v>120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P125+P189</f>
        <v>0</v>
      </c>
      <c r="Q124" s="104"/>
      <c r="R124" s="199">
        <f>R125+R189</f>
        <v>17.039999999999999</v>
      </c>
      <c r="S124" s="104"/>
      <c r="T124" s="200">
        <f>T125+T189</f>
        <v>155.44000800000001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73</v>
      </c>
      <c r="AU124" s="17" t="s">
        <v>99</v>
      </c>
      <c r="BK124" s="201">
        <f>BK125+BK189</f>
        <v>0</v>
      </c>
    </row>
    <row r="125" s="12" customFormat="1" ht="25.92" customHeight="1">
      <c r="A125" s="12"/>
      <c r="B125" s="202"/>
      <c r="C125" s="203"/>
      <c r="D125" s="204" t="s">
        <v>73</v>
      </c>
      <c r="E125" s="205" t="s">
        <v>121</v>
      </c>
      <c r="F125" s="205" t="s">
        <v>122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P126+P129+P131+P175+P187</f>
        <v>0</v>
      </c>
      <c r="Q125" s="210"/>
      <c r="R125" s="211">
        <f>R126+R129+R131+R175+R187</f>
        <v>17.039999999999999</v>
      </c>
      <c r="S125" s="210"/>
      <c r="T125" s="212">
        <f>T126+T129+T131+T175+T187</f>
        <v>137.679968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82</v>
      </c>
      <c r="AT125" s="214" t="s">
        <v>73</v>
      </c>
      <c r="AU125" s="214" t="s">
        <v>74</v>
      </c>
      <c r="AY125" s="213" t="s">
        <v>123</v>
      </c>
      <c r="BK125" s="215">
        <f>BK126+BK129+BK131+BK175+BK187</f>
        <v>0</v>
      </c>
    </row>
    <row r="126" s="12" customFormat="1" ht="22.8" customHeight="1">
      <c r="A126" s="12"/>
      <c r="B126" s="202"/>
      <c r="C126" s="203"/>
      <c r="D126" s="204" t="s">
        <v>73</v>
      </c>
      <c r="E126" s="216" t="s">
        <v>82</v>
      </c>
      <c r="F126" s="216" t="s">
        <v>124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SUM(P127:P128)</f>
        <v>0</v>
      </c>
      <c r="Q126" s="210"/>
      <c r="R126" s="211">
        <f>SUM(R127:R128)</f>
        <v>0</v>
      </c>
      <c r="S126" s="210"/>
      <c r="T126" s="212">
        <f>SUM(T127:T128)</f>
        <v>85.800000000000011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82</v>
      </c>
      <c r="AT126" s="214" t="s">
        <v>73</v>
      </c>
      <c r="AU126" s="214" t="s">
        <v>82</v>
      </c>
      <c r="AY126" s="213" t="s">
        <v>123</v>
      </c>
      <c r="BK126" s="215">
        <f>SUM(BK127:BK128)</f>
        <v>0</v>
      </c>
    </row>
    <row r="127" s="2" customFormat="1" ht="24.15" customHeight="1">
      <c r="A127" s="38"/>
      <c r="B127" s="39"/>
      <c r="C127" s="218" t="s">
        <v>82</v>
      </c>
      <c r="D127" s="218" t="s">
        <v>125</v>
      </c>
      <c r="E127" s="219" t="s">
        <v>126</v>
      </c>
      <c r="F127" s="220" t="s">
        <v>127</v>
      </c>
      <c r="G127" s="221" t="s">
        <v>128</v>
      </c>
      <c r="H127" s="222">
        <v>39</v>
      </c>
      <c r="I127" s="223"/>
      <c r="J127" s="224">
        <f>ROUND(I127*H127,2)</f>
        <v>0</v>
      </c>
      <c r="K127" s="220" t="s">
        <v>129</v>
      </c>
      <c r="L127" s="44"/>
      <c r="M127" s="225" t="s">
        <v>1</v>
      </c>
      <c r="N127" s="226" t="s">
        <v>39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2.2000000000000002</v>
      </c>
      <c r="T127" s="228">
        <f>S127*H127</f>
        <v>85.800000000000011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130</v>
      </c>
      <c r="AT127" s="229" t="s">
        <v>125</v>
      </c>
      <c r="AU127" s="229" t="s">
        <v>84</v>
      </c>
      <c r="AY127" s="17" t="s">
        <v>123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82</v>
      </c>
      <c r="BK127" s="230">
        <f>ROUND(I127*H127,2)</f>
        <v>0</v>
      </c>
      <c r="BL127" s="17" t="s">
        <v>130</v>
      </c>
      <c r="BM127" s="229" t="s">
        <v>131</v>
      </c>
    </row>
    <row r="128" s="13" customFormat="1">
      <c r="A128" s="13"/>
      <c r="B128" s="231"/>
      <c r="C128" s="232"/>
      <c r="D128" s="233" t="s">
        <v>132</v>
      </c>
      <c r="E128" s="234" t="s">
        <v>1</v>
      </c>
      <c r="F128" s="235" t="s">
        <v>133</v>
      </c>
      <c r="G128" s="232"/>
      <c r="H128" s="236">
        <v>39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132</v>
      </c>
      <c r="AU128" s="242" t="s">
        <v>84</v>
      </c>
      <c r="AV128" s="13" t="s">
        <v>84</v>
      </c>
      <c r="AW128" s="13" t="s">
        <v>30</v>
      </c>
      <c r="AX128" s="13" t="s">
        <v>82</v>
      </c>
      <c r="AY128" s="242" t="s">
        <v>123</v>
      </c>
    </row>
    <row r="129" s="12" customFormat="1" ht="22.8" customHeight="1">
      <c r="A129" s="12"/>
      <c r="B129" s="202"/>
      <c r="C129" s="203"/>
      <c r="D129" s="204" t="s">
        <v>73</v>
      </c>
      <c r="E129" s="216" t="s">
        <v>134</v>
      </c>
      <c r="F129" s="216" t="s">
        <v>135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P130</f>
        <v>0</v>
      </c>
      <c r="Q129" s="210"/>
      <c r="R129" s="211">
        <f>R130</f>
        <v>17.039999999999999</v>
      </c>
      <c r="S129" s="210"/>
      <c r="T129" s="212">
        <f>T130</f>
        <v>17.039999999999999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82</v>
      </c>
      <c r="AT129" s="214" t="s">
        <v>73</v>
      </c>
      <c r="AU129" s="214" t="s">
        <v>82</v>
      </c>
      <c r="AY129" s="213" t="s">
        <v>123</v>
      </c>
      <c r="BK129" s="215">
        <f>BK130</f>
        <v>0</v>
      </c>
    </row>
    <row r="130" s="2" customFormat="1" ht="24.15" customHeight="1">
      <c r="A130" s="38"/>
      <c r="B130" s="39"/>
      <c r="C130" s="218" t="s">
        <v>84</v>
      </c>
      <c r="D130" s="218" t="s">
        <v>125</v>
      </c>
      <c r="E130" s="219" t="s">
        <v>136</v>
      </c>
      <c r="F130" s="220" t="s">
        <v>137</v>
      </c>
      <c r="G130" s="221" t="s">
        <v>138</v>
      </c>
      <c r="H130" s="222">
        <v>710</v>
      </c>
      <c r="I130" s="223"/>
      <c r="J130" s="224">
        <f>ROUND(I130*H130,2)</f>
        <v>0</v>
      </c>
      <c r="K130" s="220" t="s">
        <v>129</v>
      </c>
      <c r="L130" s="44"/>
      <c r="M130" s="225" t="s">
        <v>1</v>
      </c>
      <c r="N130" s="226" t="s">
        <v>39</v>
      </c>
      <c r="O130" s="91"/>
      <c r="P130" s="227">
        <f>O130*H130</f>
        <v>0</v>
      </c>
      <c r="Q130" s="227">
        <v>0.024</v>
      </c>
      <c r="R130" s="227">
        <f>Q130*H130</f>
        <v>17.039999999999999</v>
      </c>
      <c r="S130" s="227">
        <v>0.024</v>
      </c>
      <c r="T130" s="228">
        <f>S130*H130</f>
        <v>17.039999999999999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130</v>
      </c>
      <c r="AT130" s="229" t="s">
        <v>125</v>
      </c>
      <c r="AU130" s="229" t="s">
        <v>84</v>
      </c>
      <c r="AY130" s="17" t="s">
        <v>123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82</v>
      </c>
      <c r="BK130" s="230">
        <f>ROUND(I130*H130,2)</f>
        <v>0</v>
      </c>
      <c r="BL130" s="17" t="s">
        <v>130</v>
      </c>
      <c r="BM130" s="229" t="s">
        <v>139</v>
      </c>
    </row>
    <row r="131" s="12" customFormat="1" ht="22.8" customHeight="1">
      <c r="A131" s="12"/>
      <c r="B131" s="202"/>
      <c r="C131" s="203"/>
      <c r="D131" s="204" t="s">
        <v>73</v>
      </c>
      <c r="E131" s="216" t="s">
        <v>140</v>
      </c>
      <c r="F131" s="216" t="s">
        <v>141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SUM(P132:P174)</f>
        <v>0</v>
      </c>
      <c r="Q131" s="210"/>
      <c r="R131" s="211">
        <f>SUM(R132:R174)</f>
        <v>0</v>
      </c>
      <c r="S131" s="210"/>
      <c r="T131" s="212">
        <f>SUM(T132:T174)</f>
        <v>34.839967999999992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82</v>
      </c>
      <c r="AT131" s="214" t="s">
        <v>73</v>
      </c>
      <c r="AU131" s="214" t="s">
        <v>82</v>
      </c>
      <c r="AY131" s="213" t="s">
        <v>123</v>
      </c>
      <c r="BK131" s="215">
        <f>SUM(BK132:BK174)</f>
        <v>0</v>
      </c>
    </row>
    <row r="132" s="2" customFormat="1" ht="24.15" customHeight="1">
      <c r="A132" s="38"/>
      <c r="B132" s="39"/>
      <c r="C132" s="218" t="s">
        <v>142</v>
      </c>
      <c r="D132" s="218" t="s">
        <v>125</v>
      </c>
      <c r="E132" s="219" t="s">
        <v>143</v>
      </c>
      <c r="F132" s="220" t="s">
        <v>144</v>
      </c>
      <c r="G132" s="221" t="s">
        <v>138</v>
      </c>
      <c r="H132" s="222">
        <v>241.30000000000001</v>
      </c>
      <c r="I132" s="223"/>
      <c r="J132" s="224">
        <f>ROUND(I132*H132,2)</f>
        <v>0</v>
      </c>
      <c r="K132" s="220" t="s">
        <v>129</v>
      </c>
      <c r="L132" s="44"/>
      <c r="M132" s="225" t="s">
        <v>1</v>
      </c>
      <c r="N132" s="226" t="s">
        <v>39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130</v>
      </c>
      <c r="AT132" s="229" t="s">
        <v>125</v>
      </c>
      <c r="AU132" s="229" t="s">
        <v>84</v>
      </c>
      <c r="AY132" s="17" t="s">
        <v>123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82</v>
      </c>
      <c r="BK132" s="230">
        <f>ROUND(I132*H132,2)</f>
        <v>0</v>
      </c>
      <c r="BL132" s="17" t="s">
        <v>130</v>
      </c>
      <c r="BM132" s="229" t="s">
        <v>145</v>
      </c>
    </row>
    <row r="133" s="13" customFormat="1">
      <c r="A133" s="13"/>
      <c r="B133" s="231"/>
      <c r="C133" s="232"/>
      <c r="D133" s="233" t="s">
        <v>132</v>
      </c>
      <c r="E133" s="234" t="s">
        <v>1</v>
      </c>
      <c r="F133" s="235" t="s">
        <v>146</v>
      </c>
      <c r="G133" s="232"/>
      <c r="H133" s="236">
        <v>170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132</v>
      </c>
      <c r="AU133" s="242" t="s">
        <v>84</v>
      </c>
      <c r="AV133" s="13" t="s">
        <v>84</v>
      </c>
      <c r="AW133" s="13" t="s">
        <v>30</v>
      </c>
      <c r="AX133" s="13" t="s">
        <v>74</v>
      </c>
      <c r="AY133" s="242" t="s">
        <v>123</v>
      </c>
    </row>
    <row r="134" s="13" customFormat="1">
      <c r="A134" s="13"/>
      <c r="B134" s="231"/>
      <c r="C134" s="232"/>
      <c r="D134" s="233" t="s">
        <v>132</v>
      </c>
      <c r="E134" s="234" t="s">
        <v>1</v>
      </c>
      <c r="F134" s="235" t="s">
        <v>147</v>
      </c>
      <c r="G134" s="232"/>
      <c r="H134" s="236">
        <v>71.299999999999997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132</v>
      </c>
      <c r="AU134" s="242" t="s">
        <v>84</v>
      </c>
      <c r="AV134" s="13" t="s">
        <v>84</v>
      </c>
      <c r="AW134" s="13" t="s">
        <v>30</v>
      </c>
      <c r="AX134" s="13" t="s">
        <v>74</v>
      </c>
      <c r="AY134" s="242" t="s">
        <v>123</v>
      </c>
    </row>
    <row r="135" s="14" customFormat="1">
      <c r="A135" s="14"/>
      <c r="B135" s="243"/>
      <c r="C135" s="244"/>
      <c r="D135" s="233" t="s">
        <v>132</v>
      </c>
      <c r="E135" s="245" t="s">
        <v>1</v>
      </c>
      <c r="F135" s="246" t="s">
        <v>148</v>
      </c>
      <c r="G135" s="244"/>
      <c r="H135" s="247">
        <v>241.30000000000001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132</v>
      </c>
      <c r="AU135" s="253" t="s">
        <v>84</v>
      </c>
      <c r="AV135" s="14" t="s">
        <v>130</v>
      </c>
      <c r="AW135" s="14" t="s">
        <v>30</v>
      </c>
      <c r="AX135" s="14" t="s">
        <v>82</v>
      </c>
      <c r="AY135" s="253" t="s">
        <v>123</v>
      </c>
    </row>
    <row r="136" s="2" customFormat="1" ht="24.15" customHeight="1">
      <c r="A136" s="38"/>
      <c r="B136" s="39"/>
      <c r="C136" s="218" t="s">
        <v>130</v>
      </c>
      <c r="D136" s="218" t="s">
        <v>125</v>
      </c>
      <c r="E136" s="219" t="s">
        <v>149</v>
      </c>
      <c r="F136" s="220" t="s">
        <v>150</v>
      </c>
      <c r="G136" s="221" t="s">
        <v>138</v>
      </c>
      <c r="H136" s="222">
        <v>6032.5</v>
      </c>
      <c r="I136" s="223"/>
      <c r="J136" s="224">
        <f>ROUND(I136*H136,2)</f>
        <v>0</v>
      </c>
      <c r="K136" s="220" t="s">
        <v>129</v>
      </c>
      <c r="L136" s="44"/>
      <c r="M136" s="225" t="s">
        <v>1</v>
      </c>
      <c r="N136" s="226" t="s">
        <v>39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130</v>
      </c>
      <c r="AT136" s="229" t="s">
        <v>125</v>
      </c>
      <c r="AU136" s="229" t="s">
        <v>84</v>
      </c>
      <c r="AY136" s="17" t="s">
        <v>123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82</v>
      </c>
      <c r="BK136" s="230">
        <f>ROUND(I136*H136,2)</f>
        <v>0</v>
      </c>
      <c r="BL136" s="17" t="s">
        <v>130</v>
      </c>
      <c r="BM136" s="229" t="s">
        <v>151</v>
      </c>
    </row>
    <row r="137" s="13" customFormat="1">
      <c r="A137" s="13"/>
      <c r="B137" s="231"/>
      <c r="C137" s="232"/>
      <c r="D137" s="233" t="s">
        <v>132</v>
      </c>
      <c r="E137" s="234" t="s">
        <v>1</v>
      </c>
      <c r="F137" s="235" t="s">
        <v>152</v>
      </c>
      <c r="G137" s="232"/>
      <c r="H137" s="236">
        <v>6032.5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132</v>
      </c>
      <c r="AU137" s="242" t="s">
        <v>84</v>
      </c>
      <c r="AV137" s="13" t="s">
        <v>84</v>
      </c>
      <c r="AW137" s="13" t="s">
        <v>30</v>
      </c>
      <c r="AX137" s="13" t="s">
        <v>82</v>
      </c>
      <c r="AY137" s="242" t="s">
        <v>123</v>
      </c>
    </row>
    <row r="138" s="2" customFormat="1" ht="24.15" customHeight="1">
      <c r="A138" s="38"/>
      <c r="B138" s="39"/>
      <c r="C138" s="218" t="s">
        <v>153</v>
      </c>
      <c r="D138" s="218" t="s">
        <v>125</v>
      </c>
      <c r="E138" s="219" t="s">
        <v>154</v>
      </c>
      <c r="F138" s="220" t="s">
        <v>155</v>
      </c>
      <c r="G138" s="221" t="s">
        <v>138</v>
      </c>
      <c r="H138" s="222">
        <v>241.30000000000001</v>
      </c>
      <c r="I138" s="223"/>
      <c r="J138" s="224">
        <f>ROUND(I138*H138,2)</f>
        <v>0</v>
      </c>
      <c r="K138" s="220" t="s">
        <v>129</v>
      </c>
      <c r="L138" s="44"/>
      <c r="M138" s="225" t="s">
        <v>1</v>
      </c>
      <c r="N138" s="226" t="s">
        <v>39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130</v>
      </c>
      <c r="AT138" s="229" t="s">
        <v>125</v>
      </c>
      <c r="AU138" s="229" t="s">
        <v>84</v>
      </c>
      <c r="AY138" s="17" t="s">
        <v>123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82</v>
      </c>
      <c r="BK138" s="230">
        <f>ROUND(I138*H138,2)</f>
        <v>0</v>
      </c>
      <c r="BL138" s="17" t="s">
        <v>130</v>
      </c>
      <c r="BM138" s="229" t="s">
        <v>156</v>
      </c>
    </row>
    <row r="139" s="2" customFormat="1" ht="24.15" customHeight="1">
      <c r="A139" s="38"/>
      <c r="B139" s="39"/>
      <c r="C139" s="218" t="s">
        <v>134</v>
      </c>
      <c r="D139" s="218" t="s">
        <v>125</v>
      </c>
      <c r="E139" s="219" t="s">
        <v>157</v>
      </c>
      <c r="F139" s="220" t="s">
        <v>158</v>
      </c>
      <c r="G139" s="221" t="s">
        <v>128</v>
      </c>
      <c r="H139" s="222">
        <v>0.438</v>
      </c>
      <c r="I139" s="223"/>
      <c r="J139" s="224">
        <f>ROUND(I139*H139,2)</f>
        <v>0</v>
      </c>
      <c r="K139" s="220" t="s">
        <v>129</v>
      </c>
      <c r="L139" s="44"/>
      <c r="M139" s="225" t="s">
        <v>1</v>
      </c>
      <c r="N139" s="226" t="s">
        <v>39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1.8</v>
      </c>
      <c r="T139" s="228">
        <f>S139*H139</f>
        <v>0.78839999999999999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130</v>
      </c>
      <c r="AT139" s="229" t="s">
        <v>125</v>
      </c>
      <c r="AU139" s="229" t="s">
        <v>84</v>
      </c>
      <c r="AY139" s="17" t="s">
        <v>123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82</v>
      </c>
      <c r="BK139" s="230">
        <f>ROUND(I139*H139,2)</f>
        <v>0</v>
      </c>
      <c r="BL139" s="17" t="s">
        <v>130</v>
      </c>
      <c r="BM139" s="229" t="s">
        <v>159</v>
      </c>
    </row>
    <row r="140" s="13" customFormat="1">
      <c r="A140" s="13"/>
      <c r="B140" s="231"/>
      <c r="C140" s="232"/>
      <c r="D140" s="233" t="s">
        <v>132</v>
      </c>
      <c r="E140" s="234" t="s">
        <v>1</v>
      </c>
      <c r="F140" s="235" t="s">
        <v>160</v>
      </c>
      <c r="G140" s="232"/>
      <c r="H140" s="236">
        <v>0.438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132</v>
      </c>
      <c r="AU140" s="242" t="s">
        <v>84</v>
      </c>
      <c r="AV140" s="13" t="s">
        <v>84</v>
      </c>
      <c r="AW140" s="13" t="s">
        <v>30</v>
      </c>
      <c r="AX140" s="13" t="s">
        <v>82</v>
      </c>
      <c r="AY140" s="242" t="s">
        <v>123</v>
      </c>
    </row>
    <row r="141" s="2" customFormat="1" ht="24.15" customHeight="1">
      <c r="A141" s="38"/>
      <c r="B141" s="39"/>
      <c r="C141" s="218" t="s">
        <v>161</v>
      </c>
      <c r="D141" s="218" t="s">
        <v>125</v>
      </c>
      <c r="E141" s="219" t="s">
        <v>162</v>
      </c>
      <c r="F141" s="220" t="s">
        <v>163</v>
      </c>
      <c r="G141" s="221" t="s">
        <v>128</v>
      </c>
      <c r="H141" s="222">
        <v>12.238</v>
      </c>
      <c r="I141" s="223"/>
      <c r="J141" s="224">
        <f>ROUND(I141*H141,2)</f>
        <v>0</v>
      </c>
      <c r="K141" s="220" t="s">
        <v>129</v>
      </c>
      <c r="L141" s="44"/>
      <c r="M141" s="225" t="s">
        <v>1</v>
      </c>
      <c r="N141" s="226" t="s">
        <v>39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1.8</v>
      </c>
      <c r="T141" s="228">
        <f>S141*H141</f>
        <v>22.028400000000001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130</v>
      </c>
      <c r="AT141" s="229" t="s">
        <v>125</v>
      </c>
      <c r="AU141" s="229" t="s">
        <v>84</v>
      </c>
      <c r="AY141" s="17" t="s">
        <v>123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82</v>
      </c>
      <c r="BK141" s="230">
        <f>ROUND(I141*H141,2)</f>
        <v>0</v>
      </c>
      <c r="BL141" s="17" t="s">
        <v>130</v>
      </c>
      <c r="BM141" s="229" t="s">
        <v>164</v>
      </c>
    </row>
    <row r="142" s="13" customFormat="1">
      <c r="A142" s="13"/>
      <c r="B142" s="231"/>
      <c r="C142" s="232"/>
      <c r="D142" s="233" t="s">
        <v>132</v>
      </c>
      <c r="E142" s="234" t="s">
        <v>1</v>
      </c>
      <c r="F142" s="235" t="s">
        <v>165</v>
      </c>
      <c r="G142" s="232"/>
      <c r="H142" s="236">
        <v>3.0379999999999998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132</v>
      </c>
      <c r="AU142" s="242" t="s">
        <v>84</v>
      </c>
      <c r="AV142" s="13" t="s">
        <v>84</v>
      </c>
      <c r="AW142" s="13" t="s">
        <v>30</v>
      </c>
      <c r="AX142" s="13" t="s">
        <v>74</v>
      </c>
      <c r="AY142" s="242" t="s">
        <v>123</v>
      </c>
    </row>
    <row r="143" s="13" customFormat="1">
      <c r="A143" s="13"/>
      <c r="B143" s="231"/>
      <c r="C143" s="232"/>
      <c r="D143" s="233" t="s">
        <v>132</v>
      </c>
      <c r="E143" s="234" t="s">
        <v>1</v>
      </c>
      <c r="F143" s="235" t="s">
        <v>166</v>
      </c>
      <c r="G143" s="232"/>
      <c r="H143" s="236">
        <v>4.9500000000000002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132</v>
      </c>
      <c r="AU143" s="242" t="s">
        <v>84</v>
      </c>
      <c r="AV143" s="13" t="s">
        <v>84</v>
      </c>
      <c r="AW143" s="13" t="s">
        <v>30</v>
      </c>
      <c r="AX143" s="13" t="s">
        <v>74</v>
      </c>
      <c r="AY143" s="242" t="s">
        <v>123</v>
      </c>
    </row>
    <row r="144" s="13" customFormat="1">
      <c r="A144" s="13"/>
      <c r="B144" s="231"/>
      <c r="C144" s="232"/>
      <c r="D144" s="233" t="s">
        <v>132</v>
      </c>
      <c r="E144" s="234" t="s">
        <v>1</v>
      </c>
      <c r="F144" s="235" t="s">
        <v>167</v>
      </c>
      <c r="G144" s="232"/>
      <c r="H144" s="236">
        <v>2.25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132</v>
      </c>
      <c r="AU144" s="242" t="s">
        <v>84</v>
      </c>
      <c r="AV144" s="13" t="s">
        <v>84</v>
      </c>
      <c r="AW144" s="13" t="s">
        <v>30</v>
      </c>
      <c r="AX144" s="13" t="s">
        <v>74</v>
      </c>
      <c r="AY144" s="242" t="s">
        <v>123</v>
      </c>
    </row>
    <row r="145" s="13" customFormat="1">
      <c r="A145" s="13"/>
      <c r="B145" s="231"/>
      <c r="C145" s="232"/>
      <c r="D145" s="233" t="s">
        <v>132</v>
      </c>
      <c r="E145" s="234" t="s">
        <v>1</v>
      </c>
      <c r="F145" s="235" t="s">
        <v>168</v>
      </c>
      <c r="G145" s="232"/>
      <c r="H145" s="236">
        <v>2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132</v>
      </c>
      <c r="AU145" s="242" t="s">
        <v>84</v>
      </c>
      <c r="AV145" s="13" t="s">
        <v>84</v>
      </c>
      <c r="AW145" s="13" t="s">
        <v>30</v>
      </c>
      <c r="AX145" s="13" t="s">
        <v>74</v>
      </c>
      <c r="AY145" s="242" t="s">
        <v>123</v>
      </c>
    </row>
    <row r="146" s="14" customFormat="1">
      <c r="A146" s="14"/>
      <c r="B146" s="243"/>
      <c r="C146" s="244"/>
      <c r="D146" s="233" t="s">
        <v>132</v>
      </c>
      <c r="E146" s="245" t="s">
        <v>1</v>
      </c>
      <c r="F146" s="246" t="s">
        <v>148</v>
      </c>
      <c r="G146" s="244"/>
      <c r="H146" s="247">
        <v>12.238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132</v>
      </c>
      <c r="AU146" s="253" t="s">
        <v>84</v>
      </c>
      <c r="AV146" s="14" t="s">
        <v>130</v>
      </c>
      <c r="AW146" s="14" t="s">
        <v>30</v>
      </c>
      <c r="AX146" s="14" t="s">
        <v>82</v>
      </c>
      <c r="AY146" s="253" t="s">
        <v>123</v>
      </c>
    </row>
    <row r="147" s="2" customFormat="1" ht="24.15" customHeight="1">
      <c r="A147" s="38"/>
      <c r="B147" s="39"/>
      <c r="C147" s="218" t="s">
        <v>169</v>
      </c>
      <c r="D147" s="218" t="s">
        <v>125</v>
      </c>
      <c r="E147" s="219" t="s">
        <v>170</v>
      </c>
      <c r="F147" s="220" t="s">
        <v>171</v>
      </c>
      <c r="G147" s="221" t="s">
        <v>128</v>
      </c>
      <c r="H147" s="222">
        <v>1.133</v>
      </c>
      <c r="I147" s="223"/>
      <c r="J147" s="224">
        <f>ROUND(I147*H147,2)</f>
        <v>0</v>
      </c>
      <c r="K147" s="220" t="s">
        <v>129</v>
      </c>
      <c r="L147" s="44"/>
      <c r="M147" s="225" t="s">
        <v>1</v>
      </c>
      <c r="N147" s="226" t="s">
        <v>39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1.5940000000000001</v>
      </c>
      <c r="T147" s="228">
        <f>S147*H147</f>
        <v>1.8060020000000001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130</v>
      </c>
      <c r="AT147" s="229" t="s">
        <v>125</v>
      </c>
      <c r="AU147" s="229" t="s">
        <v>84</v>
      </c>
      <c r="AY147" s="17" t="s">
        <v>123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82</v>
      </c>
      <c r="BK147" s="230">
        <f>ROUND(I147*H147,2)</f>
        <v>0</v>
      </c>
      <c r="BL147" s="17" t="s">
        <v>130</v>
      </c>
      <c r="BM147" s="229" t="s">
        <v>172</v>
      </c>
    </row>
    <row r="148" s="13" customFormat="1">
      <c r="A148" s="13"/>
      <c r="B148" s="231"/>
      <c r="C148" s="232"/>
      <c r="D148" s="233" t="s">
        <v>132</v>
      </c>
      <c r="E148" s="234" t="s">
        <v>1</v>
      </c>
      <c r="F148" s="235" t="s">
        <v>173</v>
      </c>
      <c r="G148" s="232"/>
      <c r="H148" s="236">
        <v>1.133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132</v>
      </c>
      <c r="AU148" s="242" t="s">
        <v>84</v>
      </c>
      <c r="AV148" s="13" t="s">
        <v>84</v>
      </c>
      <c r="AW148" s="13" t="s">
        <v>30</v>
      </c>
      <c r="AX148" s="13" t="s">
        <v>82</v>
      </c>
      <c r="AY148" s="242" t="s">
        <v>123</v>
      </c>
    </row>
    <row r="149" s="2" customFormat="1" ht="24.15" customHeight="1">
      <c r="A149" s="38"/>
      <c r="B149" s="39"/>
      <c r="C149" s="218" t="s">
        <v>140</v>
      </c>
      <c r="D149" s="218" t="s">
        <v>125</v>
      </c>
      <c r="E149" s="219" t="s">
        <v>174</v>
      </c>
      <c r="F149" s="220" t="s">
        <v>175</v>
      </c>
      <c r="G149" s="221" t="s">
        <v>138</v>
      </c>
      <c r="H149" s="222">
        <v>3.3599999999999999</v>
      </c>
      <c r="I149" s="223"/>
      <c r="J149" s="224">
        <f>ROUND(I149*H149,2)</f>
        <v>0</v>
      </c>
      <c r="K149" s="220" t="s">
        <v>129</v>
      </c>
      <c r="L149" s="44"/>
      <c r="M149" s="225" t="s">
        <v>1</v>
      </c>
      <c r="N149" s="226" t="s">
        <v>39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0.055</v>
      </c>
      <c r="T149" s="228">
        <f>S149*H149</f>
        <v>0.18479999999999999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130</v>
      </c>
      <c r="AT149" s="229" t="s">
        <v>125</v>
      </c>
      <c r="AU149" s="229" t="s">
        <v>84</v>
      </c>
      <c r="AY149" s="17" t="s">
        <v>123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82</v>
      </c>
      <c r="BK149" s="230">
        <f>ROUND(I149*H149,2)</f>
        <v>0</v>
      </c>
      <c r="BL149" s="17" t="s">
        <v>130</v>
      </c>
      <c r="BM149" s="229" t="s">
        <v>176</v>
      </c>
    </row>
    <row r="150" s="13" customFormat="1">
      <c r="A150" s="13"/>
      <c r="B150" s="231"/>
      <c r="C150" s="232"/>
      <c r="D150" s="233" t="s">
        <v>132</v>
      </c>
      <c r="E150" s="234" t="s">
        <v>1</v>
      </c>
      <c r="F150" s="235" t="s">
        <v>177</v>
      </c>
      <c r="G150" s="232"/>
      <c r="H150" s="236">
        <v>3.3599999999999999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132</v>
      </c>
      <c r="AU150" s="242" t="s">
        <v>84</v>
      </c>
      <c r="AV150" s="13" t="s">
        <v>84</v>
      </c>
      <c r="AW150" s="13" t="s">
        <v>30</v>
      </c>
      <c r="AX150" s="13" t="s">
        <v>82</v>
      </c>
      <c r="AY150" s="242" t="s">
        <v>123</v>
      </c>
    </row>
    <row r="151" s="2" customFormat="1" ht="14.4" customHeight="1">
      <c r="A151" s="38"/>
      <c r="B151" s="39"/>
      <c r="C151" s="218" t="s">
        <v>178</v>
      </c>
      <c r="D151" s="218" t="s">
        <v>125</v>
      </c>
      <c r="E151" s="219" t="s">
        <v>179</v>
      </c>
      <c r="F151" s="220" t="s">
        <v>180</v>
      </c>
      <c r="G151" s="221" t="s">
        <v>181</v>
      </c>
      <c r="H151" s="222">
        <v>1</v>
      </c>
      <c r="I151" s="223"/>
      <c r="J151" s="224">
        <f>ROUND(I151*H151,2)</f>
        <v>0</v>
      </c>
      <c r="K151" s="220" t="s">
        <v>182</v>
      </c>
      <c r="L151" s="44"/>
      <c r="M151" s="225" t="s">
        <v>1</v>
      </c>
      <c r="N151" s="226" t="s">
        <v>39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0.01</v>
      </c>
      <c r="T151" s="228">
        <f>S151*H151</f>
        <v>0.01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130</v>
      </c>
      <c r="AT151" s="229" t="s">
        <v>125</v>
      </c>
      <c r="AU151" s="229" t="s">
        <v>84</v>
      </c>
      <c r="AY151" s="17" t="s">
        <v>123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82</v>
      </c>
      <c r="BK151" s="230">
        <f>ROUND(I151*H151,2)</f>
        <v>0</v>
      </c>
      <c r="BL151" s="17" t="s">
        <v>130</v>
      </c>
      <c r="BM151" s="229" t="s">
        <v>183</v>
      </c>
    </row>
    <row r="152" s="2" customFormat="1" ht="24.15" customHeight="1">
      <c r="A152" s="38"/>
      <c r="B152" s="39"/>
      <c r="C152" s="218" t="s">
        <v>184</v>
      </c>
      <c r="D152" s="218" t="s">
        <v>125</v>
      </c>
      <c r="E152" s="219" t="s">
        <v>185</v>
      </c>
      <c r="F152" s="220" t="s">
        <v>186</v>
      </c>
      <c r="G152" s="221" t="s">
        <v>138</v>
      </c>
      <c r="H152" s="222">
        <v>131.518</v>
      </c>
      <c r="I152" s="223"/>
      <c r="J152" s="224">
        <f>ROUND(I152*H152,2)</f>
        <v>0</v>
      </c>
      <c r="K152" s="220" t="s">
        <v>129</v>
      </c>
      <c r="L152" s="44"/>
      <c r="M152" s="225" t="s">
        <v>1</v>
      </c>
      <c r="N152" s="226" t="s">
        <v>39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0.0089999999999999993</v>
      </c>
      <c r="T152" s="228">
        <f>S152*H152</f>
        <v>1.183662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130</v>
      </c>
      <c r="AT152" s="229" t="s">
        <v>125</v>
      </c>
      <c r="AU152" s="229" t="s">
        <v>84</v>
      </c>
      <c r="AY152" s="17" t="s">
        <v>123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82</v>
      </c>
      <c r="BK152" s="230">
        <f>ROUND(I152*H152,2)</f>
        <v>0</v>
      </c>
      <c r="BL152" s="17" t="s">
        <v>130</v>
      </c>
      <c r="BM152" s="229" t="s">
        <v>187</v>
      </c>
    </row>
    <row r="153" s="15" customFormat="1">
      <c r="A153" s="15"/>
      <c r="B153" s="254"/>
      <c r="C153" s="255"/>
      <c r="D153" s="233" t="s">
        <v>132</v>
      </c>
      <c r="E153" s="256" t="s">
        <v>1</v>
      </c>
      <c r="F153" s="257" t="s">
        <v>188</v>
      </c>
      <c r="G153" s="255"/>
      <c r="H153" s="256" t="s">
        <v>1</v>
      </c>
      <c r="I153" s="258"/>
      <c r="J153" s="255"/>
      <c r="K153" s="255"/>
      <c r="L153" s="259"/>
      <c r="M153" s="260"/>
      <c r="N153" s="261"/>
      <c r="O153" s="261"/>
      <c r="P153" s="261"/>
      <c r="Q153" s="261"/>
      <c r="R153" s="261"/>
      <c r="S153" s="261"/>
      <c r="T153" s="26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3" t="s">
        <v>132</v>
      </c>
      <c r="AU153" s="263" t="s">
        <v>84</v>
      </c>
      <c r="AV153" s="15" t="s">
        <v>82</v>
      </c>
      <c r="AW153" s="15" t="s">
        <v>30</v>
      </c>
      <c r="AX153" s="15" t="s">
        <v>74</v>
      </c>
      <c r="AY153" s="263" t="s">
        <v>123</v>
      </c>
    </row>
    <row r="154" s="13" customFormat="1">
      <c r="A154" s="13"/>
      <c r="B154" s="231"/>
      <c r="C154" s="232"/>
      <c r="D154" s="233" t="s">
        <v>132</v>
      </c>
      <c r="E154" s="234" t="s">
        <v>1</v>
      </c>
      <c r="F154" s="235" t="s">
        <v>189</v>
      </c>
      <c r="G154" s="232"/>
      <c r="H154" s="236">
        <v>90.977999999999994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132</v>
      </c>
      <c r="AU154" s="242" t="s">
        <v>84</v>
      </c>
      <c r="AV154" s="13" t="s">
        <v>84</v>
      </c>
      <c r="AW154" s="13" t="s">
        <v>30</v>
      </c>
      <c r="AX154" s="13" t="s">
        <v>74</v>
      </c>
      <c r="AY154" s="242" t="s">
        <v>123</v>
      </c>
    </row>
    <row r="155" s="13" customFormat="1">
      <c r="A155" s="13"/>
      <c r="B155" s="231"/>
      <c r="C155" s="232"/>
      <c r="D155" s="233" t="s">
        <v>132</v>
      </c>
      <c r="E155" s="234" t="s">
        <v>1</v>
      </c>
      <c r="F155" s="235" t="s">
        <v>190</v>
      </c>
      <c r="G155" s="232"/>
      <c r="H155" s="236">
        <v>40.539999999999999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132</v>
      </c>
      <c r="AU155" s="242" t="s">
        <v>84</v>
      </c>
      <c r="AV155" s="13" t="s">
        <v>84</v>
      </c>
      <c r="AW155" s="13" t="s">
        <v>30</v>
      </c>
      <c r="AX155" s="13" t="s">
        <v>74</v>
      </c>
      <c r="AY155" s="242" t="s">
        <v>123</v>
      </c>
    </row>
    <row r="156" s="14" customFormat="1">
      <c r="A156" s="14"/>
      <c r="B156" s="243"/>
      <c r="C156" s="244"/>
      <c r="D156" s="233" t="s">
        <v>132</v>
      </c>
      <c r="E156" s="245" t="s">
        <v>1</v>
      </c>
      <c r="F156" s="246" t="s">
        <v>148</v>
      </c>
      <c r="G156" s="244"/>
      <c r="H156" s="247">
        <v>131.518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132</v>
      </c>
      <c r="AU156" s="253" t="s">
        <v>84</v>
      </c>
      <c r="AV156" s="14" t="s">
        <v>130</v>
      </c>
      <c r="AW156" s="14" t="s">
        <v>30</v>
      </c>
      <c r="AX156" s="14" t="s">
        <v>82</v>
      </c>
      <c r="AY156" s="253" t="s">
        <v>123</v>
      </c>
    </row>
    <row r="157" s="2" customFormat="1" ht="24.15" customHeight="1">
      <c r="A157" s="38"/>
      <c r="B157" s="39"/>
      <c r="C157" s="218" t="s">
        <v>191</v>
      </c>
      <c r="D157" s="218" t="s">
        <v>125</v>
      </c>
      <c r="E157" s="219" t="s">
        <v>192</v>
      </c>
      <c r="F157" s="220" t="s">
        <v>193</v>
      </c>
      <c r="G157" s="221" t="s">
        <v>138</v>
      </c>
      <c r="H157" s="222">
        <v>61.343000000000004</v>
      </c>
      <c r="I157" s="223"/>
      <c r="J157" s="224">
        <f>ROUND(I157*H157,2)</f>
        <v>0</v>
      </c>
      <c r="K157" s="220" t="s">
        <v>129</v>
      </c>
      <c r="L157" s="44"/>
      <c r="M157" s="225" t="s">
        <v>1</v>
      </c>
      <c r="N157" s="226" t="s">
        <v>39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0.034000000000000002</v>
      </c>
      <c r="T157" s="228">
        <f>S157*H157</f>
        <v>2.0856620000000001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130</v>
      </c>
      <c r="AT157" s="229" t="s">
        <v>125</v>
      </c>
      <c r="AU157" s="229" t="s">
        <v>84</v>
      </c>
      <c r="AY157" s="17" t="s">
        <v>123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82</v>
      </c>
      <c r="BK157" s="230">
        <f>ROUND(I157*H157,2)</f>
        <v>0</v>
      </c>
      <c r="BL157" s="17" t="s">
        <v>130</v>
      </c>
      <c r="BM157" s="229" t="s">
        <v>194</v>
      </c>
    </row>
    <row r="158" s="13" customFormat="1">
      <c r="A158" s="13"/>
      <c r="B158" s="231"/>
      <c r="C158" s="232"/>
      <c r="D158" s="233" t="s">
        <v>132</v>
      </c>
      <c r="E158" s="234" t="s">
        <v>1</v>
      </c>
      <c r="F158" s="235" t="s">
        <v>195</v>
      </c>
      <c r="G158" s="232"/>
      <c r="H158" s="236">
        <v>61.343000000000004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132</v>
      </c>
      <c r="AU158" s="242" t="s">
        <v>84</v>
      </c>
      <c r="AV158" s="13" t="s">
        <v>84</v>
      </c>
      <c r="AW158" s="13" t="s">
        <v>30</v>
      </c>
      <c r="AX158" s="13" t="s">
        <v>82</v>
      </c>
      <c r="AY158" s="242" t="s">
        <v>123</v>
      </c>
    </row>
    <row r="159" s="2" customFormat="1" ht="14.4" customHeight="1">
      <c r="A159" s="38"/>
      <c r="B159" s="39"/>
      <c r="C159" s="218" t="s">
        <v>196</v>
      </c>
      <c r="D159" s="218" t="s">
        <v>125</v>
      </c>
      <c r="E159" s="219" t="s">
        <v>197</v>
      </c>
      <c r="F159" s="220" t="s">
        <v>198</v>
      </c>
      <c r="G159" s="221" t="s">
        <v>138</v>
      </c>
      <c r="H159" s="222">
        <v>3.762</v>
      </c>
      <c r="I159" s="223"/>
      <c r="J159" s="224">
        <f>ROUND(I159*H159,2)</f>
        <v>0</v>
      </c>
      <c r="K159" s="220" t="s">
        <v>129</v>
      </c>
      <c r="L159" s="44"/>
      <c r="M159" s="225" t="s">
        <v>1</v>
      </c>
      <c r="N159" s="226" t="s">
        <v>39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0.075999999999999998</v>
      </c>
      <c r="T159" s="228">
        <f>S159*H159</f>
        <v>0.285912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130</v>
      </c>
      <c r="AT159" s="229" t="s">
        <v>125</v>
      </c>
      <c r="AU159" s="229" t="s">
        <v>84</v>
      </c>
      <c r="AY159" s="17" t="s">
        <v>123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82</v>
      </c>
      <c r="BK159" s="230">
        <f>ROUND(I159*H159,2)</f>
        <v>0</v>
      </c>
      <c r="BL159" s="17" t="s">
        <v>130</v>
      </c>
      <c r="BM159" s="229" t="s">
        <v>199</v>
      </c>
    </row>
    <row r="160" s="13" customFormat="1">
      <c r="A160" s="13"/>
      <c r="B160" s="231"/>
      <c r="C160" s="232"/>
      <c r="D160" s="233" t="s">
        <v>132</v>
      </c>
      <c r="E160" s="234" t="s">
        <v>1</v>
      </c>
      <c r="F160" s="235" t="s">
        <v>200</v>
      </c>
      <c r="G160" s="232"/>
      <c r="H160" s="236">
        <v>3.762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132</v>
      </c>
      <c r="AU160" s="242" t="s">
        <v>84</v>
      </c>
      <c r="AV160" s="13" t="s">
        <v>84</v>
      </c>
      <c r="AW160" s="13" t="s">
        <v>30</v>
      </c>
      <c r="AX160" s="13" t="s">
        <v>82</v>
      </c>
      <c r="AY160" s="242" t="s">
        <v>123</v>
      </c>
    </row>
    <row r="161" s="2" customFormat="1" ht="14.4" customHeight="1">
      <c r="A161" s="38"/>
      <c r="B161" s="39"/>
      <c r="C161" s="218" t="s">
        <v>201</v>
      </c>
      <c r="D161" s="218" t="s">
        <v>125</v>
      </c>
      <c r="E161" s="219" t="s">
        <v>202</v>
      </c>
      <c r="F161" s="220" t="s">
        <v>203</v>
      </c>
      <c r="G161" s="221" t="s">
        <v>138</v>
      </c>
      <c r="H161" s="222">
        <v>3.5</v>
      </c>
      <c r="I161" s="223"/>
      <c r="J161" s="224">
        <f>ROUND(I161*H161,2)</f>
        <v>0</v>
      </c>
      <c r="K161" s="220" t="s">
        <v>129</v>
      </c>
      <c r="L161" s="44"/>
      <c r="M161" s="225" t="s">
        <v>1</v>
      </c>
      <c r="N161" s="226" t="s">
        <v>39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0.063</v>
      </c>
      <c r="T161" s="228">
        <f>S161*H161</f>
        <v>0.2205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130</v>
      </c>
      <c r="AT161" s="229" t="s">
        <v>125</v>
      </c>
      <c r="AU161" s="229" t="s">
        <v>84</v>
      </c>
      <c r="AY161" s="17" t="s">
        <v>123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82</v>
      </c>
      <c r="BK161" s="230">
        <f>ROUND(I161*H161,2)</f>
        <v>0</v>
      </c>
      <c r="BL161" s="17" t="s">
        <v>130</v>
      </c>
      <c r="BM161" s="229" t="s">
        <v>204</v>
      </c>
    </row>
    <row r="162" s="13" customFormat="1">
      <c r="A162" s="13"/>
      <c r="B162" s="231"/>
      <c r="C162" s="232"/>
      <c r="D162" s="233" t="s">
        <v>132</v>
      </c>
      <c r="E162" s="234" t="s">
        <v>1</v>
      </c>
      <c r="F162" s="235" t="s">
        <v>205</v>
      </c>
      <c r="G162" s="232"/>
      <c r="H162" s="236">
        <v>3.5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132</v>
      </c>
      <c r="AU162" s="242" t="s">
        <v>84</v>
      </c>
      <c r="AV162" s="13" t="s">
        <v>84</v>
      </c>
      <c r="AW162" s="13" t="s">
        <v>30</v>
      </c>
      <c r="AX162" s="13" t="s">
        <v>82</v>
      </c>
      <c r="AY162" s="242" t="s">
        <v>123</v>
      </c>
    </row>
    <row r="163" s="2" customFormat="1" ht="14.4" customHeight="1">
      <c r="A163" s="38"/>
      <c r="B163" s="39"/>
      <c r="C163" s="218" t="s">
        <v>8</v>
      </c>
      <c r="D163" s="218" t="s">
        <v>125</v>
      </c>
      <c r="E163" s="219" t="s">
        <v>206</v>
      </c>
      <c r="F163" s="220" t="s">
        <v>207</v>
      </c>
      <c r="G163" s="221" t="s">
        <v>138</v>
      </c>
      <c r="H163" s="222">
        <v>39.055</v>
      </c>
      <c r="I163" s="223"/>
      <c r="J163" s="224">
        <f>ROUND(I163*H163,2)</f>
        <v>0</v>
      </c>
      <c r="K163" s="220" t="s">
        <v>129</v>
      </c>
      <c r="L163" s="44"/>
      <c r="M163" s="225" t="s">
        <v>1</v>
      </c>
      <c r="N163" s="226" t="s">
        <v>39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0.066000000000000003</v>
      </c>
      <c r="T163" s="228">
        <f>S163*H163</f>
        <v>2.5776300000000001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130</v>
      </c>
      <c r="AT163" s="229" t="s">
        <v>125</v>
      </c>
      <c r="AU163" s="229" t="s">
        <v>84</v>
      </c>
      <c r="AY163" s="17" t="s">
        <v>123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82</v>
      </c>
      <c r="BK163" s="230">
        <f>ROUND(I163*H163,2)</f>
        <v>0</v>
      </c>
      <c r="BL163" s="17" t="s">
        <v>130</v>
      </c>
      <c r="BM163" s="229" t="s">
        <v>208</v>
      </c>
    </row>
    <row r="164" s="13" customFormat="1">
      <c r="A164" s="13"/>
      <c r="B164" s="231"/>
      <c r="C164" s="232"/>
      <c r="D164" s="233" t="s">
        <v>132</v>
      </c>
      <c r="E164" s="234" t="s">
        <v>1</v>
      </c>
      <c r="F164" s="235" t="s">
        <v>209</v>
      </c>
      <c r="G164" s="232"/>
      <c r="H164" s="236">
        <v>39.055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132</v>
      </c>
      <c r="AU164" s="242" t="s">
        <v>84</v>
      </c>
      <c r="AV164" s="13" t="s">
        <v>84</v>
      </c>
      <c r="AW164" s="13" t="s">
        <v>30</v>
      </c>
      <c r="AX164" s="13" t="s">
        <v>82</v>
      </c>
      <c r="AY164" s="242" t="s">
        <v>123</v>
      </c>
    </row>
    <row r="165" s="2" customFormat="1" ht="24.15" customHeight="1">
      <c r="A165" s="38"/>
      <c r="B165" s="39"/>
      <c r="C165" s="218" t="s">
        <v>210</v>
      </c>
      <c r="D165" s="218" t="s">
        <v>125</v>
      </c>
      <c r="E165" s="219" t="s">
        <v>211</v>
      </c>
      <c r="F165" s="220" t="s">
        <v>212</v>
      </c>
      <c r="G165" s="221" t="s">
        <v>128</v>
      </c>
      <c r="H165" s="222">
        <v>1.8899999999999999</v>
      </c>
      <c r="I165" s="223"/>
      <c r="J165" s="224">
        <f>ROUND(I165*H165,2)</f>
        <v>0</v>
      </c>
      <c r="K165" s="220" t="s">
        <v>129</v>
      </c>
      <c r="L165" s="44"/>
      <c r="M165" s="225" t="s">
        <v>1</v>
      </c>
      <c r="N165" s="226" t="s">
        <v>39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1.8</v>
      </c>
      <c r="T165" s="228">
        <f>S165*H165</f>
        <v>3.4019999999999997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130</v>
      </c>
      <c r="AT165" s="229" t="s">
        <v>125</v>
      </c>
      <c r="AU165" s="229" t="s">
        <v>84</v>
      </c>
      <c r="AY165" s="17" t="s">
        <v>123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82</v>
      </c>
      <c r="BK165" s="230">
        <f>ROUND(I165*H165,2)</f>
        <v>0</v>
      </c>
      <c r="BL165" s="17" t="s">
        <v>130</v>
      </c>
      <c r="BM165" s="229" t="s">
        <v>213</v>
      </c>
    </row>
    <row r="166" s="13" customFormat="1">
      <c r="A166" s="13"/>
      <c r="B166" s="231"/>
      <c r="C166" s="232"/>
      <c r="D166" s="233" t="s">
        <v>132</v>
      </c>
      <c r="E166" s="234" t="s">
        <v>1</v>
      </c>
      <c r="F166" s="235" t="s">
        <v>214</v>
      </c>
      <c r="G166" s="232"/>
      <c r="H166" s="236">
        <v>1.8899999999999999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132</v>
      </c>
      <c r="AU166" s="242" t="s">
        <v>84</v>
      </c>
      <c r="AV166" s="13" t="s">
        <v>84</v>
      </c>
      <c r="AW166" s="13" t="s">
        <v>30</v>
      </c>
      <c r="AX166" s="13" t="s">
        <v>82</v>
      </c>
      <c r="AY166" s="242" t="s">
        <v>123</v>
      </c>
    </row>
    <row r="167" s="2" customFormat="1" ht="24.15" customHeight="1">
      <c r="A167" s="38"/>
      <c r="B167" s="39"/>
      <c r="C167" s="218" t="s">
        <v>215</v>
      </c>
      <c r="D167" s="218" t="s">
        <v>125</v>
      </c>
      <c r="E167" s="219" t="s">
        <v>216</v>
      </c>
      <c r="F167" s="220" t="s">
        <v>217</v>
      </c>
      <c r="G167" s="221" t="s">
        <v>218</v>
      </c>
      <c r="H167" s="222">
        <v>2</v>
      </c>
      <c r="I167" s="223"/>
      <c r="J167" s="224">
        <f>ROUND(I167*H167,2)</f>
        <v>0</v>
      </c>
      <c r="K167" s="220" t="s">
        <v>129</v>
      </c>
      <c r="L167" s="44"/>
      <c r="M167" s="225" t="s">
        <v>1</v>
      </c>
      <c r="N167" s="226" t="s">
        <v>39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0.081000000000000003</v>
      </c>
      <c r="T167" s="228">
        <f>S167*H167</f>
        <v>0.16200000000000001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130</v>
      </c>
      <c r="AT167" s="229" t="s">
        <v>125</v>
      </c>
      <c r="AU167" s="229" t="s">
        <v>84</v>
      </c>
      <c r="AY167" s="17" t="s">
        <v>123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82</v>
      </c>
      <c r="BK167" s="230">
        <f>ROUND(I167*H167,2)</f>
        <v>0</v>
      </c>
      <c r="BL167" s="17" t="s">
        <v>130</v>
      </c>
      <c r="BM167" s="229" t="s">
        <v>219</v>
      </c>
    </row>
    <row r="168" s="13" customFormat="1">
      <c r="A168" s="13"/>
      <c r="B168" s="231"/>
      <c r="C168" s="232"/>
      <c r="D168" s="233" t="s">
        <v>132</v>
      </c>
      <c r="E168" s="234" t="s">
        <v>1</v>
      </c>
      <c r="F168" s="235" t="s">
        <v>220</v>
      </c>
      <c r="G168" s="232"/>
      <c r="H168" s="236">
        <v>1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132</v>
      </c>
      <c r="AU168" s="242" t="s">
        <v>84</v>
      </c>
      <c r="AV168" s="13" t="s">
        <v>84</v>
      </c>
      <c r="AW168" s="13" t="s">
        <v>30</v>
      </c>
      <c r="AX168" s="13" t="s">
        <v>74</v>
      </c>
      <c r="AY168" s="242" t="s">
        <v>123</v>
      </c>
    </row>
    <row r="169" s="13" customFormat="1">
      <c r="A169" s="13"/>
      <c r="B169" s="231"/>
      <c r="C169" s="232"/>
      <c r="D169" s="233" t="s">
        <v>132</v>
      </c>
      <c r="E169" s="234" t="s">
        <v>1</v>
      </c>
      <c r="F169" s="235" t="s">
        <v>221</v>
      </c>
      <c r="G169" s="232"/>
      <c r="H169" s="236">
        <v>1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132</v>
      </c>
      <c r="AU169" s="242" t="s">
        <v>84</v>
      </c>
      <c r="AV169" s="13" t="s">
        <v>84</v>
      </c>
      <c r="AW169" s="13" t="s">
        <v>30</v>
      </c>
      <c r="AX169" s="13" t="s">
        <v>74</v>
      </c>
      <c r="AY169" s="242" t="s">
        <v>123</v>
      </c>
    </row>
    <row r="170" s="14" customFormat="1">
      <c r="A170" s="14"/>
      <c r="B170" s="243"/>
      <c r="C170" s="244"/>
      <c r="D170" s="233" t="s">
        <v>132</v>
      </c>
      <c r="E170" s="245" t="s">
        <v>1</v>
      </c>
      <c r="F170" s="246" t="s">
        <v>148</v>
      </c>
      <c r="G170" s="244"/>
      <c r="H170" s="247">
        <v>2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132</v>
      </c>
      <c r="AU170" s="253" t="s">
        <v>84</v>
      </c>
      <c r="AV170" s="14" t="s">
        <v>130</v>
      </c>
      <c r="AW170" s="14" t="s">
        <v>30</v>
      </c>
      <c r="AX170" s="14" t="s">
        <v>82</v>
      </c>
      <c r="AY170" s="253" t="s">
        <v>123</v>
      </c>
    </row>
    <row r="171" s="2" customFormat="1" ht="24.15" customHeight="1">
      <c r="A171" s="38"/>
      <c r="B171" s="39"/>
      <c r="C171" s="218" t="s">
        <v>222</v>
      </c>
      <c r="D171" s="218" t="s">
        <v>125</v>
      </c>
      <c r="E171" s="219" t="s">
        <v>223</v>
      </c>
      <c r="F171" s="220" t="s">
        <v>224</v>
      </c>
      <c r="G171" s="221" t="s">
        <v>218</v>
      </c>
      <c r="H171" s="222">
        <v>2.625</v>
      </c>
      <c r="I171" s="223"/>
      <c r="J171" s="224">
        <f>ROUND(I171*H171,2)</f>
        <v>0</v>
      </c>
      <c r="K171" s="220" t="s">
        <v>129</v>
      </c>
      <c r="L171" s="44"/>
      <c r="M171" s="225" t="s">
        <v>1</v>
      </c>
      <c r="N171" s="226" t="s">
        <v>39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0.040000000000000001</v>
      </c>
      <c r="T171" s="228">
        <f>S171*H171</f>
        <v>0.105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130</v>
      </c>
      <c r="AT171" s="229" t="s">
        <v>125</v>
      </c>
      <c r="AU171" s="229" t="s">
        <v>84</v>
      </c>
      <c r="AY171" s="17" t="s">
        <v>123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82</v>
      </c>
      <c r="BK171" s="230">
        <f>ROUND(I171*H171,2)</f>
        <v>0</v>
      </c>
      <c r="BL171" s="17" t="s">
        <v>130</v>
      </c>
      <c r="BM171" s="229" t="s">
        <v>225</v>
      </c>
    </row>
    <row r="172" s="13" customFormat="1">
      <c r="A172" s="13"/>
      <c r="B172" s="231"/>
      <c r="C172" s="232"/>
      <c r="D172" s="233" t="s">
        <v>132</v>
      </c>
      <c r="E172" s="234" t="s">
        <v>1</v>
      </c>
      <c r="F172" s="235" t="s">
        <v>226</v>
      </c>
      <c r="G172" s="232"/>
      <c r="H172" s="236">
        <v>2.5</v>
      </c>
      <c r="I172" s="237"/>
      <c r="J172" s="232"/>
      <c r="K172" s="232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132</v>
      </c>
      <c r="AU172" s="242" t="s">
        <v>84</v>
      </c>
      <c r="AV172" s="13" t="s">
        <v>84</v>
      </c>
      <c r="AW172" s="13" t="s">
        <v>30</v>
      </c>
      <c r="AX172" s="13" t="s">
        <v>74</v>
      </c>
      <c r="AY172" s="242" t="s">
        <v>123</v>
      </c>
    </row>
    <row r="173" s="13" customFormat="1">
      <c r="A173" s="13"/>
      <c r="B173" s="231"/>
      <c r="C173" s="232"/>
      <c r="D173" s="233" t="s">
        <v>132</v>
      </c>
      <c r="E173" s="234" t="s">
        <v>1</v>
      </c>
      <c r="F173" s="235" t="s">
        <v>227</v>
      </c>
      <c r="G173" s="232"/>
      <c r="H173" s="236">
        <v>0.125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132</v>
      </c>
      <c r="AU173" s="242" t="s">
        <v>84</v>
      </c>
      <c r="AV173" s="13" t="s">
        <v>84</v>
      </c>
      <c r="AW173" s="13" t="s">
        <v>30</v>
      </c>
      <c r="AX173" s="13" t="s">
        <v>74</v>
      </c>
      <c r="AY173" s="242" t="s">
        <v>123</v>
      </c>
    </row>
    <row r="174" s="14" customFormat="1">
      <c r="A174" s="14"/>
      <c r="B174" s="243"/>
      <c r="C174" s="244"/>
      <c r="D174" s="233" t="s">
        <v>132</v>
      </c>
      <c r="E174" s="245" t="s">
        <v>1</v>
      </c>
      <c r="F174" s="246" t="s">
        <v>148</v>
      </c>
      <c r="G174" s="244"/>
      <c r="H174" s="247">
        <v>2.625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132</v>
      </c>
      <c r="AU174" s="253" t="s">
        <v>84</v>
      </c>
      <c r="AV174" s="14" t="s">
        <v>130</v>
      </c>
      <c r="AW174" s="14" t="s">
        <v>30</v>
      </c>
      <c r="AX174" s="14" t="s">
        <v>82</v>
      </c>
      <c r="AY174" s="253" t="s">
        <v>123</v>
      </c>
    </row>
    <row r="175" s="12" customFormat="1" ht="22.8" customHeight="1">
      <c r="A175" s="12"/>
      <c r="B175" s="202"/>
      <c r="C175" s="203"/>
      <c r="D175" s="204" t="s">
        <v>73</v>
      </c>
      <c r="E175" s="216" t="s">
        <v>228</v>
      </c>
      <c r="F175" s="216" t="s">
        <v>229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SUM(P176:P186)</f>
        <v>0</v>
      </c>
      <c r="Q175" s="210"/>
      <c r="R175" s="211">
        <f>SUM(R176:R186)</f>
        <v>0</v>
      </c>
      <c r="S175" s="210"/>
      <c r="T175" s="212">
        <f>SUM(T176:T186)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82</v>
      </c>
      <c r="AT175" s="214" t="s">
        <v>73</v>
      </c>
      <c r="AU175" s="214" t="s">
        <v>82</v>
      </c>
      <c r="AY175" s="213" t="s">
        <v>123</v>
      </c>
      <c r="BK175" s="215">
        <f>SUM(BK176:BK186)</f>
        <v>0</v>
      </c>
    </row>
    <row r="176" s="2" customFormat="1" ht="24.15" customHeight="1">
      <c r="A176" s="38"/>
      <c r="B176" s="39"/>
      <c r="C176" s="218" t="s">
        <v>230</v>
      </c>
      <c r="D176" s="218" t="s">
        <v>125</v>
      </c>
      <c r="E176" s="219" t="s">
        <v>231</v>
      </c>
      <c r="F176" s="220" t="s">
        <v>232</v>
      </c>
      <c r="G176" s="221" t="s">
        <v>233</v>
      </c>
      <c r="H176" s="222">
        <v>155.44</v>
      </c>
      <c r="I176" s="223"/>
      <c r="J176" s="224">
        <f>ROUND(I176*H176,2)</f>
        <v>0</v>
      </c>
      <c r="K176" s="220" t="s">
        <v>129</v>
      </c>
      <c r="L176" s="44"/>
      <c r="M176" s="225" t="s">
        <v>1</v>
      </c>
      <c r="N176" s="226" t="s">
        <v>39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130</v>
      </c>
      <c r="AT176" s="229" t="s">
        <v>125</v>
      </c>
      <c r="AU176" s="229" t="s">
        <v>84</v>
      </c>
      <c r="AY176" s="17" t="s">
        <v>123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82</v>
      </c>
      <c r="BK176" s="230">
        <f>ROUND(I176*H176,2)</f>
        <v>0</v>
      </c>
      <c r="BL176" s="17" t="s">
        <v>130</v>
      </c>
      <c r="BM176" s="229" t="s">
        <v>234</v>
      </c>
    </row>
    <row r="177" s="2" customFormat="1" ht="14.4" customHeight="1">
      <c r="A177" s="38"/>
      <c r="B177" s="39"/>
      <c r="C177" s="218" t="s">
        <v>235</v>
      </c>
      <c r="D177" s="218" t="s">
        <v>125</v>
      </c>
      <c r="E177" s="219" t="s">
        <v>236</v>
      </c>
      <c r="F177" s="220" t="s">
        <v>237</v>
      </c>
      <c r="G177" s="221" t="s">
        <v>233</v>
      </c>
      <c r="H177" s="222">
        <v>6119.9319999999998</v>
      </c>
      <c r="I177" s="223"/>
      <c r="J177" s="224">
        <f>ROUND(I177*H177,2)</f>
        <v>0</v>
      </c>
      <c r="K177" s="220" t="s">
        <v>129</v>
      </c>
      <c r="L177" s="44"/>
      <c r="M177" s="225" t="s">
        <v>1</v>
      </c>
      <c r="N177" s="226" t="s">
        <v>39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130</v>
      </c>
      <c r="AT177" s="229" t="s">
        <v>125</v>
      </c>
      <c r="AU177" s="229" t="s">
        <v>84</v>
      </c>
      <c r="AY177" s="17" t="s">
        <v>123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82</v>
      </c>
      <c r="BK177" s="230">
        <f>ROUND(I177*H177,2)</f>
        <v>0</v>
      </c>
      <c r="BL177" s="17" t="s">
        <v>130</v>
      </c>
      <c r="BM177" s="229" t="s">
        <v>238</v>
      </c>
    </row>
    <row r="178" s="13" customFormat="1">
      <c r="A178" s="13"/>
      <c r="B178" s="231"/>
      <c r="C178" s="232"/>
      <c r="D178" s="233" t="s">
        <v>132</v>
      </c>
      <c r="E178" s="234" t="s">
        <v>1</v>
      </c>
      <c r="F178" s="235" t="s">
        <v>239</v>
      </c>
      <c r="G178" s="232"/>
      <c r="H178" s="236">
        <v>6119.9319999999998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132</v>
      </c>
      <c r="AU178" s="242" t="s">
        <v>84</v>
      </c>
      <c r="AV178" s="13" t="s">
        <v>84</v>
      </c>
      <c r="AW178" s="13" t="s">
        <v>30</v>
      </c>
      <c r="AX178" s="13" t="s">
        <v>82</v>
      </c>
      <c r="AY178" s="242" t="s">
        <v>123</v>
      </c>
    </row>
    <row r="179" s="2" customFormat="1" ht="14.4" customHeight="1">
      <c r="A179" s="38"/>
      <c r="B179" s="39"/>
      <c r="C179" s="218" t="s">
        <v>7</v>
      </c>
      <c r="D179" s="218" t="s">
        <v>125</v>
      </c>
      <c r="E179" s="219" t="s">
        <v>240</v>
      </c>
      <c r="F179" s="220" t="s">
        <v>241</v>
      </c>
      <c r="G179" s="221" t="s">
        <v>233</v>
      </c>
      <c r="H179" s="222">
        <v>155.44</v>
      </c>
      <c r="I179" s="223"/>
      <c r="J179" s="224">
        <f>ROUND(I179*H179,2)</f>
        <v>0</v>
      </c>
      <c r="K179" s="220" t="s">
        <v>129</v>
      </c>
      <c r="L179" s="44"/>
      <c r="M179" s="225" t="s">
        <v>1</v>
      </c>
      <c r="N179" s="226" t="s">
        <v>39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130</v>
      </c>
      <c r="AT179" s="229" t="s">
        <v>125</v>
      </c>
      <c r="AU179" s="229" t="s">
        <v>84</v>
      </c>
      <c r="AY179" s="17" t="s">
        <v>123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82</v>
      </c>
      <c r="BK179" s="230">
        <f>ROUND(I179*H179,2)</f>
        <v>0</v>
      </c>
      <c r="BL179" s="17" t="s">
        <v>130</v>
      </c>
      <c r="BM179" s="229" t="s">
        <v>242</v>
      </c>
    </row>
    <row r="180" s="2" customFormat="1" ht="24.15" customHeight="1">
      <c r="A180" s="38"/>
      <c r="B180" s="39"/>
      <c r="C180" s="218" t="s">
        <v>243</v>
      </c>
      <c r="D180" s="218" t="s">
        <v>125</v>
      </c>
      <c r="E180" s="219" t="s">
        <v>244</v>
      </c>
      <c r="F180" s="220" t="s">
        <v>245</v>
      </c>
      <c r="G180" s="221" t="s">
        <v>233</v>
      </c>
      <c r="H180" s="222">
        <v>56.524000000000001</v>
      </c>
      <c r="I180" s="223"/>
      <c r="J180" s="224">
        <f>ROUND(I180*H180,2)</f>
        <v>0</v>
      </c>
      <c r="K180" s="220" t="s">
        <v>129</v>
      </c>
      <c r="L180" s="44"/>
      <c r="M180" s="225" t="s">
        <v>1</v>
      </c>
      <c r="N180" s="226" t="s">
        <v>39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130</v>
      </c>
      <c r="AT180" s="229" t="s">
        <v>125</v>
      </c>
      <c r="AU180" s="229" t="s">
        <v>84</v>
      </c>
      <c r="AY180" s="17" t="s">
        <v>123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82</v>
      </c>
      <c r="BK180" s="230">
        <f>ROUND(I180*H180,2)</f>
        <v>0</v>
      </c>
      <c r="BL180" s="17" t="s">
        <v>130</v>
      </c>
      <c r="BM180" s="229" t="s">
        <v>246</v>
      </c>
    </row>
    <row r="181" s="13" customFormat="1">
      <c r="A181" s="13"/>
      <c r="B181" s="231"/>
      <c r="C181" s="232"/>
      <c r="D181" s="233" t="s">
        <v>132</v>
      </c>
      <c r="E181" s="234" t="s">
        <v>1</v>
      </c>
      <c r="F181" s="235" t="s">
        <v>247</v>
      </c>
      <c r="G181" s="232"/>
      <c r="H181" s="236">
        <v>56.524000000000001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132</v>
      </c>
      <c r="AU181" s="242" t="s">
        <v>84</v>
      </c>
      <c r="AV181" s="13" t="s">
        <v>84</v>
      </c>
      <c r="AW181" s="13" t="s">
        <v>30</v>
      </c>
      <c r="AX181" s="13" t="s">
        <v>82</v>
      </c>
      <c r="AY181" s="242" t="s">
        <v>123</v>
      </c>
    </row>
    <row r="182" s="2" customFormat="1" ht="24.15" customHeight="1">
      <c r="A182" s="38"/>
      <c r="B182" s="39"/>
      <c r="C182" s="218" t="s">
        <v>248</v>
      </c>
      <c r="D182" s="218" t="s">
        <v>125</v>
      </c>
      <c r="E182" s="219" t="s">
        <v>249</v>
      </c>
      <c r="F182" s="220" t="s">
        <v>250</v>
      </c>
      <c r="G182" s="221" t="s">
        <v>233</v>
      </c>
      <c r="H182" s="222">
        <v>85.799999999999997</v>
      </c>
      <c r="I182" s="223"/>
      <c r="J182" s="224">
        <f>ROUND(I182*H182,2)</f>
        <v>0</v>
      </c>
      <c r="K182" s="220" t="s">
        <v>129</v>
      </c>
      <c r="L182" s="44"/>
      <c r="M182" s="225" t="s">
        <v>1</v>
      </c>
      <c r="N182" s="226" t="s">
        <v>39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130</v>
      </c>
      <c r="AT182" s="229" t="s">
        <v>125</v>
      </c>
      <c r="AU182" s="229" t="s">
        <v>84</v>
      </c>
      <c r="AY182" s="17" t="s">
        <v>123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82</v>
      </c>
      <c r="BK182" s="230">
        <f>ROUND(I182*H182,2)</f>
        <v>0</v>
      </c>
      <c r="BL182" s="17" t="s">
        <v>130</v>
      </c>
      <c r="BM182" s="229" t="s">
        <v>251</v>
      </c>
    </row>
    <row r="183" s="2" customFormat="1" ht="24.15" customHeight="1">
      <c r="A183" s="38"/>
      <c r="B183" s="39"/>
      <c r="C183" s="218" t="s">
        <v>252</v>
      </c>
      <c r="D183" s="218" t="s">
        <v>125</v>
      </c>
      <c r="E183" s="219" t="s">
        <v>253</v>
      </c>
      <c r="F183" s="220" t="s">
        <v>254</v>
      </c>
      <c r="G183" s="221" t="s">
        <v>233</v>
      </c>
      <c r="H183" s="222">
        <v>28.484000000000002</v>
      </c>
      <c r="I183" s="223"/>
      <c r="J183" s="224">
        <f>ROUND(I183*H183,2)</f>
        <v>0</v>
      </c>
      <c r="K183" s="220" t="s">
        <v>129</v>
      </c>
      <c r="L183" s="44"/>
      <c r="M183" s="225" t="s">
        <v>1</v>
      </c>
      <c r="N183" s="226" t="s">
        <v>39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130</v>
      </c>
      <c r="AT183" s="229" t="s">
        <v>125</v>
      </c>
      <c r="AU183" s="229" t="s">
        <v>84</v>
      </c>
      <c r="AY183" s="17" t="s">
        <v>123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82</v>
      </c>
      <c r="BK183" s="230">
        <f>ROUND(I183*H183,2)</f>
        <v>0</v>
      </c>
      <c r="BL183" s="17" t="s">
        <v>130</v>
      </c>
      <c r="BM183" s="229" t="s">
        <v>255</v>
      </c>
    </row>
    <row r="184" s="13" customFormat="1">
      <c r="A184" s="13"/>
      <c r="B184" s="231"/>
      <c r="C184" s="232"/>
      <c r="D184" s="233" t="s">
        <v>132</v>
      </c>
      <c r="E184" s="234" t="s">
        <v>1</v>
      </c>
      <c r="F184" s="235" t="s">
        <v>256</v>
      </c>
      <c r="G184" s="232"/>
      <c r="H184" s="236">
        <v>28.484000000000002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132</v>
      </c>
      <c r="AU184" s="242" t="s">
        <v>84</v>
      </c>
      <c r="AV184" s="13" t="s">
        <v>84</v>
      </c>
      <c r="AW184" s="13" t="s">
        <v>30</v>
      </c>
      <c r="AX184" s="13" t="s">
        <v>82</v>
      </c>
      <c r="AY184" s="242" t="s">
        <v>123</v>
      </c>
    </row>
    <row r="185" s="2" customFormat="1" ht="24.15" customHeight="1">
      <c r="A185" s="38"/>
      <c r="B185" s="39"/>
      <c r="C185" s="218" t="s">
        <v>257</v>
      </c>
      <c r="D185" s="218" t="s">
        <v>125</v>
      </c>
      <c r="E185" s="219" t="s">
        <v>258</v>
      </c>
      <c r="F185" s="220" t="s">
        <v>259</v>
      </c>
      <c r="G185" s="221" t="s">
        <v>233</v>
      </c>
      <c r="H185" s="222">
        <v>28.039999999999999</v>
      </c>
      <c r="I185" s="223"/>
      <c r="J185" s="224">
        <f>ROUND(I185*H185,2)</f>
        <v>0</v>
      </c>
      <c r="K185" s="220" t="s">
        <v>129</v>
      </c>
      <c r="L185" s="44"/>
      <c r="M185" s="225" t="s">
        <v>1</v>
      </c>
      <c r="N185" s="226" t="s">
        <v>39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130</v>
      </c>
      <c r="AT185" s="229" t="s">
        <v>125</v>
      </c>
      <c r="AU185" s="229" t="s">
        <v>84</v>
      </c>
      <c r="AY185" s="17" t="s">
        <v>123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82</v>
      </c>
      <c r="BK185" s="230">
        <f>ROUND(I185*H185,2)</f>
        <v>0</v>
      </c>
      <c r="BL185" s="17" t="s">
        <v>130</v>
      </c>
      <c r="BM185" s="229" t="s">
        <v>260</v>
      </c>
    </row>
    <row r="186" s="13" customFormat="1">
      <c r="A186" s="13"/>
      <c r="B186" s="231"/>
      <c r="C186" s="232"/>
      <c r="D186" s="233" t="s">
        <v>132</v>
      </c>
      <c r="E186" s="234" t="s">
        <v>1</v>
      </c>
      <c r="F186" s="235" t="s">
        <v>261</v>
      </c>
      <c r="G186" s="232"/>
      <c r="H186" s="236">
        <v>28.039999999999999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132</v>
      </c>
      <c r="AU186" s="242" t="s">
        <v>84</v>
      </c>
      <c r="AV186" s="13" t="s">
        <v>84</v>
      </c>
      <c r="AW186" s="13" t="s">
        <v>30</v>
      </c>
      <c r="AX186" s="13" t="s">
        <v>82</v>
      </c>
      <c r="AY186" s="242" t="s">
        <v>123</v>
      </c>
    </row>
    <row r="187" s="12" customFormat="1" ht="22.8" customHeight="1">
      <c r="A187" s="12"/>
      <c r="B187" s="202"/>
      <c r="C187" s="203"/>
      <c r="D187" s="204" t="s">
        <v>73</v>
      </c>
      <c r="E187" s="216" t="s">
        <v>262</v>
      </c>
      <c r="F187" s="216" t="s">
        <v>263</v>
      </c>
      <c r="G187" s="203"/>
      <c r="H187" s="203"/>
      <c r="I187" s="206"/>
      <c r="J187" s="217">
        <f>BK187</f>
        <v>0</v>
      </c>
      <c r="K187" s="203"/>
      <c r="L187" s="208"/>
      <c r="M187" s="209"/>
      <c r="N187" s="210"/>
      <c r="O187" s="210"/>
      <c r="P187" s="211">
        <f>P188</f>
        <v>0</v>
      </c>
      <c r="Q187" s="210"/>
      <c r="R187" s="211">
        <f>R188</f>
        <v>0</v>
      </c>
      <c r="S187" s="210"/>
      <c r="T187" s="212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82</v>
      </c>
      <c r="AT187" s="214" t="s">
        <v>73</v>
      </c>
      <c r="AU187" s="214" t="s">
        <v>82</v>
      </c>
      <c r="AY187" s="213" t="s">
        <v>123</v>
      </c>
      <c r="BK187" s="215">
        <f>BK188</f>
        <v>0</v>
      </c>
    </row>
    <row r="188" s="2" customFormat="1" ht="24.15" customHeight="1">
      <c r="A188" s="38"/>
      <c r="B188" s="39"/>
      <c r="C188" s="218" t="s">
        <v>264</v>
      </c>
      <c r="D188" s="218" t="s">
        <v>125</v>
      </c>
      <c r="E188" s="219" t="s">
        <v>265</v>
      </c>
      <c r="F188" s="220" t="s">
        <v>266</v>
      </c>
      <c r="G188" s="221" t="s">
        <v>233</v>
      </c>
      <c r="H188" s="222">
        <v>17.039999999999999</v>
      </c>
      <c r="I188" s="223"/>
      <c r="J188" s="224">
        <f>ROUND(I188*H188,2)</f>
        <v>0</v>
      </c>
      <c r="K188" s="220" t="s">
        <v>129</v>
      </c>
      <c r="L188" s="44"/>
      <c r="M188" s="225" t="s">
        <v>1</v>
      </c>
      <c r="N188" s="226" t="s">
        <v>39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130</v>
      </c>
      <c r="AT188" s="229" t="s">
        <v>125</v>
      </c>
      <c r="AU188" s="229" t="s">
        <v>84</v>
      </c>
      <c r="AY188" s="17" t="s">
        <v>123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82</v>
      </c>
      <c r="BK188" s="230">
        <f>ROUND(I188*H188,2)</f>
        <v>0</v>
      </c>
      <c r="BL188" s="17" t="s">
        <v>130</v>
      </c>
      <c r="BM188" s="229" t="s">
        <v>267</v>
      </c>
    </row>
    <row r="189" s="12" customFormat="1" ht="25.92" customHeight="1">
      <c r="A189" s="12"/>
      <c r="B189" s="202"/>
      <c r="C189" s="203"/>
      <c r="D189" s="204" t="s">
        <v>73</v>
      </c>
      <c r="E189" s="205" t="s">
        <v>268</v>
      </c>
      <c r="F189" s="205" t="s">
        <v>269</v>
      </c>
      <c r="G189" s="203"/>
      <c r="H189" s="203"/>
      <c r="I189" s="206"/>
      <c r="J189" s="207">
        <f>BK189</f>
        <v>0</v>
      </c>
      <c r="K189" s="203"/>
      <c r="L189" s="208"/>
      <c r="M189" s="209"/>
      <c r="N189" s="210"/>
      <c r="O189" s="210"/>
      <c r="P189" s="211">
        <f>P190</f>
        <v>0</v>
      </c>
      <c r="Q189" s="210"/>
      <c r="R189" s="211">
        <f>R190</f>
        <v>0</v>
      </c>
      <c r="S189" s="210"/>
      <c r="T189" s="212">
        <f>T190</f>
        <v>17.760039999999996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3" t="s">
        <v>84</v>
      </c>
      <c r="AT189" s="214" t="s">
        <v>73</v>
      </c>
      <c r="AU189" s="214" t="s">
        <v>74</v>
      </c>
      <c r="AY189" s="213" t="s">
        <v>123</v>
      </c>
      <c r="BK189" s="215">
        <f>BK190</f>
        <v>0</v>
      </c>
    </row>
    <row r="190" s="12" customFormat="1" ht="22.8" customHeight="1">
      <c r="A190" s="12"/>
      <c r="B190" s="202"/>
      <c r="C190" s="203"/>
      <c r="D190" s="204" t="s">
        <v>73</v>
      </c>
      <c r="E190" s="216" t="s">
        <v>270</v>
      </c>
      <c r="F190" s="216" t="s">
        <v>271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SUM(P191:P199)</f>
        <v>0</v>
      </c>
      <c r="Q190" s="210"/>
      <c r="R190" s="211">
        <f>SUM(R191:R199)</f>
        <v>0</v>
      </c>
      <c r="S190" s="210"/>
      <c r="T190" s="212">
        <f>SUM(T191:T199)</f>
        <v>17.760039999999996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84</v>
      </c>
      <c r="AT190" s="214" t="s">
        <v>73</v>
      </c>
      <c r="AU190" s="214" t="s">
        <v>82</v>
      </c>
      <c r="AY190" s="213" t="s">
        <v>123</v>
      </c>
      <c r="BK190" s="215">
        <f>SUM(BK191:BK199)</f>
        <v>0</v>
      </c>
    </row>
    <row r="191" s="2" customFormat="1" ht="24.15" customHeight="1">
      <c r="A191" s="38"/>
      <c r="B191" s="39"/>
      <c r="C191" s="218" t="s">
        <v>272</v>
      </c>
      <c r="D191" s="218" t="s">
        <v>125</v>
      </c>
      <c r="E191" s="219" t="s">
        <v>273</v>
      </c>
      <c r="F191" s="220" t="s">
        <v>274</v>
      </c>
      <c r="G191" s="221" t="s">
        <v>138</v>
      </c>
      <c r="H191" s="222">
        <v>529.72000000000003</v>
      </c>
      <c r="I191" s="223"/>
      <c r="J191" s="224">
        <f>ROUND(I191*H191,2)</f>
        <v>0</v>
      </c>
      <c r="K191" s="220" t="s">
        <v>129</v>
      </c>
      <c r="L191" s="44"/>
      <c r="M191" s="225" t="s">
        <v>1</v>
      </c>
      <c r="N191" s="226" t="s">
        <v>39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0.0070000000000000001</v>
      </c>
      <c r="T191" s="228">
        <f>S191*H191</f>
        <v>3.7080400000000004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210</v>
      </c>
      <c r="AT191" s="229" t="s">
        <v>125</v>
      </c>
      <c r="AU191" s="229" t="s">
        <v>84</v>
      </c>
      <c r="AY191" s="17" t="s">
        <v>123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82</v>
      </c>
      <c r="BK191" s="230">
        <f>ROUND(I191*H191,2)</f>
        <v>0</v>
      </c>
      <c r="BL191" s="17" t="s">
        <v>210</v>
      </c>
      <c r="BM191" s="229" t="s">
        <v>275</v>
      </c>
    </row>
    <row r="192" s="13" customFormat="1">
      <c r="A192" s="13"/>
      <c r="B192" s="231"/>
      <c r="C192" s="232"/>
      <c r="D192" s="233" t="s">
        <v>132</v>
      </c>
      <c r="E192" s="234" t="s">
        <v>1</v>
      </c>
      <c r="F192" s="235" t="s">
        <v>276</v>
      </c>
      <c r="G192" s="232"/>
      <c r="H192" s="236">
        <v>529.72000000000003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132</v>
      </c>
      <c r="AU192" s="242" t="s">
        <v>84</v>
      </c>
      <c r="AV192" s="13" t="s">
        <v>84</v>
      </c>
      <c r="AW192" s="13" t="s">
        <v>30</v>
      </c>
      <c r="AX192" s="13" t="s">
        <v>82</v>
      </c>
      <c r="AY192" s="242" t="s">
        <v>123</v>
      </c>
    </row>
    <row r="193" s="2" customFormat="1" ht="14.4" customHeight="1">
      <c r="A193" s="38"/>
      <c r="B193" s="39"/>
      <c r="C193" s="218" t="s">
        <v>277</v>
      </c>
      <c r="D193" s="218" t="s">
        <v>125</v>
      </c>
      <c r="E193" s="219" t="s">
        <v>278</v>
      </c>
      <c r="F193" s="220" t="s">
        <v>279</v>
      </c>
      <c r="G193" s="221" t="s">
        <v>138</v>
      </c>
      <c r="H193" s="222">
        <v>252</v>
      </c>
      <c r="I193" s="223"/>
      <c r="J193" s="224">
        <f>ROUND(I193*H193,2)</f>
        <v>0</v>
      </c>
      <c r="K193" s="220" t="s">
        <v>129</v>
      </c>
      <c r="L193" s="44"/>
      <c r="M193" s="225" t="s">
        <v>1</v>
      </c>
      <c r="N193" s="226" t="s">
        <v>39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0.055</v>
      </c>
      <c r="T193" s="228">
        <f>S193*H193</f>
        <v>13.859999999999999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210</v>
      </c>
      <c r="AT193" s="229" t="s">
        <v>125</v>
      </c>
      <c r="AU193" s="229" t="s">
        <v>84</v>
      </c>
      <c r="AY193" s="17" t="s">
        <v>123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82</v>
      </c>
      <c r="BK193" s="230">
        <f>ROUND(I193*H193,2)</f>
        <v>0</v>
      </c>
      <c r="BL193" s="17" t="s">
        <v>210</v>
      </c>
      <c r="BM193" s="229" t="s">
        <v>280</v>
      </c>
    </row>
    <row r="194" s="13" customFormat="1">
      <c r="A194" s="13"/>
      <c r="B194" s="231"/>
      <c r="C194" s="232"/>
      <c r="D194" s="233" t="s">
        <v>132</v>
      </c>
      <c r="E194" s="234" t="s">
        <v>1</v>
      </c>
      <c r="F194" s="235" t="s">
        <v>281</v>
      </c>
      <c r="G194" s="232"/>
      <c r="H194" s="236">
        <v>252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132</v>
      </c>
      <c r="AU194" s="242" t="s">
        <v>84</v>
      </c>
      <c r="AV194" s="13" t="s">
        <v>84</v>
      </c>
      <c r="AW194" s="13" t="s">
        <v>30</v>
      </c>
      <c r="AX194" s="13" t="s">
        <v>82</v>
      </c>
      <c r="AY194" s="242" t="s">
        <v>123</v>
      </c>
    </row>
    <row r="195" s="2" customFormat="1" ht="14.4" customHeight="1">
      <c r="A195" s="38"/>
      <c r="B195" s="39"/>
      <c r="C195" s="218" t="s">
        <v>282</v>
      </c>
      <c r="D195" s="218" t="s">
        <v>125</v>
      </c>
      <c r="E195" s="219" t="s">
        <v>283</v>
      </c>
      <c r="F195" s="220" t="s">
        <v>284</v>
      </c>
      <c r="G195" s="221" t="s">
        <v>181</v>
      </c>
      <c r="H195" s="222">
        <v>16</v>
      </c>
      <c r="I195" s="223"/>
      <c r="J195" s="224">
        <f>ROUND(I195*H195,2)</f>
        <v>0</v>
      </c>
      <c r="K195" s="220" t="s">
        <v>129</v>
      </c>
      <c r="L195" s="44"/>
      <c r="M195" s="225" t="s">
        <v>1</v>
      </c>
      <c r="N195" s="226" t="s">
        <v>39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0.0070000000000000001</v>
      </c>
      <c r="T195" s="228">
        <f>S195*H195</f>
        <v>0.112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210</v>
      </c>
      <c r="AT195" s="229" t="s">
        <v>125</v>
      </c>
      <c r="AU195" s="229" t="s">
        <v>84</v>
      </c>
      <c r="AY195" s="17" t="s">
        <v>123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82</v>
      </c>
      <c r="BK195" s="230">
        <f>ROUND(I195*H195,2)</f>
        <v>0</v>
      </c>
      <c r="BL195" s="17" t="s">
        <v>210</v>
      </c>
      <c r="BM195" s="229" t="s">
        <v>285</v>
      </c>
    </row>
    <row r="196" s="2" customFormat="1" ht="14.4" customHeight="1">
      <c r="A196" s="38"/>
      <c r="B196" s="39"/>
      <c r="C196" s="218" t="s">
        <v>286</v>
      </c>
      <c r="D196" s="218" t="s">
        <v>125</v>
      </c>
      <c r="E196" s="219" t="s">
        <v>287</v>
      </c>
      <c r="F196" s="220" t="s">
        <v>288</v>
      </c>
      <c r="G196" s="221" t="s">
        <v>181</v>
      </c>
      <c r="H196" s="222">
        <v>2</v>
      </c>
      <c r="I196" s="223"/>
      <c r="J196" s="224">
        <f>ROUND(I196*H196,2)</f>
        <v>0</v>
      </c>
      <c r="K196" s="220" t="s">
        <v>129</v>
      </c>
      <c r="L196" s="44"/>
      <c r="M196" s="225" t="s">
        <v>1</v>
      </c>
      <c r="N196" s="226" t="s">
        <v>39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210</v>
      </c>
      <c r="AT196" s="229" t="s">
        <v>125</v>
      </c>
      <c r="AU196" s="229" t="s">
        <v>84</v>
      </c>
      <c r="AY196" s="17" t="s">
        <v>123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82</v>
      </c>
      <c r="BK196" s="230">
        <f>ROUND(I196*H196,2)</f>
        <v>0</v>
      </c>
      <c r="BL196" s="17" t="s">
        <v>210</v>
      </c>
      <c r="BM196" s="229" t="s">
        <v>289</v>
      </c>
    </row>
    <row r="197" s="2" customFormat="1" ht="14.4" customHeight="1">
      <c r="A197" s="38"/>
      <c r="B197" s="39"/>
      <c r="C197" s="218" t="s">
        <v>290</v>
      </c>
      <c r="D197" s="218" t="s">
        <v>125</v>
      </c>
      <c r="E197" s="219" t="s">
        <v>291</v>
      </c>
      <c r="F197" s="220" t="s">
        <v>292</v>
      </c>
      <c r="G197" s="221" t="s">
        <v>181</v>
      </c>
      <c r="H197" s="222">
        <v>2</v>
      </c>
      <c r="I197" s="223"/>
      <c r="J197" s="224">
        <f>ROUND(I197*H197,2)</f>
        <v>0</v>
      </c>
      <c r="K197" s="220" t="s">
        <v>129</v>
      </c>
      <c r="L197" s="44"/>
      <c r="M197" s="225" t="s">
        <v>1</v>
      </c>
      <c r="N197" s="226" t="s">
        <v>39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210</v>
      </c>
      <c r="AT197" s="229" t="s">
        <v>125</v>
      </c>
      <c r="AU197" s="229" t="s">
        <v>84</v>
      </c>
      <c r="AY197" s="17" t="s">
        <v>123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82</v>
      </c>
      <c r="BK197" s="230">
        <f>ROUND(I197*H197,2)</f>
        <v>0</v>
      </c>
      <c r="BL197" s="17" t="s">
        <v>210</v>
      </c>
      <c r="BM197" s="229" t="s">
        <v>293</v>
      </c>
    </row>
    <row r="198" s="2" customFormat="1" ht="14.4" customHeight="1">
      <c r="A198" s="38"/>
      <c r="B198" s="39"/>
      <c r="C198" s="218" t="s">
        <v>294</v>
      </c>
      <c r="D198" s="218" t="s">
        <v>125</v>
      </c>
      <c r="E198" s="219" t="s">
        <v>295</v>
      </c>
      <c r="F198" s="220" t="s">
        <v>296</v>
      </c>
      <c r="G198" s="221" t="s">
        <v>181</v>
      </c>
      <c r="H198" s="222">
        <v>6</v>
      </c>
      <c r="I198" s="223"/>
      <c r="J198" s="224">
        <f>ROUND(I198*H198,2)</f>
        <v>0</v>
      </c>
      <c r="K198" s="220" t="s">
        <v>129</v>
      </c>
      <c r="L198" s="44"/>
      <c r="M198" s="225" t="s">
        <v>1</v>
      </c>
      <c r="N198" s="226" t="s">
        <v>39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210</v>
      </c>
      <c r="AT198" s="229" t="s">
        <v>125</v>
      </c>
      <c r="AU198" s="229" t="s">
        <v>84</v>
      </c>
      <c r="AY198" s="17" t="s">
        <v>123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82</v>
      </c>
      <c r="BK198" s="230">
        <f>ROUND(I198*H198,2)</f>
        <v>0</v>
      </c>
      <c r="BL198" s="17" t="s">
        <v>210</v>
      </c>
      <c r="BM198" s="229" t="s">
        <v>297</v>
      </c>
    </row>
    <row r="199" s="2" customFormat="1" ht="14.4" customHeight="1">
      <c r="A199" s="38"/>
      <c r="B199" s="39"/>
      <c r="C199" s="218" t="s">
        <v>298</v>
      </c>
      <c r="D199" s="218" t="s">
        <v>125</v>
      </c>
      <c r="E199" s="219" t="s">
        <v>299</v>
      </c>
      <c r="F199" s="220" t="s">
        <v>300</v>
      </c>
      <c r="G199" s="221" t="s">
        <v>301</v>
      </c>
      <c r="H199" s="222">
        <v>1</v>
      </c>
      <c r="I199" s="223"/>
      <c r="J199" s="224">
        <f>ROUND(I199*H199,2)</f>
        <v>0</v>
      </c>
      <c r="K199" s="220" t="s">
        <v>182</v>
      </c>
      <c r="L199" s="44"/>
      <c r="M199" s="264" t="s">
        <v>1</v>
      </c>
      <c r="N199" s="265" t="s">
        <v>39</v>
      </c>
      <c r="O199" s="266"/>
      <c r="P199" s="267">
        <f>O199*H199</f>
        <v>0</v>
      </c>
      <c r="Q199" s="267">
        <v>0</v>
      </c>
      <c r="R199" s="267">
        <f>Q199*H199</f>
        <v>0</v>
      </c>
      <c r="S199" s="267">
        <v>0.080000000000000002</v>
      </c>
      <c r="T199" s="268">
        <f>S199*H199</f>
        <v>0.080000000000000002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210</v>
      </c>
      <c r="AT199" s="229" t="s">
        <v>125</v>
      </c>
      <c r="AU199" s="229" t="s">
        <v>84</v>
      </c>
      <c r="AY199" s="17" t="s">
        <v>123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82</v>
      </c>
      <c r="BK199" s="230">
        <f>ROUND(I199*H199,2)</f>
        <v>0</v>
      </c>
      <c r="BL199" s="17" t="s">
        <v>210</v>
      </c>
      <c r="BM199" s="229" t="s">
        <v>302</v>
      </c>
    </row>
    <row r="200" s="2" customFormat="1" ht="6.96" customHeight="1">
      <c r="A200" s="38"/>
      <c r="B200" s="66"/>
      <c r="C200" s="67"/>
      <c r="D200" s="67"/>
      <c r="E200" s="67"/>
      <c r="F200" s="67"/>
      <c r="G200" s="67"/>
      <c r="H200" s="67"/>
      <c r="I200" s="67"/>
      <c r="J200" s="67"/>
      <c r="K200" s="67"/>
      <c r="L200" s="44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sheetProtection sheet="1" autoFilter="0" formatColumns="0" formatRows="0" objects="1" scenarios="1" spinCount="100000" saltValue="d2Yx93gI32KxR7SHDPJb7P0SkczSmTAhQhtdtRrGG2fqSPDZlH6aOrkbWhBum1GkgiatRa9uicqnnofAiFQ5OQ==" hashValue="+ku3pr8gIVVGK2d7S8uWpO7qii90Sk6MM8pvtdPFkJwpKzhPB6LRdg1CGY2eobdraPX6YTzBiucl0GqvQJciFw==" algorithmName="SHA-512" password="CC35"/>
  <autoFilter ref="C123:K19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hidden="1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hidden="1" s="1" customFormat="1" ht="24.96" customHeight="1">
      <c r="B4" s="20"/>
      <c r="D4" s="138" t="s">
        <v>92</v>
      </c>
      <c r="L4" s="20"/>
      <c r="M4" s="139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40" t="s">
        <v>16</v>
      </c>
      <c r="L6" s="20"/>
    </row>
    <row r="7" hidden="1" s="1" customFormat="1" ht="16.5" customHeight="1">
      <c r="B7" s="20"/>
      <c r="E7" s="141" t="str">
        <f>'Rekapitulace stavby'!K6</f>
        <v>Rekonstrukce haly v areálu Kavyl v k.ú. Mohelno</v>
      </c>
      <c r="F7" s="140"/>
      <c r="G7" s="140"/>
      <c r="H7" s="140"/>
      <c r="L7" s="20"/>
    </row>
    <row r="8" hidden="1" s="2" customFormat="1" ht="12" customHeight="1">
      <c r="A8" s="38"/>
      <c r="B8" s="44"/>
      <c r="C8" s="38"/>
      <c r="D8" s="140" t="s">
        <v>93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42" t="s">
        <v>303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11.3.2021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ROUND(J134,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ROUND((SUM(BE134:BE323)),  2)</f>
        <v>0</v>
      </c>
      <c r="G33" s="38"/>
      <c r="H33" s="38"/>
      <c r="I33" s="155">
        <v>0.20999999999999999</v>
      </c>
      <c r="J33" s="154">
        <f>ROUND(((SUM(BE134:BE323))*I33),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40" t="s">
        <v>40</v>
      </c>
      <c r="F34" s="154">
        <f>ROUND((SUM(BF134:BF323)),  2)</f>
        <v>0</v>
      </c>
      <c r="G34" s="38"/>
      <c r="H34" s="38"/>
      <c r="I34" s="155">
        <v>0.14999999999999999</v>
      </c>
      <c r="J34" s="154">
        <f>ROUND(((SUM(BF134:BF323))*I34),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ROUND((SUM(BG134:BG323)),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ROUND((SUM(BH134:BH323)),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ROUND((SUM(BI134:BI323)),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1" customFormat="1" ht="14.4" customHeight="1">
      <c r="B41" s="20"/>
      <c r="L41" s="20"/>
    </row>
    <row r="42" hidden="1" s="1" customFormat="1" ht="14.4" customHeight="1">
      <c r="B42" s="20"/>
      <c r="L42" s="20"/>
    </row>
    <row r="43" hidden="1" s="1" customFormat="1" ht="14.4" customHeight="1">
      <c r="B43" s="20"/>
      <c r="L43" s="20"/>
    </row>
    <row r="44" hidden="1" s="1" customFormat="1" ht="14.4" customHeight="1">
      <c r="B44" s="20"/>
      <c r="L44" s="20"/>
    </row>
    <row r="45" hidden="1" s="1" customFormat="1" ht="14.4" customHeight="1">
      <c r="B45" s="20"/>
      <c r="L45" s="20"/>
    </row>
    <row r="46" hidden="1" s="1" customFormat="1" ht="14.4" customHeight="1">
      <c r="B46" s="20"/>
      <c r="L46" s="20"/>
    </row>
    <row r="47" hidden="1" s="1" customFormat="1" ht="14.4" customHeight="1">
      <c r="B47" s="20"/>
      <c r="L47" s="20"/>
    </row>
    <row r="48" hidden="1" s="1" customFormat="1" ht="14.4" customHeight="1">
      <c r="B48" s="20"/>
      <c r="L48" s="20"/>
    </row>
    <row r="49" hidden="1" s="1" customFormat="1" ht="14.4" customHeight="1">
      <c r="B49" s="20"/>
      <c r="L49" s="20"/>
    </row>
    <row r="50" hidden="1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hidden="1">
      <c r="B51" s="20"/>
      <c r="L51" s="20"/>
    </row>
    <row r="52" hidden="1">
      <c r="B52" s="20"/>
      <c r="L52" s="20"/>
    </row>
    <row r="53" hidden="1">
      <c r="B53" s="20"/>
      <c r="L53" s="20"/>
    </row>
    <row r="54" hidden="1">
      <c r="B54" s="20"/>
      <c r="L54" s="20"/>
    </row>
    <row r="55" hidden="1">
      <c r="B55" s="20"/>
      <c r="L55" s="20"/>
    </row>
    <row r="56" hidden="1">
      <c r="B56" s="20"/>
      <c r="L56" s="20"/>
    </row>
    <row r="57" hidden="1">
      <c r="B57" s="20"/>
      <c r="L57" s="20"/>
    </row>
    <row r="58" hidden="1">
      <c r="B58" s="20"/>
      <c r="L58" s="20"/>
    </row>
    <row r="59" hidden="1">
      <c r="B59" s="20"/>
      <c r="L59" s="20"/>
    </row>
    <row r="60" hidden="1">
      <c r="B60" s="20"/>
      <c r="L60" s="20"/>
    </row>
    <row r="61" hidden="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hidden="1">
      <c r="B62" s="20"/>
      <c r="L62" s="20"/>
    </row>
    <row r="63" hidden="1">
      <c r="B63" s="20"/>
      <c r="L63" s="20"/>
    </row>
    <row r="64" hidden="1">
      <c r="B64" s="20"/>
      <c r="L64" s="20"/>
    </row>
    <row r="65" hidden="1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>
      <c r="B66" s="20"/>
      <c r="L66" s="20"/>
    </row>
    <row r="67" hidden="1">
      <c r="B67" s="20"/>
      <c r="L67" s="20"/>
    </row>
    <row r="68" hidden="1">
      <c r="B68" s="20"/>
      <c r="L68" s="20"/>
    </row>
    <row r="69" hidden="1">
      <c r="B69" s="20"/>
      <c r="L69" s="20"/>
    </row>
    <row r="70" hidden="1">
      <c r="B70" s="20"/>
      <c r="L70" s="20"/>
    </row>
    <row r="71" hidden="1">
      <c r="B71" s="20"/>
      <c r="L71" s="20"/>
    </row>
    <row r="72" hidden="1">
      <c r="B72" s="20"/>
      <c r="L72" s="20"/>
    </row>
    <row r="73" hidden="1">
      <c r="B73" s="20"/>
      <c r="L73" s="20"/>
    </row>
    <row r="74" hidden="1">
      <c r="B74" s="20"/>
      <c r="L74" s="20"/>
    </row>
    <row r="75" hidden="1">
      <c r="B75" s="20"/>
      <c r="L75" s="20"/>
    </row>
    <row r="76" hidden="1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hidden="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idden="1"/>
    <row r="79" hidden="1"/>
    <row r="80" hidden="1"/>
    <row r="81" hidden="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74" t="str">
        <f>E7</f>
        <v>Rekonstrukce haly v areálu Kavyl v k.ú. Mohelno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SO02 - Nové konstrukce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11.3.2021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75" t="s">
        <v>96</v>
      </c>
      <c r="D94" s="176"/>
      <c r="E94" s="176"/>
      <c r="F94" s="176"/>
      <c r="G94" s="176"/>
      <c r="H94" s="176"/>
      <c r="I94" s="176"/>
      <c r="J94" s="177" t="s">
        <v>97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78" t="s">
        <v>98</v>
      </c>
      <c r="D96" s="40"/>
      <c r="E96" s="40"/>
      <c r="F96" s="40"/>
      <c r="G96" s="40"/>
      <c r="H96" s="40"/>
      <c r="I96" s="40"/>
      <c r="J96" s="110">
        <f>J134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hidden="1" s="9" customFormat="1" ht="24.96" customHeight="1">
      <c r="A97" s="9"/>
      <c r="B97" s="179"/>
      <c r="C97" s="180"/>
      <c r="D97" s="181" t="s">
        <v>100</v>
      </c>
      <c r="E97" s="182"/>
      <c r="F97" s="182"/>
      <c r="G97" s="182"/>
      <c r="H97" s="182"/>
      <c r="I97" s="182"/>
      <c r="J97" s="183">
        <f>J135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5"/>
      <c r="C98" s="186"/>
      <c r="D98" s="187" t="s">
        <v>101</v>
      </c>
      <c r="E98" s="188"/>
      <c r="F98" s="188"/>
      <c r="G98" s="188"/>
      <c r="H98" s="188"/>
      <c r="I98" s="188"/>
      <c r="J98" s="189">
        <f>J136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5"/>
      <c r="C99" s="186"/>
      <c r="D99" s="187" t="s">
        <v>304</v>
      </c>
      <c r="E99" s="188"/>
      <c r="F99" s="188"/>
      <c r="G99" s="188"/>
      <c r="H99" s="188"/>
      <c r="I99" s="188"/>
      <c r="J99" s="189">
        <f>J145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5"/>
      <c r="C100" s="186"/>
      <c r="D100" s="187" t="s">
        <v>305</v>
      </c>
      <c r="E100" s="188"/>
      <c r="F100" s="188"/>
      <c r="G100" s="188"/>
      <c r="H100" s="188"/>
      <c r="I100" s="188"/>
      <c r="J100" s="189">
        <f>J147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5"/>
      <c r="C101" s="186"/>
      <c r="D101" s="187" t="s">
        <v>306</v>
      </c>
      <c r="E101" s="188"/>
      <c r="F101" s="188"/>
      <c r="G101" s="188"/>
      <c r="H101" s="188"/>
      <c r="I101" s="188"/>
      <c r="J101" s="189">
        <f>J186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5"/>
      <c r="C102" s="186"/>
      <c r="D102" s="187" t="s">
        <v>307</v>
      </c>
      <c r="E102" s="188"/>
      <c r="F102" s="188"/>
      <c r="G102" s="188"/>
      <c r="H102" s="188"/>
      <c r="I102" s="188"/>
      <c r="J102" s="189">
        <f>J193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5"/>
      <c r="C103" s="186"/>
      <c r="D103" s="187" t="s">
        <v>102</v>
      </c>
      <c r="E103" s="188"/>
      <c r="F103" s="188"/>
      <c r="G103" s="188"/>
      <c r="H103" s="188"/>
      <c r="I103" s="188"/>
      <c r="J103" s="189">
        <f>J196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85"/>
      <c r="C104" s="186"/>
      <c r="D104" s="187" t="s">
        <v>103</v>
      </c>
      <c r="E104" s="188"/>
      <c r="F104" s="188"/>
      <c r="G104" s="188"/>
      <c r="H104" s="188"/>
      <c r="I104" s="188"/>
      <c r="J104" s="189">
        <f>J244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85"/>
      <c r="C105" s="186"/>
      <c r="D105" s="187" t="s">
        <v>105</v>
      </c>
      <c r="E105" s="188"/>
      <c r="F105" s="188"/>
      <c r="G105" s="188"/>
      <c r="H105" s="188"/>
      <c r="I105" s="188"/>
      <c r="J105" s="189">
        <f>J264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9" customFormat="1" ht="24.96" customHeight="1">
      <c r="A106" s="9"/>
      <c r="B106" s="179"/>
      <c r="C106" s="180"/>
      <c r="D106" s="181" t="s">
        <v>106</v>
      </c>
      <c r="E106" s="182"/>
      <c r="F106" s="182"/>
      <c r="G106" s="182"/>
      <c r="H106" s="182"/>
      <c r="I106" s="182"/>
      <c r="J106" s="183">
        <f>J266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hidden="1" s="10" customFormat="1" ht="19.92" customHeight="1">
      <c r="A107" s="10"/>
      <c r="B107" s="185"/>
      <c r="C107" s="186"/>
      <c r="D107" s="187" t="s">
        <v>308</v>
      </c>
      <c r="E107" s="188"/>
      <c r="F107" s="188"/>
      <c r="G107" s="188"/>
      <c r="H107" s="188"/>
      <c r="I107" s="188"/>
      <c r="J107" s="189">
        <f>J267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85"/>
      <c r="C108" s="186"/>
      <c r="D108" s="187" t="s">
        <v>309</v>
      </c>
      <c r="E108" s="188"/>
      <c r="F108" s="188"/>
      <c r="G108" s="188"/>
      <c r="H108" s="188"/>
      <c r="I108" s="188"/>
      <c r="J108" s="189">
        <f>J271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85"/>
      <c r="C109" s="186"/>
      <c r="D109" s="187" t="s">
        <v>310</v>
      </c>
      <c r="E109" s="188"/>
      <c r="F109" s="188"/>
      <c r="G109" s="188"/>
      <c r="H109" s="188"/>
      <c r="I109" s="188"/>
      <c r="J109" s="189">
        <f>J273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10" customFormat="1" ht="19.92" customHeight="1">
      <c r="A110" s="10"/>
      <c r="B110" s="185"/>
      <c r="C110" s="186"/>
      <c r="D110" s="187" t="s">
        <v>311</v>
      </c>
      <c r="E110" s="188"/>
      <c r="F110" s="188"/>
      <c r="G110" s="188"/>
      <c r="H110" s="188"/>
      <c r="I110" s="188"/>
      <c r="J110" s="189">
        <f>J275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10" customFormat="1" ht="19.92" customHeight="1">
      <c r="A111" s="10"/>
      <c r="B111" s="185"/>
      <c r="C111" s="186"/>
      <c r="D111" s="187" t="s">
        <v>312</v>
      </c>
      <c r="E111" s="188"/>
      <c r="F111" s="188"/>
      <c r="G111" s="188"/>
      <c r="H111" s="188"/>
      <c r="I111" s="188"/>
      <c r="J111" s="189">
        <f>J277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10" customFormat="1" ht="19.92" customHeight="1">
      <c r="A112" s="10"/>
      <c r="B112" s="185"/>
      <c r="C112" s="186"/>
      <c r="D112" s="187" t="s">
        <v>313</v>
      </c>
      <c r="E112" s="188"/>
      <c r="F112" s="188"/>
      <c r="G112" s="188"/>
      <c r="H112" s="188"/>
      <c r="I112" s="188"/>
      <c r="J112" s="189">
        <f>J289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hidden="1" s="10" customFormat="1" ht="19.92" customHeight="1">
      <c r="A113" s="10"/>
      <c r="B113" s="185"/>
      <c r="C113" s="186"/>
      <c r="D113" s="187" t="s">
        <v>107</v>
      </c>
      <c r="E113" s="188"/>
      <c r="F113" s="188"/>
      <c r="G113" s="188"/>
      <c r="H113" s="188"/>
      <c r="I113" s="188"/>
      <c r="J113" s="189">
        <f>J299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85"/>
      <c r="C114" s="186"/>
      <c r="D114" s="187" t="s">
        <v>314</v>
      </c>
      <c r="E114" s="188"/>
      <c r="F114" s="188"/>
      <c r="G114" s="188"/>
      <c r="H114" s="188"/>
      <c r="I114" s="188"/>
      <c r="J114" s="189">
        <f>J318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2" customFormat="1" ht="21.84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hidden="1" s="2" customFormat="1" ht="6.96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hidden="1"/>
    <row r="118" hidden="1"/>
    <row r="119" hidden="1"/>
    <row r="120" s="2" customFormat="1" ht="6.96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24.96" customHeight="1">
      <c r="A121" s="38"/>
      <c r="B121" s="39"/>
      <c r="C121" s="23" t="s">
        <v>108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6.5" customHeight="1">
      <c r="A124" s="38"/>
      <c r="B124" s="39"/>
      <c r="C124" s="40"/>
      <c r="D124" s="40"/>
      <c r="E124" s="174" t="str">
        <f>E7</f>
        <v>Rekonstrukce haly v areálu Kavyl v k.ú. Mohelno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2" customHeight="1">
      <c r="A125" s="38"/>
      <c r="B125" s="39"/>
      <c r="C125" s="32" t="s">
        <v>93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6.5" customHeight="1">
      <c r="A126" s="38"/>
      <c r="B126" s="39"/>
      <c r="C126" s="40"/>
      <c r="D126" s="40"/>
      <c r="E126" s="76" t="str">
        <f>E9</f>
        <v>SO02 - Nové konstrukce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2" customHeight="1">
      <c r="A128" s="38"/>
      <c r="B128" s="39"/>
      <c r="C128" s="32" t="s">
        <v>20</v>
      </c>
      <c r="D128" s="40"/>
      <c r="E128" s="40"/>
      <c r="F128" s="27" t="str">
        <f>F12</f>
        <v xml:space="preserve"> </v>
      </c>
      <c r="G128" s="40"/>
      <c r="H128" s="40"/>
      <c r="I128" s="32" t="s">
        <v>22</v>
      </c>
      <c r="J128" s="79" t="str">
        <f>IF(J12="","",J12)</f>
        <v>11.3.2021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6.96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5.15" customHeight="1">
      <c r="A130" s="38"/>
      <c r="B130" s="39"/>
      <c r="C130" s="32" t="s">
        <v>24</v>
      </c>
      <c r="D130" s="40"/>
      <c r="E130" s="40"/>
      <c r="F130" s="27" t="str">
        <f>E15</f>
        <v xml:space="preserve"> </v>
      </c>
      <c r="G130" s="40"/>
      <c r="H130" s="40"/>
      <c r="I130" s="32" t="s">
        <v>29</v>
      </c>
      <c r="J130" s="36" t="str">
        <f>E21</f>
        <v xml:space="preserve"> 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5.15" customHeight="1">
      <c r="A131" s="38"/>
      <c r="B131" s="39"/>
      <c r="C131" s="32" t="s">
        <v>27</v>
      </c>
      <c r="D131" s="40"/>
      <c r="E131" s="40"/>
      <c r="F131" s="27" t="str">
        <f>IF(E18="","",E18)</f>
        <v>Vyplň údaj</v>
      </c>
      <c r="G131" s="40"/>
      <c r="H131" s="40"/>
      <c r="I131" s="32" t="s">
        <v>31</v>
      </c>
      <c r="J131" s="36" t="str">
        <f>E24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10.32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11" customFormat="1" ht="29.28" customHeight="1">
      <c r="A133" s="191"/>
      <c r="B133" s="192"/>
      <c r="C133" s="193" t="s">
        <v>109</v>
      </c>
      <c r="D133" s="194" t="s">
        <v>59</v>
      </c>
      <c r="E133" s="194" t="s">
        <v>55</v>
      </c>
      <c r="F133" s="194" t="s">
        <v>56</v>
      </c>
      <c r="G133" s="194" t="s">
        <v>110</v>
      </c>
      <c r="H133" s="194" t="s">
        <v>111</v>
      </c>
      <c r="I133" s="194" t="s">
        <v>112</v>
      </c>
      <c r="J133" s="194" t="s">
        <v>97</v>
      </c>
      <c r="K133" s="195" t="s">
        <v>113</v>
      </c>
      <c r="L133" s="196"/>
      <c r="M133" s="100" t="s">
        <v>1</v>
      </c>
      <c r="N133" s="101" t="s">
        <v>38</v>
      </c>
      <c r="O133" s="101" t="s">
        <v>114</v>
      </c>
      <c r="P133" s="101" t="s">
        <v>115</v>
      </c>
      <c r="Q133" s="101" t="s">
        <v>116</v>
      </c>
      <c r="R133" s="101" t="s">
        <v>117</v>
      </c>
      <c r="S133" s="101" t="s">
        <v>118</v>
      </c>
      <c r="T133" s="102" t="s">
        <v>119</v>
      </c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</row>
    <row r="134" s="2" customFormat="1" ht="22.8" customHeight="1">
      <c r="A134" s="38"/>
      <c r="B134" s="39"/>
      <c r="C134" s="107" t="s">
        <v>120</v>
      </c>
      <c r="D134" s="40"/>
      <c r="E134" s="40"/>
      <c r="F134" s="40"/>
      <c r="G134" s="40"/>
      <c r="H134" s="40"/>
      <c r="I134" s="40"/>
      <c r="J134" s="197">
        <f>BK134</f>
        <v>0</v>
      </c>
      <c r="K134" s="40"/>
      <c r="L134" s="44"/>
      <c r="M134" s="103"/>
      <c r="N134" s="198"/>
      <c r="O134" s="104"/>
      <c r="P134" s="199">
        <f>P135+P266</f>
        <v>0</v>
      </c>
      <c r="Q134" s="104"/>
      <c r="R134" s="199">
        <f>R135+R266</f>
        <v>399.4494826699999</v>
      </c>
      <c r="S134" s="104"/>
      <c r="T134" s="200">
        <f>T135+T266</f>
        <v>28.406537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73</v>
      </c>
      <c r="AU134" s="17" t="s">
        <v>99</v>
      </c>
      <c r="BK134" s="201">
        <f>BK135+BK266</f>
        <v>0</v>
      </c>
    </row>
    <row r="135" s="12" customFormat="1" ht="25.92" customHeight="1">
      <c r="A135" s="12"/>
      <c r="B135" s="202"/>
      <c r="C135" s="203"/>
      <c r="D135" s="204" t="s">
        <v>73</v>
      </c>
      <c r="E135" s="205" t="s">
        <v>121</v>
      </c>
      <c r="F135" s="205" t="s">
        <v>122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P136+P145+P147+P186+P193+P196+P244+P264</f>
        <v>0</v>
      </c>
      <c r="Q135" s="210"/>
      <c r="R135" s="211">
        <f>R136+R145+R147+R186+R193+R196+R244+R264</f>
        <v>396.93053251999987</v>
      </c>
      <c r="S135" s="210"/>
      <c r="T135" s="212">
        <f>T136+T145+T147+T186+T193+T196+T244+T264</f>
        <v>28.406537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82</v>
      </c>
      <c r="AT135" s="214" t="s">
        <v>73</v>
      </c>
      <c r="AU135" s="214" t="s">
        <v>74</v>
      </c>
      <c r="AY135" s="213" t="s">
        <v>123</v>
      </c>
      <c r="BK135" s="215">
        <f>BK136+BK145+BK147+BK186+BK193+BK196+BK244+BK264</f>
        <v>0</v>
      </c>
    </row>
    <row r="136" s="12" customFormat="1" ht="22.8" customHeight="1">
      <c r="A136" s="12"/>
      <c r="B136" s="202"/>
      <c r="C136" s="203"/>
      <c r="D136" s="204" t="s">
        <v>73</v>
      </c>
      <c r="E136" s="216" t="s">
        <v>82</v>
      </c>
      <c r="F136" s="216" t="s">
        <v>124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SUM(P137:P144)</f>
        <v>0</v>
      </c>
      <c r="Q136" s="210"/>
      <c r="R136" s="211">
        <f>SUM(R137:R144)</f>
        <v>0</v>
      </c>
      <c r="S136" s="210"/>
      <c r="T136" s="212">
        <f>SUM(T137:T144)</f>
        <v>28.399999999999999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82</v>
      </c>
      <c r="AT136" s="214" t="s">
        <v>73</v>
      </c>
      <c r="AU136" s="214" t="s">
        <v>82</v>
      </c>
      <c r="AY136" s="213" t="s">
        <v>123</v>
      </c>
      <c r="BK136" s="215">
        <f>SUM(BK137:BK144)</f>
        <v>0</v>
      </c>
    </row>
    <row r="137" s="2" customFormat="1" ht="14.4" customHeight="1">
      <c r="A137" s="38"/>
      <c r="B137" s="39"/>
      <c r="C137" s="218" t="s">
        <v>82</v>
      </c>
      <c r="D137" s="218" t="s">
        <v>125</v>
      </c>
      <c r="E137" s="219" t="s">
        <v>315</v>
      </c>
      <c r="F137" s="220" t="s">
        <v>316</v>
      </c>
      <c r="G137" s="221" t="s">
        <v>138</v>
      </c>
      <c r="H137" s="222">
        <v>80</v>
      </c>
      <c r="I137" s="223"/>
      <c r="J137" s="224">
        <f>ROUND(I137*H137,2)</f>
        <v>0</v>
      </c>
      <c r="K137" s="220" t="s">
        <v>129</v>
      </c>
      <c r="L137" s="44"/>
      <c r="M137" s="225" t="s">
        <v>1</v>
      </c>
      <c r="N137" s="226" t="s">
        <v>39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0.35499999999999998</v>
      </c>
      <c r="T137" s="228">
        <f>S137*H137</f>
        <v>28.399999999999999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130</v>
      </c>
      <c r="AT137" s="229" t="s">
        <v>125</v>
      </c>
      <c r="AU137" s="229" t="s">
        <v>84</v>
      </c>
      <c r="AY137" s="17" t="s">
        <v>123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82</v>
      </c>
      <c r="BK137" s="230">
        <f>ROUND(I137*H137,2)</f>
        <v>0</v>
      </c>
      <c r="BL137" s="17" t="s">
        <v>130</v>
      </c>
      <c r="BM137" s="229" t="s">
        <v>317</v>
      </c>
    </row>
    <row r="138" s="2" customFormat="1" ht="24.15" customHeight="1">
      <c r="A138" s="38"/>
      <c r="B138" s="39"/>
      <c r="C138" s="218" t="s">
        <v>84</v>
      </c>
      <c r="D138" s="218" t="s">
        <v>125</v>
      </c>
      <c r="E138" s="219" t="s">
        <v>318</v>
      </c>
      <c r="F138" s="220" t="s">
        <v>319</v>
      </c>
      <c r="G138" s="221" t="s">
        <v>128</v>
      </c>
      <c r="H138" s="222">
        <v>27.215</v>
      </c>
      <c r="I138" s="223"/>
      <c r="J138" s="224">
        <f>ROUND(I138*H138,2)</f>
        <v>0</v>
      </c>
      <c r="K138" s="220" t="s">
        <v>129</v>
      </c>
      <c r="L138" s="44"/>
      <c r="M138" s="225" t="s">
        <v>1</v>
      </c>
      <c r="N138" s="226" t="s">
        <v>39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130</v>
      </c>
      <c r="AT138" s="229" t="s">
        <v>125</v>
      </c>
      <c r="AU138" s="229" t="s">
        <v>84</v>
      </c>
      <c r="AY138" s="17" t="s">
        <v>123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82</v>
      </c>
      <c r="BK138" s="230">
        <f>ROUND(I138*H138,2)</f>
        <v>0</v>
      </c>
      <c r="BL138" s="17" t="s">
        <v>130</v>
      </c>
      <c r="BM138" s="229" t="s">
        <v>320</v>
      </c>
    </row>
    <row r="139" s="13" customFormat="1">
      <c r="A139" s="13"/>
      <c r="B139" s="231"/>
      <c r="C139" s="232"/>
      <c r="D139" s="233" t="s">
        <v>132</v>
      </c>
      <c r="E139" s="234" t="s">
        <v>1</v>
      </c>
      <c r="F139" s="235" t="s">
        <v>321</v>
      </c>
      <c r="G139" s="232"/>
      <c r="H139" s="236">
        <v>27.215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132</v>
      </c>
      <c r="AU139" s="242" t="s">
        <v>84</v>
      </c>
      <c r="AV139" s="13" t="s">
        <v>84</v>
      </c>
      <c r="AW139" s="13" t="s">
        <v>30</v>
      </c>
      <c r="AX139" s="13" t="s">
        <v>82</v>
      </c>
      <c r="AY139" s="242" t="s">
        <v>123</v>
      </c>
    </row>
    <row r="140" s="2" customFormat="1" ht="24.15" customHeight="1">
      <c r="A140" s="38"/>
      <c r="B140" s="39"/>
      <c r="C140" s="218" t="s">
        <v>142</v>
      </c>
      <c r="D140" s="218" t="s">
        <v>125</v>
      </c>
      <c r="E140" s="219" t="s">
        <v>322</v>
      </c>
      <c r="F140" s="220" t="s">
        <v>323</v>
      </c>
      <c r="G140" s="221" t="s">
        <v>128</v>
      </c>
      <c r="H140" s="222">
        <v>54.43</v>
      </c>
      <c r="I140" s="223"/>
      <c r="J140" s="224">
        <f>ROUND(I140*H140,2)</f>
        <v>0</v>
      </c>
      <c r="K140" s="220" t="s">
        <v>129</v>
      </c>
      <c r="L140" s="44"/>
      <c r="M140" s="225" t="s">
        <v>1</v>
      </c>
      <c r="N140" s="226" t="s">
        <v>39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130</v>
      </c>
      <c r="AT140" s="229" t="s">
        <v>125</v>
      </c>
      <c r="AU140" s="229" t="s">
        <v>84</v>
      </c>
      <c r="AY140" s="17" t="s">
        <v>123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82</v>
      </c>
      <c r="BK140" s="230">
        <f>ROUND(I140*H140,2)</f>
        <v>0</v>
      </c>
      <c r="BL140" s="17" t="s">
        <v>130</v>
      </c>
      <c r="BM140" s="229" t="s">
        <v>324</v>
      </c>
    </row>
    <row r="141" s="13" customFormat="1">
      <c r="A141" s="13"/>
      <c r="B141" s="231"/>
      <c r="C141" s="232"/>
      <c r="D141" s="233" t="s">
        <v>132</v>
      </c>
      <c r="E141" s="234" t="s">
        <v>1</v>
      </c>
      <c r="F141" s="235" t="s">
        <v>325</v>
      </c>
      <c r="G141" s="232"/>
      <c r="H141" s="236">
        <v>54.43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132</v>
      </c>
      <c r="AU141" s="242" t="s">
        <v>84</v>
      </c>
      <c r="AV141" s="13" t="s">
        <v>84</v>
      </c>
      <c r="AW141" s="13" t="s">
        <v>30</v>
      </c>
      <c r="AX141" s="13" t="s">
        <v>82</v>
      </c>
      <c r="AY141" s="242" t="s">
        <v>123</v>
      </c>
    </row>
    <row r="142" s="2" customFormat="1" ht="24.15" customHeight="1">
      <c r="A142" s="38"/>
      <c r="B142" s="39"/>
      <c r="C142" s="218" t="s">
        <v>130</v>
      </c>
      <c r="D142" s="218" t="s">
        <v>125</v>
      </c>
      <c r="E142" s="219" t="s">
        <v>326</v>
      </c>
      <c r="F142" s="220" t="s">
        <v>327</v>
      </c>
      <c r="G142" s="221" t="s">
        <v>128</v>
      </c>
      <c r="H142" s="222">
        <v>54.43</v>
      </c>
      <c r="I142" s="223"/>
      <c r="J142" s="224">
        <f>ROUND(I142*H142,2)</f>
        <v>0</v>
      </c>
      <c r="K142" s="220" t="s">
        <v>129</v>
      </c>
      <c r="L142" s="44"/>
      <c r="M142" s="225" t="s">
        <v>1</v>
      </c>
      <c r="N142" s="226" t="s">
        <v>39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130</v>
      </c>
      <c r="AT142" s="229" t="s">
        <v>125</v>
      </c>
      <c r="AU142" s="229" t="s">
        <v>84</v>
      </c>
      <c r="AY142" s="17" t="s">
        <v>123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82</v>
      </c>
      <c r="BK142" s="230">
        <f>ROUND(I142*H142,2)</f>
        <v>0</v>
      </c>
      <c r="BL142" s="17" t="s">
        <v>130</v>
      </c>
      <c r="BM142" s="229" t="s">
        <v>328</v>
      </c>
    </row>
    <row r="143" s="13" customFormat="1">
      <c r="A143" s="13"/>
      <c r="B143" s="231"/>
      <c r="C143" s="232"/>
      <c r="D143" s="233" t="s">
        <v>132</v>
      </c>
      <c r="E143" s="234" t="s">
        <v>1</v>
      </c>
      <c r="F143" s="235" t="s">
        <v>325</v>
      </c>
      <c r="G143" s="232"/>
      <c r="H143" s="236">
        <v>54.43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132</v>
      </c>
      <c r="AU143" s="242" t="s">
        <v>84</v>
      </c>
      <c r="AV143" s="13" t="s">
        <v>84</v>
      </c>
      <c r="AW143" s="13" t="s">
        <v>30</v>
      </c>
      <c r="AX143" s="13" t="s">
        <v>82</v>
      </c>
      <c r="AY143" s="242" t="s">
        <v>123</v>
      </c>
    </row>
    <row r="144" s="2" customFormat="1" ht="24.15" customHeight="1">
      <c r="A144" s="38"/>
      <c r="B144" s="39"/>
      <c r="C144" s="218" t="s">
        <v>153</v>
      </c>
      <c r="D144" s="218" t="s">
        <v>125</v>
      </c>
      <c r="E144" s="219" t="s">
        <v>329</v>
      </c>
      <c r="F144" s="220" t="s">
        <v>330</v>
      </c>
      <c r="G144" s="221" t="s">
        <v>128</v>
      </c>
      <c r="H144" s="222">
        <v>27.215</v>
      </c>
      <c r="I144" s="223"/>
      <c r="J144" s="224">
        <f>ROUND(I144*H144,2)</f>
        <v>0</v>
      </c>
      <c r="K144" s="220" t="s">
        <v>129</v>
      </c>
      <c r="L144" s="44"/>
      <c r="M144" s="225" t="s">
        <v>1</v>
      </c>
      <c r="N144" s="226" t="s">
        <v>39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130</v>
      </c>
      <c r="AT144" s="229" t="s">
        <v>125</v>
      </c>
      <c r="AU144" s="229" t="s">
        <v>84</v>
      </c>
      <c r="AY144" s="17" t="s">
        <v>123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82</v>
      </c>
      <c r="BK144" s="230">
        <f>ROUND(I144*H144,2)</f>
        <v>0</v>
      </c>
      <c r="BL144" s="17" t="s">
        <v>130</v>
      </c>
      <c r="BM144" s="229" t="s">
        <v>331</v>
      </c>
    </row>
    <row r="145" s="12" customFormat="1" ht="22.8" customHeight="1">
      <c r="A145" s="12"/>
      <c r="B145" s="202"/>
      <c r="C145" s="203"/>
      <c r="D145" s="204" t="s">
        <v>73</v>
      </c>
      <c r="E145" s="216" t="s">
        <v>84</v>
      </c>
      <c r="F145" s="216" t="s">
        <v>332</v>
      </c>
      <c r="G145" s="203"/>
      <c r="H145" s="203"/>
      <c r="I145" s="206"/>
      <c r="J145" s="217">
        <f>BK145</f>
        <v>0</v>
      </c>
      <c r="K145" s="203"/>
      <c r="L145" s="208"/>
      <c r="M145" s="209"/>
      <c r="N145" s="210"/>
      <c r="O145" s="210"/>
      <c r="P145" s="211">
        <f>P146</f>
        <v>0</v>
      </c>
      <c r="Q145" s="210"/>
      <c r="R145" s="211">
        <f>R146</f>
        <v>8.6400000000000006</v>
      </c>
      <c r="S145" s="210"/>
      <c r="T145" s="21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82</v>
      </c>
      <c r="AT145" s="214" t="s">
        <v>73</v>
      </c>
      <c r="AU145" s="214" t="s">
        <v>82</v>
      </c>
      <c r="AY145" s="213" t="s">
        <v>123</v>
      </c>
      <c r="BK145" s="215">
        <f>BK146</f>
        <v>0</v>
      </c>
    </row>
    <row r="146" s="2" customFormat="1" ht="24.15" customHeight="1">
      <c r="A146" s="38"/>
      <c r="B146" s="39"/>
      <c r="C146" s="218" t="s">
        <v>134</v>
      </c>
      <c r="D146" s="218" t="s">
        <v>125</v>
      </c>
      <c r="E146" s="219" t="s">
        <v>333</v>
      </c>
      <c r="F146" s="220" t="s">
        <v>334</v>
      </c>
      <c r="G146" s="221" t="s">
        <v>138</v>
      </c>
      <c r="H146" s="222">
        <v>80</v>
      </c>
      <c r="I146" s="223"/>
      <c r="J146" s="224">
        <f>ROUND(I146*H146,2)</f>
        <v>0</v>
      </c>
      <c r="K146" s="220" t="s">
        <v>129</v>
      </c>
      <c r="L146" s="44"/>
      <c r="M146" s="225" t="s">
        <v>1</v>
      </c>
      <c r="N146" s="226" t="s">
        <v>39</v>
      </c>
      <c r="O146" s="91"/>
      <c r="P146" s="227">
        <f>O146*H146</f>
        <v>0</v>
      </c>
      <c r="Q146" s="227">
        <v>0.108</v>
      </c>
      <c r="R146" s="227">
        <f>Q146*H146</f>
        <v>8.6400000000000006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130</v>
      </c>
      <c r="AT146" s="229" t="s">
        <v>125</v>
      </c>
      <c r="AU146" s="229" t="s">
        <v>84</v>
      </c>
      <c r="AY146" s="17" t="s">
        <v>123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82</v>
      </c>
      <c r="BK146" s="230">
        <f>ROUND(I146*H146,2)</f>
        <v>0</v>
      </c>
      <c r="BL146" s="17" t="s">
        <v>130</v>
      </c>
      <c r="BM146" s="229" t="s">
        <v>335</v>
      </c>
    </row>
    <row r="147" s="12" customFormat="1" ht="22.8" customHeight="1">
      <c r="A147" s="12"/>
      <c r="B147" s="202"/>
      <c r="C147" s="203"/>
      <c r="D147" s="204" t="s">
        <v>73</v>
      </c>
      <c r="E147" s="216" t="s">
        <v>142</v>
      </c>
      <c r="F147" s="216" t="s">
        <v>336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SUM(P148:P185)</f>
        <v>0</v>
      </c>
      <c r="Q147" s="210"/>
      <c r="R147" s="211">
        <f>SUM(R148:R185)</f>
        <v>16.054942879999999</v>
      </c>
      <c r="S147" s="210"/>
      <c r="T147" s="212">
        <f>SUM(T148:T185)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82</v>
      </c>
      <c r="AT147" s="214" t="s">
        <v>73</v>
      </c>
      <c r="AU147" s="214" t="s">
        <v>82</v>
      </c>
      <c r="AY147" s="213" t="s">
        <v>123</v>
      </c>
      <c r="BK147" s="215">
        <f>SUM(BK148:BK185)</f>
        <v>0</v>
      </c>
    </row>
    <row r="148" s="2" customFormat="1" ht="24.15" customHeight="1">
      <c r="A148" s="38"/>
      <c r="B148" s="39"/>
      <c r="C148" s="218" t="s">
        <v>161</v>
      </c>
      <c r="D148" s="218" t="s">
        <v>125</v>
      </c>
      <c r="E148" s="219" t="s">
        <v>337</v>
      </c>
      <c r="F148" s="220" t="s">
        <v>338</v>
      </c>
      <c r="G148" s="221" t="s">
        <v>138</v>
      </c>
      <c r="H148" s="222">
        <v>21.789999999999999</v>
      </c>
      <c r="I148" s="223"/>
      <c r="J148" s="224">
        <f>ROUND(I148*H148,2)</f>
        <v>0</v>
      </c>
      <c r="K148" s="220" t="s">
        <v>129</v>
      </c>
      <c r="L148" s="44"/>
      <c r="M148" s="225" t="s">
        <v>1</v>
      </c>
      <c r="N148" s="226" t="s">
        <v>39</v>
      </c>
      <c r="O148" s="91"/>
      <c r="P148" s="227">
        <f>O148*H148</f>
        <v>0</v>
      </c>
      <c r="Q148" s="227">
        <v>0.54605000000000004</v>
      </c>
      <c r="R148" s="227">
        <f>Q148*H148</f>
        <v>11.898429500000001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130</v>
      </c>
      <c r="AT148" s="229" t="s">
        <v>125</v>
      </c>
      <c r="AU148" s="229" t="s">
        <v>84</v>
      </c>
      <c r="AY148" s="17" t="s">
        <v>123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82</v>
      </c>
      <c r="BK148" s="230">
        <f>ROUND(I148*H148,2)</f>
        <v>0</v>
      </c>
      <c r="BL148" s="17" t="s">
        <v>130</v>
      </c>
      <c r="BM148" s="229" t="s">
        <v>339</v>
      </c>
    </row>
    <row r="149" s="13" customFormat="1">
      <c r="A149" s="13"/>
      <c r="B149" s="231"/>
      <c r="C149" s="232"/>
      <c r="D149" s="233" t="s">
        <v>132</v>
      </c>
      <c r="E149" s="234" t="s">
        <v>1</v>
      </c>
      <c r="F149" s="235" t="s">
        <v>340</v>
      </c>
      <c r="G149" s="232"/>
      <c r="H149" s="236">
        <v>21.789999999999999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132</v>
      </c>
      <c r="AU149" s="242" t="s">
        <v>84</v>
      </c>
      <c r="AV149" s="13" t="s">
        <v>84</v>
      </c>
      <c r="AW149" s="13" t="s">
        <v>30</v>
      </c>
      <c r="AX149" s="13" t="s">
        <v>82</v>
      </c>
      <c r="AY149" s="242" t="s">
        <v>123</v>
      </c>
    </row>
    <row r="150" s="2" customFormat="1" ht="37.8" customHeight="1">
      <c r="A150" s="38"/>
      <c r="B150" s="39"/>
      <c r="C150" s="218" t="s">
        <v>169</v>
      </c>
      <c r="D150" s="218" t="s">
        <v>125</v>
      </c>
      <c r="E150" s="219" t="s">
        <v>341</v>
      </c>
      <c r="F150" s="220" t="s">
        <v>342</v>
      </c>
      <c r="G150" s="221" t="s">
        <v>138</v>
      </c>
      <c r="H150" s="222">
        <v>0.25</v>
      </c>
      <c r="I150" s="223"/>
      <c r="J150" s="224">
        <f>ROUND(I150*H150,2)</f>
        <v>0</v>
      </c>
      <c r="K150" s="220" t="s">
        <v>129</v>
      </c>
      <c r="L150" s="44"/>
      <c r="M150" s="225" t="s">
        <v>1</v>
      </c>
      <c r="N150" s="226" t="s">
        <v>39</v>
      </c>
      <c r="O150" s="91"/>
      <c r="P150" s="227">
        <f>O150*H150</f>
        <v>0</v>
      </c>
      <c r="Q150" s="227">
        <v>0.14854000000000001</v>
      </c>
      <c r="R150" s="227">
        <f>Q150*H150</f>
        <v>0.037135000000000001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130</v>
      </c>
      <c r="AT150" s="229" t="s">
        <v>125</v>
      </c>
      <c r="AU150" s="229" t="s">
        <v>84</v>
      </c>
      <c r="AY150" s="17" t="s">
        <v>123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82</v>
      </c>
      <c r="BK150" s="230">
        <f>ROUND(I150*H150,2)</f>
        <v>0</v>
      </c>
      <c r="BL150" s="17" t="s">
        <v>130</v>
      </c>
      <c r="BM150" s="229" t="s">
        <v>343</v>
      </c>
    </row>
    <row r="151" s="13" customFormat="1">
      <c r="A151" s="13"/>
      <c r="B151" s="231"/>
      <c r="C151" s="232"/>
      <c r="D151" s="233" t="s">
        <v>132</v>
      </c>
      <c r="E151" s="234" t="s">
        <v>1</v>
      </c>
      <c r="F151" s="235" t="s">
        <v>344</v>
      </c>
      <c r="G151" s="232"/>
      <c r="H151" s="236">
        <v>0.25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132</v>
      </c>
      <c r="AU151" s="242" t="s">
        <v>84</v>
      </c>
      <c r="AV151" s="13" t="s">
        <v>84</v>
      </c>
      <c r="AW151" s="13" t="s">
        <v>30</v>
      </c>
      <c r="AX151" s="13" t="s">
        <v>82</v>
      </c>
      <c r="AY151" s="242" t="s">
        <v>123</v>
      </c>
    </row>
    <row r="152" s="2" customFormat="1" ht="24.15" customHeight="1">
      <c r="A152" s="38"/>
      <c r="B152" s="39"/>
      <c r="C152" s="218" t="s">
        <v>140</v>
      </c>
      <c r="D152" s="218" t="s">
        <v>125</v>
      </c>
      <c r="E152" s="219" t="s">
        <v>345</v>
      </c>
      <c r="F152" s="220" t="s">
        <v>346</v>
      </c>
      <c r="G152" s="221" t="s">
        <v>138</v>
      </c>
      <c r="H152" s="222">
        <v>0.25</v>
      </c>
      <c r="I152" s="223"/>
      <c r="J152" s="224">
        <f>ROUND(I152*H152,2)</f>
        <v>0</v>
      </c>
      <c r="K152" s="220" t="s">
        <v>129</v>
      </c>
      <c r="L152" s="44"/>
      <c r="M152" s="225" t="s">
        <v>1</v>
      </c>
      <c r="N152" s="226" t="s">
        <v>39</v>
      </c>
      <c r="O152" s="91"/>
      <c r="P152" s="227">
        <f>O152*H152</f>
        <v>0</v>
      </c>
      <c r="Q152" s="227">
        <v>0.16017000000000001</v>
      </c>
      <c r="R152" s="227">
        <f>Q152*H152</f>
        <v>0.040042500000000002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130</v>
      </c>
      <c r="AT152" s="229" t="s">
        <v>125</v>
      </c>
      <c r="AU152" s="229" t="s">
        <v>84</v>
      </c>
      <c r="AY152" s="17" t="s">
        <v>123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82</v>
      </c>
      <c r="BK152" s="230">
        <f>ROUND(I152*H152,2)</f>
        <v>0</v>
      </c>
      <c r="BL152" s="17" t="s">
        <v>130</v>
      </c>
      <c r="BM152" s="229" t="s">
        <v>347</v>
      </c>
    </row>
    <row r="153" s="13" customFormat="1">
      <c r="A153" s="13"/>
      <c r="B153" s="231"/>
      <c r="C153" s="232"/>
      <c r="D153" s="233" t="s">
        <v>132</v>
      </c>
      <c r="E153" s="234" t="s">
        <v>1</v>
      </c>
      <c r="F153" s="235" t="s">
        <v>348</v>
      </c>
      <c r="G153" s="232"/>
      <c r="H153" s="236">
        <v>0.25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132</v>
      </c>
      <c r="AU153" s="242" t="s">
        <v>84</v>
      </c>
      <c r="AV153" s="13" t="s">
        <v>84</v>
      </c>
      <c r="AW153" s="13" t="s">
        <v>30</v>
      </c>
      <c r="AX153" s="13" t="s">
        <v>82</v>
      </c>
      <c r="AY153" s="242" t="s">
        <v>123</v>
      </c>
    </row>
    <row r="154" s="2" customFormat="1" ht="14.4" customHeight="1">
      <c r="A154" s="38"/>
      <c r="B154" s="39"/>
      <c r="C154" s="218" t="s">
        <v>178</v>
      </c>
      <c r="D154" s="218" t="s">
        <v>125</v>
      </c>
      <c r="E154" s="219" t="s">
        <v>349</v>
      </c>
      <c r="F154" s="220" t="s">
        <v>350</v>
      </c>
      <c r="G154" s="221" t="s">
        <v>128</v>
      </c>
      <c r="H154" s="222">
        <v>0.045999999999999999</v>
      </c>
      <c r="I154" s="223"/>
      <c r="J154" s="224">
        <f>ROUND(I154*H154,2)</f>
        <v>0</v>
      </c>
      <c r="K154" s="220" t="s">
        <v>129</v>
      </c>
      <c r="L154" s="44"/>
      <c r="M154" s="225" t="s">
        <v>1</v>
      </c>
      <c r="N154" s="226" t="s">
        <v>39</v>
      </c>
      <c r="O154" s="91"/>
      <c r="P154" s="227">
        <f>O154*H154</f>
        <v>0</v>
      </c>
      <c r="Q154" s="227">
        <v>2.45329</v>
      </c>
      <c r="R154" s="227">
        <f>Q154*H154</f>
        <v>0.11285133999999999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130</v>
      </c>
      <c r="AT154" s="229" t="s">
        <v>125</v>
      </c>
      <c r="AU154" s="229" t="s">
        <v>84</v>
      </c>
      <c r="AY154" s="17" t="s">
        <v>123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82</v>
      </c>
      <c r="BK154" s="230">
        <f>ROUND(I154*H154,2)</f>
        <v>0</v>
      </c>
      <c r="BL154" s="17" t="s">
        <v>130</v>
      </c>
      <c r="BM154" s="229" t="s">
        <v>351</v>
      </c>
    </row>
    <row r="155" s="13" customFormat="1">
      <c r="A155" s="13"/>
      <c r="B155" s="231"/>
      <c r="C155" s="232"/>
      <c r="D155" s="233" t="s">
        <v>132</v>
      </c>
      <c r="E155" s="234" t="s">
        <v>1</v>
      </c>
      <c r="F155" s="235" t="s">
        <v>352</v>
      </c>
      <c r="G155" s="232"/>
      <c r="H155" s="236">
        <v>0.045999999999999999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132</v>
      </c>
      <c r="AU155" s="242" t="s">
        <v>84</v>
      </c>
      <c r="AV155" s="13" t="s">
        <v>84</v>
      </c>
      <c r="AW155" s="13" t="s">
        <v>30</v>
      </c>
      <c r="AX155" s="13" t="s">
        <v>82</v>
      </c>
      <c r="AY155" s="242" t="s">
        <v>123</v>
      </c>
    </row>
    <row r="156" s="2" customFormat="1" ht="24.15" customHeight="1">
      <c r="A156" s="38"/>
      <c r="B156" s="39"/>
      <c r="C156" s="218" t="s">
        <v>184</v>
      </c>
      <c r="D156" s="218" t="s">
        <v>125</v>
      </c>
      <c r="E156" s="219" t="s">
        <v>353</v>
      </c>
      <c r="F156" s="220" t="s">
        <v>354</v>
      </c>
      <c r="G156" s="221" t="s">
        <v>138</v>
      </c>
      <c r="H156" s="222">
        <v>0.60999999999999999</v>
      </c>
      <c r="I156" s="223"/>
      <c r="J156" s="224">
        <f>ROUND(I156*H156,2)</f>
        <v>0</v>
      </c>
      <c r="K156" s="220" t="s">
        <v>129</v>
      </c>
      <c r="L156" s="44"/>
      <c r="M156" s="225" t="s">
        <v>1</v>
      </c>
      <c r="N156" s="226" t="s">
        <v>39</v>
      </c>
      <c r="O156" s="91"/>
      <c r="P156" s="227">
        <f>O156*H156</f>
        <v>0</v>
      </c>
      <c r="Q156" s="227">
        <v>0.0027499999999999998</v>
      </c>
      <c r="R156" s="227">
        <f>Q156*H156</f>
        <v>0.0016775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130</v>
      </c>
      <c r="AT156" s="229" t="s">
        <v>125</v>
      </c>
      <c r="AU156" s="229" t="s">
        <v>84</v>
      </c>
      <c r="AY156" s="17" t="s">
        <v>123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82</v>
      </c>
      <c r="BK156" s="230">
        <f>ROUND(I156*H156,2)</f>
        <v>0</v>
      </c>
      <c r="BL156" s="17" t="s">
        <v>130</v>
      </c>
      <c r="BM156" s="229" t="s">
        <v>355</v>
      </c>
    </row>
    <row r="157" s="13" customFormat="1">
      <c r="A157" s="13"/>
      <c r="B157" s="231"/>
      <c r="C157" s="232"/>
      <c r="D157" s="233" t="s">
        <v>132</v>
      </c>
      <c r="E157" s="234" t="s">
        <v>1</v>
      </c>
      <c r="F157" s="235" t="s">
        <v>356</v>
      </c>
      <c r="G157" s="232"/>
      <c r="H157" s="236">
        <v>0.60999999999999999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132</v>
      </c>
      <c r="AU157" s="242" t="s">
        <v>84</v>
      </c>
      <c r="AV157" s="13" t="s">
        <v>84</v>
      </c>
      <c r="AW157" s="13" t="s">
        <v>30</v>
      </c>
      <c r="AX157" s="13" t="s">
        <v>82</v>
      </c>
      <c r="AY157" s="242" t="s">
        <v>123</v>
      </c>
    </row>
    <row r="158" s="2" customFormat="1" ht="24.15" customHeight="1">
      <c r="A158" s="38"/>
      <c r="B158" s="39"/>
      <c r="C158" s="218" t="s">
        <v>191</v>
      </c>
      <c r="D158" s="218" t="s">
        <v>125</v>
      </c>
      <c r="E158" s="219" t="s">
        <v>357</v>
      </c>
      <c r="F158" s="220" t="s">
        <v>358</v>
      </c>
      <c r="G158" s="221" t="s">
        <v>138</v>
      </c>
      <c r="H158" s="222">
        <v>0.60999999999999999</v>
      </c>
      <c r="I158" s="223"/>
      <c r="J158" s="224">
        <f>ROUND(I158*H158,2)</f>
        <v>0</v>
      </c>
      <c r="K158" s="220" t="s">
        <v>129</v>
      </c>
      <c r="L158" s="44"/>
      <c r="M158" s="225" t="s">
        <v>1</v>
      </c>
      <c r="N158" s="226" t="s">
        <v>39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130</v>
      </c>
      <c r="AT158" s="229" t="s">
        <v>125</v>
      </c>
      <c r="AU158" s="229" t="s">
        <v>84</v>
      </c>
      <c r="AY158" s="17" t="s">
        <v>123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82</v>
      </c>
      <c r="BK158" s="230">
        <f>ROUND(I158*H158,2)</f>
        <v>0</v>
      </c>
      <c r="BL158" s="17" t="s">
        <v>130</v>
      </c>
      <c r="BM158" s="229" t="s">
        <v>359</v>
      </c>
    </row>
    <row r="159" s="2" customFormat="1" ht="14.4" customHeight="1">
      <c r="A159" s="38"/>
      <c r="B159" s="39"/>
      <c r="C159" s="218" t="s">
        <v>196</v>
      </c>
      <c r="D159" s="218" t="s">
        <v>125</v>
      </c>
      <c r="E159" s="219" t="s">
        <v>360</v>
      </c>
      <c r="F159" s="220" t="s">
        <v>361</v>
      </c>
      <c r="G159" s="221" t="s">
        <v>233</v>
      </c>
      <c r="H159" s="222">
        <v>0.55400000000000005</v>
      </c>
      <c r="I159" s="223"/>
      <c r="J159" s="224">
        <f>ROUND(I159*H159,2)</f>
        <v>0</v>
      </c>
      <c r="K159" s="220" t="s">
        <v>129</v>
      </c>
      <c r="L159" s="44"/>
      <c r="M159" s="225" t="s">
        <v>1</v>
      </c>
      <c r="N159" s="226" t="s">
        <v>39</v>
      </c>
      <c r="O159" s="91"/>
      <c r="P159" s="227">
        <f>O159*H159</f>
        <v>0</v>
      </c>
      <c r="Q159" s="227">
        <v>1.04922</v>
      </c>
      <c r="R159" s="227">
        <f>Q159*H159</f>
        <v>0.58126788000000007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130</v>
      </c>
      <c r="AT159" s="229" t="s">
        <v>125</v>
      </c>
      <c r="AU159" s="229" t="s">
        <v>84</v>
      </c>
      <c r="AY159" s="17" t="s">
        <v>123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82</v>
      </c>
      <c r="BK159" s="230">
        <f>ROUND(I159*H159,2)</f>
        <v>0</v>
      </c>
      <c r="BL159" s="17" t="s">
        <v>130</v>
      </c>
      <c r="BM159" s="229" t="s">
        <v>362</v>
      </c>
    </row>
    <row r="160" s="13" customFormat="1">
      <c r="A160" s="13"/>
      <c r="B160" s="231"/>
      <c r="C160" s="232"/>
      <c r="D160" s="233" t="s">
        <v>132</v>
      </c>
      <c r="E160" s="234" t="s">
        <v>1</v>
      </c>
      <c r="F160" s="235" t="s">
        <v>363</v>
      </c>
      <c r="G160" s="232"/>
      <c r="H160" s="236">
        <v>0.0089999999999999993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132</v>
      </c>
      <c r="AU160" s="242" t="s">
        <v>84</v>
      </c>
      <c r="AV160" s="13" t="s">
        <v>84</v>
      </c>
      <c r="AW160" s="13" t="s">
        <v>30</v>
      </c>
      <c r="AX160" s="13" t="s">
        <v>74</v>
      </c>
      <c r="AY160" s="242" t="s">
        <v>123</v>
      </c>
    </row>
    <row r="161" s="13" customFormat="1">
      <c r="A161" s="13"/>
      <c r="B161" s="231"/>
      <c r="C161" s="232"/>
      <c r="D161" s="233" t="s">
        <v>132</v>
      </c>
      <c r="E161" s="234" t="s">
        <v>1</v>
      </c>
      <c r="F161" s="235" t="s">
        <v>364</v>
      </c>
      <c r="G161" s="232"/>
      <c r="H161" s="236">
        <v>0.54500000000000004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132</v>
      </c>
      <c r="AU161" s="242" t="s">
        <v>84</v>
      </c>
      <c r="AV161" s="13" t="s">
        <v>84</v>
      </c>
      <c r="AW161" s="13" t="s">
        <v>30</v>
      </c>
      <c r="AX161" s="13" t="s">
        <v>74</v>
      </c>
      <c r="AY161" s="242" t="s">
        <v>123</v>
      </c>
    </row>
    <row r="162" s="14" customFormat="1">
      <c r="A162" s="14"/>
      <c r="B162" s="243"/>
      <c r="C162" s="244"/>
      <c r="D162" s="233" t="s">
        <v>132</v>
      </c>
      <c r="E162" s="245" t="s">
        <v>1</v>
      </c>
      <c r="F162" s="246" t="s">
        <v>148</v>
      </c>
      <c r="G162" s="244"/>
      <c r="H162" s="247">
        <v>0.55400000000000005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132</v>
      </c>
      <c r="AU162" s="253" t="s">
        <v>84</v>
      </c>
      <c r="AV162" s="14" t="s">
        <v>130</v>
      </c>
      <c r="AW162" s="14" t="s">
        <v>30</v>
      </c>
      <c r="AX162" s="14" t="s">
        <v>82</v>
      </c>
      <c r="AY162" s="253" t="s">
        <v>123</v>
      </c>
    </row>
    <row r="163" s="2" customFormat="1" ht="24.15" customHeight="1">
      <c r="A163" s="38"/>
      <c r="B163" s="39"/>
      <c r="C163" s="218" t="s">
        <v>201</v>
      </c>
      <c r="D163" s="218" t="s">
        <v>125</v>
      </c>
      <c r="E163" s="219" t="s">
        <v>365</v>
      </c>
      <c r="F163" s="220" t="s">
        <v>366</v>
      </c>
      <c r="G163" s="221" t="s">
        <v>233</v>
      </c>
      <c r="H163" s="222">
        <v>0.36499999999999999</v>
      </c>
      <c r="I163" s="223"/>
      <c r="J163" s="224">
        <f>ROUND(I163*H163,2)</f>
        <v>0</v>
      </c>
      <c r="K163" s="220" t="s">
        <v>129</v>
      </c>
      <c r="L163" s="44"/>
      <c r="M163" s="225" t="s">
        <v>1</v>
      </c>
      <c r="N163" s="226" t="s">
        <v>39</v>
      </c>
      <c r="O163" s="91"/>
      <c r="P163" s="227">
        <f>O163*H163</f>
        <v>0</v>
      </c>
      <c r="Q163" s="227">
        <v>0.019539999999999998</v>
      </c>
      <c r="R163" s="227">
        <f>Q163*H163</f>
        <v>0.0071320999999999989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130</v>
      </c>
      <c r="AT163" s="229" t="s">
        <v>125</v>
      </c>
      <c r="AU163" s="229" t="s">
        <v>84</v>
      </c>
      <c r="AY163" s="17" t="s">
        <v>123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82</v>
      </c>
      <c r="BK163" s="230">
        <f>ROUND(I163*H163,2)</f>
        <v>0</v>
      </c>
      <c r="BL163" s="17" t="s">
        <v>130</v>
      </c>
      <c r="BM163" s="229" t="s">
        <v>367</v>
      </c>
    </row>
    <row r="164" s="13" customFormat="1">
      <c r="A164" s="13"/>
      <c r="B164" s="231"/>
      <c r="C164" s="232"/>
      <c r="D164" s="233" t="s">
        <v>132</v>
      </c>
      <c r="E164" s="234" t="s">
        <v>1</v>
      </c>
      <c r="F164" s="235" t="s">
        <v>368</v>
      </c>
      <c r="G164" s="232"/>
      <c r="H164" s="236">
        <v>0.21099999999999999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132</v>
      </c>
      <c r="AU164" s="242" t="s">
        <v>84</v>
      </c>
      <c r="AV164" s="13" t="s">
        <v>84</v>
      </c>
      <c r="AW164" s="13" t="s">
        <v>30</v>
      </c>
      <c r="AX164" s="13" t="s">
        <v>74</v>
      </c>
      <c r="AY164" s="242" t="s">
        <v>123</v>
      </c>
    </row>
    <row r="165" s="13" customFormat="1">
      <c r="A165" s="13"/>
      <c r="B165" s="231"/>
      <c r="C165" s="232"/>
      <c r="D165" s="233" t="s">
        <v>132</v>
      </c>
      <c r="E165" s="234" t="s">
        <v>1</v>
      </c>
      <c r="F165" s="235" t="s">
        <v>369</v>
      </c>
      <c r="G165" s="232"/>
      <c r="H165" s="236">
        <v>0.154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132</v>
      </c>
      <c r="AU165" s="242" t="s">
        <v>84</v>
      </c>
      <c r="AV165" s="13" t="s">
        <v>84</v>
      </c>
      <c r="AW165" s="13" t="s">
        <v>30</v>
      </c>
      <c r="AX165" s="13" t="s">
        <v>74</v>
      </c>
      <c r="AY165" s="242" t="s">
        <v>123</v>
      </c>
    </row>
    <row r="166" s="14" customFormat="1">
      <c r="A166" s="14"/>
      <c r="B166" s="243"/>
      <c r="C166" s="244"/>
      <c r="D166" s="233" t="s">
        <v>132</v>
      </c>
      <c r="E166" s="245" t="s">
        <v>1</v>
      </c>
      <c r="F166" s="246" t="s">
        <v>148</v>
      </c>
      <c r="G166" s="244"/>
      <c r="H166" s="247">
        <v>0.36499999999999999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132</v>
      </c>
      <c r="AU166" s="253" t="s">
        <v>84</v>
      </c>
      <c r="AV166" s="14" t="s">
        <v>130</v>
      </c>
      <c r="AW166" s="14" t="s">
        <v>30</v>
      </c>
      <c r="AX166" s="14" t="s">
        <v>82</v>
      </c>
      <c r="AY166" s="253" t="s">
        <v>123</v>
      </c>
    </row>
    <row r="167" s="2" customFormat="1" ht="14.4" customHeight="1">
      <c r="A167" s="38"/>
      <c r="B167" s="39"/>
      <c r="C167" s="269" t="s">
        <v>8</v>
      </c>
      <c r="D167" s="269" t="s">
        <v>370</v>
      </c>
      <c r="E167" s="270" t="s">
        <v>371</v>
      </c>
      <c r="F167" s="271" t="s">
        <v>372</v>
      </c>
      <c r="G167" s="272" t="s">
        <v>233</v>
      </c>
      <c r="H167" s="273">
        <v>0.36499999999999999</v>
      </c>
      <c r="I167" s="274"/>
      <c r="J167" s="275">
        <f>ROUND(I167*H167,2)</f>
        <v>0</v>
      </c>
      <c r="K167" s="271" t="s">
        <v>129</v>
      </c>
      <c r="L167" s="276"/>
      <c r="M167" s="277" t="s">
        <v>1</v>
      </c>
      <c r="N167" s="278" t="s">
        <v>39</v>
      </c>
      <c r="O167" s="91"/>
      <c r="P167" s="227">
        <f>O167*H167</f>
        <v>0</v>
      </c>
      <c r="Q167" s="227">
        <v>1</v>
      </c>
      <c r="R167" s="227">
        <f>Q167*H167</f>
        <v>0.36499999999999999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169</v>
      </c>
      <c r="AT167" s="229" t="s">
        <v>370</v>
      </c>
      <c r="AU167" s="229" t="s">
        <v>84</v>
      </c>
      <c r="AY167" s="17" t="s">
        <v>123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82</v>
      </c>
      <c r="BK167" s="230">
        <f>ROUND(I167*H167,2)</f>
        <v>0</v>
      </c>
      <c r="BL167" s="17" t="s">
        <v>130</v>
      </c>
      <c r="BM167" s="229" t="s">
        <v>373</v>
      </c>
    </row>
    <row r="168" s="2" customFormat="1" ht="24.15" customHeight="1">
      <c r="A168" s="38"/>
      <c r="B168" s="39"/>
      <c r="C168" s="218" t="s">
        <v>210</v>
      </c>
      <c r="D168" s="218" t="s">
        <v>125</v>
      </c>
      <c r="E168" s="219" t="s">
        <v>374</v>
      </c>
      <c r="F168" s="220" t="s">
        <v>375</v>
      </c>
      <c r="G168" s="221" t="s">
        <v>233</v>
      </c>
      <c r="H168" s="222">
        <v>0.024</v>
      </c>
      <c r="I168" s="223"/>
      <c r="J168" s="224">
        <f>ROUND(I168*H168,2)</f>
        <v>0</v>
      </c>
      <c r="K168" s="220" t="s">
        <v>129</v>
      </c>
      <c r="L168" s="44"/>
      <c r="M168" s="225" t="s">
        <v>1</v>
      </c>
      <c r="N168" s="226" t="s">
        <v>39</v>
      </c>
      <c r="O168" s="91"/>
      <c r="P168" s="227">
        <f>O168*H168</f>
        <v>0</v>
      </c>
      <c r="Q168" s="227">
        <v>0.017090000000000001</v>
      </c>
      <c r="R168" s="227">
        <f>Q168*H168</f>
        <v>0.00041016000000000002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130</v>
      </c>
      <c r="AT168" s="229" t="s">
        <v>125</v>
      </c>
      <c r="AU168" s="229" t="s">
        <v>84</v>
      </c>
      <c r="AY168" s="17" t="s">
        <v>123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82</v>
      </c>
      <c r="BK168" s="230">
        <f>ROUND(I168*H168,2)</f>
        <v>0</v>
      </c>
      <c r="BL168" s="17" t="s">
        <v>130</v>
      </c>
      <c r="BM168" s="229" t="s">
        <v>376</v>
      </c>
    </row>
    <row r="169" s="13" customFormat="1">
      <c r="A169" s="13"/>
      <c r="B169" s="231"/>
      <c r="C169" s="232"/>
      <c r="D169" s="233" t="s">
        <v>132</v>
      </c>
      <c r="E169" s="234" t="s">
        <v>1</v>
      </c>
      <c r="F169" s="235" t="s">
        <v>377</v>
      </c>
      <c r="G169" s="232"/>
      <c r="H169" s="236">
        <v>0.024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132</v>
      </c>
      <c r="AU169" s="242" t="s">
        <v>84</v>
      </c>
      <c r="AV169" s="13" t="s">
        <v>84</v>
      </c>
      <c r="AW169" s="13" t="s">
        <v>30</v>
      </c>
      <c r="AX169" s="13" t="s">
        <v>82</v>
      </c>
      <c r="AY169" s="242" t="s">
        <v>123</v>
      </c>
    </row>
    <row r="170" s="2" customFormat="1" ht="14.4" customHeight="1">
      <c r="A170" s="38"/>
      <c r="B170" s="39"/>
      <c r="C170" s="269" t="s">
        <v>215</v>
      </c>
      <c r="D170" s="269" t="s">
        <v>370</v>
      </c>
      <c r="E170" s="270" t="s">
        <v>378</v>
      </c>
      <c r="F170" s="271" t="s">
        <v>379</v>
      </c>
      <c r="G170" s="272" t="s">
        <v>233</v>
      </c>
      <c r="H170" s="273">
        <v>0.024</v>
      </c>
      <c r="I170" s="274"/>
      <c r="J170" s="275">
        <f>ROUND(I170*H170,2)</f>
        <v>0</v>
      </c>
      <c r="K170" s="271" t="s">
        <v>129</v>
      </c>
      <c r="L170" s="276"/>
      <c r="M170" s="277" t="s">
        <v>1</v>
      </c>
      <c r="N170" s="278" t="s">
        <v>39</v>
      </c>
      <c r="O170" s="91"/>
      <c r="P170" s="227">
        <f>O170*H170</f>
        <v>0</v>
      </c>
      <c r="Q170" s="227">
        <v>1</v>
      </c>
      <c r="R170" s="227">
        <f>Q170*H170</f>
        <v>0.024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169</v>
      </c>
      <c r="AT170" s="229" t="s">
        <v>370</v>
      </c>
      <c r="AU170" s="229" t="s">
        <v>84</v>
      </c>
      <c r="AY170" s="17" t="s">
        <v>123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82</v>
      </c>
      <c r="BK170" s="230">
        <f>ROUND(I170*H170,2)</f>
        <v>0</v>
      </c>
      <c r="BL170" s="17" t="s">
        <v>130</v>
      </c>
      <c r="BM170" s="229" t="s">
        <v>380</v>
      </c>
    </row>
    <row r="171" s="2" customFormat="1" ht="24.15" customHeight="1">
      <c r="A171" s="38"/>
      <c r="B171" s="39"/>
      <c r="C171" s="218" t="s">
        <v>222</v>
      </c>
      <c r="D171" s="218" t="s">
        <v>125</v>
      </c>
      <c r="E171" s="219" t="s">
        <v>381</v>
      </c>
      <c r="F171" s="220" t="s">
        <v>382</v>
      </c>
      <c r="G171" s="221" t="s">
        <v>138</v>
      </c>
      <c r="H171" s="222">
        <v>184.81700000000001</v>
      </c>
      <c r="I171" s="223"/>
      <c r="J171" s="224">
        <f>ROUND(I171*H171,2)</f>
        <v>0</v>
      </c>
      <c r="K171" s="220" t="s">
        <v>129</v>
      </c>
      <c r="L171" s="44"/>
      <c r="M171" s="225" t="s">
        <v>1</v>
      </c>
      <c r="N171" s="226" t="s">
        <v>39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130</v>
      </c>
      <c r="AT171" s="229" t="s">
        <v>125</v>
      </c>
      <c r="AU171" s="229" t="s">
        <v>84</v>
      </c>
      <c r="AY171" s="17" t="s">
        <v>123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82</v>
      </c>
      <c r="BK171" s="230">
        <f>ROUND(I171*H171,2)</f>
        <v>0</v>
      </c>
      <c r="BL171" s="17" t="s">
        <v>130</v>
      </c>
      <c r="BM171" s="229" t="s">
        <v>383</v>
      </c>
    </row>
    <row r="172" s="13" customFormat="1">
      <c r="A172" s="13"/>
      <c r="B172" s="231"/>
      <c r="C172" s="232"/>
      <c r="D172" s="233" t="s">
        <v>132</v>
      </c>
      <c r="E172" s="234" t="s">
        <v>1</v>
      </c>
      <c r="F172" s="235" t="s">
        <v>384</v>
      </c>
      <c r="G172" s="232"/>
      <c r="H172" s="236">
        <v>110.187</v>
      </c>
      <c r="I172" s="237"/>
      <c r="J172" s="232"/>
      <c r="K172" s="232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132</v>
      </c>
      <c r="AU172" s="242" t="s">
        <v>84</v>
      </c>
      <c r="AV172" s="13" t="s">
        <v>84</v>
      </c>
      <c r="AW172" s="13" t="s">
        <v>30</v>
      </c>
      <c r="AX172" s="13" t="s">
        <v>74</v>
      </c>
      <c r="AY172" s="242" t="s">
        <v>123</v>
      </c>
    </row>
    <row r="173" s="13" customFormat="1">
      <c r="A173" s="13"/>
      <c r="B173" s="231"/>
      <c r="C173" s="232"/>
      <c r="D173" s="233" t="s">
        <v>132</v>
      </c>
      <c r="E173" s="234" t="s">
        <v>1</v>
      </c>
      <c r="F173" s="235" t="s">
        <v>385</v>
      </c>
      <c r="G173" s="232"/>
      <c r="H173" s="236">
        <v>18.414999999999999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132</v>
      </c>
      <c r="AU173" s="242" t="s">
        <v>84</v>
      </c>
      <c r="AV173" s="13" t="s">
        <v>84</v>
      </c>
      <c r="AW173" s="13" t="s">
        <v>30</v>
      </c>
      <c r="AX173" s="13" t="s">
        <v>74</v>
      </c>
      <c r="AY173" s="242" t="s">
        <v>123</v>
      </c>
    </row>
    <row r="174" s="13" customFormat="1">
      <c r="A174" s="13"/>
      <c r="B174" s="231"/>
      <c r="C174" s="232"/>
      <c r="D174" s="233" t="s">
        <v>132</v>
      </c>
      <c r="E174" s="234" t="s">
        <v>1</v>
      </c>
      <c r="F174" s="235" t="s">
        <v>386</v>
      </c>
      <c r="G174" s="232"/>
      <c r="H174" s="236">
        <v>41.420000000000002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132</v>
      </c>
      <c r="AU174" s="242" t="s">
        <v>84</v>
      </c>
      <c r="AV174" s="13" t="s">
        <v>84</v>
      </c>
      <c r="AW174" s="13" t="s">
        <v>30</v>
      </c>
      <c r="AX174" s="13" t="s">
        <v>74</v>
      </c>
      <c r="AY174" s="242" t="s">
        <v>123</v>
      </c>
    </row>
    <row r="175" s="13" customFormat="1">
      <c r="A175" s="13"/>
      <c r="B175" s="231"/>
      <c r="C175" s="232"/>
      <c r="D175" s="233" t="s">
        <v>132</v>
      </c>
      <c r="E175" s="234" t="s">
        <v>1</v>
      </c>
      <c r="F175" s="235" t="s">
        <v>387</v>
      </c>
      <c r="G175" s="232"/>
      <c r="H175" s="236">
        <v>14.795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132</v>
      </c>
      <c r="AU175" s="242" t="s">
        <v>84</v>
      </c>
      <c r="AV175" s="13" t="s">
        <v>84</v>
      </c>
      <c r="AW175" s="13" t="s">
        <v>30</v>
      </c>
      <c r="AX175" s="13" t="s">
        <v>74</v>
      </c>
      <c r="AY175" s="242" t="s">
        <v>123</v>
      </c>
    </row>
    <row r="176" s="14" customFormat="1">
      <c r="A176" s="14"/>
      <c r="B176" s="243"/>
      <c r="C176" s="244"/>
      <c r="D176" s="233" t="s">
        <v>132</v>
      </c>
      <c r="E176" s="245" t="s">
        <v>1</v>
      </c>
      <c r="F176" s="246" t="s">
        <v>148</v>
      </c>
      <c r="G176" s="244"/>
      <c r="H176" s="247">
        <v>184.81700000000001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132</v>
      </c>
      <c r="AU176" s="253" t="s">
        <v>84</v>
      </c>
      <c r="AV176" s="14" t="s">
        <v>130</v>
      </c>
      <c r="AW176" s="14" t="s">
        <v>30</v>
      </c>
      <c r="AX176" s="14" t="s">
        <v>82</v>
      </c>
      <c r="AY176" s="253" t="s">
        <v>123</v>
      </c>
    </row>
    <row r="177" s="2" customFormat="1" ht="37.8" customHeight="1">
      <c r="A177" s="38"/>
      <c r="B177" s="39"/>
      <c r="C177" s="269" t="s">
        <v>230</v>
      </c>
      <c r="D177" s="269" t="s">
        <v>370</v>
      </c>
      <c r="E177" s="270" t="s">
        <v>388</v>
      </c>
      <c r="F177" s="271" t="s">
        <v>389</v>
      </c>
      <c r="G177" s="272" t="s">
        <v>138</v>
      </c>
      <c r="H177" s="273">
        <v>184.81700000000001</v>
      </c>
      <c r="I177" s="274"/>
      <c r="J177" s="275">
        <f>ROUND(I177*H177,2)</f>
        <v>0</v>
      </c>
      <c r="K177" s="271" t="s">
        <v>182</v>
      </c>
      <c r="L177" s="276"/>
      <c r="M177" s="277" t="s">
        <v>1</v>
      </c>
      <c r="N177" s="278" t="s">
        <v>39</v>
      </c>
      <c r="O177" s="91"/>
      <c r="P177" s="227">
        <f>O177*H177</f>
        <v>0</v>
      </c>
      <c r="Q177" s="227">
        <v>0.0121</v>
      </c>
      <c r="R177" s="227">
        <f>Q177*H177</f>
        <v>2.2362856999999998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169</v>
      </c>
      <c r="AT177" s="229" t="s">
        <v>370</v>
      </c>
      <c r="AU177" s="229" t="s">
        <v>84</v>
      </c>
      <c r="AY177" s="17" t="s">
        <v>123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82</v>
      </c>
      <c r="BK177" s="230">
        <f>ROUND(I177*H177,2)</f>
        <v>0</v>
      </c>
      <c r="BL177" s="17" t="s">
        <v>130</v>
      </c>
      <c r="BM177" s="229" t="s">
        <v>390</v>
      </c>
    </row>
    <row r="178" s="2" customFormat="1" ht="24.15" customHeight="1">
      <c r="A178" s="38"/>
      <c r="B178" s="39"/>
      <c r="C178" s="218" t="s">
        <v>235</v>
      </c>
      <c r="D178" s="218" t="s">
        <v>125</v>
      </c>
      <c r="E178" s="219" t="s">
        <v>391</v>
      </c>
      <c r="F178" s="220" t="s">
        <v>392</v>
      </c>
      <c r="G178" s="221" t="s">
        <v>138</v>
      </c>
      <c r="H178" s="222">
        <v>7.8170000000000002</v>
      </c>
      <c r="I178" s="223"/>
      <c r="J178" s="224">
        <f>ROUND(I178*H178,2)</f>
        <v>0</v>
      </c>
      <c r="K178" s="220" t="s">
        <v>129</v>
      </c>
      <c r="L178" s="44"/>
      <c r="M178" s="225" t="s">
        <v>1</v>
      </c>
      <c r="N178" s="226" t="s">
        <v>39</v>
      </c>
      <c r="O178" s="91"/>
      <c r="P178" s="227">
        <f>O178*H178</f>
        <v>0</v>
      </c>
      <c r="Q178" s="227">
        <v>0.0078499999999999993</v>
      </c>
      <c r="R178" s="227">
        <f>Q178*H178</f>
        <v>0.061363449999999993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130</v>
      </c>
      <c r="AT178" s="229" t="s">
        <v>125</v>
      </c>
      <c r="AU178" s="229" t="s">
        <v>84</v>
      </c>
      <c r="AY178" s="17" t="s">
        <v>123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82</v>
      </c>
      <c r="BK178" s="230">
        <f>ROUND(I178*H178,2)</f>
        <v>0</v>
      </c>
      <c r="BL178" s="17" t="s">
        <v>130</v>
      </c>
      <c r="BM178" s="229" t="s">
        <v>393</v>
      </c>
    </row>
    <row r="179" s="13" customFormat="1">
      <c r="A179" s="13"/>
      <c r="B179" s="231"/>
      <c r="C179" s="232"/>
      <c r="D179" s="233" t="s">
        <v>132</v>
      </c>
      <c r="E179" s="234" t="s">
        <v>1</v>
      </c>
      <c r="F179" s="235" t="s">
        <v>394</v>
      </c>
      <c r="G179" s="232"/>
      <c r="H179" s="236">
        <v>4.0720000000000001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132</v>
      </c>
      <c r="AU179" s="242" t="s">
        <v>84</v>
      </c>
      <c r="AV179" s="13" t="s">
        <v>84</v>
      </c>
      <c r="AW179" s="13" t="s">
        <v>30</v>
      </c>
      <c r="AX179" s="13" t="s">
        <v>74</v>
      </c>
      <c r="AY179" s="242" t="s">
        <v>123</v>
      </c>
    </row>
    <row r="180" s="13" customFormat="1">
      <c r="A180" s="13"/>
      <c r="B180" s="231"/>
      <c r="C180" s="232"/>
      <c r="D180" s="233" t="s">
        <v>132</v>
      </c>
      <c r="E180" s="234" t="s">
        <v>1</v>
      </c>
      <c r="F180" s="235" t="s">
        <v>395</v>
      </c>
      <c r="G180" s="232"/>
      <c r="H180" s="236">
        <v>2.9750000000000001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132</v>
      </c>
      <c r="AU180" s="242" t="s">
        <v>84</v>
      </c>
      <c r="AV180" s="13" t="s">
        <v>84</v>
      </c>
      <c r="AW180" s="13" t="s">
        <v>30</v>
      </c>
      <c r="AX180" s="13" t="s">
        <v>74</v>
      </c>
      <c r="AY180" s="242" t="s">
        <v>123</v>
      </c>
    </row>
    <row r="181" s="13" customFormat="1">
      <c r="A181" s="13"/>
      <c r="B181" s="231"/>
      <c r="C181" s="232"/>
      <c r="D181" s="233" t="s">
        <v>132</v>
      </c>
      <c r="E181" s="234" t="s">
        <v>1</v>
      </c>
      <c r="F181" s="235" t="s">
        <v>396</v>
      </c>
      <c r="G181" s="232"/>
      <c r="H181" s="236">
        <v>0.77000000000000002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132</v>
      </c>
      <c r="AU181" s="242" t="s">
        <v>84</v>
      </c>
      <c r="AV181" s="13" t="s">
        <v>84</v>
      </c>
      <c r="AW181" s="13" t="s">
        <v>30</v>
      </c>
      <c r="AX181" s="13" t="s">
        <v>74</v>
      </c>
      <c r="AY181" s="242" t="s">
        <v>123</v>
      </c>
    </row>
    <row r="182" s="14" customFormat="1">
      <c r="A182" s="14"/>
      <c r="B182" s="243"/>
      <c r="C182" s="244"/>
      <c r="D182" s="233" t="s">
        <v>132</v>
      </c>
      <c r="E182" s="245" t="s">
        <v>1</v>
      </c>
      <c r="F182" s="246" t="s">
        <v>148</v>
      </c>
      <c r="G182" s="244"/>
      <c r="H182" s="247">
        <v>7.8170000000000002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132</v>
      </c>
      <c r="AU182" s="253" t="s">
        <v>84</v>
      </c>
      <c r="AV182" s="14" t="s">
        <v>130</v>
      </c>
      <c r="AW182" s="14" t="s">
        <v>30</v>
      </c>
      <c r="AX182" s="14" t="s">
        <v>82</v>
      </c>
      <c r="AY182" s="253" t="s">
        <v>123</v>
      </c>
    </row>
    <row r="183" s="2" customFormat="1" ht="24.15" customHeight="1">
      <c r="A183" s="38"/>
      <c r="B183" s="39"/>
      <c r="C183" s="218" t="s">
        <v>7</v>
      </c>
      <c r="D183" s="218" t="s">
        <v>125</v>
      </c>
      <c r="E183" s="219" t="s">
        <v>397</v>
      </c>
      <c r="F183" s="220" t="s">
        <v>398</v>
      </c>
      <c r="G183" s="221" t="s">
        <v>138</v>
      </c>
      <c r="H183" s="222">
        <v>2.2749999999999999</v>
      </c>
      <c r="I183" s="223"/>
      <c r="J183" s="224">
        <f>ROUND(I183*H183,2)</f>
        <v>0</v>
      </c>
      <c r="K183" s="220" t="s">
        <v>182</v>
      </c>
      <c r="L183" s="44"/>
      <c r="M183" s="225" t="s">
        <v>1</v>
      </c>
      <c r="N183" s="226" t="s">
        <v>39</v>
      </c>
      <c r="O183" s="91"/>
      <c r="P183" s="227">
        <f>O183*H183</f>
        <v>0</v>
      </c>
      <c r="Q183" s="227">
        <v>0.30301</v>
      </c>
      <c r="R183" s="227">
        <f>Q183*H183</f>
        <v>0.68934774999999993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130</v>
      </c>
      <c r="AT183" s="229" t="s">
        <v>125</v>
      </c>
      <c r="AU183" s="229" t="s">
        <v>84</v>
      </c>
      <c r="AY183" s="17" t="s">
        <v>123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82</v>
      </c>
      <c r="BK183" s="230">
        <f>ROUND(I183*H183,2)</f>
        <v>0</v>
      </c>
      <c r="BL183" s="17" t="s">
        <v>130</v>
      </c>
      <c r="BM183" s="229" t="s">
        <v>399</v>
      </c>
    </row>
    <row r="184" s="13" customFormat="1">
      <c r="A184" s="13"/>
      <c r="B184" s="231"/>
      <c r="C184" s="232"/>
      <c r="D184" s="233" t="s">
        <v>132</v>
      </c>
      <c r="E184" s="234" t="s">
        <v>1</v>
      </c>
      <c r="F184" s="235" t="s">
        <v>400</v>
      </c>
      <c r="G184" s="232"/>
      <c r="H184" s="236">
        <v>2.2749999999999999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132</v>
      </c>
      <c r="AU184" s="242" t="s">
        <v>84</v>
      </c>
      <c r="AV184" s="13" t="s">
        <v>84</v>
      </c>
      <c r="AW184" s="13" t="s">
        <v>30</v>
      </c>
      <c r="AX184" s="13" t="s">
        <v>82</v>
      </c>
      <c r="AY184" s="242" t="s">
        <v>123</v>
      </c>
    </row>
    <row r="185" s="2" customFormat="1" ht="24.15" customHeight="1">
      <c r="A185" s="38"/>
      <c r="B185" s="39"/>
      <c r="C185" s="218" t="s">
        <v>243</v>
      </c>
      <c r="D185" s="218" t="s">
        <v>125</v>
      </c>
      <c r="E185" s="219" t="s">
        <v>401</v>
      </c>
      <c r="F185" s="220" t="s">
        <v>402</v>
      </c>
      <c r="G185" s="221" t="s">
        <v>301</v>
      </c>
      <c r="H185" s="222">
        <v>1</v>
      </c>
      <c r="I185" s="223"/>
      <c r="J185" s="224">
        <f>ROUND(I185*H185,2)</f>
        <v>0</v>
      </c>
      <c r="K185" s="220" t="s">
        <v>182</v>
      </c>
      <c r="L185" s="44"/>
      <c r="M185" s="225" t="s">
        <v>1</v>
      </c>
      <c r="N185" s="226" t="s">
        <v>39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130</v>
      </c>
      <c r="AT185" s="229" t="s">
        <v>125</v>
      </c>
      <c r="AU185" s="229" t="s">
        <v>84</v>
      </c>
      <c r="AY185" s="17" t="s">
        <v>123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82</v>
      </c>
      <c r="BK185" s="230">
        <f>ROUND(I185*H185,2)</f>
        <v>0</v>
      </c>
      <c r="BL185" s="17" t="s">
        <v>130</v>
      </c>
      <c r="BM185" s="229" t="s">
        <v>403</v>
      </c>
    </row>
    <row r="186" s="12" customFormat="1" ht="22.8" customHeight="1">
      <c r="A186" s="12"/>
      <c r="B186" s="202"/>
      <c r="C186" s="203"/>
      <c r="D186" s="204" t="s">
        <v>73</v>
      </c>
      <c r="E186" s="216" t="s">
        <v>130</v>
      </c>
      <c r="F186" s="216" t="s">
        <v>404</v>
      </c>
      <c r="G186" s="203"/>
      <c r="H186" s="203"/>
      <c r="I186" s="206"/>
      <c r="J186" s="217">
        <f>BK186</f>
        <v>0</v>
      </c>
      <c r="K186" s="203"/>
      <c r="L186" s="208"/>
      <c r="M186" s="209"/>
      <c r="N186" s="210"/>
      <c r="O186" s="210"/>
      <c r="P186" s="211">
        <f>SUM(P187:P192)</f>
        <v>0</v>
      </c>
      <c r="Q186" s="210"/>
      <c r="R186" s="211">
        <f>SUM(R187:R192)</f>
        <v>7.8219987799999995</v>
      </c>
      <c r="S186" s="210"/>
      <c r="T186" s="212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3" t="s">
        <v>82</v>
      </c>
      <c r="AT186" s="214" t="s">
        <v>73</v>
      </c>
      <c r="AU186" s="214" t="s">
        <v>82</v>
      </c>
      <c r="AY186" s="213" t="s">
        <v>123</v>
      </c>
      <c r="BK186" s="215">
        <f>SUM(BK187:BK192)</f>
        <v>0</v>
      </c>
    </row>
    <row r="187" s="2" customFormat="1" ht="24.15" customHeight="1">
      <c r="A187" s="38"/>
      <c r="B187" s="39"/>
      <c r="C187" s="218" t="s">
        <v>248</v>
      </c>
      <c r="D187" s="218" t="s">
        <v>125</v>
      </c>
      <c r="E187" s="219" t="s">
        <v>405</v>
      </c>
      <c r="F187" s="220" t="s">
        <v>406</v>
      </c>
      <c r="G187" s="221" t="s">
        <v>233</v>
      </c>
      <c r="H187" s="222">
        <v>1.542</v>
      </c>
      <c r="I187" s="223"/>
      <c r="J187" s="224">
        <f>ROUND(I187*H187,2)</f>
        <v>0</v>
      </c>
      <c r="K187" s="220" t="s">
        <v>129</v>
      </c>
      <c r="L187" s="44"/>
      <c r="M187" s="225" t="s">
        <v>1</v>
      </c>
      <c r="N187" s="226" t="s">
        <v>39</v>
      </c>
      <c r="O187" s="91"/>
      <c r="P187" s="227">
        <f>O187*H187</f>
        <v>0</v>
      </c>
      <c r="Q187" s="227">
        <v>0.017090000000000001</v>
      </c>
      <c r="R187" s="227">
        <f>Q187*H187</f>
        <v>0.026352780000000003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130</v>
      </c>
      <c r="AT187" s="229" t="s">
        <v>125</v>
      </c>
      <c r="AU187" s="229" t="s">
        <v>84</v>
      </c>
      <c r="AY187" s="17" t="s">
        <v>123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82</v>
      </c>
      <c r="BK187" s="230">
        <f>ROUND(I187*H187,2)</f>
        <v>0</v>
      </c>
      <c r="BL187" s="17" t="s">
        <v>130</v>
      </c>
      <c r="BM187" s="229" t="s">
        <v>407</v>
      </c>
    </row>
    <row r="188" s="13" customFormat="1">
      <c r="A188" s="13"/>
      <c r="B188" s="231"/>
      <c r="C188" s="232"/>
      <c r="D188" s="233" t="s">
        <v>132</v>
      </c>
      <c r="E188" s="234" t="s">
        <v>1</v>
      </c>
      <c r="F188" s="235" t="s">
        <v>408</v>
      </c>
      <c r="G188" s="232"/>
      <c r="H188" s="236">
        <v>1.542</v>
      </c>
      <c r="I188" s="237"/>
      <c r="J188" s="232"/>
      <c r="K188" s="232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132</v>
      </c>
      <c r="AU188" s="242" t="s">
        <v>84</v>
      </c>
      <c r="AV188" s="13" t="s">
        <v>84</v>
      </c>
      <c r="AW188" s="13" t="s">
        <v>30</v>
      </c>
      <c r="AX188" s="13" t="s">
        <v>82</v>
      </c>
      <c r="AY188" s="242" t="s">
        <v>123</v>
      </c>
    </row>
    <row r="189" s="2" customFormat="1" ht="14.4" customHeight="1">
      <c r="A189" s="38"/>
      <c r="B189" s="39"/>
      <c r="C189" s="269" t="s">
        <v>252</v>
      </c>
      <c r="D189" s="269" t="s">
        <v>370</v>
      </c>
      <c r="E189" s="270" t="s">
        <v>409</v>
      </c>
      <c r="F189" s="271" t="s">
        <v>410</v>
      </c>
      <c r="G189" s="272" t="s">
        <v>233</v>
      </c>
      <c r="H189" s="273">
        <v>1.542</v>
      </c>
      <c r="I189" s="274"/>
      <c r="J189" s="275">
        <f>ROUND(I189*H189,2)</f>
        <v>0</v>
      </c>
      <c r="K189" s="271" t="s">
        <v>129</v>
      </c>
      <c r="L189" s="276"/>
      <c r="M189" s="277" t="s">
        <v>1</v>
      </c>
      <c r="N189" s="278" t="s">
        <v>39</v>
      </c>
      <c r="O189" s="91"/>
      <c r="P189" s="227">
        <f>O189*H189</f>
        <v>0</v>
      </c>
      <c r="Q189" s="227">
        <v>1</v>
      </c>
      <c r="R189" s="227">
        <f>Q189*H189</f>
        <v>1.542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169</v>
      </c>
      <c r="AT189" s="229" t="s">
        <v>370</v>
      </c>
      <c r="AU189" s="229" t="s">
        <v>84</v>
      </c>
      <c r="AY189" s="17" t="s">
        <v>123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82</v>
      </c>
      <c r="BK189" s="230">
        <f>ROUND(I189*H189,2)</f>
        <v>0</v>
      </c>
      <c r="BL189" s="17" t="s">
        <v>130</v>
      </c>
      <c r="BM189" s="229" t="s">
        <v>411</v>
      </c>
    </row>
    <row r="190" s="2" customFormat="1" ht="24.15" customHeight="1">
      <c r="A190" s="38"/>
      <c r="B190" s="39"/>
      <c r="C190" s="218" t="s">
        <v>257</v>
      </c>
      <c r="D190" s="218" t="s">
        <v>125</v>
      </c>
      <c r="E190" s="219" t="s">
        <v>412</v>
      </c>
      <c r="F190" s="220" t="s">
        <v>413</v>
      </c>
      <c r="G190" s="221" t="s">
        <v>138</v>
      </c>
      <c r="H190" s="222">
        <v>553.41999999999996</v>
      </c>
      <c r="I190" s="223"/>
      <c r="J190" s="224">
        <f>ROUND(I190*H190,2)</f>
        <v>0</v>
      </c>
      <c r="K190" s="220" t="s">
        <v>129</v>
      </c>
      <c r="L190" s="44"/>
      <c r="M190" s="225" t="s">
        <v>1</v>
      </c>
      <c r="N190" s="226" t="s">
        <v>39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130</v>
      </c>
      <c r="AT190" s="229" t="s">
        <v>125</v>
      </c>
      <c r="AU190" s="229" t="s">
        <v>84</v>
      </c>
      <c r="AY190" s="17" t="s">
        <v>123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82</v>
      </c>
      <c r="BK190" s="230">
        <f>ROUND(I190*H190,2)</f>
        <v>0</v>
      </c>
      <c r="BL190" s="17" t="s">
        <v>130</v>
      </c>
      <c r="BM190" s="229" t="s">
        <v>414</v>
      </c>
    </row>
    <row r="191" s="13" customFormat="1">
      <c r="A191" s="13"/>
      <c r="B191" s="231"/>
      <c r="C191" s="232"/>
      <c r="D191" s="233" t="s">
        <v>132</v>
      </c>
      <c r="E191" s="234" t="s">
        <v>1</v>
      </c>
      <c r="F191" s="235" t="s">
        <v>415</v>
      </c>
      <c r="G191" s="232"/>
      <c r="H191" s="236">
        <v>553.41999999999996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132</v>
      </c>
      <c r="AU191" s="242" t="s">
        <v>84</v>
      </c>
      <c r="AV191" s="13" t="s">
        <v>84</v>
      </c>
      <c r="AW191" s="13" t="s">
        <v>30</v>
      </c>
      <c r="AX191" s="13" t="s">
        <v>82</v>
      </c>
      <c r="AY191" s="242" t="s">
        <v>123</v>
      </c>
    </row>
    <row r="192" s="2" customFormat="1" ht="37.8" customHeight="1">
      <c r="A192" s="38"/>
      <c r="B192" s="39"/>
      <c r="C192" s="269" t="s">
        <v>264</v>
      </c>
      <c r="D192" s="269" t="s">
        <v>370</v>
      </c>
      <c r="E192" s="270" t="s">
        <v>416</v>
      </c>
      <c r="F192" s="271" t="s">
        <v>417</v>
      </c>
      <c r="G192" s="272" t="s">
        <v>138</v>
      </c>
      <c r="H192" s="273">
        <v>553.41999999999996</v>
      </c>
      <c r="I192" s="274"/>
      <c r="J192" s="275">
        <f>ROUND(I192*H192,2)</f>
        <v>0</v>
      </c>
      <c r="K192" s="271" t="s">
        <v>182</v>
      </c>
      <c r="L192" s="276"/>
      <c r="M192" s="277" t="s">
        <v>1</v>
      </c>
      <c r="N192" s="278" t="s">
        <v>39</v>
      </c>
      <c r="O192" s="91"/>
      <c r="P192" s="227">
        <f>O192*H192</f>
        <v>0</v>
      </c>
      <c r="Q192" s="227">
        <v>0.011299999999999999</v>
      </c>
      <c r="R192" s="227">
        <f>Q192*H192</f>
        <v>6.2536459999999989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169</v>
      </c>
      <c r="AT192" s="229" t="s">
        <v>370</v>
      </c>
      <c r="AU192" s="229" t="s">
        <v>84</v>
      </c>
      <c r="AY192" s="17" t="s">
        <v>123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82</v>
      </c>
      <c r="BK192" s="230">
        <f>ROUND(I192*H192,2)</f>
        <v>0</v>
      </c>
      <c r="BL192" s="17" t="s">
        <v>130</v>
      </c>
      <c r="BM192" s="229" t="s">
        <v>418</v>
      </c>
    </row>
    <row r="193" s="12" customFormat="1" ht="22.8" customHeight="1">
      <c r="A193" s="12"/>
      <c r="B193" s="202"/>
      <c r="C193" s="203"/>
      <c r="D193" s="204" t="s">
        <v>73</v>
      </c>
      <c r="E193" s="216" t="s">
        <v>153</v>
      </c>
      <c r="F193" s="216" t="s">
        <v>419</v>
      </c>
      <c r="G193" s="203"/>
      <c r="H193" s="203"/>
      <c r="I193" s="206"/>
      <c r="J193" s="217">
        <f>BK193</f>
        <v>0</v>
      </c>
      <c r="K193" s="203"/>
      <c r="L193" s="208"/>
      <c r="M193" s="209"/>
      <c r="N193" s="210"/>
      <c r="O193" s="210"/>
      <c r="P193" s="211">
        <f>SUM(P194:P195)</f>
        <v>0</v>
      </c>
      <c r="Q193" s="210"/>
      <c r="R193" s="211">
        <f>SUM(R194:R195)</f>
        <v>186.83209999999997</v>
      </c>
      <c r="S193" s="210"/>
      <c r="T193" s="212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82</v>
      </c>
      <c r="AT193" s="214" t="s">
        <v>73</v>
      </c>
      <c r="AU193" s="214" t="s">
        <v>82</v>
      </c>
      <c r="AY193" s="213" t="s">
        <v>123</v>
      </c>
      <c r="BK193" s="215">
        <f>SUM(BK194:BK195)</f>
        <v>0</v>
      </c>
    </row>
    <row r="194" s="2" customFormat="1" ht="14.4" customHeight="1">
      <c r="A194" s="38"/>
      <c r="B194" s="39"/>
      <c r="C194" s="218" t="s">
        <v>272</v>
      </c>
      <c r="D194" s="218" t="s">
        <v>125</v>
      </c>
      <c r="E194" s="219" t="s">
        <v>420</v>
      </c>
      <c r="F194" s="220" t="s">
        <v>421</v>
      </c>
      <c r="G194" s="221" t="s">
        <v>138</v>
      </c>
      <c r="H194" s="222">
        <v>130</v>
      </c>
      <c r="I194" s="223"/>
      <c r="J194" s="224">
        <f>ROUND(I194*H194,2)</f>
        <v>0</v>
      </c>
      <c r="K194" s="220" t="s">
        <v>129</v>
      </c>
      <c r="L194" s="44"/>
      <c r="M194" s="225" t="s">
        <v>1</v>
      </c>
      <c r="N194" s="226" t="s">
        <v>39</v>
      </c>
      <c r="O194" s="91"/>
      <c r="P194" s="227">
        <f>O194*H194</f>
        <v>0</v>
      </c>
      <c r="Q194" s="227">
        <v>0.68999999999999995</v>
      </c>
      <c r="R194" s="227">
        <f>Q194*H194</f>
        <v>89.699999999999989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130</v>
      </c>
      <c r="AT194" s="229" t="s">
        <v>125</v>
      </c>
      <c r="AU194" s="229" t="s">
        <v>84</v>
      </c>
      <c r="AY194" s="17" t="s">
        <v>123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82</v>
      </c>
      <c r="BK194" s="230">
        <f>ROUND(I194*H194,2)</f>
        <v>0</v>
      </c>
      <c r="BL194" s="17" t="s">
        <v>130</v>
      </c>
      <c r="BM194" s="229" t="s">
        <v>422</v>
      </c>
    </row>
    <row r="195" s="2" customFormat="1" ht="14.4" customHeight="1">
      <c r="A195" s="38"/>
      <c r="B195" s="39"/>
      <c r="C195" s="218" t="s">
        <v>277</v>
      </c>
      <c r="D195" s="218" t="s">
        <v>125</v>
      </c>
      <c r="E195" s="219" t="s">
        <v>423</v>
      </c>
      <c r="F195" s="220" t="s">
        <v>424</v>
      </c>
      <c r="G195" s="221" t="s">
        <v>138</v>
      </c>
      <c r="H195" s="222">
        <v>130</v>
      </c>
      <c r="I195" s="223"/>
      <c r="J195" s="224">
        <f>ROUND(I195*H195,2)</f>
        <v>0</v>
      </c>
      <c r="K195" s="220" t="s">
        <v>129</v>
      </c>
      <c r="L195" s="44"/>
      <c r="M195" s="225" t="s">
        <v>1</v>
      </c>
      <c r="N195" s="226" t="s">
        <v>39</v>
      </c>
      <c r="O195" s="91"/>
      <c r="P195" s="227">
        <f>O195*H195</f>
        <v>0</v>
      </c>
      <c r="Q195" s="227">
        <v>0.74717</v>
      </c>
      <c r="R195" s="227">
        <f>Q195*H195</f>
        <v>97.132099999999994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130</v>
      </c>
      <c r="AT195" s="229" t="s">
        <v>125</v>
      </c>
      <c r="AU195" s="229" t="s">
        <v>84</v>
      </c>
      <c r="AY195" s="17" t="s">
        <v>123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82</v>
      </c>
      <c r="BK195" s="230">
        <f>ROUND(I195*H195,2)</f>
        <v>0</v>
      </c>
      <c r="BL195" s="17" t="s">
        <v>130</v>
      </c>
      <c r="BM195" s="229" t="s">
        <v>425</v>
      </c>
    </row>
    <row r="196" s="12" customFormat="1" ht="22.8" customHeight="1">
      <c r="A196" s="12"/>
      <c r="B196" s="202"/>
      <c r="C196" s="203"/>
      <c r="D196" s="204" t="s">
        <v>73</v>
      </c>
      <c r="E196" s="216" t="s">
        <v>134</v>
      </c>
      <c r="F196" s="216" t="s">
        <v>135</v>
      </c>
      <c r="G196" s="203"/>
      <c r="H196" s="203"/>
      <c r="I196" s="206"/>
      <c r="J196" s="217">
        <f>BK196</f>
        <v>0</v>
      </c>
      <c r="K196" s="203"/>
      <c r="L196" s="208"/>
      <c r="M196" s="209"/>
      <c r="N196" s="210"/>
      <c r="O196" s="210"/>
      <c r="P196" s="211">
        <f>SUM(P197:P243)</f>
        <v>0</v>
      </c>
      <c r="Q196" s="210"/>
      <c r="R196" s="211">
        <f>SUM(R197:R243)</f>
        <v>177.49152711999997</v>
      </c>
      <c r="S196" s="210"/>
      <c r="T196" s="212">
        <f>SUM(T197:T243)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3" t="s">
        <v>82</v>
      </c>
      <c r="AT196" s="214" t="s">
        <v>73</v>
      </c>
      <c r="AU196" s="214" t="s">
        <v>82</v>
      </c>
      <c r="AY196" s="213" t="s">
        <v>123</v>
      </c>
      <c r="BK196" s="215">
        <f>SUM(BK197:BK243)</f>
        <v>0</v>
      </c>
    </row>
    <row r="197" s="2" customFormat="1" ht="24.15" customHeight="1">
      <c r="A197" s="38"/>
      <c r="B197" s="39"/>
      <c r="C197" s="218" t="s">
        <v>282</v>
      </c>
      <c r="D197" s="218" t="s">
        <v>125</v>
      </c>
      <c r="E197" s="219" t="s">
        <v>426</v>
      </c>
      <c r="F197" s="220" t="s">
        <v>427</v>
      </c>
      <c r="G197" s="221" t="s">
        <v>138</v>
      </c>
      <c r="H197" s="222">
        <v>19.016999999999999</v>
      </c>
      <c r="I197" s="223"/>
      <c r="J197" s="224">
        <f>ROUND(I197*H197,2)</f>
        <v>0</v>
      </c>
      <c r="K197" s="220" t="s">
        <v>129</v>
      </c>
      <c r="L197" s="44"/>
      <c r="M197" s="225" t="s">
        <v>1</v>
      </c>
      <c r="N197" s="226" t="s">
        <v>39</v>
      </c>
      <c r="O197" s="91"/>
      <c r="P197" s="227">
        <f>O197*H197</f>
        <v>0</v>
      </c>
      <c r="Q197" s="227">
        <v>0.015400000000000001</v>
      </c>
      <c r="R197" s="227">
        <f>Q197*H197</f>
        <v>0.29286180000000001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130</v>
      </c>
      <c r="AT197" s="229" t="s">
        <v>125</v>
      </c>
      <c r="AU197" s="229" t="s">
        <v>84</v>
      </c>
      <c r="AY197" s="17" t="s">
        <v>123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82</v>
      </c>
      <c r="BK197" s="230">
        <f>ROUND(I197*H197,2)</f>
        <v>0</v>
      </c>
      <c r="BL197" s="17" t="s">
        <v>130</v>
      </c>
      <c r="BM197" s="229" t="s">
        <v>428</v>
      </c>
    </row>
    <row r="198" s="13" customFormat="1">
      <c r="A198" s="13"/>
      <c r="B198" s="231"/>
      <c r="C198" s="232"/>
      <c r="D198" s="233" t="s">
        <v>132</v>
      </c>
      <c r="E198" s="234" t="s">
        <v>1</v>
      </c>
      <c r="F198" s="235" t="s">
        <v>429</v>
      </c>
      <c r="G198" s="232"/>
      <c r="H198" s="236">
        <v>7.8170000000000002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132</v>
      </c>
      <c r="AU198" s="242" t="s">
        <v>84</v>
      </c>
      <c r="AV198" s="13" t="s">
        <v>84</v>
      </c>
      <c r="AW198" s="13" t="s">
        <v>30</v>
      </c>
      <c r="AX198" s="13" t="s">
        <v>74</v>
      </c>
      <c r="AY198" s="242" t="s">
        <v>123</v>
      </c>
    </row>
    <row r="199" s="13" customFormat="1">
      <c r="A199" s="13"/>
      <c r="B199" s="231"/>
      <c r="C199" s="232"/>
      <c r="D199" s="233" t="s">
        <v>132</v>
      </c>
      <c r="E199" s="234" t="s">
        <v>1</v>
      </c>
      <c r="F199" s="235" t="s">
        <v>430</v>
      </c>
      <c r="G199" s="232"/>
      <c r="H199" s="236">
        <v>11.199999999999999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132</v>
      </c>
      <c r="AU199" s="242" t="s">
        <v>84</v>
      </c>
      <c r="AV199" s="13" t="s">
        <v>84</v>
      </c>
      <c r="AW199" s="13" t="s">
        <v>30</v>
      </c>
      <c r="AX199" s="13" t="s">
        <v>74</v>
      </c>
      <c r="AY199" s="242" t="s">
        <v>123</v>
      </c>
    </row>
    <row r="200" s="14" customFormat="1">
      <c r="A200" s="14"/>
      <c r="B200" s="243"/>
      <c r="C200" s="244"/>
      <c r="D200" s="233" t="s">
        <v>132</v>
      </c>
      <c r="E200" s="245" t="s">
        <v>1</v>
      </c>
      <c r="F200" s="246" t="s">
        <v>148</v>
      </c>
      <c r="G200" s="244"/>
      <c r="H200" s="247">
        <v>19.016999999999999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132</v>
      </c>
      <c r="AU200" s="253" t="s">
        <v>84</v>
      </c>
      <c r="AV200" s="14" t="s">
        <v>130</v>
      </c>
      <c r="AW200" s="14" t="s">
        <v>30</v>
      </c>
      <c r="AX200" s="14" t="s">
        <v>82</v>
      </c>
      <c r="AY200" s="253" t="s">
        <v>123</v>
      </c>
    </row>
    <row r="201" s="2" customFormat="1" ht="24.15" customHeight="1">
      <c r="A201" s="38"/>
      <c r="B201" s="39"/>
      <c r="C201" s="218" t="s">
        <v>286</v>
      </c>
      <c r="D201" s="218" t="s">
        <v>125</v>
      </c>
      <c r="E201" s="219" t="s">
        <v>431</v>
      </c>
      <c r="F201" s="220" t="s">
        <v>432</v>
      </c>
      <c r="G201" s="221" t="s">
        <v>138</v>
      </c>
      <c r="H201" s="222">
        <v>53.453000000000003</v>
      </c>
      <c r="I201" s="223"/>
      <c r="J201" s="224">
        <f>ROUND(I201*H201,2)</f>
        <v>0</v>
      </c>
      <c r="K201" s="220" t="s">
        <v>129</v>
      </c>
      <c r="L201" s="44"/>
      <c r="M201" s="225" t="s">
        <v>1</v>
      </c>
      <c r="N201" s="226" t="s">
        <v>39</v>
      </c>
      <c r="O201" s="91"/>
      <c r="P201" s="227">
        <f>O201*H201</f>
        <v>0</v>
      </c>
      <c r="Q201" s="227">
        <v>0.0043800000000000002</v>
      </c>
      <c r="R201" s="227">
        <f>Q201*H201</f>
        <v>0.23412414000000004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130</v>
      </c>
      <c r="AT201" s="229" t="s">
        <v>125</v>
      </c>
      <c r="AU201" s="229" t="s">
        <v>84</v>
      </c>
      <c r="AY201" s="17" t="s">
        <v>123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82</v>
      </c>
      <c r="BK201" s="230">
        <f>ROUND(I201*H201,2)</f>
        <v>0</v>
      </c>
      <c r="BL201" s="17" t="s">
        <v>130</v>
      </c>
      <c r="BM201" s="229" t="s">
        <v>433</v>
      </c>
    </row>
    <row r="202" s="13" customFormat="1">
      <c r="A202" s="13"/>
      <c r="B202" s="231"/>
      <c r="C202" s="232"/>
      <c r="D202" s="233" t="s">
        <v>132</v>
      </c>
      <c r="E202" s="234" t="s">
        <v>1</v>
      </c>
      <c r="F202" s="235" t="s">
        <v>434</v>
      </c>
      <c r="G202" s="232"/>
      <c r="H202" s="236">
        <v>52.853000000000002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132</v>
      </c>
      <c r="AU202" s="242" t="s">
        <v>84</v>
      </c>
      <c r="AV202" s="13" t="s">
        <v>84</v>
      </c>
      <c r="AW202" s="13" t="s">
        <v>30</v>
      </c>
      <c r="AX202" s="13" t="s">
        <v>74</v>
      </c>
      <c r="AY202" s="242" t="s">
        <v>123</v>
      </c>
    </row>
    <row r="203" s="13" customFormat="1">
      <c r="A203" s="13"/>
      <c r="B203" s="231"/>
      <c r="C203" s="232"/>
      <c r="D203" s="233" t="s">
        <v>132</v>
      </c>
      <c r="E203" s="234" t="s">
        <v>1</v>
      </c>
      <c r="F203" s="235" t="s">
        <v>435</v>
      </c>
      <c r="G203" s="232"/>
      <c r="H203" s="236">
        <v>0.59999999999999998</v>
      </c>
      <c r="I203" s="237"/>
      <c r="J203" s="232"/>
      <c r="K203" s="232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132</v>
      </c>
      <c r="AU203" s="242" t="s">
        <v>84</v>
      </c>
      <c r="AV203" s="13" t="s">
        <v>84</v>
      </c>
      <c r="AW203" s="13" t="s">
        <v>30</v>
      </c>
      <c r="AX203" s="13" t="s">
        <v>74</v>
      </c>
      <c r="AY203" s="242" t="s">
        <v>123</v>
      </c>
    </row>
    <row r="204" s="14" customFormat="1">
      <c r="A204" s="14"/>
      <c r="B204" s="243"/>
      <c r="C204" s="244"/>
      <c r="D204" s="233" t="s">
        <v>132</v>
      </c>
      <c r="E204" s="245" t="s">
        <v>1</v>
      </c>
      <c r="F204" s="246" t="s">
        <v>148</v>
      </c>
      <c r="G204" s="244"/>
      <c r="H204" s="247">
        <v>53.453000000000003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132</v>
      </c>
      <c r="AU204" s="253" t="s">
        <v>84</v>
      </c>
      <c r="AV204" s="14" t="s">
        <v>130</v>
      </c>
      <c r="AW204" s="14" t="s">
        <v>30</v>
      </c>
      <c r="AX204" s="14" t="s">
        <v>82</v>
      </c>
      <c r="AY204" s="253" t="s">
        <v>123</v>
      </c>
    </row>
    <row r="205" s="2" customFormat="1" ht="37.8" customHeight="1">
      <c r="A205" s="38"/>
      <c r="B205" s="39"/>
      <c r="C205" s="218" t="s">
        <v>290</v>
      </c>
      <c r="D205" s="218" t="s">
        <v>125</v>
      </c>
      <c r="E205" s="219" t="s">
        <v>436</v>
      </c>
      <c r="F205" s="220" t="s">
        <v>437</v>
      </c>
      <c r="G205" s="221" t="s">
        <v>138</v>
      </c>
      <c r="H205" s="222">
        <v>374.58999999999998</v>
      </c>
      <c r="I205" s="223"/>
      <c r="J205" s="224">
        <f>ROUND(I205*H205,2)</f>
        <v>0</v>
      </c>
      <c r="K205" s="220" t="s">
        <v>129</v>
      </c>
      <c r="L205" s="44"/>
      <c r="M205" s="225" t="s">
        <v>1</v>
      </c>
      <c r="N205" s="226" t="s">
        <v>39</v>
      </c>
      <c r="O205" s="91"/>
      <c r="P205" s="227">
        <f>O205*H205</f>
        <v>0</v>
      </c>
      <c r="Q205" s="227">
        <v>0.0086</v>
      </c>
      <c r="R205" s="227">
        <f>Q205*H205</f>
        <v>3.2214739999999997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130</v>
      </c>
      <c r="AT205" s="229" t="s">
        <v>125</v>
      </c>
      <c r="AU205" s="229" t="s">
        <v>84</v>
      </c>
      <c r="AY205" s="17" t="s">
        <v>123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82</v>
      </c>
      <c r="BK205" s="230">
        <f>ROUND(I205*H205,2)</f>
        <v>0</v>
      </c>
      <c r="BL205" s="17" t="s">
        <v>130</v>
      </c>
      <c r="BM205" s="229" t="s">
        <v>438</v>
      </c>
    </row>
    <row r="206" s="13" customFormat="1">
      <c r="A206" s="13"/>
      <c r="B206" s="231"/>
      <c r="C206" s="232"/>
      <c r="D206" s="233" t="s">
        <v>132</v>
      </c>
      <c r="E206" s="234" t="s">
        <v>1</v>
      </c>
      <c r="F206" s="235" t="s">
        <v>439</v>
      </c>
      <c r="G206" s="232"/>
      <c r="H206" s="236">
        <v>123.94199999999999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132</v>
      </c>
      <c r="AU206" s="242" t="s">
        <v>84</v>
      </c>
      <c r="AV206" s="13" t="s">
        <v>84</v>
      </c>
      <c r="AW206" s="13" t="s">
        <v>30</v>
      </c>
      <c r="AX206" s="13" t="s">
        <v>74</v>
      </c>
      <c r="AY206" s="242" t="s">
        <v>123</v>
      </c>
    </row>
    <row r="207" s="13" customFormat="1">
      <c r="A207" s="13"/>
      <c r="B207" s="231"/>
      <c r="C207" s="232"/>
      <c r="D207" s="233" t="s">
        <v>132</v>
      </c>
      <c r="E207" s="234" t="s">
        <v>1</v>
      </c>
      <c r="F207" s="235" t="s">
        <v>440</v>
      </c>
      <c r="G207" s="232"/>
      <c r="H207" s="236">
        <v>90.439999999999998</v>
      </c>
      <c r="I207" s="237"/>
      <c r="J207" s="232"/>
      <c r="K207" s="232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132</v>
      </c>
      <c r="AU207" s="242" t="s">
        <v>84</v>
      </c>
      <c r="AV207" s="13" t="s">
        <v>84</v>
      </c>
      <c r="AW207" s="13" t="s">
        <v>30</v>
      </c>
      <c r="AX207" s="13" t="s">
        <v>74</v>
      </c>
      <c r="AY207" s="242" t="s">
        <v>123</v>
      </c>
    </row>
    <row r="208" s="13" customFormat="1">
      <c r="A208" s="13"/>
      <c r="B208" s="231"/>
      <c r="C208" s="232"/>
      <c r="D208" s="233" t="s">
        <v>132</v>
      </c>
      <c r="E208" s="234" t="s">
        <v>1</v>
      </c>
      <c r="F208" s="235" t="s">
        <v>441</v>
      </c>
      <c r="G208" s="232"/>
      <c r="H208" s="236">
        <v>52.438000000000002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132</v>
      </c>
      <c r="AU208" s="242" t="s">
        <v>84</v>
      </c>
      <c r="AV208" s="13" t="s">
        <v>84</v>
      </c>
      <c r="AW208" s="13" t="s">
        <v>30</v>
      </c>
      <c r="AX208" s="13" t="s">
        <v>74</v>
      </c>
      <c r="AY208" s="242" t="s">
        <v>123</v>
      </c>
    </row>
    <row r="209" s="13" customFormat="1">
      <c r="A209" s="13"/>
      <c r="B209" s="231"/>
      <c r="C209" s="232"/>
      <c r="D209" s="233" t="s">
        <v>132</v>
      </c>
      <c r="E209" s="234" t="s">
        <v>1</v>
      </c>
      <c r="F209" s="235" t="s">
        <v>442</v>
      </c>
      <c r="G209" s="232"/>
      <c r="H209" s="236">
        <v>107.77</v>
      </c>
      <c r="I209" s="237"/>
      <c r="J209" s="232"/>
      <c r="K209" s="232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132</v>
      </c>
      <c r="AU209" s="242" t="s">
        <v>84</v>
      </c>
      <c r="AV209" s="13" t="s">
        <v>84</v>
      </c>
      <c r="AW209" s="13" t="s">
        <v>30</v>
      </c>
      <c r="AX209" s="13" t="s">
        <v>74</v>
      </c>
      <c r="AY209" s="242" t="s">
        <v>123</v>
      </c>
    </row>
    <row r="210" s="14" customFormat="1">
      <c r="A210" s="14"/>
      <c r="B210" s="243"/>
      <c r="C210" s="244"/>
      <c r="D210" s="233" t="s">
        <v>132</v>
      </c>
      <c r="E210" s="245" t="s">
        <v>1</v>
      </c>
      <c r="F210" s="246" t="s">
        <v>148</v>
      </c>
      <c r="G210" s="244"/>
      <c r="H210" s="247">
        <v>374.58999999999998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132</v>
      </c>
      <c r="AU210" s="253" t="s">
        <v>84</v>
      </c>
      <c r="AV210" s="14" t="s">
        <v>130</v>
      </c>
      <c r="AW210" s="14" t="s">
        <v>30</v>
      </c>
      <c r="AX210" s="14" t="s">
        <v>82</v>
      </c>
      <c r="AY210" s="253" t="s">
        <v>123</v>
      </c>
    </row>
    <row r="211" s="2" customFormat="1" ht="14.4" customHeight="1">
      <c r="A211" s="38"/>
      <c r="B211" s="39"/>
      <c r="C211" s="269" t="s">
        <v>294</v>
      </c>
      <c r="D211" s="269" t="s">
        <v>370</v>
      </c>
      <c r="E211" s="270" t="s">
        <v>443</v>
      </c>
      <c r="F211" s="271" t="s">
        <v>444</v>
      </c>
      <c r="G211" s="272" t="s">
        <v>138</v>
      </c>
      <c r="H211" s="273">
        <v>255.661</v>
      </c>
      <c r="I211" s="274"/>
      <c r="J211" s="275">
        <f>ROUND(I211*H211,2)</f>
        <v>0</v>
      </c>
      <c r="K211" s="271" t="s">
        <v>129</v>
      </c>
      <c r="L211" s="276"/>
      <c r="M211" s="277" t="s">
        <v>1</v>
      </c>
      <c r="N211" s="278" t="s">
        <v>39</v>
      </c>
      <c r="O211" s="91"/>
      <c r="P211" s="227">
        <f>O211*H211</f>
        <v>0</v>
      </c>
      <c r="Q211" s="227">
        <v>0.0023</v>
      </c>
      <c r="R211" s="227">
        <f>Q211*H211</f>
        <v>0.58802029999999994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445</v>
      </c>
      <c r="AT211" s="229" t="s">
        <v>370</v>
      </c>
      <c r="AU211" s="229" t="s">
        <v>84</v>
      </c>
      <c r="AY211" s="17" t="s">
        <v>123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82</v>
      </c>
      <c r="BK211" s="230">
        <f>ROUND(I211*H211,2)</f>
        <v>0</v>
      </c>
      <c r="BL211" s="17" t="s">
        <v>445</v>
      </c>
      <c r="BM211" s="229" t="s">
        <v>446</v>
      </c>
    </row>
    <row r="212" s="13" customFormat="1">
      <c r="A212" s="13"/>
      <c r="B212" s="231"/>
      <c r="C212" s="232"/>
      <c r="D212" s="233" t="s">
        <v>132</v>
      </c>
      <c r="E212" s="234" t="s">
        <v>1</v>
      </c>
      <c r="F212" s="235" t="s">
        <v>440</v>
      </c>
      <c r="G212" s="232"/>
      <c r="H212" s="236">
        <v>90.439999999999998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132</v>
      </c>
      <c r="AU212" s="242" t="s">
        <v>84</v>
      </c>
      <c r="AV212" s="13" t="s">
        <v>84</v>
      </c>
      <c r="AW212" s="13" t="s">
        <v>30</v>
      </c>
      <c r="AX212" s="13" t="s">
        <v>74</v>
      </c>
      <c r="AY212" s="242" t="s">
        <v>123</v>
      </c>
    </row>
    <row r="213" s="13" customFormat="1">
      <c r="A213" s="13"/>
      <c r="B213" s="231"/>
      <c r="C213" s="232"/>
      <c r="D213" s="233" t="s">
        <v>132</v>
      </c>
      <c r="E213" s="234" t="s">
        <v>1</v>
      </c>
      <c r="F213" s="235" t="s">
        <v>441</v>
      </c>
      <c r="G213" s="232"/>
      <c r="H213" s="236">
        <v>52.438000000000002</v>
      </c>
      <c r="I213" s="237"/>
      <c r="J213" s="232"/>
      <c r="K213" s="232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132</v>
      </c>
      <c r="AU213" s="242" t="s">
        <v>84</v>
      </c>
      <c r="AV213" s="13" t="s">
        <v>84</v>
      </c>
      <c r="AW213" s="13" t="s">
        <v>30</v>
      </c>
      <c r="AX213" s="13" t="s">
        <v>74</v>
      </c>
      <c r="AY213" s="242" t="s">
        <v>123</v>
      </c>
    </row>
    <row r="214" s="13" customFormat="1">
      <c r="A214" s="13"/>
      <c r="B214" s="231"/>
      <c r="C214" s="232"/>
      <c r="D214" s="233" t="s">
        <v>132</v>
      </c>
      <c r="E214" s="234" t="s">
        <v>1</v>
      </c>
      <c r="F214" s="235" t="s">
        <v>442</v>
      </c>
      <c r="G214" s="232"/>
      <c r="H214" s="236">
        <v>107.77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132</v>
      </c>
      <c r="AU214" s="242" t="s">
        <v>84</v>
      </c>
      <c r="AV214" s="13" t="s">
        <v>84</v>
      </c>
      <c r="AW214" s="13" t="s">
        <v>30</v>
      </c>
      <c r="AX214" s="13" t="s">
        <v>74</v>
      </c>
      <c r="AY214" s="242" t="s">
        <v>123</v>
      </c>
    </row>
    <row r="215" s="14" customFormat="1">
      <c r="A215" s="14"/>
      <c r="B215" s="243"/>
      <c r="C215" s="244"/>
      <c r="D215" s="233" t="s">
        <v>132</v>
      </c>
      <c r="E215" s="245" t="s">
        <v>1</v>
      </c>
      <c r="F215" s="246" t="s">
        <v>148</v>
      </c>
      <c r="G215" s="244"/>
      <c r="H215" s="247">
        <v>250.648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132</v>
      </c>
      <c r="AU215" s="253" t="s">
        <v>84</v>
      </c>
      <c r="AV215" s="14" t="s">
        <v>130</v>
      </c>
      <c r="AW215" s="14" t="s">
        <v>30</v>
      </c>
      <c r="AX215" s="14" t="s">
        <v>82</v>
      </c>
      <c r="AY215" s="253" t="s">
        <v>123</v>
      </c>
    </row>
    <row r="216" s="13" customFormat="1">
      <c r="A216" s="13"/>
      <c r="B216" s="231"/>
      <c r="C216" s="232"/>
      <c r="D216" s="233" t="s">
        <v>132</v>
      </c>
      <c r="E216" s="232"/>
      <c r="F216" s="235" t="s">
        <v>447</v>
      </c>
      <c r="G216" s="232"/>
      <c r="H216" s="236">
        <v>255.661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132</v>
      </c>
      <c r="AU216" s="242" t="s">
        <v>84</v>
      </c>
      <c r="AV216" s="13" t="s">
        <v>84</v>
      </c>
      <c r="AW216" s="13" t="s">
        <v>4</v>
      </c>
      <c r="AX216" s="13" t="s">
        <v>82</v>
      </c>
      <c r="AY216" s="242" t="s">
        <v>123</v>
      </c>
    </row>
    <row r="217" s="2" customFormat="1" ht="24.15" customHeight="1">
      <c r="A217" s="38"/>
      <c r="B217" s="39"/>
      <c r="C217" s="269" t="s">
        <v>298</v>
      </c>
      <c r="D217" s="269" t="s">
        <v>370</v>
      </c>
      <c r="E217" s="270" t="s">
        <v>448</v>
      </c>
      <c r="F217" s="271" t="s">
        <v>449</v>
      </c>
      <c r="G217" s="272" t="s">
        <v>138</v>
      </c>
      <c r="H217" s="273">
        <v>126.42100000000001</v>
      </c>
      <c r="I217" s="274"/>
      <c r="J217" s="275">
        <f>ROUND(I217*H217,2)</f>
        <v>0</v>
      </c>
      <c r="K217" s="271" t="s">
        <v>129</v>
      </c>
      <c r="L217" s="276"/>
      <c r="M217" s="277" t="s">
        <v>1</v>
      </c>
      <c r="N217" s="278" t="s">
        <v>39</v>
      </c>
      <c r="O217" s="91"/>
      <c r="P217" s="227">
        <f>O217*H217</f>
        <v>0</v>
      </c>
      <c r="Q217" s="227">
        <v>0.0044999999999999997</v>
      </c>
      <c r="R217" s="227">
        <f>Q217*H217</f>
        <v>0.56889449999999997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445</v>
      </c>
      <c r="AT217" s="229" t="s">
        <v>370</v>
      </c>
      <c r="AU217" s="229" t="s">
        <v>84</v>
      </c>
      <c r="AY217" s="17" t="s">
        <v>123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82</v>
      </c>
      <c r="BK217" s="230">
        <f>ROUND(I217*H217,2)</f>
        <v>0</v>
      </c>
      <c r="BL217" s="17" t="s">
        <v>445</v>
      </c>
      <c r="BM217" s="229" t="s">
        <v>450</v>
      </c>
    </row>
    <row r="218" s="13" customFormat="1">
      <c r="A218" s="13"/>
      <c r="B218" s="231"/>
      <c r="C218" s="232"/>
      <c r="D218" s="233" t="s">
        <v>132</v>
      </c>
      <c r="E218" s="234" t="s">
        <v>1</v>
      </c>
      <c r="F218" s="235" t="s">
        <v>439</v>
      </c>
      <c r="G218" s="232"/>
      <c r="H218" s="236">
        <v>123.94199999999999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132</v>
      </c>
      <c r="AU218" s="242" t="s">
        <v>84</v>
      </c>
      <c r="AV218" s="13" t="s">
        <v>84</v>
      </c>
      <c r="AW218" s="13" t="s">
        <v>30</v>
      </c>
      <c r="AX218" s="13" t="s">
        <v>74</v>
      </c>
      <c r="AY218" s="242" t="s">
        <v>123</v>
      </c>
    </row>
    <row r="219" s="14" customFormat="1">
      <c r="A219" s="14"/>
      <c r="B219" s="243"/>
      <c r="C219" s="244"/>
      <c r="D219" s="233" t="s">
        <v>132</v>
      </c>
      <c r="E219" s="245" t="s">
        <v>1</v>
      </c>
      <c r="F219" s="246" t="s">
        <v>148</v>
      </c>
      <c r="G219" s="244"/>
      <c r="H219" s="247">
        <v>123.94199999999999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132</v>
      </c>
      <c r="AU219" s="253" t="s">
        <v>84</v>
      </c>
      <c r="AV219" s="14" t="s">
        <v>130</v>
      </c>
      <c r="AW219" s="14" t="s">
        <v>30</v>
      </c>
      <c r="AX219" s="14" t="s">
        <v>82</v>
      </c>
      <c r="AY219" s="253" t="s">
        <v>123</v>
      </c>
    </row>
    <row r="220" s="13" customFormat="1">
      <c r="A220" s="13"/>
      <c r="B220" s="231"/>
      <c r="C220" s="232"/>
      <c r="D220" s="233" t="s">
        <v>132</v>
      </c>
      <c r="E220" s="232"/>
      <c r="F220" s="235" t="s">
        <v>451</v>
      </c>
      <c r="G220" s="232"/>
      <c r="H220" s="236">
        <v>126.42100000000001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132</v>
      </c>
      <c r="AU220" s="242" t="s">
        <v>84</v>
      </c>
      <c r="AV220" s="13" t="s">
        <v>84</v>
      </c>
      <c r="AW220" s="13" t="s">
        <v>4</v>
      </c>
      <c r="AX220" s="13" t="s">
        <v>82</v>
      </c>
      <c r="AY220" s="242" t="s">
        <v>123</v>
      </c>
    </row>
    <row r="221" s="2" customFormat="1" ht="37.8" customHeight="1">
      <c r="A221" s="38"/>
      <c r="B221" s="39"/>
      <c r="C221" s="218" t="s">
        <v>452</v>
      </c>
      <c r="D221" s="218" t="s">
        <v>125</v>
      </c>
      <c r="E221" s="219" t="s">
        <v>453</v>
      </c>
      <c r="F221" s="220" t="s">
        <v>454</v>
      </c>
      <c r="G221" s="221" t="s">
        <v>218</v>
      </c>
      <c r="H221" s="222">
        <v>56.520000000000003</v>
      </c>
      <c r="I221" s="223"/>
      <c r="J221" s="224">
        <f>ROUND(I221*H221,2)</f>
        <v>0</v>
      </c>
      <c r="K221" s="220" t="s">
        <v>129</v>
      </c>
      <c r="L221" s="44"/>
      <c r="M221" s="225" t="s">
        <v>1</v>
      </c>
      <c r="N221" s="226" t="s">
        <v>39</v>
      </c>
      <c r="O221" s="91"/>
      <c r="P221" s="227">
        <f>O221*H221</f>
        <v>0</v>
      </c>
      <c r="Q221" s="227">
        <v>0.0033899999999999998</v>
      </c>
      <c r="R221" s="227">
        <f>Q221*H221</f>
        <v>0.19160279999999999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130</v>
      </c>
      <c r="AT221" s="229" t="s">
        <v>125</v>
      </c>
      <c r="AU221" s="229" t="s">
        <v>84</v>
      </c>
      <c r="AY221" s="17" t="s">
        <v>123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82</v>
      </c>
      <c r="BK221" s="230">
        <f>ROUND(I221*H221,2)</f>
        <v>0</v>
      </c>
      <c r="BL221" s="17" t="s">
        <v>130</v>
      </c>
      <c r="BM221" s="229" t="s">
        <v>455</v>
      </c>
    </row>
    <row r="222" s="13" customFormat="1">
      <c r="A222" s="13"/>
      <c r="B222" s="231"/>
      <c r="C222" s="232"/>
      <c r="D222" s="233" t="s">
        <v>132</v>
      </c>
      <c r="E222" s="234" t="s">
        <v>1</v>
      </c>
      <c r="F222" s="235" t="s">
        <v>456</v>
      </c>
      <c r="G222" s="232"/>
      <c r="H222" s="236">
        <v>24.039999999999999</v>
      </c>
      <c r="I222" s="237"/>
      <c r="J222" s="232"/>
      <c r="K222" s="232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132</v>
      </c>
      <c r="AU222" s="242" t="s">
        <v>84</v>
      </c>
      <c r="AV222" s="13" t="s">
        <v>84</v>
      </c>
      <c r="AW222" s="13" t="s">
        <v>30</v>
      </c>
      <c r="AX222" s="13" t="s">
        <v>74</v>
      </c>
      <c r="AY222" s="242" t="s">
        <v>123</v>
      </c>
    </row>
    <row r="223" s="13" customFormat="1">
      <c r="A223" s="13"/>
      <c r="B223" s="231"/>
      <c r="C223" s="232"/>
      <c r="D223" s="233" t="s">
        <v>132</v>
      </c>
      <c r="E223" s="234" t="s">
        <v>1</v>
      </c>
      <c r="F223" s="235" t="s">
        <v>457</v>
      </c>
      <c r="G223" s="232"/>
      <c r="H223" s="236">
        <v>32.479999999999997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132</v>
      </c>
      <c r="AU223" s="242" t="s">
        <v>84</v>
      </c>
      <c r="AV223" s="13" t="s">
        <v>84</v>
      </c>
      <c r="AW223" s="13" t="s">
        <v>30</v>
      </c>
      <c r="AX223" s="13" t="s">
        <v>74</v>
      </c>
      <c r="AY223" s="242" t="s">
        <v>123</v>
      </c>
    </row>
    <row r="224" s="14" customFormat="1">
      <c r="A224" s="14"/>
      <c r="B224" s="243"/>
      <c r="C224" s="244"/>
      <c r="D224" s="233" t="s">
        <v>132</v>
      </c>
      <c r="E224" s="245" t="s">
        <v>1</v>
      </c>
      <c r="F224" s="246" t="s">
        <v>148</v>
      </c>
      <c r="G224" s="244"/>
      <c r="H224" s="247">
        <v>56.520000000000003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132</v>
      </c>
      <c r="AU224" s="253" t="s">
        <v>84</v>
      </c>
      <c r="AV224" s="14" t="s">
        <v>130</v>
      </c>
      <c r="AW224" s="14" t="s">
        <v>30</v>
      </c>
      <c r="AX224" s="14" t="s">
        <v>82</v>
      </c>
      <c r="AY224" s="253" t="s">
        <v>123</v>
      </c>
    </row>
    <row r="225" s="2" customFormat="1" ht="14.4" customHeight="1">
      <c r="A225" s="38"/>
      <c r="B225" s="39"/>
      <c r="C225" s="269" t="s">
        <v>458</v>
      </c>
      <c r="D225" s="269" t="s">
        <v>370</v>
      </c>
      <c r="E225" s="270" t="s">
        <v>459</v>
      </c>
      <c r="F225" s="271" t="s">
        <v>460</v>
      </c>
      <c r="G225" s="272" t="s">
        <v>138</v>
      </c>
      <c r="H225" s="273">
        <v>9.3260000000000005</v>
      </c>
      <c r="I225" s="274"/>
      <c r="J225" s="275">
        <f>ROUND(I225*H225,2)</f>
        <v>0</v>
      </c>
      <c r="K225" s="271" t="s">
        <v>129</v>
      </c>
      <c r="L225" s="276"/>
      <c r="M225" s="277" t="s">
        <v>1</v>
      </c>
      <c r="N225" s="278" t="s">
        <v>39</v>
      </c>
      <c r="O225" s="91"/>
      <c r="P225" s="227">
        <f>O225*H225</f>
        <v>0</v>
      </c>
      <c r="Q225" s="227">
        <v>0.00034000000000000002</v>
      </c>
      <c r="R225" s="227">
        <f>Q225*H225</f>
        <v>0.0031708400000000003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169</v>
      </c>
      <c r="AT225" s="229" t="s">
        <v>370</v>
      </c>
      <c r="AU225" s="229" t="s">
        <v>84</v>
      </c>
      <c r="AY225" s="17" t="s">
        <v>123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82</v>
      </c>
      <c r="BK225" s="230">
        <f>ROUND(I225*H225,2)</f>
        <v>0</v>
      </c>
      <c r="BL225" s="17" t="s">
        <v>130</v>
      </c>
      <c r="BM225" s="229" t="s">
        <v>461</v>
      </c>
    </row>
    <row r="226" s="13" customFormat="1">
      <c r="A226" s="13"/>
      <c r="B226" s="231"/>
      <c r="C226" s="232"/>
      <c r="D226" s="233" t="s">
        <v>132</v>
      </c>
      <c r="E226" s="232"/>
      <c r="F226" s="235" t="s">
        <v>462</v>
      </c>
      <c r="G226" s="232"/>
      <c r="H226" s="236">
        <v>9.3260000000000005</v>
      </c>
      <c r="I226" s="237"/>
      <c r="J226" s="232"/>
      <c r="K226" s="232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132</v>
      </c>
      <c r="AU226" s="242" t="s">
        <v>84</v>
      </c>
      <c r="AV226" s="13" t="s">
        <v>84</v>
      </c>
      <c r="AW226" s="13" t="s">
        <v>4</v>
      </c>
      <c r="AX226" s="13" t="s">
        <v>82</v>
      </c>
      <c r="AY226" s="242" t="s">
        <v>123</v>
      </c>
    </row>
    <row r="227" s="2" customFormat="1" ht="24.15" customHeight="1">
      <c r="A227" s="38"/>
      <c r="B227" s="39"/>
      <c r="C227" s="218" t="s">
        <v>463</v>
      </c>
      <c r="D227" s="218" t="s">
        <v>125</v>
      </c>
      <c r="E227" s="219" t="s">
        <v>464</v>
      </c>
      <c r="F227" s="220" t="s">
        <v>465</v>
      </c>
      <c r="G227" s="221" t="s">
        <v>138</v>
      </c>
      <c r="H227" s="222">
        <v>374.58999999999998</v>
      </c>
      <c r="I227" s="223"/>
      <c r="J227" s="224">
        <f>ROUND(I227*H227,2)</f>
        <v>0</v>
      </c>
      <c r="K227" s="220" t="s">
        <v>129</v>
      </c>
      <c r="L227" s="44"/>
      <c r="M227" s="225" t="s">
        <v>1</v>
      </c>
      <c r="N227" s="226" t="s">
        <v>39</v>
      </c>
      <c r="O227" s="91"/>
      <c r="P227" s="227">
        <f>O227*H227</f>
        <v>0</v>
      </c>
      <c r="Q227" s="227">
        <v>6.0000000000000002E-05</v>
      </c>
      <c r="R227" s="227">
        <f>Q227*H227</f>
        <v>0.0224754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130</v>
      </c>
      <c r="AT227" s="229" t="s">
        <v>125</v>
      </c>
      <c r="AU227" s="229" t="s">
        <v>84</v>
      </c>
      <c r="AY227" s="17" t="s">
        <v>123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82</v>
      </c>
      <c r="BK227" s="230">
        <f>ROUND(I227*H227,2)</f>
        <v>0</v>
      </c>
      <c r="BL227" s="17" t="s">
        <v>130</v>
      </c>
      <c r="BM227" s="229" t="s">
        <v>466</v>
      </c>
    </row>
    <row r="228" s="2" customFormat="1" ht="24.15" customHeight="1">
      <c r="A228" s="38"/>
      <c r="B228" s="39"/>
      <c r="C228" s="218" t="s">
        <v>467</v>
      </c>
      <c r="D228" s="218" t="s">
        <v>125</v>
      </c>
      <c r="E228" s="219" t="s">
        <v>468</v>
      </c>
      <c r="F228" s="220" t="s">
        <v>469</v>
      </c>
      <c r="G228" s="221" t="s">
        <v>218</v>
      </c>
      <c r="H228" s="222">
        <v>51.409999999999997</v>
      </c>
      <c r="I228" s="223"/>
      <c r="J228" s="224">
        <f>ROUND(I228*H228,2)</f>
        <v>0</v>
      </c>
      <c r="K228" s="220" t="s">
        <v>129</v>
      </c>
      <c r="L228" s="44"/>
      <c r="M228" s="225" t="s">
        <v>1</v>
      </c>
      <c r="N228" s="226" t="s">
        <v>39</v>
      </c>
      <c r="O228" s="91"/>
      <c r="P228" s="227">
        <f>O228*H228</f>
        <v>0</v>
      </c>
      <c r="Q228" s="227">
        <v>3.0000000000000001E-05</v>
      </c>
      <c r="R228" s="227">
        <f>Q228*H228</f>
        <v>0.0015422999999999999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130</v>
      </c>
      <c r="AT228" s="229" t="s">
        <v>125</v>
      </c>
      <c r="AU228" s="229" t="s">
        <v>84</v>
      </c>
      <c r="AY228" s="17" t="s">
        <v>123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82</v>
      </c>
      <c r="BK228" s="230">
        <f>ROUND(I228*H228,2)</f>
        <v>0</v>
      </c>
      <c r="BL228" s="17" t="s">
        <v>130</v>
      </c>
      <c r="BM228" s="229" t="s">
        <v>470</v>
      </c>
    </row>
    <row r="229" s="13" customFormat="1">
      <c r="A229" s="13"/>
      <c r="B229" s="231"/>
      <c r="C229" s="232"/>
      <c r="D229" s="233" t="s">
        <v>132</v>
      </c>
      <c r="E229" s="234" t="s">
        <v>1</v>
      </c>
      <c r="F229" s="235" t="s">
        <v>471</v>
      </c>
      <c r="G229" s="232"/>
      <c r="H229" s="236">
        <v>51.409999999999997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132</v>
      </c>
      <c r="AU229" s="242" t="s">
        <v>84</v>
      </c>
      <c r="AV229" s="13" t="s">
        <v>84</v>
      </c>
      <c r="AW229" s="13" t="s">
        <v>30</v>
      </c>
      <c r="AX229" s="13" t="s">
        <v>82</v>
      </c>
      <c r="AY229" s="242" t="s">
        <v>123</v>
      </c>
    </row>
    <row r="230" s="2" customFormat="1" ht="14.4" customHeight="1">
      <c r="A230" s="38"/>
      <c r="B230" s="39"/>
      <c r="C230" s="269" t="s">
        <v>472</v>
      </c>
      <c r="D230" s="269" t="s">
        <v>370</v>
      </c>
      <c r="E230" s="270" t="s">
        <v>473</v>
      </c>
      <c r="F230" s="271" t="s">
        <v>474</v>
      </c>
      <c r="G230" s="272" t="s">
        <v>218</v>
      </c>
      <c r="H230" s="273">
        <v>53.981000000000002</v>
      </c>
      <c r="I230" s="274"/>
      <c r="J230" s="275">
        <f>ROUND(I230*H230,2)</f>
        <v>0</v>
      </c>
      <c r="K230" s="271" t="s">
        <v>182</v>
      </c>
      <c r="L230" s="276"/>
      <c r="M230" s="277" t="s">
        <v>1</v>
      </c>
      <c r="N230" s="278" t="s">
        <v>39</v>
      </c>
      <c r="O230" s="91"/>
      <c r="P230" s="227">
        <f>O230*H230</f>
        <v>0</v>
      </c>
      <c r="Q230" s="227">
        <v>0.00055999999999999995</v>
      </c>
      <c r="R230" s="227">
        <f>Q230*H230</f>
        <v>0.030229359999999997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169</v>
      </c>
      <c r="AT230" s="229" t="s">
        <v>370</v>
      </c>
      <c r="AU230" s="229" t="s">
        <v>84</v>
      </c>
      <c r="AY230" s="17" t="s">
        <v>123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82</v>
      </c>
      <c r="BK230" s="230">
        <f>ROUND(I230*H230,2)</f>
        <v>0</v>
      </c>
      <c r="BL230" s="17" t="s">
        <v>130</v>
      </c>
      <c r="BM230" s="229" t="s">
        <v>475</v>
      </c>
    </row>
    <row r="231" s="13" customFormat="1">
      <c r="A231" s="13"/>
      <c r="B231" s="231"/>
      <c r="C231" s="232"/>
      <c r="D231" s="233" t="s">
        <v>132</v>
      </c>
      <c r="E231" s="232"/>
      <c r="F231" s="235" t="s">
        <v>476</v>
      </c>
      <c r="G231" s="232"/>
      <c r="H231" s="236">
        <v>53.981000000000002</v>
      </c>
      <c r="I231" s="237"/>
      <c r="J231" s="232"/>
      <c r="K231" s="232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132</v>
      </c>
      <c r="AU231" s="242" t="s">
        <v>84</v>
      </c>
      <c r="AV231" s="13" t="s">
        <v>84</v>
      </c>
      <c r="AW231" s="13" t="s">
        <v>4</v>
      </c>
      <c r="AX231" s="13" t="s">
        <v>82</v>
      </c>
      <c r="AY231" s="242" t="s">
        <v>123</v>
      </c>
    </row>
    <row r="232" s="2" customFormat="1" ht="24.15" customHeight="1">
      <c r="A232" s="38"/>
      <c r="B232" s="39"/>
      <c r="C232" s="218" t="s">
        <v>477</v>
      </c>
      <c r="D232" s="218" t="s">
        <v>125</v>
      </c>
      <c r="E232" s="219" t="s">
        <v>478</v>
      </c>
      <c r="F232" s="220" t="s">
        <v>479</v>
      </c>
      <c r="G232" s="221" t="s">
        <v>138</v>
      </c>
      <c r="H232" s="222">
        <v>52.853000000000002</v>
      </c>
      <c r="I232" s="223"/>
      <c r="J232" s="224">
        <f>ROUND(I232*H232,2)</f>
        <v>0</v>
      </c>
      <c r="K232" s="220" t="s">
        <v>129</v>
      </c>
      <c r="L232" s="44"/>
      <c r="M232" s="225" t="s">
        <v>1</v>
      </c>
      <c r="N232" s="226" t="s">
        <v>39</v>
      </c>
      <c r="O232" s="91"/>
      <c r="P232" s="227">
        <f>O232*H232</f>
        <v>0</v>
      </c>
      <c r="Q232" s="227">
        <v>0.030380000000000001</v>
      </c>
      <c r="R232" s="227">
        <f>Q232*H232</f>
        <v>1.6056741400000001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130</v>
      </c>
      <c r="AT232" s="229" t="s">
        <v>125</v>
      </c>
      <c r="AU232" s="229" t="s">
        <v>84</v>
      </c>
      <c r="AY232" s="17" t="s">
        <v>123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82</v>
      </c>
      <c r="BK232" s="230">
        <f>ROUND(I232*H232,2)</f>
        <v>0</v>
      </c>
      <c r="BL232" s="17" t="s">
        <v>130</v>
      </c>
      <c r="BM232" s="229" t="s">
        <v>480</v>
      </c>
    </row>
    <row r="233" s="13" customFormat="1">
      <c r="A233" s="13"/>
      <c r="B233" s="231"/>
      <c r="C233" s="232"/>
      <c r="D233" s="233" t="s">
        <v>132</v>
      </c>
      <c r="E233" s="234" t="s">
        <v>1</v>
      </c>
      <c r="F233" s="235" t="s">
        <v>481</v>
      </c>
      <c r="G233" s="232"/>
      <c r="H233" s="236">
        <v>52.853000000000002</v>
      </c>
      <c r="I233" s="237"/>
      <c r="J233" s="232"/>
      <c r="K233" s="232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132</v>
      </c>
      <c r="AU233" s="242" t="s">
        <v>84</v>
      </c>
      <c r="AV233" s="13" t="s">
        <v>84</v>
      </c>
      <c r="AW233" s="13" t="s">
        <v>30</v>
      </c>
      <c r="AX233" s="13" t="s">
        <v>82</v>
      </c>
      <c r="AY233" s="242" t="s">
        <v>123</v>
      </c>
    </row>
    <row r="234" s="2" customFormat="1" ht="24.15" customHeight="1">
      <c r="A234" s="38"/>
      <c r="B234" s="39"/>
      <c r="C234" s="218" t="s">
        <v>482</v>
      </c>
      <c r="D234" s="218" t="s">
        <v>125</v>
      </c>
      <c r="E234" s="219" t="s">
        <v>483</v>
      </c>
      <c r="F234" s="220" t="s">
        <v>484</v>
      </c>
      <c r="G234" s="221" t="s">
        <v>138</v>
      </c>
      <c r="H234" s="222">
        <v>436.76900000000001</v>
      </c>
      <c r="I234" s="223"/>
      <c r="J234" s="224">
        <f>ROUND(I234*H234,2)</f>
        <v>0</v>
      </c>
      <c r="K234" s="220" t="s">
        <v>129</v>
      </c>
      <c r="L234" s="44"/>
      <c r="M234" s="225" t="s">
        <v>1</v>
      </c>
      <c r="N234" s="226" t="s">
        <v>39</v>
      </c>
      <c r="O234" s="91"/>
      <c r="P234" s="227">
        <f>O234*H234</f>
        <v>0</v>
      </c>
      <c r="Q234" s="227">
        <v>0.00348</v>
      </c>
      <c r="R234" s="227">
        <f>Q234*H234</f>
        <v>1.51995612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130</v>
      </c>
      <c r="AT234" s="229" t="s">
        <v>125</v>
      </c>
      <c r="AU234" s="229" t="s">
        <v>84</v>
      </c>
      <c r="AY234" s="17" t="s">
        <v>123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82</v>
      </c>
      <c r="BK234" s="230">
        <f>ROUND(I234*H234,2)</f>
        <v>0</v>
      </c>
      <c r="BL234" s="17" t="s">
        <v>130</v>
      </c>
      <c r="BM234" s="229" t="s">
        <v>485</v>
      </c>
    </row>
    <row r="235" s="13" customFormat="1">
      <c r="A235" s="13"/>
      <c r="B235" s="231"/>
      <c r="C235" s="232"/>
      <c r="D235" s="233" t="s">
        <v>132</v>
      </c>
      <c r="E235" s="234" t="s">
        <v>1</v>
      </c>
      <c r="F235" s="235" t="s">
        <v>486</v>
      </c>
      <c r="G235" s="232"/>
      <c r="H235" s="236">
        <v>436.76900000000001</v>
      </c>
      <c r="I235" s="237"/>
      <c r="J235" s="232"/>
      <c r="K235" s="232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132</v>
      </c>
      <c r="AU235" s="242" t="s">
        <v>84</v>
      </c>
      <c r="AV235" s="13" t="s">
        <v>84</v>
      </c>
      <c r="AW235" s="13" t="s">
        <v>30</v>
      </c>
      <c r="AX235" s="13" t="s">
        <v>82</v>
      </c>
      <c r="AY235" s="242" t="s">
        <v>123</v>
      </c>
    </row>
    <row r="236" s="2" customFormat="1" ht="37.8" customHeight="1">
      <c r="A236" s="38"/>
      <c r="B236" s="39"/>
      <c r="C236" s="218" t="s">
        <v>487</v>
      </c>
      <c r="D236" s="218" t="s">
        <v>125</v>
      </c>
      <c r="E236" s="219" t="s">
        <v>488</v>
      </c>
      <c r="F236" s="220" t="s">
        <v>489</v>
      </c>
      <c r="G236" s="221" t="s">
        <v>128</v>
      </c>
      <c r="H236" s="222">
        <v>67.944000000000003</v>
      </c>
      <c r="I236" s="223"/>
      <c r="J236" s="224">
        <f>ROUND(I236*H236,2)</f>
        <v>0</v>
      </c>
      <c r="K236" s="220" t="s">
        <v>182</v>
      </c>
      <c r="L236" s="44"/>
      <c r="M236" s="225" t="s">
        <v>1</v>
      </c>
      <c r="N236" s="226" t="s">
        <v>39</v>
      </c>
      <c r="O236" s="91"/>
      <c r="P236" s="227">
        <f>O236*H236</f>
        <v>0</v>
      </c>
      <c r="Q236" s="227">
        <v>2.45329</v>
      </c>
      <c r="R236" s="227">
        <f>Q236*H236</f>
        <v>166.68633575999999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130</v>
      </c>
      <c r="AT236" s="229" t="s">
        <v>125</v>
      </c>
      <c r="AU236" s="229" t="s">
        <v>84</v>
      </c>
      <c r="AY236" s="17" t="s">
        <v>123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82</v>
      </c>
      <c r="BK236" s="230">
        <f>ROUND(I236*H236,2)</f>
        <v>0</v>
      </c>
      <c r="BL236" s="17" t="s">
        <v>130</v>
      </c>
      <c r="BM236" s="229" t="s">
        <v>490</v>
      </c>
    </row>
    <row r="237" s="13" customFormat="1">
      <c r="A237" s="13"/>
      <c r="B237" s="231"/>
      <c r="C237" s="232"/>
      <c r="D237" s="233" t="s">
        <v>132</v>
      </c>
      <c r="E237" s="234" t="s">
        <v>1</v>
      </c>
      <c r="F237" s="235" t="s">
        <v>491</v>
      </c>
      <c r="G237" s="232"/>
      <c r="H237" s="236">
        <v>67.944000000000003</v>
      </c>
      <c r="I237" s="237"/>
      <c r="J237" s="232"/>
      <c r="K237" s="232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132</v>
      </c>
      <c r="AU237" s="242" t="s">
        <v>84</v>
      </c>
      <c r="AV237" s="13" t="s">
        <v>84</v>
      </c>
      <c r="AW237" s="13" t="s">
        <v>30</v>
      </c>
      <c r="AX237" s="13" t="s">
        <v>82</v>
      </c>
      <c r="AY237" s="242" t="s">
        <v>123</v>
      </c>
    </row>
    <row r="238" s="2" customFormat="1" ht="14.4" customHeight="1">
      <c r="A238" s="38"/>
      <c r="B238" s="39"/>
      <c r="C238" s="218" t="s">
        <v>492</v>
      </c>
      <c r="D238" s="218" t="s">
        <v>125</v>
      </c>
      <c r="E238" s="219" t="s">
        <v>493</v>
      </c>
      <c r="F238" s="220" t="s">
        <v>494</v>
      </c>
      <c r="G238" s="221" t="s">
        <v>233</v>
      </c>
      <c r="H238" s="222">
        <v>2.3180000000000001</v>
      </c>
      <c r="I238" s="223"/>
      <c r="J238" s="224">
        <f>ROUND(I238*H238,2)</f>
        <v>0</v>
      </c>
      <c r="K238" s="220" t="s">
        <v>129</v>
      </c>
      <c r="L238" s="44"/>
      <c r="M238" s="225" t="s">
        <v>1</v>
      </c>
      <c r="N238" s="226" t="s">
        <v>39</v>
      </c>
      <c r="O238" s="91"/>
      <c r="P238" s="227">
        <f>O238*H238</f>
        <v>0</v>
      </c>
      <c r="Q238" s="227">
        <v>1.06277</v>
      </c>
      <c r="R238" s="227">
        <f>Q238*H238</f>
        <v>2.4635008599999999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130</v>
      </c>
      <c r="AT238" s="229" t="s">
        <v>125</v>
      </c>
      <c r="AU238" s="229" t="s">
        <v>84</v>
      </c>
      <c r="AY238" s="17" t="s">
        <v>123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82</v>
      </c>
      <c r="BK238" s="230">
        <f>ROUND(I238*H238,2)</f>
        <v>0</v>
      </c>
      <c r="BL238" s="17" t="s">
        <v>130</v>
      </c>
      <c r="BM238" s="229" t="s">
        <v>495</v>
      </c>
    </row>
    <row r="239" s="13" customFormat="1">
      <c r="A239" s="13"/>
      <c r="B239" s="231"/>
      <c r="C239" s="232"/>
      <c r="D239" s="233" t="s">
        <v>132</v>
      </c>
      <c r="E239" s="234" t="s">
        <v>1</v>
      </c>
      <c r="F239" s="235" t="s">
        <v>496</v>
      </c>
      <c r="G239" s="232"/>
      <c r="H239" s="236">
        <v>2.3180000000000001</v>
      </c>
      <c r="I239" s="237"/>
      <c r="J239" s="232"/>
      <c r="K239" s="232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132</v>
      </c>
      <c r="AU239" s="242" t="s">
        <v>84</v>
      </c>
      <c r="AV239" s="13" t="s">
        <v>84</v>
      </c>
      <c r="AW239" s="13" t="s">
        <v>30</v>
      </c>
      <c r="AX239" s="13" t="s">
        <v>82</v>
      </c>
      <c r="AY239" s="242" t="s">
        <v>123</v>
      </c>
    </row>
    <row r="240" s="2" customFormat="1" ht="14.4" customHeight="1">
      <c r="A240" s="38"/>
      <c r="B240" s="39"/>
      <c r="C240" s="218" t="s">
        <v>497</v>
      </c>
      <c r="D240" s="218" t="s">
        <v>125</v>
      </c>
      <c r="E240" s="219" t="s">
        <v>498</v>
      </c>
      <c r="F240" s="220" t="s">
        <v>499</v>
      </c>
      <c r="G240" s="221" t="s">
        <v>138</v>
      </c>
      <c r="H240" s="222">
        <v>452.95999999999998</v>
      </c>
      <c r="I240" s="223"/>
      <c r="J240" s="224">
        <f>ROUND(I240*H240,2)</f>
        <v>0</v>
      </c>
      <c r="K240" s="220" t="s">
        <v>129</v>
      </c>
      <c r="L240" s="44"/>
      <c r="M240" s="225" t="s">
        <v>1</v>
      </c>
      <c r="N240" s="226" t="s">
        <v>39</v>
      </c>
      <c r="O240" s="91"/>
      <c r="P240" s="227">
        <f>O240*H240</f>
        <v>0</v>
      </c>
      <c r="Q240" s="227">
        <v>0.00012999999999999999</v>
      </c>
      <c r="R240" s="227">
        <f>Q240*H240</f>
        <v>0.058884799999999994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130</v>
      </c>
      <c r="AT240" s="229" t="s">
        <v>125</v>
      </c>
      <c r="AU240" s="229" t="s">
        <v>84</v>
      </c>
      <c r="AY240" s="17" t="s">
        <v>123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82</v>
      </c>
      <c r="BK240" s="230">
        <f>ROUND(I240*H240,2)</f>
        <v>0</v>
      </c>
      <c r="BL240" s="17" t="s">
        <v>130</v>
      </c>
      <c r="BM240" s="229" t="s">
        <v>500</v>
      </c>
    </row>
    <row r="241" s="13" customFormat="1">
      <c r="A241" s="13"/>
      <c r="B241" s="231"/>
      <c r="C241" s="232"/>
      <c r="D241" s="233" t="s">
        <v>132</v>
      </c>
      <c r="E241" s="234" t="s">
        <v>1</v>
      </c>
      <c r="F241" s="235" t="s">
        <v>501</v>
      </c>
      <c r="G241" s="232"/>
      <c r="H241" s="236">
        <v>452.95999999999998</v>
      </c>
      <c r="I241" s="237"/>
      <c r="J241" s="232"/>
      <c r="K241" s="232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132</v>
      </c>
      <c r="AU241" s="242" t="s">
        <v>84</v>
      </c>
      <c r="AV241" s="13" t="s">
        <v>84</v>
      </c>
      <c r="AW241" s="13" t="s">
        <v>30</v>
      </c>
      <c r="AX241" s="13" t="s">
        <v>82</v>
      </c>
      <c r="AY241" s="242" t="s">
        <v>123</v>
      </c>
    </row>
    <row r="242" s="2" customFormat="1" ht="24.15" customHeight="1">
      <c r="A242" s="38"/>
      <c r="B242" s="39"/>
      <c r="C242" s="218" t="s">
        <v>502</v>
      </c>
      <c r="D242" s="218" t="s">
        <v>125</v>
      </c>
      <c r="E242" s="219" t="s">
        <v>503</v>
      </c>
      <c r="F242" s="220" t="s">
        <v>504</v>
      </c>
      <c r="G242" s="221" t="s">
        <v>218</v>
      </c>
      <c r="H242" s="222">
        <v>139</v>
      </c>
      <c r="I242" s="223"/>
      <c r="J242" s="224">
        <f>ROUND(I242*H242,2)</f>
        <v>0</v>
      </c>
      <c r="K242" s="220" t="s">
        <v>182</v>
      </c>
      <c r="L242" s="44"/>
      <c r="M242" s="225" t="s">
        <v>1</v>
      </c>
      <c r="N242" s="226" t="s">
        <v>39</v>
      </c>
      <c r="O242" s="91"/>
      <c r="P242" s="227">
        <f>O242*H242</f>
        <v>0</v>
      </c>
      <c r="Q242" s="227">
        <v>2.0000000000000002E-05</v>
      </c>
      <c r="R242" s="227">
        <f>Q242*H242</f>
        <v>0.0027800000000000004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130</v>
      </c>
      <c r="AT242" s="229" t="s">
        <v>125</v>
      </c>
      <c r="AU242" s="229" t="s">
        <v>84</v>
      </c>
      <c r="AY242" s="17" t="s">
        <v>123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82</v>
      </c>
      <c r="BK242" s="230">
        <f>ROUND(I242*H242,2)</f>
        <v>0</v>
      </c>
      <c r="BL242" s="17" t="s">
        <v>130</v>
      </c>
      <c r="BM242" s="229" t="s">
        <v>505</v>
      </c>
    </row>
    <row r="243" s="13" customFormat="1">
      <c r="A243" s="13"/>
      <c r="B243" s="231"/>
      <c r="C243" s="232"/>
      <c r="D243" s="233" t="s">
        <v>132</v>
      </c>
      <c r="E243" s="234" t="s">
        <v>1</v>
      </c>
      <c r="F243" s="235" t="s">
        <v>506</v>
      </c>
      <c r="G243" s="232"/>
      <c r="H243" s="236">
        <v>139</v>
      </c>
      <c r="I243" s="237"/>
      <c r="J243" s="232"/>
      <c r="K243" s="232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132</v>
      </c>
      <c r="AU243" s="242" t="s">
        <v>84</v>
      </c>
      <c r="AV243" s="13" t="s">
        <v>84</v>
      </c>
      <c r="AW243" s="13" t="s">
        <v>30</v>
      </c>
      <c r="AX243" s="13" t="s">
        <v>82</v>
      </c>
      <c r="AY243" s="242" t="s">
        <v>123</v>
      </c>
    </row>
    <row r="244" s="12" customFormat="1" ht="22.8" customHeight="1">
      <c r="A244" s="12"/>
      <c r="B244" s="202"/>
      <c r="C244" s="203"/>
      <c r="D244" s="204" t="s">
        <v>73</v>
      </c>
      <c r="E244" s="216" t="s">
        <v>140</v>
      </c>
      <c r="F244" s="216" t="s">
        <v>141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SUM(P245:P263)</f>
        <v>0</v>
      </c>
      <c r="Q244" s="210"/>
      <c r="R244" s="211">
        <f>SUM(R245:R263)</f>
        <v>0.089963739999999986</v>
      </c>
      <c r="S244" s="210"/>
      <c r="T244" s="212">
        <f>SUM(T245:T263)</f>
        <v>0.0065370000000000003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82</v>
      </c>
      <c r="AT244" s="214" t="s">
        <v>73</v>
      </c>
      <c r="AU244" s="214" t="s">
        <v>82</v>
      </c>
      <c r="AY244" s="213" t="s">
        <v>123</v>
      </c>
      <c r="BK244" s="215">
        <f>SUM(BK245:BK263)</f>
        <v>0</v>
      </c>
    </row>
    <row r="245" s="2" customFormat="1" ht="14.4" customHeight="1">
      <c r="A245" s="38"/>
      <c r="B245" s="39"/>
      <c r="C245" s="218" t="s">
        <v>507</v>
      </c>
      <c r="D245" s="218" t="s">
        <v>125</v>
      </c>
      <c r="E245" s="219" t="s">
        <v>508</v>
      </c>
      <c r="F245" s="220" t="s">
        <v>509</v>
      </c>
      <c r="G245" s="221" t="s">
        <v>218</v>
      </c>
      <c r="H245" s="222">
        <v>117.66</v>
      </c>
      <c r="I245" s="223"/>
      <c r="J245" s="224">
        <f>ROUND(I245*H245,2)</f>
        <v>0</v>
      </c>
      <c r="K245" s="220" t="s">
        <v>129</v>
      </c>
      <c r="L245" s="44"/>
      <c r="M245" s="225" t="s">
        <v>1</v>
      </c>
      <c r="N245" s="226" t="s">
        <v>39</v>
      </c>
      <c r="O245" s="91"/>
      <c r="P245" s="227">
        <f>O245*H245</f>
        <v>0</v>
      </c>
      <c r="Q245" s="227">
        <v>0.00013999999999999999</v>
      </c>
      <c r="R245" s="227">
        <f>Q245*H245</f>
        <v>0.016472399999999998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130</v>
      </c>
      <c r="AT245" s="229" t="s">
        <v>125</v>
      </c>
      <c r="AU245" s="229" t="s">
        <v>84</v>
      </c>
      <c r="AY245" s="17" t="s">
        <v>123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82</v>
      </c>
      <c r="BK245" s="230">
        <f>ROUND(I245*H245,2)</f>
        <v>0</v>
      </c>
      <c r="BL245" s="17" t="s">
        <v>130</v>
      </c>
      <c r="BM245" s="229" t="s">
        <v>510</v>
      </c>
    </row>
    <row r="246" s="13" customFormat="1">
      <c r="A246" s="13"/>
      <c r="B246" s="231"/>
      <c r="C246" s="232"/>
      <c r="D246" s="233" t="s">
        <v>132</v>
      </c>
      <c r="E246" s="234" t="s">
        <v>1</v>
      </c>
      <c r="F246" s="235" t="s">
        <v>511</v>
      </c>
      <c r="G246" s="232"/>
      <c r="H246" s="236">
        <v>117.66</v>
      </c>
      <c r="I246" s="237"/>
      <c r="J246" s="232"/>
      <c r="K246" s="232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132</v>
      </c>
      <c r="AU246" s="242" t="s">
        <v>84</v>
      </c>
      <c r="AV246" s="13" t="s">
        <v>84</v>
      </c>
      <c r="AW246" s="13" t="s">
        <v>30</v>
      </c>
      <c r="AX246" s="13" t="s">
        <v>82</v>
      </c>
      <c r="AY246" s="242" t="s">
        <v>123</v>
      </c>
    </row>
    <row r="247" s="2" customFormat="1" ht="24.15" customHeight="1">
      <c r="A247" s="38"/>
      <c r="B247" s="39"/>
      <c r="C247" s="218" t="s">
        <v>512</v>
      </c>
      <c r="D247" s="218" t="s">
        <v>125</v>
      </c>
      <c r="E247" s="219" t="s">
        <v>143</v>
      </c>
      <c r="F247" s="220" t="s">
        <v>144</v>
      </c>
      <c r="G247" s="221" t="s">
        <v>138</v>
      </c>
      <c r="H247" s="222">
        <v>272.60000000000002</v>
      </c>
      <c r="I247" s="223"/>
      <c r="J247" s="224">
        <f>ROUND(I247*H247,2)</f>
        <v>0</v>
      </c>
      <c r="K247" s="220" t="s">
        <v>129</v>
      </c>
      <c r="L247" s="44"/>
      <c r="M247" s="225" t="s">
        <v>1</v>
      </c>
      <c r="N247" s="226" t="s">
        <v>39</v>
      </c>
      <c r="O247" s="91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130</v>
      </c>
      <c r="AT247" s="229" t="s">
        <v>125</v>
      </c>
      <c r="AU247" s="229" t="s">
        <v>84</v>
      </c>
      <c r="AY247" s="17" t="s">
        <v>123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82</v>
      </c>
      <c r="BK247" s="230">
        <f>ROUND(I247*H247,2)</f>
        <v>0</v>
      </c>
      <c r="BL247" s="17" t="s">
        <v>130</v>
      </c>
      <c r="BM247" s="229" t="s">
        <v>513</v>
      </c>
    </row>
    <row r="248" s="13" customFormat="1">
      <c r="A248" s="13"/>
      <c r="B248" s="231"/>
      <c r="C248" s="232"/>
      <c r="D248" s="233" t="s">
        <v>132</v>
      </c>
      <c r="E248" s="234" t="s">
        <v>1</v>
      </c>
      <c r="F248" s="235" t="s">
        <v>514</v>
      </c>
      <c r="G248" s="232"/>
      <c r="H248" s="236">
        <v>272.60000000000002</v>
      </c>
      <c r="I248" s="237"/>
      <c r="J248" s="232"/>
      <c r="K248" s="232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132</v>
      </c>
      <c r="AU248" s="242" t="s">
        <v>84</v>
      </c>
      <c r="AV248" s="13" t="s">
        <v>84</v>
      </c>
      <c r="AW248" s="13" t="s">
        <v>30</v>
      </c>
      <c r="AX248" s="13" t="s">
        <v>82</v>
      </c>
      <c r="AY248" s="242" t="s">
        <v>123</v>
      </c>
    </row>
    <row r="249" s="2" customFormat="1" ht="24.15" customHeight="1">
      <c r="A249" s="38"/>
      <c r="B249" s="39"/>
      <c r="C249" s="218" t="s">
        <v>515</v>
      </c>
      <c r="D249" s="218" t="s">
        <v>125</v>
      </c>
      <c r="E249" s="219" t="s">
        <v>149</v>
      </c>
      <c r="F249" s="220" t="s">
        <v>150</v>
      </c>
      <c r="G249" s="221" t="s">
        <v>138</v>
      </c>
      <c r="H249" s="222">
        <v>10904</v>
      </c>
      <c r="I249" s="223"/>
      <c r="J249" s="224">
        <f>ROUND(I249*H249,2)</f>
        <v>0</v>
      </c>
      <c r="K249" s="220" t="s">
        <v>129</v>
      </c>
      <c r="L249" s="44"/>
      <c r="M249" s="225" t="s">
        <v>1</v>
      </c>
      <c r="N249" s="226" t="s">
        <v>39</v>
      </c>
      <c r="O249" s="91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130</v>
      </c>
      <c r="AT249" s="229" t="s">
        <v>125</v>
      </c>
      <c r="AU249" s="229" t="s">
        <v>84</v>
      </c>
      <c r="AY249" s="17" t="s">
        <v>123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82</v>
      </c>
      <c r="BK249" s="230">
        <f>ROUND(I249*H249,2)</f>
        <v>0</v>
      </c>
      <c r="BL249" s="17" t="s">
        <v>130</v>
      </c>
      <c r="BM249" s="229" t="s">
        <v>516</v>
      </c>
    </row>
    <row r="250" s="13" customFormat="1">
      <c r="A250" s="13"/>
      <c r="B250" s="231"/>
      <c r="C250" s="232"/>
      <c r="D250" s="233" t="s">
        <v>132</v>
      </c>
      <c r="E250" s="234" t="s">
        <v>1</v>
      </c>
      <c r="F250" s="235" t="s">
        <v>517</v>
      </c>
      <c r="G250" s="232"/>
      <c r="H250" s="236">
        <v>10904</v>
      </c>
      <c r="I250" s="237"/>
      <c r="J250" s="232"/>
      <c r="K250" s="232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132</v>
      </c>
      <c r="AU250" s="242" t="s">
        <v>84</v>
      </c>
      <c r="AV250" s="13" t="s">
        <v>84</v>
      </c>
      <c r="AW250" s="13" t="s">
        <v>30</v>
      </c>
      <c r="AX250" s="13" t="s">
        <v>82</v>
      </c>
      <c r="AY250" s="242" t="s">
        <v>123</v>
      </c>
    </row>
    <row r="251" s="2" customFormat="1" ht="24.15" customHeight="1">
      <c r="A251" s="38"/>
      <c r="B251" s="39"/>
      <c r="C251" s="218" t="s">
        <v>518</v>
      </c>
      <c r="D251" s="218" t="s">
        <v>125</v>
      </c>
      <c r="E251" s="219" t="s">
        <v>154</v>
      </c>
      <c r="F251" s="220" t="s">
        <v>155</v>
      </c>
      <c r="G251" s="221" t="s">
        <v>138</v>
      </c>
      <c r="H251" s="222">
        <v>272.60000000000002</v>
      </c>
      <c r="I251" s="223"/>
      <c r="J251" s="224">
        <f>ROUND(I251*H251,2)</f>
        <v>0</v>
      </c>
      <c r="K251" s="220" t="s">
        <v>129</v>
      </c>
      <c r="L251" s="44"/>
      <c r="M251" s="225" t="s">
        <v>1</v>
      </c>
      <c r="N251" s="226" t="s">
        <v>39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130</v>
      </c>
      <c r="AT251" s="229" t="s">
        <v>125</v>
      </c>
      <c r="AU251" s="229" t="s">
        <v>84</v>
      </c>
      <c r="AY251" s="17" t="s">
        <v>123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82</v>
      </c>
      <c r="BK251" s="230">
        <f>ROUND(I251*H251,2)</f>
        <v>0</v>
      </c>
      <c r="BL251" s="17" t="s">
        <v>130</v>
      </c>
      <c r="BM251" s="229" t="s">
        <v>519</v>
      </c>
    </row>
    <row r="252" s="2" customFormat="1" ht="24.15" customHeight="1">
      <c r="A252" s="38"/>
      <c r="B252" s="39"/>
      <c r="C252" s="218" t="s">
        <v>520</v>
      </c>
      <c r="D252" s="218" t="s">
        <v>125</v>
      </c>
      <c r="E252" s="219" t="s">
        <v>521</v>
      </c>
      <c r="F252" s="220" t="s">
        <v>522</v>
      </c>
      <c r="G252" s="221" t="s">
        <v>138</v>
      </c>
      <c r="H252" s="222">
        <v>424.94</v>
      </c>
      <c r="I252" s="223"/>
      <c r="J252" s="224">
        <f>ROUND(I252*H252,2)</f>
        <v>0</v>
      </c>
      <c r="K252" s="220" t="s">
        <v>129</v>
      </c>
      <c r="L252" s="44"/>
      <c r="M252" s="225" t="s">
        <v>1</v>
      </c>
      <c r="N252" s="226" t="s">
        <v>39</v>
      </c>
      <c r="O252" s="91"/>
      <c r="P252" s="227">
        <f>O252*H252</f>
        <v>0</v>
      </c>
      <c r="Q252" s="227">
        <v>0.00012999999999999999</v>
      </c>
      <c r="R252" s="227">
        <f>Q252*H252</f>
        <v>0.055242199999999998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130</v>
      </c>
      <c r="AT252" s="229" t="s">
        <v>125</v>
      </c>
      <c r="AU252" s="229" t="s">
        <v>84</v>
      </c>
      <c r="AY252" s="17" t="s">
        <v>123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82</v>
      </c>
      <c r="BK252" s="230">
        <f>ROUND(I252*H252,2)</f>
        <v>0</v>
      </c>
      <c r="BL252" s="17" t="s">
        <v>130</v>
      </c>
      <c r="BM252" s="229" t="s">
        <v>523</v>
      </c>
    </row>
    <row r="253" s="13" customFormat="1">
      <c r="A253" s="13"/>
      <c r="B253" s="231"/>
      <c r="C253" s="232"/>
      <c r="D253" s="233" t="s">
        <v>132</v>
      </c>
      <c r="E253" s="234" t="s">
        <v>1</v>
      </c>
      <c r="F253" s="235" t="s">
        <v>524</v>
      </c>
      <c r="G253" s="232"/>
      <c r="H253" s="236">
        <v>424.94</v>
      </c>
      <c r="I253" s="237"/>
      <c r="J253" s="232"/>
      <c r="K253" s="232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132</v>
      </c>
      <c r="AU253" s="242" t="s">
        <v>84</v>
      </c>
      <c r="AV253" s="13" t="s">
        <v>84</v>
      </c>
      <c r="AW253" s="13" t="s">
        <v>30</v>
      </c>
      <c r="AX253" s="13" t="s">
        <v>82</v>
      </c>
      <c r="AY253" s="242" t="s">
        <v>123</v>
      </c>
    </row>
    <row r="254" s="2" customFormat="1" ht="24.15" customHeight="1">
      <c r="A254" s="38"/>
      <c r="B254" s="39"/>
      <c r="C254" s="218" t="s">
        <v>525</v>
      </c>
      <c r="D254" s="218" t="s">
        <v>125</v>
      </c>
      <c r="E254" s="219" t="s">
        <v>526</v>
      </c>
      <c r="F254" s="220" t="s">
        <v>527</v>
      </c>
      <c r="G254" s="221" t="s">
        <v>218</v>
      </c>
      <c r="H254" s="222">
        <v>5</v>
      </c>
      <c r="I254" s="223"/>
      <c r="J254" s="224">
        <f>ROUND(I254*H254,2)</f>
        <v>0</v>
      </c>
      <c r="K254" s="220" t="s">
        <v>129</v>
      </c>
      <c r="L254" s="44"/>
      <c r="M254" s="225" t="s">
        <v>1</v>
      </c>
      <c r="N254" s="226" t="s">
        <v>39</v>
      </c>
      <c r="O254" s="91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130</v>
      </c>
      <c r="AT254" s="229" t="s">
        <v>125</v>
      </c>
      <c r="AU254" s="229" t="s">
        <v>84</v>
      </c>
      <c r="AY254" s="17" t="s">
        <v>123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82</v>
      </c>
      <c r="BK254" s="230">
        <f>ROUND(I254*H254,2)</f>
        <v>0</v>
      </c>
      <c r="BL254" s="17" t="s">
        <v>130</v>
      </c>
      <c r="BM254" s="229" t="s">
        <v>528</v>
      </c>
    </row>
    <row r="255" s="13" customFormat="1">
      <c r="A255" s="13"/>
      <c r="B255" s="231"/>
      <c r="C255" s="232"/>
      <c r="D255" s="233" t="s">
        <v>132</v>
      </c>
      <c r="E255" s="234" t="s">
        <v>1</v>
      </c>
      <c r="F255" s="235" t="s">
        <v>529</v>
      </c>
      <c r="G255" s="232"/>
      <c r="H255" s="236">
        <v>5</v>
      </c>
      <c r="I255" s="237"/>
      <c r="J255" s="232"/>
      <c r="K255" s="232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132</v>
      </c>
      <c r="AU255" s="242" t="s">
        <v>84</v>
      </c>
      <c r="AV255" s="13" t="s">
        <v>84</v>
      </c>
      <c r="AW255" s="13" t="s">
        <v>30</v>
      </c>
      <c r="AX255" s="13" t="s">
        <v>82</v>
      </c>
      <c r="AY255" s="242" t="s">
        <v>123</v>
      </c>
    </row>
    <row r="256" s="2" customFormat="1" ht="24.15" customHeight="1">
      <c r="A256" s="38"/>
      <c r="B256" s="39"/>
      <c r="C256" s="218" t="s">
        <v>530</v>
      </c>
      <c r="D256" s="218" t="s">
        <v>125</v>
      </c>
      <c r="E256" s="219" t="s">
        <v>531</v>
      </c>
      <c r="F256" s="220" t="s">
        <v>532</v>
      </c>
      <c r="G256" s="221" t="s">
        <v>218</v>
      </c>
      <c r="H256" s="222">
        <v>10</v>
      </c>
      <c r="I256" s="223"/>
      <c r="J256" s="224">
        <f>ROUND(I256*H256,2)</f>
        <v>0</v>
      </c>
      <c r="K256" s="220" t="s">
        <v>129</v>
      </c>
      <c r="L256" s="44"/>
      <c r="M256" s="225" t="s">
        <v>1</v>
      </c>
      <c r="N256" s="226" t="s">
        <v>39</v>
      </c>
      <c r="O256" s="91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130</v>
      </c>
      <c r="AT256" s="229" t="s">
        <v>125</v>
      </c>
      <c r="AU256" s="229" t="s">
        <v>84</v>
      </c>
      <c r="AY256" s="17" t="s">
        <v>123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82</v>
      </c>
      <c r="BK256" s="230">
        <f>ROUND(I256*H256,2)</f>
        <v>0</v>
      </c>
      <c r="BL256" s="17" t="s">
        <v>130</v>
      </c>
      <c r="BM256" s="229" t="s">
        <v>533</v>
      </c>
    </row>
    <row r="257" s="13" customFormat="1">
      <c r="A257" s="13"/>
      <c r="B257" s="231"/>
      <c r="C257" s="232"/>
      <c r="D257" s="233" t="s">
        <v>132</v>
      </c>
      <c r="E257" s="234" t="s">
        <v>1</v>
      </c>
      <c r="F257" s="235" t="s">
        <v>534</v>
      </c>
      <c r="G257" s="232"/>
      <c r="H257" s="236">
        <v>10</v>
      </c>
      <c r="I257" s="237"/>
      <c r="J257" s="232"/>
      <c r="K257" s="232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132</v>
      </c>
      <c r="AU257" s="242" t="s">
        <v>84</v>
      </c>
      <c r="AV257" s="13" t="s">
        <v>84</v>
      </c>
      <c r="AW257" s="13" t="s">
        <v>30</v>
      </c>
      <c r="AX257" s="13" t="s">
        <v>82</v>
      </c>
      <c r="AY257" s="242" t="s">
        <v>123</v>
      </c>
    </row>
    <row r="258" s="2" customFormat="1" ht="24.15" customHeight="1">
      <c r="A258" s="38"/>
      <c r="B258" s="39"/>
      <c r="C258" s="218" t="s">
        <v>535</v>
      </c>
      <c r="D258" s="218" t="s">
        <v>125</v>
      </c>
      <c r="E258" s="219" t="s">
        <v>536</v>
      </c>
      <c r="F258" s="220" t="s">
        <v>537</v>
      </c>
      <c r="G258" s="221" t="s">
        <v>138</v>
      </c>
      <c r="H258" s="222">
        <v>452.95999999999998</v>
      </c>
      <c r="I258" s="223"/>
      <c r="J258" s="224">
        <f>ROUND(I258*H258,2)</f>
        <v>0</v>
      </c>
      <c r="K258" s="220" t="s">
        <v>129</v>
      </c>
      <c r="L258" s="44"/>
      <c r="M258" s="225" t="s">
        <v>1</v>
      </c>
      <c r="N258" s="226" t="s">
        <v>39</v>
      </c>
      <c r="O258" s="91"/>
      <c r="P258" s="227">
        <f>O258*H258</f>
        <v>0</v>
      </c>
      <c r="Q258" s="227">
        <v>3.0000000000000001E-05</v>
      </c>
      <c r="R258" s="227">
        <f>Q258*H258</f>
        <v>0.0135888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130</v>
      </c>
      <c r="AT258" s="229" t="s">
        <v>125</v>
      </c>
      <c r="AU258" s="229" t="s">
        <v>84</v>
      </c>
      <c r="AY258" s="17" t="s">
        <v>123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82</v>
      </c>
      <c r="BK258" s="230">
        <f>ROUND(I258*H258,2)</f>
        <v>0</v>
      </c>
      <c r="BL258" s="17" t="s">
        <v>130</v>
      </c>
      <c r="BM258" s="229" t="s">
        <v>538</v>
      </c>
    </row>
    <row r="259" s="2" customFormat="1" ht="14.4" customHeight="1">
      <c r="A259" s="38"/>
      <c r="B259" s="39"/>
      <c r="C259" s="218" t="s">
        <v>539</v>
      </c>
      <c r="D259" s="218" t="s">
        <v>125</v>
      </c>
      <c r="E259" s="219" t="s">
        <v>540</v>
      </c>
      <c r="F259" s="220" t="s">
        <v>541</v>
      </c>
      <c r="G259" s="221" t="s">
        <v>138</v>
      </c>
      <c r="H259" s="222">
        <v>452.95999999999998</v>
      </c>
      <c r="I259" s="223"/>
      <c r="J259" s="224">
        <f>ROUND(I259*H259,2)</f>
        <v>0</v>
      </c>
      <c r="K259" s="220" t="s">
        <v>129</v>
      </c>
      <c r="L259" s="44"/>
      <c r="M259" s="225" t="s">
        <v>1</v>
      </c>
      <c r="N259" s="226" t="s">
        <v>39</v>
      </c>
      <c r="O259" s="91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130</v>
      </c>
      <c r="AT259" s="229" t="s">
        <v>125</v>
      </c>
      <c r="AU259" s="229" t="s">
        <v>84</v>
      </c>
      <c r="AY259" s="17" t="s">
        <v>123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82</v>
      </c>
      <c r="BK259" s="230">
        <f>ROUND(I259*H259,2)</f>
        <v>0</v>
      </c>
      <c r="BL259" s="17" t="s">
        <v>130</v>
      </c>
      <c r="BM259" s="229" t="s">
        <v>542</v>
      </c>
    </row>
    <row r="260" s="2" customFormat="1" ht="14.4" customHeight="1">
      <c r="A260" s="38"/>
      <c r="B260" s="39"/>
      <c r="C260" s="218" t="s">
        <v>543</v>
      </c>
      <c r="D260" s="218" t="s">
        <v>125</v>
      </c>
      <c r="E260" s="219" t="s">
        <v>544</v>
      </c>
      <c r="F260" s="220" t="s">
        <v>545</v>
      </c>
      <c r="G260" s="221" t="s">
        <v>138</v>
      </c>
      <c r="H260" s="222">
        <v>452.95999999999998</v>
      </c>
      <c r="I260" s="223"/>
      <c r="J260" s="224">
        <f>ROUND(I260*H260,2)</f>
        <v>0</v>
      </c>
      <c r="K260" s="220" t="s">
        <v>129</v>
      </c>
      <c r="L260" s="44"/>
      <c r="M260" s="225" t="s">
        <v>1</v>
      </c>
      <c r="N260" s="226" t="s">
        <v>39</v>
      </c>
      <c r="O260" s="91"/>
      <c r="P260" s="227">
        <f>O260*H260</f>
        <v>0</v>
      </c>
      <c r="Q260" s="227">
        <v>1.0000000000000001E-05</v>
      </c>
      <c r="R260" s="227">
        <f>Q260*H260</f>
        <v>0.0045295999999999999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130</v>
      </c>
      <c r="AT260" s="229" t="s">
        <v>125</v>
      </c>
      <c r="AU260" s="229" t="s">
        <v>84</v>
      </c>
      <c r="AY260" s="17" t="s">
        <v>123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82</v>
      </c>
      <c r="BK260" s="230">
        <f>ROUND(I260*H260,2)</f>
        <v>0</v>
      </c>
      <c r="BL260" s="17" t="s">
        <v>130</v>
      </c>
      <c r="BM260" s="229" t="s">
        <v>546</v>
      </c>
    </row>
    <row r="261" s="2" customFormat="1" ht="24.15" customHeight="1">
      <c r="A261" s="38"/>
      <c r="B261" s="39"/>
      <c r="C261" s="218" t="s">
        <v>547</v>
      </c>
      <c r="D261" s="218" t="s">
        <v>125</v>
      </c>
      <c r="E261" s="219" t="s">
        <v>548</v>
      </c>
      <c r="F261" s="220" t="s">
        <v>549</v>
      </c>
      <c r="G261" s="221" t="s">
        <v>218</v>
      </c>
      <c r="H261" s="222">
        <v>6.5369999999999999</v>
      </c>
      <c r="I261" s="223"/>
      <c r="J261" s="224">
        <f>ROUND(I261*H261,2)</f>
        <v>0</v>
      </c>
      <c r="K261" s="220" t="s">
        <v>129</v>
      </c>
      <c r="L261" s="44"/>
      <c r="M261" s="225" t="s">
        <v>1</v>
      </c>
      <c r="N261" s="226" t="s">
        <v>39</v>
      </c>
      <c r="O261" s="91"/>
      <c r="P261" s="227">
        <f>O261*H261</f>
        <v>0</v>
      </c>
      <c r="Q261" s="227">
        <v>2.0000000000000002E-05</v>
      </c>
      <c r="R261" s="227">
        <f>Q261*H261</f>
        <v>0.00013074000000000001</v>
      </c>
      <c r="S261" s="227">
        <v>0.001</v>
      </c>
      <c r="T261" s="228">
        <f>S261*H261</f>
        <v>0.0065370000000000003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130</v>
      </c>
      <c r="AT261" s="229" t="s">
        <v>125</v>
      </c>
      <c r="AU261" s="229" t="s">
        <v>84</v>
      </c>
      <c r="AY261" s="17" t="s">
        <v>123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7" t="s">
        <v>82</v>
      </c>
      <c r="BK261" s="230">
        <f>ROUND(I261*H261,2)</f>
        <v>0</v>
      </c>
      <c r="BL261" s="17" t="s">
        <v>130</v>
      </c>
      <c r="BM261" s="229" t="s">
        <v>550</v>
      </c>
    </row>
    <row r="262" s="13" customFormat="1">
      <c r="A262" s="13"/>
      <c r="B262" s="231"/>
      <c r="C262" s="232"/>
      <c r="D262" s="233" t="s">
        <v>132</v>
      </c>
      <c r="E262" s="234" t="s">
        <v>1</v>
      </c>
      <c r="F262" s="235" t="s">
        <v>551</v>
      </c>
      <c r="G262" s="232"/>
      <c r="H262" s="236">
        <v>6.5369999999999999</v>
      </c>
      <c r="I262" s="237"/>
      <c r="J262" s="232"/>
      <c r="K262" s="232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132</v>
      </c>
      <c r="AU262" s="242" t="s">
        <v>84</v>
      </c>
      <c r="AV262" s="13" t="s">
        <v>84</v>
      </c>
      <c r="AW262" s="13" t="s">
        <v>30</v>
      </c>
      <c r="AX262" s="13" t="s">
        <v>82</v>
      </c>
      <c r="AY262" s="242" t="s">
        <v>123</v>
      </c>
    </row>
    <row r="263" s="2" customFormat="1" ht="24.15" customHeight="1">
      <c r="A263" s="38"/>
      <c r="B263" s="39"/>
      <c r="C263" s="218" t="s">
        <v>552</v>
      </c>
      <c r="D263" s="218" t="s">
        <v>125</v>
      </c>
      <c r="E263" s="219" t="s">
        <v>553</v>
      </c>
      <c r="F263" s="220" t="s">
        <v>554</v>
      </c>
      <c r="G263" s="221" t="s">
        <v>138</v>
      </c>
      <c r="H263" s="222">
        <v>452.95999999999998</v>
      </c>
      <c r="I263" s="223"/>
      <c r="J263" s="224">
        <f>ROUND(I263*H263,2)</f>
        <v>0</v>
      </c>
      <c r="K263" s="220" t="s">
        <v>129</v>
      </c>
      <c r="L263" s="44"/>
      <c r="M263" s="225" t="s">
        <v>1</v>
      </c>
      <c r="N263" s="226" t="s">
        <v>39</v>
      </c>
      <c r="O263" s="91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130</v>
      </c>
      <c r="AT263" s="229" t="s">
        <v>125</v>
      </c>
      <c r="AU263" s="229" t="s">
        <v>84</v>
      </c>
      <c r="AY263" s="17" t="s">
        <v>123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82</v>
      </c>
      <c r="BK263" s="230">
        <f>ROUND(I263*H263,2)</f>
        <v>0</v>
      </c>
      <c r="BL263" s="17" t="s">
        <v>130</v>
      </c>
      <c r="BM263" s="229" t="s">
        <v>555</v>
      </c>
    </row>
    <row r="264" s="12" customFormat="1" ht="22.8" customHeight="1">
      <c r="A264" s="12"/>
      <c r="B264" s="202"/>
      <c r="C264" s="203"/>
      <c r="D264" s="204" t="s">
        <v>73</v>
      </c>
      <c r="E264" s="216" t="s">
        <v>262</v>
      </c>
      <c r="F264" s="216" t="s">
        <v>263</v>
      </c>
      <c r="G264" s="203"/>
      <c r="H264" s="203"/>
      <c r="I264" s="206"/>
      <c r="J264" s="217">
        <f>BK264</f>
        <v>0</v>
      </c>
      <c r="K264" s="203"/>
      <c r="L264" s="208"/>
      <c r="M264" s="209"/>
      <c r="N264" s="210"/>
      <c r="O264" s="210"/>
      <c r="P264" s="211">
        <f>P265</f>
        <v>0</v>
      </c>
      <c r="Q264" s="210"/>
      <c r="R264" s="211">
        <f>R265</f>
        <v>0</v>
      </c>
      <c r="S264" s="210"/>
      <c r="T264" s="212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3" t="s">
        <v>82</v>
      </c>
      <c r="AT264" s="214" t="s">
        <v>73</v>
      </c>
      <c r="AU264" s="214" t="s">
        <v>82</v>
      </c>
      <c r="AY264" s="213" t="s">
        <v>123</v>
      </c>
      <c r="BK264" s="215">
        <f>BK265</f>
        <v>0</v>
      </c>
    </row>
    <row r="265" s="2" customFormat="1" ht="24.15" customHeight="1">
      <c r="A265" s="38"/>
      <c r="B265" s="39"/>
      <c r="C265" s="218" t="s">
        <v>556</v>
      </c>
      <c r="D265" s="218" t="s">
        <v>125</v>
      </c>
      <c r="E265" s="219" t="s">
        <v>265</v>
      </c>
      <c r="F265" s="220" t="s">
        <v>266</v>
      </c>
      <c r="G265" s="221" t="s">
        <v>233</v>
      </c>
      <c r="H265" s="222">
        <v>395.774</v>
      </c>
      <c r="I265" s="223"/>
      <c r="J265" s="224">
        <f>ROUND(I265*H265,2)</f>
        <v>0</v>
      </c>
      <c r="K265" s="220" t="s">
        <v>129</v>
      </c>
      <c r="L265" s="44"/>
      <c r="M265" s="225" t="s">
        <v>1</v>
      </c>
      <c r="N265" s="226" t="s">
        <v>39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130</v>
      </c>
      <c r="AT265" s="229" t="s">
        <v>125</v>
      </c>
      <c r="AU265" s="229" t="s">
        <v>84</v>
      </c>
      <c r="AY265" s="17" t="s">
        <v>123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82</v>
      </c>
      <c r="BK265" s="230">
        <f>ROUND(I265*H265,2)</f>
        <v>0</v>
      </c>
      <c r="BL265" s="17" t="s">
        <v>130</v>
      </c>
      <c r="BM265" s="229" t="s">
        <v>557</v>
      </c>
    </row>
    <row r="266" s="12" customFormat="1" ht="25.92" customHeight="1">
      <c r="A266" s="12"/>
      <c r="B266" s="202"/>
      <c r="C266" s="203"/>
      <c r="D266" s="204" t="s">
        <v>73</v>
      </c>
      <c r="E266" s="205" t="s">
        <v>268</v>
      </c>
      <c r="F266" s="205" t="s">
        <v>269</v>
      </c>
      <c r="G266" s="203"/>
      <c r="H266" s="203"/>
      <c r="I266" s="206"/>
      <c r="J266" s="207">
        <f>BK266</f>
        <v>0</v>
      </c>
      <c r="K266" s="203"/>
      <c r="L266" s="208"/>
      <c r="M266" s="209"/>
      <c r="N266" s="210"/>
      <c r="O266" s="210"/>
      <c r="P266" s="211">
        <f>P267+P271+P273+P275+P277+P289+P299+P318</f>
        <v>0</v>
      </c>
      <c r="Q266" s="210"/>
      <c r="R266" s="211">
        <f>R267+R271+R273+R275+R277+R289+R299+R318</f>
        <v>2.5189501500000002</v>
      </c>
      <c r="S266" s="210"/>
      <c r="T266" s="212">
        <f>T267+T271+T273+T275+T277+T289+T299+T318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3" t="s">
        <v>84</v>
      </c>
      <c r="AT266" s="214" t="s">
        <v>73</v>
      </c>
      <c r="AU266" s="214" t="s">
        <v>74</v>
      </c>
      <c r="AY266" s="213" t="s">
        <v>123</v>
      </c>
      <c r="BK266" s="215">
        <f>BK267+BK271+BK273+BK275+BK277+BK289+BK299+BK318</f>
        <v>0</v>
      </c>
    </row>
    <row r="267" s="12" customFormat="1" ht="22.8" customHeight="1">
      <c r="A267" s="12"/>
      <c r="B267" s="202"/>
      <c r="C267" s="203"/>
      <c r="D267" s="204" t="s">
        <v>73</v>
      </c>
      <c r="E267" s="216" t="s">
        <v>558</v>
      </c>
      <c r="F267" s="216" t="s">
        <v>559</v>
      </c>
      <c r="G267" s="203"/>
      <c r="H267" s="203"/>
      <c r="I267" s="206"/>
      <c r="J267" s="217">
        <f>BK267</f>
        <v>0</v>
      </c>
      <c r="K267" s="203"/>
      <c r="L267" s="208"/>
      <c r="M267" s="209"/>
      <c r="N267" s="210"/>
      <c r="O267" s="210"/>
      <c r="P267" s="211">
        <f>SUM(P268:P270)</f>
        <v>0</v>
      </c>
      <c r="Q267" s="210"/>
      <c r="R267" s="211">
        <f>SUM(R268:R270)</f>
        <v>0.029348900000000001</v>
      </c>
      <c r="S267" s="210"/>
      <c r="T267" s="212">
        <f>SUM(T268:T270)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3" t="s">
        <v>84</v>
      </c>
      <c r="AT267" s="214" t="s">
        <v>73</v>
      </c>
      <c r="AU267" s="214" t="s">
        <v>82</v>
      </c>
      <c r="AY267" s="213" t="s">
        <v>123</v>
      </c>
      <c r="BK267" s="215">
        <f>SUM(BK268:BK270)</f>
        <v>0</v>
      </c>
    </row>
    <row r="268" s="2" customFormat="1" ht="24.15" customHeight="1">
      <c r="A268" s="38"/>
      <c r="B268" s="39"/>
      <c r="C268" s="218" t="s">
        <v>560</v>
      </c>
      <c r="D268" s="218" t="s">
        <v>125</v>
      </c>
      <c r="E268" s="219" t="s">
        <v>561</v>
      </c>
      <c r="F268" s="220" t="s">
        <v>562</v>
      </c>
      <c r="G268" s="221" t="s">
        <v>138</v>
      </c>
      <c r="H268" s="222">
        <v>83.853999999999999</v>
      </c>
      <c r="I268" s="223"/>
      <c r="J268" s="224">
        <f>ROUND(I268*H268,2)</f>
        <v>0</v>
      </c>
      <c r="K268" s="220" t="s">
        <v>129</v>
      </c>
      <c r="L268" s="44"/>
      <c r="M268" s="225" t="s">
        <v>1</v>
      </c>
      <c r="N268" s="226" t="s">
        <v>39</v>
      </c>
      <c r="O268" s="91"/>
      <c r="P268" s="227">
        <f>O268*H268</f>
        <v>0</v>
      </c>
      <c r="Q268" s="227">
        <v>0.00035</v>
      </c>
      <c r="R268" s="227">
        <f>Q268*H268</f>
        <v>0.029348900000000001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210</v>
      </c>
      <c r="AT268" s="229" t="s">
        <v>125</v>
      </c>
      <c r="AU268" s="229" t="s">
        <v>84</v>
      </c>
      <c r="AY268" s="17" t="s">
        <v>123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82</v>
      </c>
      <c r="BK268" s="230">
        <f>ROUND(I268*H268,2)</f>
        <v>0</v>
      </c>
      <c r="BL268" s="17" t="s">
        <v>210</v>
      </c>
      <c r="BM268" s="229" t="s">
        <v>563</v>
      </c>
    </row>
    <row r="269" s="13" customFormat="1">
      <c r="A269" s="13"/>
      <c r="B269" s="231"/>
      <c r="C269" s="232"/>
      <c r="D269" s="233" t="s">
        <v>132</v>
      </c>
      <c r="E269" s="234" t="s">
        <v>1</v>
      </c>
      <c r="F269" s="235" t="s">
        <v>564</v>
      </c>
      <c r="G269" s="232"/>
      <c r="H269" s="236">
        <v>83.853999999999999</v>
      </c>
      <c r="I269" s="237"/>
      <c r="J269" s="232"/>
      <c r="K269" s="232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132</v>
      </c>
      <c r="AU269" s="242" t="s">
        <v>84</v>
      </c>
      <c r="AV269" s="13" t="s">
        <v>84</v>
      </c>
      <c r="AW269" s="13" t="s">
        <v>30</v>
      </c>
      <c r="AX269" s="13" t="s">
        <v>82</v>
      </c>
      <c r="AY269" s="242" t="s">
        <v>123</v>
      </c>
    </row>
    <row r="270" s="2" customFormat="1" ht="24.15" customHeight="1">
      <c r="A270" s="38"/>
      <c r="B270" s="39"/>
      <c r="C270" s="218" t="s">
        <v>565</v>
      </c>
      <c r="D270" s="218" t="s">
        <v>125</v>
      </c>
      <c r="E270" s="219" t="s">
        <v>566</v>
      </c>
      <c r="F270" s="220" t="s">
        <v>567</v>
      </c>
      <c r="G270" s="221" t="s">
        <v>233</v>
      </c>
      <c r="H270" s="222">
        <v>0.029000000000000001</v>
      </c>
      <c r="I270" s="223"/>
      <c r="J270" s="224">
        <f>ROUND(I270*H270,2)</f>
        <v>0</v>
      </c>
      <c r="K270" s="220" t="s">
        <v>129</v>
      </c>
      <c r="L270" s="44"/>
      <c r="M270" s="225" t="s">
        <v>1</v>
      </c>
      <c r="N270" s="226" t="s">
        <v>39</v>
      </c>
      <c r="O270" s="91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210</v>
      </c>
      <c r="AT270" s="229" t="s">
        <v>125</v>
      </c>
      <c r="AU270" s="229" t="s">
        <v>84</v>
      </c>
      <c r="AY270" s="17" t="s">
        <v>123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82</v>
      </c>
      <c r="BK270" s="230">
        <f>ROUND(I270*H270,2)</f>
        <v>0</v>
      </c>
      <c r="BL270" s="17" t="s">
        <v>210</v>
      </c>
      <c r="BM270" s="229" t="s">
        <v>568</v>
      </c>
    </row>
    <row r="271" s="12" customFormat="1" ht="22.8" customHeight="1">
      <c r="A271" s="12"/>
      <c r="B271" s="202"/>
      <c r="C271" s="203"/>
      <c r="D271" s="204" t="s">
        <v>73</v>
      </c>
      <c r="E271" s="216" t="s">
        <v>569</v>
      </c>
      <c r="F271" s="216" t="s">
        <v>570</v>
      </c>
      <c r="G271" s="203"/>
      <c r="H271" s="203"/>
      <c r="I271" s="206"/>
      <c r="J271" s="217">
        <f>BK271</f>
        <v>0</v>
      </c>
      <c r="K271" s="203"/>
      <c r="L271" s="208"/>
      <c r="M271" s="209"/>
      <c r="N271" s="210"/>
      <c r="O271" s="210"/>
      <c r="P271" s="211">
        <f>P272</f>
        <v>0</v>
      </c>
      <c r="Q271" s="210"/>
      <c r="R271" s="211">
        <f>R272</f>
        <v>0</v>
      </c>
      <c r="S271" s="210"/>
      <c r="T271" s="212">
        <f>T272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3" t="s">
        <v>84</v>
      </c>
      <c r="AT271" s="214" t="s">
        <v>73</v>
      </c>
      <c r="AU271" s="214" t="s">
        <v>82</v>
      </c>
      <c r="AY271" s="213" t="s">
        <v>123</v>
      </c>
      <c r="BK271" s="215">
        <f>BK272</f>
        <v>0</v>
      </c>
    </row>
    <row r="272" s="2" customFormat="1" ht="24.15" customHeight="1">
      <c r="A272" s="38"/>
      <c r="B272" s="39"/>
      <c r="C272" s="218" t="s">
        <v>571</v>
      </c>
      <c r="D272" s="218" t="s">
        <v>125</v>
      </c>
      <c r="E272" s="219" t="s">
        <v>572</v>
      </c>
      <c r="F272" s="220" t="s">
        <v>573</v>
      </c>
      <c r="G272" s="221" t="s">
        <v>301</v>
      </c>
      <c r="H272" s="222">
        <v>1</v>
      </c>
      <c r="I272" s="223"/>
      <c r="J272" s="224">
        <f>ROUND(I272*H272,2)</f>
        <v>0</v>
      </c>
      <c r="K272" s="220" t="s">
        <v>182</v>
      </c>
      <c r="L272" s="44"/>
      <c r="M272" s="225" t="s">
        <v>1</v>
      </c>
      <c r="N272" s="226" t="s">
        <v>39</v>
      </c>
      <c r="O272" s="91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210</v>
      </c>
      <c r="AT272" s="229" t="s">
        <v>125</v>
      </c>
      <c r="AU272" s="229" t="s">
        <v>84</v>
      </c>
      <c r="AY272" s="17" t="s">
        <v>123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82</v>
      </c>
      <c r="BK272" s="230">
        <f>ROUND(I272*H272,2)</f>
        <v>0</v>
      </c>
      <c r="BL272" s="17" t="s">
        <v>210</v>
      </c>
      <c r="BM272" s="229" t="s">
        <v>574</v>
      </c>
    </row>
    <row r="273" s="12" customFormat="1" ht="22.8" customHeight="1">
      <c r="A273" s="12"/>
      <c r="B273" s="202"/>
      <c r="C273" s="203"/>
      <c r="D273" s="204" t="s">
        <v>73</v>
      </c>
      <c r="E273" s="216" t="s">
        <v>575</v>
      </c>
      <c r="F273" s="216" t="s">
        <v>576</v>
      </c>
      <c r="G273" s="203"/>
      <c r="H273" s="203"/>
      <c r="I273" s="206"/>
      <c r="J273" s="217">
        <f>BK273</f>
        <v>0</v>
      </c>
      <c r="K273" s="203"/>
      <c r="L273" s="208"/>
      <c r="M273" s="209"/>
      <c r="N273" s="210"/>
      <c r="O273" s="210"/>
      <c r="P273" s="211">
        <f>P274</f>
        <v>0</v>
      </c>
      <c r="Q273" s="210"/>
      <c r="R273" s="211">
        <f>R274</f>
        <v>0</v>
      </c>
      <c r="S273" s="210"/>
      <c r="T273" s="212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3" t="s">
        <v>84</v>
      </c>
      <c r="AT273" s="214" t="s">
        <v>73</v>
      </c>
      <c r="AU273" s="214" t="s">
        <v>82</v>
      </c>
      <c r="AY273" s="213" t="s">
        <v>123</v>
      </c>
      <c r="BK273" s="215">
        <f>BK274</f>
        <v>0</v>
      </c>
    </row>
    <row r="274" s="2" customFormat="1" ht="14.4" customHeight="1">
      <c r="A274" s="38"/>
      <c r="B274" s="39"/>
      <c r="C274" s="218" t="s">
        <v>577</v>
      </c>
      <c r="D274" s="218" t="s">
        <v>125</v>
      </c>
      <c r="E274" s="219" t="s">
        <v>578</v>
      </c>
      <c r="F274" s="220" t="s">
        <v>579</v>
      </c>
      <c r="G274" s="221" t="s">
        <v>301</v>
      </c>
      <c r="H274" s="222">
        <v>1</v>
      </c>
      <c r="I274" s="223"/>
      <c r="J274" s="224">
        <f>ROUND(I274*H274,2)</f>
        <v>0</v>
      </c>
      <c r="K274" s="220" t="s">
        <v>182</v>
      </c>
      <c r="L274" s="44"/>
      <c r="M274" s="225" t="s">
        <v>1</v>
      </c>
      <c r="N274" s="226" t="s">
        <v>39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210</v>
      </c>
      <c r="AT274" s="229" t="s">
        <v>125</v>
      </c>
      <c r="AU274" s="229" t="s">
        <v>84</v>
      </c>
      <c r="AY274" s="17" t="s">
        <v>123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82</v>
      </c>
      <c r="BK274" s="230">
        <f>ROUND(I274*H274,2)</f>
        <v>0</v>
      </c>
      <c r="BL274" s="17" t="s">
        <v>210</v>
      </c>
      <c r="BM274" s="229" t="s">
        <v>580</v>
      </c>
    </row>
    <row r="275" s="12" customFormat="1" ht="22.8" customHeight="1">
      <c r="A275" s="12"/>
      <c r="B275" s="202"/>
      <c r="C275" s="203"/>
      <c r="D275" s="204" t="s">
        <v>73</v>
      </c>
      <c r="E275" s="216" t="s">
        <v>581</v>
      </c>
      <c r="F275" s="216" t="s">
        <v>582</v>
      </c>
      <c r="G275" s="203"/>
      <c r="H275" s="203"/>
      <c r="I275" s="206"/>
      <c r="J275" s="217">
        <f>BK275</f>
        <v>0</v>
      </c>
      <c r="K275" s="203"/>
      <c r="L275" s="208"/>
      <c r="M275" s="209"/>
      <c r="N275" s="210"/>
      <c r="O275" s="210"/>
      <c r="P275" s="211">
        <f>P276</f>
        <v>0</v>
      </c>
      <c r="Q275" s="210"/>
      <c r="R275" s="211">
        <f>R276</f>
        <v>0</v>
      </c>
      <c r="S275" s="210"/>
      <c r="T275" s="212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3" t="s">
        <v>84</v>
      </c>
      <c r="AT275" s="214" t="s">
        <v>73</v>
      </c>
      <c r="AU275" s="214" t="s">
        <v>82</v>
      </c>
      <c r="AY275" s="213" t="s">
        <v>123</v>
      </c>
      <c r="BK275" s="215">
        <f>BK276</f>
        <v>0</v>
      </c>
    </row>
    <row r="276" s="2" customFormat="1" ht="24.15" customHeight="1">
      <c r="A276" s="38"/>
      <c r="B276" s="39"/>
      <c r="C276" s="218" t="s">
        <v>583</v>
      </c>
      <c r="D276" s="218" t="s">
        <v>125</v>
      </c>
      <c r="E276" s="219" t="s">
        <v>584</v>
      </c>
      <c r="F276" s="220" t="s">
        <v>585</v>
      </c>
      <c r="G276" s="221" t="s">
        <v>301</v>
      </c>
      <c r="H276" s="222">
        <v>1</v>
      </c>
      <c r="I276" s="223"/>
      <c r="J276" s="224">
        <f>ROUND(I276*H276,2)</f>
        <v>0</v>
      </c>
      <c r="K276" s="220" t="s">
        <v>182</v>
      </c>
      <c r="L276" s="44"/>
      <c r="M276" s="225" t="s">
        <v>1</v>
      </c>
      <c r="N276" s="226" t="s">
        <v>39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210</v>
      </c>
      <c r="AT276" s="229" t="s">
        <v>125</v>
      </c>
      <c r="AU276" s="229" t="s">
        <v>84</v>
      </c>
      <c r="AY276" s="17" t="s">
        <v>123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82</v>
      </c>
      <c r="BK276" s="230">
        <f>ROUND(I276*H276,2)</f>
        <v>0</v>
      </c>
      <c r="BL276" s="17" t="s">
        <v>210</v>
      </c>
      <c r="BM276" s="229" t="s">
        <v>586</v>
      </c>
    </row>
    <row r="277" s="12" customFormat="1" ht="22.8" customHeight="1">
      <c r="A277" s="12"/>
      <c r="B277" s="202"/>
      <c r="C277" s="203"/>
      <c r="D277" s="204" t="s">
        <v>73</v>
      </c>
      <c r="E277" s="216" t="s">
        <v>587</v>
      </c>
      <c r="F277" s="216" t="s">
        <v>588</v>
      </c>
      <c r="G277" s="203"/>
      <c r="H277" s="203"/>
      <c r="I277" s="206"/>
      <c r="J277" s="217">
        <f>BK277</f>
        <v>0</v>
      </c>
      <c r="K277" s="203"/>
      <c r="L277" s="208"/>
      <c r="M277" s="209"/>
      <c r="N277" s="210"/>
      <c r="O277" s="210"/>
      <c r="P277" s="211">
        <f>SUM(P278:P288)</f>
        <v>0</v>
      </c>
      <c r="Q277" s="210"/>
      <c r="R277" s="211">
        <f>SUM(R278:R288)</f>
        <v>0</v>
      </c>
      <c r="S277" s="210"/>
      <c r="T277" s="212">
        <f>SUM(T278:T288)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3" t="s">
        <v>84</v>
      </c>
      <c r="AT277" s="214" t="s">
        <v>73</v>
      </c>
      <c r="AU277" s="214" t="s">
        <v>82</v>
      </c>
      <c r="AY277" s="213" t="s">
        <v>123</v>
      </c>
      <c r="BK277" s="215">
        <f>SUM(BK278:BK288)</f>
        <v>0</v>
      </c>
    </row>
    <row r="278" s="2" customFormat="1" ht="37.8" customHeight="1">
      <c r="A278" s="38"/>
      <c r="B278" s="39"/>
      <c r="C278" s="218" t="s">
        <v>589</v>
      </c>
      <c r="D278" s="218" t="s">
        <v>125</v>
      </c>
      <c r="E278" s="219" t="s">
        <v>590</v>
      </c>
      <c r="F278" s="220" t="s">
        <v>591</v>
      </c>
      <c r="G278" s="221" t="s">
        <v>218</v>
      </c>
      <c r="H278" s="222">
        <v>10</v>
      </c>
      <c r="I278" s="223"/>
      <c r="J278" s="224">
        <f>ROUND(I278*H278,2)</f>
        <v>0</v>
      </c>
      <c r="K278" s="220" t="s">
        <v>182</v>
      </c>
      <c r="L278" s="44"/>
      <c r="M278" s="225" t="s">
        <v>1</v>
      </c>
      <c r="N278" s="226" t="s">
        <v>39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210</v>
      </c>
      <c r="AT278" s="229" t="s">
        <v>125</v>
      </c>
      <c r="AU278" s="229" t="s">
        <v>84</v>
      </c>
      <c r="AY278" s="17" t="s">
        <v>123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82</v>
      </c>
      <c r="BK278" s="230">
        <f>ROUND(I278*H278,2)</f>
        <v>0</v>
      </c>
      <c r="BL278" s="17" t="s">
        <v>210</v>
      </c>
      <c r="BM278" s="229" t="s">
        <v>592</v>
      </c>
    </row>
    <row r="279" s="2" customFormat="1" ht="49.05" customHeight="1">
      <c r="A279" s="38"/>
      <c r="B279" s="39"/>
      <c r="C279" s="218" t="s">
        <v>593</v>
      </c>
      <c r="D279" s="218" t="s">
        <v>125</v>
      </c>
      <c r="E279" s="219" t="s">
        <v>594</v>
      </c>
      <c r="F279" s="220" t="s">
        <v>595</v>
      </c>
      <c r="G279" s="221" t="s">
        <v>218</v>
      </c>
      <c r="H279" s="222">
        <v>4.2000000000000002</v>
      </c>
      <c r="I279" s="223"/>
      <c r="J279" s="224">
        <f>ROUND(I279*H279,2)</f>
        <v>0</v>
      </c>
      <c r="K279" s="220" t="s">
        <v>182</v>
      </c>
      <c r="L279" s="44"/>
      <c r="M279" s="225" t="s">
        <v>1</v>
      </c>
      <c r="N279" s="226" t="s">
        <v>39</v>
      </c>
      <c r="O279" s="91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210</v>
      </c>
      <c r="AT279" s="229" t="s">
        <v>125</v>
      </c>
      <c r="AU279" s="229" t="s">
        <v>84</v>
      </c>
      <c r="AY279" s="17" t="s">
        <v>123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82</v>
      </c>
      <c r="BK279" s="230">
        <f>ROUND(I279*H279,2)</f>
        <v>0</v>
      </c>
      <c r="BL279" s="17" t="s">
        <v>210</v>
      </c>
      <c r="BM279" s="229" t="s">
        <v>596</v>
      </c>
    </row>
    <row r="280" s="2" customFormat="1" ht="37.8" customHeight="1">
      <c r="A280" s="38"/>
      <c r="B280" s="39"/>
      <c r="C280" s="218" t="s">
        <v>597</v>
      </c>
      <c r="D280" s="218" t="s">
        <v>125</v>
      </c>
      <c r="E280" s="219" t="s">
        <v>598</v>
      </c>
      <c r="F280" s="220" t="s">
        <v>599</v>
      </c>
      <c r="G280" s="221" t="s">
        <v>218</v>
      </c>
      <c r="H280" s="222">
        <v>42</v>
      </c>
      <c r="I280" s="223"/>
      <c r="J280" s="224">
        <f>ROUND(I280*H280,2)</f>
        <v>0</v>
      </c>
      <c r="K280" s="220" t="s">
        <v>182</v>
      </c>
      <c r="L280" s="44"/>
      <c r="M280" s="225" t="s">
        <v>1</v>
      </c>
      <c r="N280" s="226" t="s">
        <v>39</v>
      </c>
      <c r="O280" s="91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210</v>
      </c>
      <c r="AT280" s="229" t="s">
        <v>125</v>
      </c>
      <c r="AU280" s="229" t="s">
        <v>84</v>
      </c>
      <c r="AY280" s="17" t="s">
        <v>123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82</v>
      </c>
      <c r="BK280" s="230">
        <f>ROUND(I280*H280,2)</f>
        <v>0</v>
      </c>
      <c r="BL280" s="17" t="s">
        <v>210</v>
      </c>
      <c r="BM280" s="229" t="s">
        <v>600</v>
      </c>
    </row>
    <row r="281" s="2" customFormat="1" ht="49.05" customHeight="1">
      <c r="A281" s="38"/>
      <c r="B281" s="39"/>
      <c r="C281" s="218" t="s">
        <v>601</v>
      </c>
      <c r="D281" s="218" t="s">
        <v>125</v>
      </c>
      <c r="E281" s="219" t="s">
        <v>602</v>
      </c>
      <c r="F281" s="220" t="s">
        <v>603</v>
      </c>
      <c r="G281" s="221" t="s">
        <v>218</v>
      </c>
      <c r="H281" s="222">
        <v>82</v>
      </c>
      <c r="I281" s="223"/>
      <c r="J281" s="224">
        <f>ROUND(I281*H281,2)</f>
        <v>0</v>
      </c>
      <c r="K281" s="220" t="s">
        <v>182</v>
      </c>
      <c r="L281" s="44"/>
      <c r="M281" s="225" t="s">
        <v>1</v>
      </c>
      <c r="N281" s="226" t="s">
        <v>39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210</v>
      </c>
      <c r="AT281" s="229" t="s">
        <v>125</v>
      </c>
      <c r="AU281" s="229" t="s">
        <v>84</v>
      </c>
      <c r="AY281" s="17" t="s">
        <v>123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82</v>
      </c>
      <c r="BK281" s="230">
        <f>ROUND(I281*H281,2)</f>
        <v>0</v>
      </c>
      <c r="BL281" s="17" t="s">
        <v>210</v>
      </c>
      <c r="BM281" s="229" t="s">
        <v>604</v>
      </c>
    </row>
    <row r="282" s="2" customFormat="1" ht="24.15" customHeight="1">
      <c r="A282" s="38"/>
      <c r="B282" s="39"/>
      <c r="C282" s="218" t="s">
        <v>605</v>
      </c>
      <c r="D282" s="218" t="s">
        <v>125</v>
      </c>
      <c r="E282" s="219" t="s">
        <v>606</v>
      </c>
      <c r="F282" s="220" t="s">
        <v>607</v>
      </c>
      <c r="G282" s="221" t="s">
        <v>218</v>
      </c>
      <c r="H282" s="222">
        <v>6.2000000000000002</v>
      </c>
      <c r="I282" s="223"/>
      <c r="J282" s="224">
        <f>ROUND(I282*H282,2)</f>
        <v>0</v>
      </c>
      <c r="K282" s="220" t="s">
        <v>182</v>
      </c>
      <c r="L282" s="44"/>
      <c r="M282" s="225" t="s">
        <v>1</v>
      </c>
      <c r="N282" s="226" t="s">
        <v>39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210</v>
      </c>
      <c r="AT282" s="229" t="s">
        <v>125</v>
      </c>
      <c r="AU282" s="229" t="s">
        <v>84</v>
      </c>
      <c r="AY282" s="17" t="s">
        <v>123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82</v>
      </c>
      <c r="BK282" s="230">
        <f>ROUND(I282*H282,2)</f>
        <v>0</v>
      </c>
      <c r="BL282" s="17" t="s">
        <v>210</v>
      </c>
      <c r="BM282" s="229" t="s">
        <v>608</v>
      </c>
    </row>
    <row r="283" s="2" customFormat="1" ht="49.05" customHeight="1">
      <c r="A283" s="38"/>
      <c r="B283" s="39"/>
      <c r="C283" s="218" t="s">
        <v>609</v>
      </c>
      <c r="D283" s="218" t="s">
        <v>125</v>
      </c>
      <c r="E283" s="219" t="s">
        <v>610</v>
      </c>
      <c r="F283" s="220" t="s">
        <v>611</v>
      </c>
      <c r="G283" s="221" t="s">
        <v>218</v>
      </c>
      <c r="H283" s="222">
        <v>23</v>
      </c>
      <c r="I283" s="223"/>
      <c r="J283" s="224">
        <f>ROUND(I283*H283,2)</f>
        <v>0</v>
      </c>
      <c r="K283" s="220" t="s">
        <v>182</v>
      </c>
      <c r="L283" s="44"/>
      <c r="M283" s="225" t="s">
        <v>1</v>
      </c>
      <c r="N283" s="226" t="s">
        <v>39</v>
      </c>
      <c r="O283" s="91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210</v>
      </c>
      <c r="AT283" s="229" t="s">
        <v>125</v>
      </c>
      <c r="AU283" s="229" t="s">
        <v>84</v>
      </c>
      <c r="AY283" s="17" t="s">
        <v>123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82</v>
      </c>
      <c r="BK283" s="230">
        <f>ROUND(I283*H283,2)</f>
        <v>0</v>
      </c>
      <c r="BL283" s="17" t="s">
        <v>210</v>
      </c>
      <c r="BM283" s="229" t="s">
        <v>612</v>
      </c>
    </row>
    <row r="284" s="2" customFormat="1" ht="37.8" customHeight="1">
      <c r="A284" s="38"/>
      <c r="B284" s="39"/>
      <c r="C284" s="218" t="s">
        <v>613</v>
      </c>
      <c r="D284" s="218" t="s">
        <v>125</v>
      </c>
      <c r="E284" s="219" t="s">
        <v>614</v>
      </c>
      <c r="F284" s="220" t="s">
        <v>615</v>
      </c>
      <c r="G284" s="221" t="s">
        <v>181</v>
      </c>
      <c r="H284" s="222">
        <v>22</v>
      </c>
      <c r="I284" s="223"/>
      <c r="J284" s="224">
        <f>ROUND(I284*H284,2)</f>
        <v>0</v>
      </c>
      <c r="K284" s="220" t="s">
        <v>182</v>
      </c>
      <c r="L284" s="44"/>
      <c r="M284" s="225" t="s">
        <v>1</v>
      </c>
      <c r="N284" s="226" t="s">
        <v>39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210</v>
      </c>
      <c r="AT284" s="229" t="s">
        <v>125</v>
      </c>
      <c r="AU284" s="229" t="s">
        <v>84</v>
      </c>
      <c r="AY284" s="17" t="s">
        <v>123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82</v>
      </c>
      <c r="BK284" s="230">
        <f>ROUND(I284*H284,2)</f>
        <v>0</v>
      </c>
      <c r="BL284" s="17" t="s">
        <v>210</v>
      </c>
      <c r="BM284" s="229" t="s">
        <v>616</v>
      </c>
    </row>
    <row r="285" s="2" customFormat="1" ht="37.8" customHeight="1">
      <c r="A285" s="38"/>
      <c r="B285" s="39"/>
      <c r="C285" s="218" t="s">
        <v>617</v>
      </c>
      <c r="D285" s="218" t="s">
        <v>125</v>
      </c>
      <c r="E285" s="219" t="s">
        <v>618</v>
      </c>
      <c r="F285" s="220" t="s">
        <v>619</v>
      </c>
      <c r="G285" s="221" t="s">
        <v>181</v>
      </c>
      <c r="H285" s="222">
        <v>44</v>
      </c>
      <c r="I285" s="223"/>
      <c r="J285" s="224">
        <f>ROUND(I285*H285,2)</f>
        <v>0</v>
      </c>
      <c r="K285" s="220" t="s">
        <v>182</v>
      </c>
      <c r="L285" s="44"/>
      <c r="M285" s="225" t="s">
        <v>1</v>
      </c>
      <c r="N285" s="226" t="s">
        <v>39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210</v>
      </c>
      <c r="AT285" s="229" t="s">
        <v>125</v>
      </c>
      <c r="AU285" s="229" t="s">
        <v>84</v>
      </c>
      <c r="AY285" s="17" t="s">
        <v>123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82</v>
      </c>
      <c r="BK285" s="230">
        <f>ROUND(I285*H285,2)</f>
        <v>0</v>
      </c>
      <c r="BL285" s="17" t="s">
        <v>210</v>
      </c>
      <c r="BM285" s="229" t="s">
        <v>620</v>
      </c>
    </row>
    <row r="286" s="2" customFormat="1" ht="49.05" customHeight="1">
      <c r="A286" s="38"/>
      <c r="B286" s="39"/>
      <c r="C286" s="218" t="s">
        <v>621</v>
      </c>
      <c r="D286" s="218" t="s">
        <v>125</v>
      </c>
      <c r="E286" s="219" t="s">
        <v>622</v>
      </c>
      <c r="F286" s="220" t="s">
        <v>623</v>
      </c>
      <c r="G286" s="221" t="s">
        <v>218</v>
      </c>
      <c r="H286" s="222">
        <v>19</v>
      </c>
      <c r="I286" s="223"/>
      <c r="J286" s="224">
        <f>ROUND(I286*H286,2)</f>
        <v>0</v>
      </c>
      <c r="K286" s="220" t="s">
        <v>182</v>
      </c>
      <c r="L286" s="44"/>
      <c r="M286" s="225" t="s">
        <v>1</v>
      </c>
      <c r="N286" s="226" t="s">
        <v>39</v>
      </c>
      <c r="O286" s="91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210</v>
      </c>
      <c r="AT286" s="229" t="s">
        <v>125</v>
      </c>
      <c r="AU286" s="229" t="s">
        <v>84</v>
      </c>
      <c r="AY286" s="17" t="s">
        <v>123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82</v>
      </c>
      <c r="BK286" s="230">
        <f>ROUND(I286*H286,2)</f>
        <v>0</v>
      </c>
      <c r="BL286" s="17" t="s">
        <v>210</v>
      </c>
      <c r="BM286" s="229" t="s">
        <v>624</v>
      </c>
    </row>
    <row r="287" s="2" customFormat="1" ht="37.8" customHeight="1">
      <c r="A287" s="38"/>
      <c r="B287" s="39"/>
      <c r="C287" s="218" t="s">
        <v>625</v>
      </c>
      <c r="D287" s="218" t="s">
        <v>125</v>
      </c>
      <c r="E287" s="219" t="s">
        <v>626</v>
      </c>
      <c r="F287" s="220" t="s">
        <v>627</v>
      </c>
      <c r="G287" s="221" t="s">
        <v>218</v>
      </c>
      <c r="H287" s="222">
        <v>26.800000000000001</v>
      </c>
      <c r="I287" s="223"/>
      <c r="J287" s="224">
        <f>ROUND(I287*H287,2)</f>
        <v>0</v>
      </c>
      <c r="K287" s="220" t="s">
        <v>182</v>
      </c>
      <c r="L287" s="44"/>
      <c r="M287" s="225" t="s">
        <v>1</v>
      </c>
      <c r="N287" s="226" t="s">
        <v>39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210</v>
      </c>
      <c r="AT287" s="229" t="s">
        <v>125</v>
      </c>
      <c r="AU287" s="229" t="s">
        <v>84</v>
      </c>
      <c r="AY287" s="17" t="s">
        <v>123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82</v>
      </c>
      <c r="BK287" s="230">
        <f>ROUND(I287*H287,2)</f>
        <v>0</v>
      </c>
      <c r="BL287" s="17" t="s">
        <v>210</v>
      </c>
      <c r="BM287" s="229" t="s">
        <v>628</v>
      </c>
    </row>
    <row r="288" s="2" customFormat="1" ht="24.15" customHeight="1">
      <c r="A288" s="38"/>
      <c r="B288" s="39"/>
      <c r="C288" s="218" t="s">
        <v>629</v>
      </c>
      <c r="D288" s="218" t="s">
        <v>125</v>
      </c>
      <c r="E288" s="219" t="s">
        <v>630</v>
      </c>
      <c r="F288" s="220" t="s">
        <v>631</v>
      </c>
      <c r="G288" s="221" t="s">
        <v>233</v>
      </c>
      <c r="H288" s="222">
        <v>0.65300000000000002</v>
      </c>
      <c r="I288" s="223"/>
      <c r="J288" s="224">
        <f>ROUND(I288*H288,2)</f>
        <v>0</v>
      </c>
      <c r="K288" s="220" t="s">
        <v>129</v>
      </c>
      <c r="L288" s="44"/>
      <c r="M288" s="225" t="s">
        <v>1</v>
      </c>
      <c r="N288" s="226" t="s">
        <v>39</v>
      </c>
      <c r="O288" s="91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210</v>
      </c>
      <c r="AT288" s="229" t="s">
        <v>125</v>
      </c>
      <c r="AU288" s="229" t="s">
        <v>84</v>
      </c>
      <c r="AY288" s="17" t="s">
        <v>123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82</v>
      </c>
      <c r="BK288" s="230">
        <f>ROUND(I288*H288,2)</f>
        <v>0</v>
      </c>
      <c r="BL288" s="17" t="s">
        <v>210</v>
      </c>
      <c r="BM288" s="229" t="s">
        <v>632</v>
      </c>
    </row>
    <row r="289" s="12" customFormat="1" ht="22.8" customHeight="1">
      <c r="A289" s="12"/>
      <c r="B289" s="202"/>
      <c r="C289" s="203"/>
      <c r="D289" s="204" t="s">
        <v>73</v>
      </c>
      <c r="E289" s="216" t="s">
        <v>633</v>
      </c>
      <c r="F289" s="216" t="s">
        <v>634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SUM(P290:P298)</f>
        <v>0</v>
      </c>
      <c r="Q289" s="210"/>
      <c r="R289" s="211">
        <f>SUM(R290:R298)</f>
        <v>0.99796765000000009</v>
      </c>
      <c r="S289" s="210"/>
      <c r="T289" s="212">
        <f>SUM(T290:T298)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84</v>
      </c>
      <c r="AT289" s="214" t="s">
        <v>73</v>
      </c>
      <c r="AU289" s="214" t="s">
        <v>82</v>
      </c>
      <c r="AY289" s="213" t="s">
        <v>123</v>
      </c>
      <c r="BK289" s="215">
        <f>SUM(BK290:BK298)</f>
        <v>0</v>
      </c>
    </row>
    <row r="290" s="2" customFormat="1" ht="24.15" customHeight="1">
      <c r="A290" s="38"/>
      <c r="B290" s="39"/>
      <c r="C290" s="218" t="s">
        <v>635</v>
      </c>
      <c r="D290" s="218" t="s">
        <v>125</v>
      </c>
      <c r="E290" s="219" t="s">
        <v>636</v>
      </c>
      <c r="F290" s="220" t="s">
        <v>637</v>
      </c>
      <c r="G290" s="221" t="s">
        <v>138</v>
      </c>
      <c r="H290" s="222">
        <v>2.9329999999999998</v>
      </c>
      <c r="I290" s="223"/>
      <c r="J290" s="224">
        <f>ROUND(I290*H290,2)</f>
        <v>0</v>
      </c>
      <c r="K290" s="220" t="s">
        <v>129</v>
      </c>
      <c r="L290" s="44"/>
      <c r="M290" s="225" t="s">
        <v>1</v>
      </c>
      <c r="N290" s="226" t="s">
        <v>39</v>
      </c>
      <c r="O290" s="91"/>
      <c r="P290" s="227">
        <f>O290*H290</f>
        <v>0</v>
      </c>
      <c r="Q290" s="227">
        <v>0.00025999999999999998</v>
      </c>
      <c r="R290" s="227">
        <f>Q290*H290</f>
        <v>0.0007625799999999999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210</v>
      </c>
      <c r="AT290" s="229" t="s">
        <v>125</v>
      </c>
      <c r="AU290" s="229" t="s">
        <v>84</v>
      </c>
      <c r="AY290" s="17" t="s">
        <v>123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82</v>
      </c>
      <c r="BK290" s="230">
        <f>ROUND(I290*H290,2)</f>
        <v>0</v>
      </c>
      <c r="BL290" s="17" t="s">
        <v>210</v>
      </c>
      <c r="BM290" s="229" t="s">
        <v>638</v>
      </c>
    </row>
    <row r="291" s="13" customFormat="1">
      <c r="A291" s="13"/>
      <c r="B291" s="231"/>
      <c r="C291" s="232"/>
      <c r="D291" s="233" t="s">
        <v>132</v>
      </c>
      <c r="E291" s="234" t="s">
        <v>1</v>
      </c>
      <c r="F291" s="235" t="s">
        <v>639</v>
      </c>
      <c r="G291" s="232"/>
      <c r="H291" s="236">
        <v>2.9329999999999998</v>
      </c>
      <c r="I291" s="237"/>
      <c r="J291" s="232"/>
      <c r="K291" s="232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132</v>
      </c>
      <c r="AU291" s="242" t="s">
        <v>84</v>
      </c>
      <c r="AV291" s="13" t="s">
        <v>84</v>
      </c>
      <c r="AW291" s="13" t="s">
        <v>30</v>
      </c>
      <c r="AX291" s="13" t="s">
        <v>82</v>
      </c>
      <c r="AY291" s="242" t="s">
        <v>123</v>
      </c>
    </row>
    <row r="292" s="2" customFormat="1" ht="37.8" customHeight="1">
      <c r="A292" s="38"/>
      <c r="B292" s="39"/>
      <c r="C292" s="269" t="s">
        <v>640</v>
      </c>
      <c r="D292" s="269" t="s">
        <v>370</v>
      </c>
      <c r="E292" s="270" t="s">
        <v>641</v>
      </c>
      <c r="F292" s="271" t="s">
        <v>642</v>
      </c>
      <c r="G292" s="272" t="s">
        <v>138</v>
      </c>
      <c r="H292" s="273">
        <v>2.9329999999999998</v>
      </c>
      <c r="I292" s="274"/>
      <c r="J292" s="275">
        <f>ROUND(I292*H292,2)</f>
        <v>0</v>
      </c>
      <c r="K292" s="271" t="s">
        <v>182</v>
      </c>
      <c r="L292" s="276"/>
      <c r="M292" s="277" t="s">
        <v>1</v>
      </c>
      <c r="N292" s="278" t="s">
        <v>39</v>
      </c>
      <c r="O292" s="91"/>
      <c r="P292" s="227">
        <f>O292*H292</f>
        <v>0</v>
      </c>
      <c r="Q292" s="227">
        <v>0.02639</v>
      </c>
      <c r="R292" s="227">
        <f>Q292*H292</f>
        <v>0.077401869999999998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294</v>
      </c>
      <c r="AT292" s="229" t="s">
        <v>370</v>
      </c>
      <c r="AU292" s="229" t="s">
        <v>84</v>
      </c>
      <c r="AY292" s="17" t="s">
        <v>123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82</v>
      </c>
      <c r="BK292" s="230">
        <f>ROUND(I292*H292,2)</f>
        <v>0</v>
      </c>
      <c r="BL292" s="17" t="s">
        <v>210</v>
      </c>
      <c r="BM292" s="229" t="s">
        <v>643</v>
      </c>
    </row>
    <row r="293" s="2" customFormat="1" ht="24.15" customHeight="1">
      <c r="A293" s="38"/>
      <c r="B293" s="39"/>
      <c r="C293" s="218" t="s">
        <v>644</v>
      </c>
      <c r="D293" s="218" t="s">
        <v>125</v>
      </c>
      <c r="E293" s="219" t="s">
        <v>645</v>
      </c>
      <c r="F293" s="220" t="s">
        <v>646</v>
      </c>
      <c r="G293" s="221" t="s">
        <v>138</v>
      </c>
      <c r="H293" s="222">
        <v>28.170000000000002</v>
      </c>
      <c r="I293" s="223"/>
      <c r="J293" s="224">
        <f>ROUND(I293*H293,2)</f>
        <v>0</v>
      </c>
      <c r="K293" s="220" t="s">
        <v>129</v>
      </c>
      <c r="L293" s="44"/>
      <c r="M293" s="225" t="s">
        <v>1</v>
      </c>
      <c r="N293" s="226" t="s">
        <v>39</v>
      </c>
      <c r="O293" s="91"/>
      <c r="P293" s="227">
        <f>O293*H293</f>
        <v>0</v>
      </c>
      <c r="Q293" s="227">
        <v>0.00025999999999999998</v>
      </c>
      <c r="R293" s="227">
        <f>Q293*H293</f>
        <v>0.0073241999999999995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210</v>
      </c>
      <c r="AT293" s="229" t="s">
        <v>125</v>
      </c>
      <c r="AU293" s="229" t="s">
        <v>84</v>
      </c>
      <c r="AY293" s="17" t="s">
        <v>123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82</v>
      </c>
      <c r="BK293" s="230">
        <f>ROUND(I293*H293,2)</f>
        <v>0</v>
      </c>
      <c r="BL293" s="17" t="s">
        <v>210</v>
      </c>
      <c r="BM293" s="229" t="s">
        <v>647</v>
      </c>
    </row>
    <row r="294" s="13" customFormat="1">
      <c r="A294" s="13"/>
      <c r="B294" s="231"/>
      <c r="C294" s="232"/>
      <c r="D294" s="233" t="s">
        <v>132</v>
      </c>
      <c r="E294" s="234" t="s">
        <v>1</v>
      </c>
      <c r="F294" s="235" t="s">
        <v>648</v>
      </c>
      <c r="G294" s="232"/>
      <c r="H294" s="236">
        <v>28.170000000000002</v>
      </c>
      <c r="I294" s="237"/>
      <c r="J294" s="232"/>
      <c r="K294" s="232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132</v>
      </c>
      <c r="AU294" s="242" t="s">
        <v>84</v>
      </c>
      <c r="AV294" s="13" t="s">
        <v>84</v>
      </c>
      <c r="AW294" s="13" t="s">
        <v>30</v>
      </c>
      <c r="AX294" s="13" t="s">
        <v>82</v>
      </c>
      <c r="AY294" s="242" t="s">
        <v>123</v>
      </c>
    </row>
    <row r="295" s="2" customFormat="1" ht="37.8" customHeight="1">
      <c r="A295" s="38"/>
      <c r="B295" s="39"/>
      <c r="C295" s="269" t="s">
        <v>649</v>
      </c>
      <c r="D295" s="269" t="s">
        <v>370</v>
      </c>
      <c r="E295" s="270" t="s">
        <v>650</v>
      </c>
      <c r="F295" s="271" t="s">
        <v>651</v>
      </c>
      <c r="G295" s="272" t="s">
        <v>138</v>
      </c>
      <c r="H295" s="273">
        <v>28.170000000000002</v>
      </c>
      <c r="I295" s="274"/>
      <c r="J295" s="275">
        <f>ROUND(I295*H295,2)</f>
        <v>0</v>
      </c>
      <c r="K295" s="271" t="s">
        <v>182</v>
      </c>
      <c r="L295" s="276"/>
      <c r="M295" s="277" t="s">
        <v>1</v>
      </c>
      <c r="N295" s="278" t="s">
        <v>39</v>
      </c>
      <c r="O295" s="91"/>
      <c r="P295" s="227">
        <f>O295*H295</f>
        <v>0</v>
      </c>
      <c r="Q295" s="227">
        <v>0.0287</v>
      </c>
      <c r="R295" s="227">
        <f>Q295*H295</f>
        <v>0.80847900000000006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294</v>
      </c>
      <c r="AT295" s="229" t="s">
        <v>370</v>
      </c>
      <c r="AU295" s="229" t="s">
        <v>84</v>
      </c>
      <c r="AY295" s="17" t="s">
        <v>123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82</v>
      </c>
      <c r="BK295" s="230">
        <f>ROUND(I295*H295,2)</f>
        <v>0</v>
      </c>
      <c r="BL295" s="17" t="s">
        <v>210</v>
      </c>
      <c r="BM295" s="229" t="s">
        <v>652</v>
      </c>
    </row>
    <row r="296" s="2" customFormat="1" ht="37.8" customHeight="1">
      <c r="A296" s="38"/>
      <c r="B296" s="39"/>
      <c r="C296" s="218" t="s">
        <v>653</v>
      </c>
      <c r="D296" s="218" t="s">
        <v>125</v>
      </c>
      <c r="E296" s="219" t="s">
        <v>654</v>
      </c>
      <c r="F296" s="220" t="s">
        <v>655</v>
      </c>
      <c r="G296" s="221" t="s">
        <v>181</v>
      </c>
      <c r="H296" s="222">
        <v>1</v>
      </c>
      <c r="I296" s="223"/>
      <c r="J296" s="224">
        <f>ROUND(I296*H296,2)</f>
        <v>0</v>
      </c>
      <c r="K296" s="220" t="s">
        <v>182</v>
      </c>
      <c r="L296" s="44"/>
      <c r="M296" s="225" t="s">
        <v>1</v>
      </c>
      <c r="N296" s="226" t="s">
        <v>39</v>
      </c>
      <c r="O296" s="91"/>
      <c r="P296" s="227">
        <f>O296*H296</f>
        <v>0</v>
      </c>
      <c r="Q296" s="227">
        <v>0.035000000000000003</v>
      </c>
      <c r="R296" s="227">
        <f>Q296*H296</f>
        <v>0.035000000000000003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210</v>
      </c>
      <c r="AT296" s="229" t="s">
        <v>125</v>
      </c>
      <c r="AU296" s="229" t="s">
        <v>84</v>
      </c>
      <c r="AY296" s="17" t="s">
        <v>123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82</v>
      </c>
      <c r="BK296" s="230">
        <f>ROUND(I296*H296,2)</f>
        <v>0</v>
      </c>
      <c r="BL296" s="17" t="s">
        <v>210</v>
      </c>
      <c r="BM296" s="229" t="s">
        <v>656</v>
      </c>
    </row>
    <row r="297" s="2" customFormat="1" ht="37.8" customHeight="1">
      <c r="A297" s="38"/>
      <c r="B297" s="39"/>
      <c r="C297" s="218" t="s">
        <v>657</v>
      </c>
      <c r="D297" s="218" t="s">
        <v>125</v>
      </c>
      <c r="E297" s="219" t="s">
        <v>658</v>
      </c>
      <c r="F297" s="220" t="s">
        <v>659</v>
      </c>
      <c r="G297" s="221" t="s">
        <v>181</v>
      </c>
      <c r="H297" s="222">
        <v>1</v>
      </c>
      <c r="I297" s="223"/>
      <c r="J297" s="224">
        <f>ROUND(I297*H297,2)</f>
        <v>0</v>
      </c>
      <c r="K297" s="220" t="s">
        <v>182</v>
      </c>
      <c r="L297" s="44"/>
      <c r="M297" s="225" t="s">
        <v>1</v>
      </c>
      <c r="N297" s="226" t="s">
        <v>39</v>
      </c>
      <c r="O297" s="91"/>
      <c r="P297" s="227">
        <f>O297*H297</f>
        <v>0</v>
      </c>
      <c r="Q297" s="227">
        <v>0.069000000000000006</v>
      </c>
      <c r="R297" s="227">
        <f>Q297*H297</f>
        <v>0.069000000000000006</v>
      </c>
      <c r="S297" s="227">
        <v>0</v>
      </c>
      <c r="T297" s="22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210</v>
      </c>
      <c r="AT297" s="229" t="s">
        <v>125</v>
      </c>
      <c r="AU297" s="229" t="s">
        <v>84</v>
      </c>
      <c r="AY297" s="17" t="s">
        <v>123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82</v>
      </c>
      <c r="BK297" s="230">
        <f>ROUND(I297*H297,2)</f>
        <v>0</v>
      </c>
      <c r="BL297" s="17" t="s">
        <v>210</v>
      </c>
      <c r="BM297" s="229" t="s">
        <v>660</v>
      </c>
    </row>
    <row r="298" s="2" customFormat="1" ht="24.15" customHeight="1">
      <c r="A298" s="38"/>
      <c r="B298" s="39"/>
      <c r="C298" s="218" t="s">
        <v>661</v>
      </c>
      <c r="D298" s="218" t="s">
        <v>125</v>
      </c>
      <c r="E298" s="219" t="s">
        <v>662</v>
      </c>
      <c r="F298" s="220" t="s">
        <v>663</v>
      </c>
      <c r="G298" s="221" t="s">
        <v>233</v>
      </c>
      <c r="H298" s="222">
        <v>0.998</v>
      </c>
      <c r="I298" s="223"/>
      <c r="J298" s="224">
        <f>ROUND(I298*H298,2)</f>
        <v>0</v>
      </c>
      <c r="K298" s="220" t="s">
        <v>129</v>
      </c>
      <c r="L298" s="44"/>
      <c r="M298" s="225" t="s">
        <v>1</v>
      </c>
      <c r="N298" s="226" t="s">
        <v>39</v>
      </c>
      <c r="O298" s="91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210</v>
      </c>
      <c r="AT298" s="229" t="s">
        <v>125</v>
      </c>
      <c r="AU298" s="229" t="s">
        <v>84</v>
      </c>
      <c r="AY298" s="17" t="s">
        <v>123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82</v>
      </c>
      <c r="BK298" s="230">
        <f>ROUND(I298*H298,2)</f>
        <v>0</v>
      </c>
      <c r="BL298" s="17" t="s">
        <v>210</v>
      </c>
      <c r="BM298" s="229" t="s">
        <v>664</v>
      </c>
    </row>
    <row r="299" s="12" customFormat="1" ht="22.8" customHeight="1">
      <c r="A299" s="12"/>
      <c r="B299" s="202"/>
      <c r="C299" s="203"/>
      <c r="D299" s="204" t="s">
        <v>73</v>
      </c>
      <c r="E299" s="216" t="s">
        <v>270</v>
      </c>
      <c r="F299" s="216" t="s">
        <v>271</v>
      </c>
      <c r="G299" s="203"/>
      <c r="H299" s="203"/>
      <c r="I299" s="206"/>
      <c r="J299" s="217">
        <f>BK299</f>
        <v>0</v>
      </c>
      <c r="K299" s="203"/>
      <c r="L299" s="208"/>
      <c r="M299" s="209"/>
      <c r="N299" s="210"/>
      <c r="O299" s="210"/>
      <c r="P299" s="211">
        <f>SUM(P300:P317)</f>
        <v>0</v>
      </c>
      <c r="Q299" s="210"/>
      <c r="R299" s="211">
        <f>SUM(R300:R317)</f>
        <v>1.2595668</v>
      </c>
      <c r="S299" s="210"/>
      <c r="T299" s="212">
        <f>SUM(T300:T317)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3" t="s">
        <v>84</v>
      </c>
      <c r="AT299" s="214" t="s">
        <v>73</v>
      </c>
      <c r="AU299" s="214" t="s">
        <v>82</v>
      </c>
      <c r="AY299" s="213" t="s">
        <v>123</v>
      </c>
      <c r="BK299" s="215">
        <f>SUM(BK300:BK317)</f>
        <v>0</v>
      </c>
    </row>
    <row r="300" s="2" customFormat="1" ht="14.4" customHeight="1">
      <c r="A300" s="38"/>
      <c r="B300" s="39"/>
      <c r="C300" s="218" t="s">
        <v>665</v>
      </c>
      <c r="D300" s="218" t="s">
        <v>125</v>
      </c>
      <c r="E300" s="219" t="s">
        <v>666</v>
      </c>
      <c r="F300" s="220" t="s">
        <v>667</v>
      </c>
      <c r="G300" s="221" t="s">
        <v>181</v>
      </c>
      <c r="H300" s="222">
        <v>1</v>
      </c>
      <c r="I300" s="223"/>
      <c r="J300" s="224">
        <f>ROUND(I300*H300,2)</f>
        <v>0</v>
      </c>
      <c r="K300" s="220" t="s">
        <v>129</v>
      </c>
      <c r="L300" s="44"/>
      <c r="M300" s="225" t="s">
        <v>1</v>
      </c>
      <c r="N300" s="226" t="s">
        <v>39</v>
      </c>
      <c r="O300" s="91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210</v>
      </c>
      <c r="AT300" s="229" t="s">
        <v>125</v>
      </c>
      <c r="AU300" s="229" t="s">
        <v>84</v>
      </c>
      <c r="AY300" s="17" t="s">
        <v>123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82</v>
      </c>
      <c r="BK300" s="230">
        <f>ROUND(I300*H300,2)</f>
        <v>0</v>
      </c>
      <c r="BL300" s="17" t="s">
        <v>210</v>
      </c>
      <c r="BM300" s="229" t="s">
        <v>668</v>
      </c>
    </row>
    <row r="301" s="2" customFormat="1" ht="14.4" customHeight="1">
      <c r="A301" s="38"/>
      <c r="B301" s="39"/>
      <c r="C301" s="269" t="s">
        <v>669</v>
      </c>
      <c r="D301" s="269" t="s">
        <v>370</v>
      </c>
      <c r="E301" s="270" t="s">
        <v>670</v>
      </c>
      <c r="F301" s="271" t="s">
        <v>671</v>
      </c>
      <c r="G301" s="272" t="s">
        <v>181</v>
      </c>
      <c r="H301" s="273">
        <v>1</v>
      </c>
      <c r="I301" s="274"/>
      <c r="J301" s="275">
        <f>ROUND(I301*H301,2)</f>
        <v>0</v>
      </c>
      <c r="K301" s="271" t="s">
        <v>129</v>
      </c>
      <c r="L301" s="276"/>
      <c r="M301" s="277" t="s">
        <v>1</v>
      </c>
      <c r="N301" s="278" t="s">
        <v>39</v>
      </c>
      <c r="O301" s="91"/>
      <c r="P301" s="227">
        <f>O301*H301</f>
        <v>0</v>
      </c>
      <c r="Q301" s="227">
        <v>0.076999999999999999</v>
      </c>
      <c r="R301" s="227">
        <f>Q301*H301</f>
        <v>0.076999999999999999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294</v>
      </c>
      <c r="AT301" s="229" t="s">
        <v>370</v>
      </c>
      <c r="AU301" s="229" t="s">
        <v>84</v>
      </c>
      <c r="AY301" s="17" t="s">
        <v>123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82</v>
      </c>
      <c r="BK301" s="230">
        <f>ROUND(I301*H301,2)</f>
        <v>0</v>
      </c>
      <c r="BL301" s="17" t="s">
        <v>210</v>
      </c>
      <c r="BM301" s="229" t="s">
        <v>672</v>
      </c>
    </row>
    <row r="302" s="2" customFormat="1" ht="24.15" customHeight="1">
      <c r="A302" s="38"/>
      <c r="B302" s="39"/>
      <c r="C302" s="218" t="s">
        <v>673</v>
      </c>
      <c r="D302" s="218" t="s">
        <v>125</v>
      </c>
      <c r="E302" s="219" t="s">
        <v>674</v>
      </c>
      <c r="F302" s="220" t="s">
        <v>675</v>
      </c>
      <c r="G302" s="221" t="s">
        <v>181</v>
      </c>
      <c r="H302" s="222">
        <v>2</v>
      </c>
      <c r="I302" s="223"/>
      <c r="J302" s="224">
        <f>ROUND(I302*H302,2)</f>
        <v>0</v>
      </c>
      <c r="K302" s="220" t="s">
        <v>129</v>
      </c>
      <c r="L302" s="44"/>
      <c r="M302" s="225" t="s">
        <v>1</v>
      </c>
      <c r="N302" s="226" t="s">
        <v>39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210</v>
      </c>
      <c r="AT302" s="229" t="s">
        <v>125</v>
      </c>
      <c r="AU302" s="229" t="s">
        <v>84</v>
      </c>
      <c r="AY302" s="17" t="s">
        <v>123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82</v>
      </c>
      <c r="BK302" s="230">
        <f>ROUND(I302*H302,2)</f>
        <v>0</v>
      </c>
      <c r="BL302" s="17" t="s">
        <v>210</v>
      </c>
      <c r="BM302" s="229" t="s">
        <v>676</v>
      </c>
    </row>
    <row r="303" s="2" customFormat="1" ht="14.4" customHeight="1">
      <c r="A303" s="38"/>
      <c r="B303" s="39"/>
      <c r="C303" s="269" t="s">
        <v>677</v>
      </c>
      <c r="D303" s="269" t="s">
        <v>370</v>
      </c>
      <c r="E303" s="270" t="s">
        <v>678</v>
      </c>
      <c r="F303" s="271" t="s">
        <v>679</v>
      </c>
      <c r="G303" s="272" t="s">
        <v>181</v>
      </c>
      <c r="H303" s="273">
        <v>2</v>
      </c>
      <c r="I303" s="274"/>
      <c r="J303" s="275">
        <f>ROUND(I303*H303,2)</f>
        <v>0</v>
      </c>
      <c r="K303" s="271" t="s">
        <v>182</v>
      </c>
      <c r="L303" s="276"/>
      <c r="M303" s="277" t="s">
        <v>1</v>
      </c>
      <c r="N303" s="278" t="s">
        <v>39</v>
      </c>
      <c r="O303" s="91"/>
      <c r="P303" s="227">
        <f>O303*H303</f>
        <v>0</v>
      </c>
      <c r="Q303" s="227">
        <v>0.18099999999999999</v>
      </c>
      <c r="R303" s="227">
        <f>Q303*H303</f>
        <v>0.36199999999999999</v>
      </c>
      <c r="S303" s="227">
        <v>0</v>
      </c>
      <c r="T303" s="22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9" t="s">
        <v>294</v>
      </c>
      <c r="AT303" s="229" t="s">
        <v>370</v>
      </c>
      <c r="AU303" s="229" t="s">
        <v>84</v>
      </c>
      <c r="AY303" s="17" t="s">
        <v>123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7" t="s">
        <v>82</v>
      </c>
      <c r="BK303" s="230">
        <f>ROUND(I303*H303,2)</f>
        <v>0</v>
      </c>
      <c r="BL303" s="17" t="s">
        <v>210</v>
      </c>
      <c r="BM303" s="229" t="s">
        <v>680</v>
      </c>
    </row>
    <row r="304" s="2" customFormat="1" ht="24.15" customHeight="1">
      <c r="A304" s="38"/>
      <c r="B304" s="39"/>
      <c r="C304" s="218" t="s">
        <v>681</v>
      </c>
      <c r="D304" s="218" t="s">
        <v>125</v>
      </c>
      <c r="E304" s="219" t="s">
        <v>682</v>
      </c>
      <c r="F304" s="220" t="s">
        <v>683</v>
      </c>
      <c r="G304" s="221" t="s">
        <v>181</v>
      </c>
      <c r="H304" s="222">
        <v>1</v>
      </c>
      <c r="I304" s="223"/>
      <c r="J304" s="224">
        <f>ROUND(I304*H304,2)</f>
        <v>0</v>
      </c>
      <c r="K304" s="220" t="s">
        <v>129</v>
      </c>
      <c r="L304" s="44"/>
      <c r="M304" s="225" t="s">
        <v>1</v>
      </c>
      <c r="N304" s="226" t="s">
        <v>39</v>
      </c>
      <c r="O304" s="91"/>
      <c r="P304" s="227">
        <f>O304*H304</f>
        <v>0</v>
      </c>
      <c r="Q304" s="227">
        <v>0.00033</v>
      </c>
      <c r="R304" s="227">
        <f>Q304*H304</f>
        <v>0.00033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210</v>
      </c>
      <c r="AT304" s="229" t="s">
        <v>125</v>
      </c>
      <c r="AU304" s="229" t="s">
        <v>84</v>
      </c>
      <c r="AY304" s="17" t="s">
        <v>123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82</v>
      </c>
      <c r="BK304" s="230">
        <f>ROUND(I304*H304,2)</f>
        <v>0</v>
      </c>
      <c r="BL304" s="17" t="s">
        <v>210</v>
      </c>
      <c r="BM304" s="229" t="s">
        <v>684</v>
      </c>
    </row>
    <row r="305" s="2" customFormat="1" ht="14.4" customHeight="1">
      <c r="A305" s="38"/>
      <c r="B305" s="39"/>
      <c r="C305" s="269" t="s">
        <v>685</v>
      </c>
      <c r="D305" s="269" t="s">
        <v>370</v>
      </c>
      <c r="E305" s="270" t="s">
        <v>686</v>
      </c>
      <c r="F305" s="271" t="s">
        <v>687</v>
      </c>
      <c r="G305" s="272" t="s">
        <v>181</v>
      </c>
      <c r="H305" s="273">
        <v>1</v>
      </c>
      <c r="I305" s="274"/>
      <c r="J305" s="275">
        <f>ROUND(I305*H305,2)</f>
        <v>0</v>
      </c>
      <c r="K305" s="271" t="s">
        <v>182</v>
      </c>
      <c r="L305" s="276"/>
      <c r="M305" s="277" t="s">
        <v>1</v>
      </c>
      <c r="N305" s="278" t="s">
        <v>39</v>
      </c>
      <c r="O305" s="91"/>
      <c r="P305" s="227">
        <f>O305*H305</f>
        <v>0</v>
      </c>
      <c r="Q305" s="227">
        <v>0.45100000000000001</v>
      </c>
      <c r="R305" s="227">
        <f>Q305*H305</f>
        <v>0.45100000000000001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294</v>
      </c>
      <c r="AT305" s="229" t="s">
        <v>370</v>
      </c>
      <c r="AU305" s="229" t="s">
        <v>84</v>
      </c>
      <c r="AY305" s="17" t="s">
        <v>123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82</v>
      </c>
      <c r="BK305" s="230">
        <f>ROUND(I305*H305,2)</f>
        <v>0</v>
      </c>
      <c r="BL305" s="17" t="s">
        <v>210</v>
      </c>
      <c r="BM305" s="229" t="s">
        <v>688</v>
      </c>
    </row>
    <row r="306" s="2" customFormat="1" ht="24.15" customHeight="1">
      <c r="A306" s="38"/>
      <c r="B306" s="39"/>
      <c r="C306" s="218" t="s">
        <v>689</v>
      </c>
      <c r="D306" s="218" t="s">
        <v>125</v>
      </c>
      <c r="E306" s="219" t="s">
        <v>690</v>
      </c>
      <c r="F306" s="220" t="s">
        <v>691</v>
      </c>
      <c r="G306" s="221" t="s">
        <v>692</v>
      </c>
      <c r="H306" s="222">
        <v>137.28</v>
      </c>
      <c r="I306" s="223"/>
      <c r="J306" s="224">
        <f>ROUND(I306*H306,2)</f>
        <v>0</v>
      </c>
      <c r="K306" s="220" t="s">
        <v>129</v>
      </c>
      <c r="L306" s="44"/>
      <c r="M306" s="225" t="s">
        <v>1</v>
      </c>
      <c r="N306" s="226" t="s">
        <v>39</v>
      </c>
      <c r="O306" s="91"/>
      <c r="P306" s="227">
        <f>O306*H306</f>
        <v>0</v>
      </c>
      <c r="Q306" s="227">
        <v>6.0000000000000002E-05</v>
      </c>
      <c r="R306" s="227">
        <f>Q306*H306</f>
        <v>0.0082368000000000007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210</v>
      </c>
      <c r="AT306" s="229" t="s">
        <v>125</v>
      </c>
      <c r="AU306" s="229" t="s">
        <v>84</v>
      </c>
      <c r="AY306" s="17" t="s">
        <v>123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82</v>
      </c>
      <c r="BK306" s="230">
        <f>ROUND(I306*H306,2)</f>
        <v>0</v>
      </c>
      <c r="BL306" s="17" t="s">
        <v>210</v>
      </c>
      <c r="BM306" s="229" t="s">
        <v>693</v>
      </c>
    </row>
    <row r="307" s="15" customFormat="1">
      <c r="A307" s="15"/>
      <c r="B307" s="254"/>
      <c r="C307" s="255"/>
      <c r="D307" s="233" t="s">
        <v>132</v>
      </c>
      <c r="E307" s="256" t="s">
        <v>1</v>
      </c>
      <c r="F307" s="257" t="s">
        <v>694</v>
      </c>
      <c r="G307" s="255"/>
      <c r="H307" s="256" t="s">
        <v>1</v>
      </c>
      <c r="I307" s="258"/>
      <c r="J307" s="255"/>
      <c r="K307" s="255"/>
      <c r="L307" s="259"/>
      <c r="M307" s="260"/>
      <c r="N307" s="261"/>
      <c r="O307" s="261"/>
      <c r="P307" s="261"/>
      <c r="Q307" s="261"/>
      <c r="R307" s="261"/>
      <c r="S307" s="261"/>
      <c r="T307" s="262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3" t="s">
        <v>132</v>
      </c>
      <c r="AU307" s="263" t="s">
        <v>84</v>
      </c>
      <c r="AV307" s="15" t="s">
        <v>82</v>
      </c>
      <c r="AW307" s="15" t="s">
        <v>30</v>
      </c>
      <c r="AX307" s="15" t="s">
        <v>74</v>
      </c>
      <c r="AY307" s="263" t="s">
        <v>123</v>
      </c>
    </row>
    <row r="308" s="13" customFormat="1">
      <c r="A308" s="13"/>
      <c r="B308" s="231"/>
      <c r="C308" s="232"/>
      <c r="D308" s="233" t="s">
        <v>132</v>
      </c>
      <c r="E308" s="234" t="s">
        <v>1</v>
      </c>
      <c r="F308" s="235" t="s">
        <v>695</v>
      </c>
      <c r="G308" s="232"/>
      <c r="H308" s="236">
        <v>137.28</v>
      </c>
      <c r="I308" s="237"/>
      <c r="J308" s="232"/>
      <c r="K308" s="232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132</v>
      </c>
      <c r="AU308" s="242" t="s">
        <v>84</v>
      </c>
      <c r="AV308" s="13" t="s">
        <v>84</v>
      </c>
      <c r="AW308" s="13" t="s">
        <v>30</v>
      </c>
      <c r="AX308" s="13" t="s">
        <v>74</v>
      </c>
      <c r="AY308" s="242" t="s">
        <v>123</v>
      </c>
    </row>
    <row r="309" s="14" customFormat="1">
      <c r="A309" s="14"/>
      <c r="B309" s="243"/>
      <c r="C309" s="244"/>
      <c r="D309" s="233" t="s">
        <v>132</v>
      </c>
      <c r="E309" s="245" t="s">
        <v>1</v>
      </c>
      <c r="F309" s="246" t="s">
        <v>148</v>
      </c>
      <c r="G309" s="244"/>
      <c r="H309" s="247">
        <v>137.28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132</v>
      </c>
      <c r="AU309" s="253" t="s">
        <v>84</v>
      </c>
      <c r="AV309" s="14" t="s">
        <v>130</v>
      </c>
      <c r="AW309" s="14" t="s">
        <v>30</v>
      </c>
      <c r="AX309" s="14" t="s">
        <v>82</v>
      </c>
      <c r="AY309" s="253" t="s">
        <v>123</v>
      </c>
    </row>
    <row r="310" s="2" customFormat="1" ht="14.4" customHeight="1">
      <c r="A310" s="38"/>
      <c r="B310" s="39"/>
      <c r="C310" s="269" t="s">
        <v>696</v>
      </c>
      <c r="D310" s="269" t="s">
        <v>370</v>
      </c>
      <c r="E310" s="270" t="s">
        <v>697</v>
      </c>
      <c r="F310" s="271" t="s">
        <v>698</v>
      </c>
      <c r="G310" s="272" t="s">
        <v>233</v>
      </c>
      <c r="H310" s="273">
        <v>0.151</v>
      </c>
      <c r="I310" s="274"/>
      <c r="J310" s="275">
        <f>ROUND(I310*H310,2)</f>
        <v>0</v>
      </c>
      <c r="K310" s="271" t="s">
        <v>182</v>
      </c>
      <c r="L310" s="276"/>
      <c r="M310" s="277" t="s">
        <v>1</v>
      </c>
      <c r="N310" s="278" t="s">
        <v>39</v>
      </c>
      <c r="O310" s="91"/>
      <c r="P310" s="227">
        <f>O310*H310</f>
        <v>0</v>
      </c>
      <c r="Q310" s="227">
        <v>1</v>
      </c>
      <c r="R310" s="227">
        <f>Q310*H310</f>
        <v>0.151</v>
      </c>
      <c r="S310" s="227">
        <v>0</v>
      </c>
      <c r="T310" s="22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294</v>
      </c>
      <c r="AT310" s="229" t="s">
        <v>370</v>
      </c>
      <c r="AU310" s="229" t="s">
        <v>84</v>
      </c>
      <c r="AY310" s="17" t="s">
        <v>123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82</v>
      </c>
      <c r="BK310" s="230">
        <f>ROUND(I310*H310,2)</f>
        <v>0</v>
      </c>
      <c r="BL310" s="17" t="s">
        <v>210</v>
      </c>
      <c r="BM310" s="229" t="s">
        <v>699</v>
      </c>
    </row>
    <row r="311" s="13" customFormat="1">
      <c r="A311" s="13"/>
      <c r="B311" s="231"/>
      <c r="C311" s="232"/>
      <c r="D311" s="233" t="s">
        <v>132</v>
      </c>
      <c r="E311" s="234" t="s">
        <v>1</v>
      </c>
      <c r="F311" s="235" t="s">
        <v>700</v>
      </c>
      <c r="G311" s="232"/>
      <c r="H311" s="236">
        <v>0.13700000000000001</v>
      </c>
      <c r="I311" s="237"/>
      <c r="J311" s="232"/>
      <c r="K311" s="232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132</v>
      </c>
      <c r="AU311" s="242" t="s">
        <v>84</v>
      </c>
      <c r="AV311" s="13" t="s">
        <v>84</v>
      </c>
      <c r="AW311" s="13" t="s">
        <v>30</v>
      </c>
      <c r="AX311" s="13" t="s">
        <v>82</v>
      </c>
      <c r="AY311" s="242" t="s">
        <v>123</v>
      </c>
    </row>
    <row r="312" s="13" customFormat="1">
      <c r="A312" s="13"/>
      <c r="B312" s="231"/>
      <c r="C312" s="232"/>
      <c r="D312" s="233" t="s">
        <v>132</v>
      </c>
      <c r="E312" s="232"/>
      <c r="F312" s="235" t="s">
        <v>701</v>
      </c>
      <c r="G312" s="232"/>
      <c r="H312" s="236">
        <v>0.151</v>
      </c>
      <c r="I312" s="237"/>
      <c r="J312" s="232"/>
      <c r="K312" s="232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132</v>
      </c>
      <c r="AU312" s="242" t="s">
        <v>84</v>
      </c>
      <c r="AV312" s="13" t="s">
        <v>84</v>
      </c>
      <c r="AW312" s="13" t="s">
        <v>4</v>
      </c>
      <c r="AX312" s="13" t="s">
        <v>82</v>
      </c>
      <c r="AY312" s="242" t="s">
        <v>123</v>
      </c>
    </row>
    <row r="313" s="2" customFormat="1" ht="24.15" customHeight="1">
      <c r="A313" s="38"/>
      <c r="B313" s="39"/>
      <c r="C313" s="218" t="s">
        <v>702</v>
      </c>
      <c r="D313" s="218" t="s">
        <v>125</v>
      </c>
      <c r="E313" s="219" t="s">
        <v>703</v>
      </c>
      <c r="F313" s="220" t="s">
        <v>704</v>
      </c>
      <c r="G313" s="221" t="s">
        <v>301</v>
      </c>
      <c r="H313" s="222">
        <v>1</v>
      </c>
      <c r="I313" s="223"/>
      <c r="J313" s="224">
        <f>ROUND(I313*H313,2)</f>
        <v>0</v>
      </c>
      <c r="K313" s="220" t="s">
        <v>182</v>
      </c>
      <c r="L313" s="44"/>
      <c r="M313" s="225" t="s">
        <v>1</v>
      </c>
      <c r="N313" s="226" t="s">
        <v>39</v>
      </c>
      <c r="O313" s="91"/>
      <c r="P313" s="227">
        <f>O313*H313</f>
        <v>0</v>
      </c>
      <c r="Q313" s="227">
        <v>0.035000000000000003</v>
      </c>
      <c r="R313" s="227">
        <f>Q313*H313</f>
        <v>0.035000000000000003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210</v>
      </c>
      <c r="AT313" s="229" t="s">
        <v>125</v>
      </c>
      <c r="AU313" s="229" t="s">
        <v>84</v>
      </c>
      <c r="AY313" s="17" t="s">
        <v>123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82</v>
      </c>
      <c r="BK313" s="230">
        <f>ROUND(I313*H313,2)</f>
        <v>0</v>
      </c>
      <c r="BL313" s="17" t="s">
        <v>210</v>
      </c>
      <c r="BM313" s="229" t="s">
        <v>705</v>
      </c>
    </row>
    <row r="314" s="2" customFormat="1" ht="24.15" customHeight="1">
      <c r="A314" s="38"/>
      <c r="B314" s="39"/>
      <c r="C314" s="218" t="s">
        <v>706</v>
      </c>
      <c r="D314" s="218" t="s">
        <v>125</v>
      </c>
      <c r="E314" s="219" t="s">
        <v>707</v>
      </c>
      <c r="F314" s="220" t="s">
        <v>708</v>
      </c>
      <c r="G314" s="221" t="s">
        <v>301</v>
      </c>
      <c r="H314" s="222">
        <v>2</v>
      </c>
      <c r="I314" s="223"/>
      <c r="J314" s="224">
        <f>ROUND(I314*H314,2)</f>
        <v>0</v>
      </c>
      <c r="K314" s="220" t="s">
        <v>182</v>
      </c>
      <c r="L314" s="44"/>
      <c r="M314" s="225" t="s">
        <v>1</v>
      </c>
      <c r="N314" s="226" t="s">
        <v>39</v>
      </c>
      <c r="O314" s="91"/>
      <c r="P314" s="227">
        <f>O314*H314</f>
        <v>0</v>
      </c>
      <c r="Q314" s="227">
        <v>0.035000000000000003</v>
      </c>
      <c r="R314" s="227">
        <f>Q314*H314</f>
        <v>0.070000000000000007</v>
      </c>
      <c r="S314" s="227">
        <v>0</v>
      </c>
      <c r="T314" s="228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9" t="s">
        <v>210</v>
      </c>
      <c r="AT314" s="229" t="s">
        <v>125</v>
      </c>
      <c r="AU314" s="229" t="s">
        <v>84</v>
      </c>
      <c r="AY314" s="17" t="s">
        <v>123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17" t="s">
        <v>82</v>
      </c>
      <c r="BK314" s="230">
        <f>ROUND(I314*H314,2)</f>
        <v>0</v>
      </c>
      <c r="BL314" s="17" t="s">
        <v>210</v>
      </c>
      <c r="BM314" s="229" t="s">
        <v>709</v>
      </c>
    </row>
    <row r="315" s="2" customFormat="1" ht="14.4" customHeight="1">
      <c r="A315" s="38"/>
      <c r="B315" s="39"/>
      <c r="C315" s="218" t="s">
        <v>710</v>
      </c>
      <c r="D315" s="218" t="s">
        <v>125</v>
      </c>
      <c r="E315" s="219" t="s">
        <v>711</v>
      </c>
      <c r="F315" s="220" t="s">
        <v>712</v>
      </c>
      <c r="G315" s="221" t="s">
        <v>301</v>
      </c>
      <c r="H315" s="222">
        <v>2</v>
      </c>
      <c r="I315" s="223"/>
      <c r="J315" s="224">
        <f>ROUND(I315*H315,2)</f>
        <v>0</v>
      </c>
      <c r="K315" s="220" t="s">
        <v>182</v>
      </c>
      <c r="L315" s="44"/>
      <c r="M315" s="225" t="s">
        <v>1</v>
      </c>
      <c r="N315" s="226" t="s">
        <v>39</v>
      </c>
      <c r="O315" s="91"/>
      <c r="P315" s="227">
        <f>O315*H315</f>
        <v>0</v>
      </c>
      <c r="Q315" s="227">
        <v>0.035000000000000003</v>
      </c>
      <c r="R315" s="227">
        <f>Q315*H315</f>
        <v>0.070000000000000007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210</v>
      </c>
      <c r="AT315" s="229" t="s">
        <v>125</v>
      </c>
      <c r="AU315" s="229" t="s">
        <v>84</v>
      </c>
      <c r="AY315" s="17" t="s">
        <v>123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82</v>
      </c>
      <c r="BK315" s="230">
        <f>ROUND(I315*H315,2)</f>
        <v>0</v>
      </c>
      <c r="BL315" s="17" t="s">
        <v>210</v>
      </c>
      <c r="BM315" s="229" t="s">
        <v>713</v>
      </c>
    </row>
    <row r="316" s="2" customFormat="1" ht="24.15" customHeight="1">
      <c r="A316" s="38"/>
      <c r="B316" s="39"/>
      <c r="C316" s="218" t="s">
        <v>714</v>
      </c>
      <c r="D316" s="218" t="s">
        <v>125</v>
      </c>
      <c r="E316" s="219" t="s">
        <v>715</v>
      </c>
      <c r="F316" s="220" t="s">
        <v>716</v>
      </c>
      <c r="G316" s="221" t="s">
        <v>301</v>
      </c>
      <c r="H316" s="222">
        <v>1</v>
      </c>
      <c r="I316" s="223"/>
      <c r="J316" s="224">
        <f>ROUND(I316*H316,2)</f>
        <v>0</v>
      </c>
      <c r="K316" s="220" t="s">
        <v>182</v>
      </c>
      <c r="L316" s="44"/>
      <c r="M316" s="225" t="s">
        <v>1</v>
      </c>
      <c r="N316" s="226" t="s">
        <v>39</v>
      </c>
      <c r="O316" s="91"/>
      <c r="P316" s="227">
        <f>O316*H316</f>
        <v>0</v>
      </c>
      <c r="Q316" s="227">
        <v>0.035000000000000003</v>
      </c>
      <c r="R316" s="227">
        <f>Q316*H316</f>
        <v>0.035000000000000003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210</v>
      </c>
      <c r="AT316" s="229" t="s">
        <v>125</v>
      </c>
      <c r="AU316" s="229" t="s">
        <v>84</v>
      </c>
      <c r="AY316" s="17" t="s">
        <v>123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82</v>
      </c>
      <c r="BK316" s="230">
        <f>ROUND(I316*H316,2)</f>
        <v>0</v>
      </c>
      <c r="BL316" s="17" t="s">
        <v>210</v>
      </c>
      <c r="BM316" s="229" t="s">
        <v>717</v>
      </c>
    </row>
    <row r="317" s="2" customFormat="1" ht="24.15" customHeight="1">
      <c r="A317" s="38"/>
      <c r="B317" s="39"/>
      <c r="C317" s="218" t="s">
        <v>718</v>
      </c>
      <c r="D317" s="218" t="s">
        <v>125</v>
      </c>
      <c r="E317" s="219" t="s">
        <v>719</v>
      </c>
      <c r="F317" s="220" t="s">
        <v>720</v>
      </c>
      <c r="G317" s="221" t="s">
        <v>233</v>
      </c>
      <c r="H317" s="222">
        <v>1.26</v>
      </c>
      <c r="I317" s="223"/>
      <c r="J317" s="224">
        <f>ROUND(I317*H317,2)</f>
        <v>0</v>
      </c>
      <c r="K317" s="220" t="s">
        <v>129</v>
      </c>
      <c r="L317" s="44"/>
      <c r="M317" s="225" t="s">
        <v>1</v>
      </c>
      <c r="N317" s="226" t="s">
        <v>39</v>
      </c>
      <c r="O317" s="91"/>
      <c r="P317" s="227">
        <f>O317*H317</f>
        <v>0</v>
      </c>
      <c r="Q317" s="227">
        <v>0</v>
      </c>
      <c r="R317" s="227">
        <f>Q317*H317</f>
        <v>0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210</v>
      </c>
      <c r="AT317" s="229" t="s">
        <v>125</v>
      </c>
      <c r="AU317" s="229" t="s">
        <v>84</v>
      </c>
      <c r="AY317" s="17" t="s">
        <v>123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82</v>
      </c>
      <c r="BK317" s="230">
        <f>ROUND(I317*H317,2)</f>
        <v>0</v>
      </c>
      <c r="BL317" s="17" t="s">
        <v>210</v>
      </c>
      <c r="BM317" s="229" t="s">
        <v>721</v>
      </c>
    </row>
    <row r="318" s="12" customFormat="1" ht="22.8" customHeight="1">
      <c r="A318" s="12"/>
      <c r="B318" s="202"/>
      <c r="C318" s="203"/>
      <c r="D318" s="204" t="s">
        <v>73</v>
      </c>
      <c r="E318" s="216" t="s">
        <v>722</v>
      </c>
      <c r="F318" s="216" t="s">
        <v>723</v>
      </c>
      <c r="G318" s="203"/>
      <c r="H318" s="203"/>
      <c r="I318" s="206"/>
      <c r="J318" s="217">
        <f>BK318</f>
        <v>0</v>
      </c>
      <c r="K318" s="203"/>
      <c r="L318" s="208"/>
      <c r="M318" s="209"/>
      <c r="N318" s="210"/>
      <c r="O318" s="210"/>
      <c r="P318" s="211">
        <f>SUM(P319:P323)</f>
        <v>0</v>
      </c>
      <c r="Q318" s="210"/>
      <c r="R318" s="211">
        <f>SUM(R319:R323)</f>
        <v>0.23206680000000002</v>
      </c>
      <c r="S318" s="210"/>
      <c r="T318" s="212">
        <f>SUM(T319:T323)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3" t="s">
        <v>84</v>
      </c>
      <c r="AT318" s="214" t="s">
        <v>73</v>
      </c>
      <c r="AU318" s="214" t="s">
        <v>82</v>
      </c>
      <c r="AY318" s="213" t="s">
        <v>123</v>
      </c>
      <c r="BK318" s="215">
        <f>SUM(BK319:BK323)</f>
        <v>0</v>
      </c>
    </row>
    <row r="319" s="2" customFormat="1" ht="24.15" customHeight="1">
      <c r="A319" s="38"/>
      <c r="B319" s="39"/>
      <c r="C319" s="218" t="s">
        <v>724</v>
      </c>
      <c r="D319" s="218" t="s">
        <v>125</v>
      </c>
      <c r="E319" s="219" t="s">
        <v>725</v>
      </c>
      <c r="F319" s="220" t="s">
        <v>726</v>
      </c>
      <c r="G319" s="221" t="s">
        <v>138</v>
      </c>
      <c r="H319" s="222">
        <v>798</v>
      </c>
      <c r="I319" s="223"/>
      <c r="J319" s="224">
        <f>ROUND(I319*H319,2)</f>
        <v>0</v>
      </c>
      <c r="K319" s="220" t="s">
        <v>129</v>
      </c>
      <c r="L319" s="44"/>
      <c r="M319" s="225" t="s">
        <v>1</v>
      </c>
      <c r="N319" s="226" t="s">
        <v>39</v>
      </c>
      <c r="O319" s="91"/>
      <c r="P319" s="227">
        <f>O319*H319</f>
        <v>0</v>
      </c>
      <c r="Q319" s="227">
        <v>0.00017000000000000001</v>
      </c>
      <c r="R319" s="227">
        <f>Q319*H319</f>
        <v>0.13566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210</v>
      </c>
      <c r="AT319" s="229" t="s">
        <v>125</v>
      </c>
      <c r="AU319" s="229" t="s">
        <v>84</v>
      </c>
      <c r="AY319" s="17" t="s">
        <v>123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82</v>
      </c>
      <c r="BK319" s="230">
        <f>ROUND(I319*H319,2)</f>
        <v>0</v>
      </c>
      <c r="BL319" s="17" t="s">
        <v>210</v>
      </c>
      <c r="BM319" s="229" t="s">
        <v>727</v>
      </c>
    </row>
    <row r="320" s="13" customFormat="1">
      <c r="A320" s="13"/>
      <c r="B320" s="231"/>
      <c r="C320" s="232"/>
      <c r="D320" s="233" t="s">
        <v>132</v>
      </c>
      <c r="E320" s="234" t="s">
        <v>1</v>
      </c>
      <c r="F320" s="235" t="s">
        <v>728</v>
      </c>
      <c r="G320" s="232"/>
      <c r="H320" s="236">
        <v>798</v>
      </c>
      <c r="I320" s="237"/>
      <c r="J320" s="232"/>
      <c r="K320" s="232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132</v>
      </c>
      <c r="AU320" s="242" t="s">
        <v>84</v>
      </c>
      <c r="AV320" s="13" t="s">
        <v>84</v>
      </c>
      <c r="AW320" s="13" t="s">
        <v>30</v>
      </c>
      <c r="AX320" s="13" t="s">
        <v>82</v>
      </c>
      <c r="AY320" s="242" t="s">
        <v>123</v>
      </c>
    </row>
    <row r="321" s="2" customFormat="1" ht="24.15" customHeight="1">
      <c r="A321" s="38"/>
      <c r="B321" s="39"/>
      <c r="C321" s="218" t="s">
        <v>729</v>
      </c>
      <c r="D321" s="218" t="s">
        <v>125</v>
      </c>
      <c r="E321" s="219" t="s">
        <v>730</v>
      </c>
      <c r="F321" s="220" t="s">
        <v>731</v>
      </c>
      <c r="G321" s="221" t="s">
        <v>138</v>
      </c>
      <c r="H321" s="222">
        <v>798</v>
      </c>
      <c r="I321" s="223"/>
      <c r="J321" s="224">
        <f>ROUND(I321*H321,2)</f>
        <v>0</v>
      </c>
      <c r="K321" s="220" t="s">
        <v>129</v>
      </c>
      <c r="L321" s="44"/>
      <c r="M321" s="225" t="s">
        <v>1</v>
      </c>
      <c r="N321" s="226" t="s">
        <v>39</v>
      </c>
      <c r="O321" s="91"/>
      <c r="P321" s="227">
        <f>O321*H321</f>
        <v>0</v>
      </c>
      <c r="Q321" s="227">
        <v>0.00012</v>
      </c>
      <c r="R321" s="227">
        <f>Q321*H321</f>
        <v>0.095759999999999998</v>
      </c>
      <c r="S321" s="227">
        <v>0</v>
      </c>
      <c r="T321" s="22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9" t="s">
        <v>210</v>
      </c>
      <c r="AT321" s="229" t="s">
        <v>125</v>
      </c>
      <c r="AU321" s="229" t="s">
        <v>84</v>
      </c>
      <c r="AY321" s="17" t="s">
        <v>123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7" t="s">
        <v>82</v>
      </c>
      <c r="BK321" s="230">
        <f>ROUND(I321*H321,2)</f>
        <v>0</v>
      </c>
      <c r="BL321" s="17" t="s">
        <v>210</v>
      </c>
      <c r="BM321" s="229" t="s">
        <v>732</v>
      </c>
    </row>
    <row r="322" s="2" customFormat="1" ht="24.15" customHeight="1">
      <c r="A322" s="38"/>
      <c r="B322" s="39"/>
      <c r="C322" s="218" t="s">
        <v>733</v>
      </c>
      <c r="D322" s="218" t="s">
        <v>125</v>
      </c>
      <c r="E322" s="219" t="s">
        <v>734</v>
      </c>
      <c r="F322" s="220" t="s">
        <v>735</v>
      </c>
      <c r="G322" s="221" t="s">
        <v>138</v>
      </c>
      <c r="H322" s="222">
        <v>3.234</v>
      </c>
      <c r="I322" s="223"/>
      <c r="J322" s="224">
        <f>ROUND(I322*H322,2)</f>
        <v>0</v>
      </c>
      <c r="K322" s="220" t="s">
        <v>129</v>
      </c>
      <c r="L322" s="44"/>
      <c r="M322" s="225" t="s">
        <v>1</v>
      </c>
      <c r="N322" s="226" t="s">
        <v>39</v>
      </c>
      <c r="O322" s="91"/>
      <c r="P322" s="227">
        <f>O322*H322</f>
        <v>0</v>
      </c>
      <c r="Q322" s="227">
        <v>0.00020000000000000001</v>
      </c>
      <c r="R322" s="227">
        <f>Q322*H322</f>
        <v>0.0006468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210</v>
      </c>
      <c r="AT322" s="229" t="s">
        <v>125</v>
      </c>
      <c r="AU322" s="229" t="s">
        <v>84</v>
      </c>
      <c r="AY322" s="17" t="s">
        <v>123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82</v>
      </c>
      <c r="BK322" s="230">
        <f>ROUND(I322*H322,2)</f>
        <v>0</v>
      </c>
      <c r="BL322" s="17" t="s">
        <v>210</v>
      </c>
      <c r="BM322" s="229" t="s">
        <v>736</v>
      </c>
    </row>
    <row r="323" s="13" customFormat="1">
      <c r="A323" s="13"/>
      <c r="B323" s="231"/>
      <c r="C323" s="232"/>
      <c r="D323" s="233" t="s">
        <v>132</v>
      </c>
      <c r="E323" s="234" t="s">
        <v>1</v>
      </c>
      <c r="F323" s="235" t="s">
        <v>737</v>
      </c>
      <c r="G323" s="232"/>
      <c r="H323" s="236">
        <v>3.234</v>
      </c>
      <c r="I323" s="237"/>
      <c r="J323" s="232"/>
      <c r="K323" s="232"/>
      <c r="L323" s="238"/>
      <c r="M323" s="279"/>
      <c r="N323" s="280"/>
      <c r="O323" s="280"/>
      <c r="P323" s="280"/>
      <c r="Q323" s="280"/>
      <c r="R323" s="280"/>
      <c r="S323" s="280"/>
      <c r="T323" s="28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132</v>
      </c>
      <c r="AU323" s="242" t="s">
        <v>84</v>
      </c>
      <c r="AV323" s="13" t="s">
        <v>84</v>
      </c>
      <c r="AW323" s="13" t="s">
        <v>30</v>
      </c>
      <c r="AX323" s="13" t="s">
        <v>82</v>
      </c>
      <c r="AY323" s="242" t="s">
        <v>123</v>
      </c>
    </row>
    <row r="324" s="2" customFormat="1" ht="6.96" customHeight="1">
      <c r="A324" s="38"/>
      <c r="B324" s="66"/>
      <c r="C324" s="67"/>
      <c r="D324" s="67"/>
      <c r="E324" s="67"/>
      <c r="F324" s="67"/>
      <c r="G324" s="67"/>
      <c r="H324" s="67"/>
      <c r="I324" s="67"/>
      <c r="J324" s="67"/>
      <c r="K324" s="67"/>
      <c r="L324" s="44"/>
      <c r="M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</row>
  </sheetData>
  <sheetProtection sheet="1" autoFilter="0" formatColumns="0" formatRows="0" objects="1" scenarios="1" spinCount="100000" saltValue="fdtZLSj5ltunmHGNkIivR1Pemhl12D33h4HKwpri8GgS1mkD/eRytkARrpClwwS5V/5PFE+p3hpeDwcwjHDrfg==" hashValue="NEG+xtOEw1eFKL13Gpp0XIopavvG3RxQBHFAgfFXLghqCww+GvzqOI5+oRFUrYQfA+GXh9BqnHcoOiuxusc3rw==" algorithmName="SHA-512" password="CC35"/>
  <autoFilter ref="C133:K323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hidden="1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84</v>
      </c>
    </row>
    <row r="4" hidden="1" s="1" customFormat="1" ht="24.96" customHeight="1">
      <c r="B4" s="20"/>
      <c r="D4" s="138" t="s">
        <v>92</v>
      </c>
      <c r="L4" s="20"/>
      <c r="M4" s="139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40" t="s">
        <v>16</v>
      </c>
      <c r="L6" s="20"/>
    </row>
    <row r="7" hidden="1" s="1" customFormat="1" ht="16.5" customHeight="1">
      <c r="B7" s="20"/>
      <c r="E7" s="141" t="str">
        <f>'Rekapitulace stavby'!K6</f>
        <v>Rekonstrukce haly v areálu Kavyl v k.ú. Mohelno</v>
      </c>
      <c r="F7" s="140"/>
      <c r="G7" s="140"/>
      <c r="H7" s="140"/>
      <c r="L7" s="20"/>
    </row>
    <row r="8" hidden="1" s="2" customFormat="1" ht="12" customHeight="1">
      <c r="A8" s="38"/>
      <c r="B8" s="44"/>
      <c r="C8" s="38"/>
      <c r="D8" s="140" t="s">
        <v>93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42" t="s">
        <v>738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11.3.2021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ROUND((SUM(BE121:BE131)),  2)</f>
        <v>0</v>
      </c>
      <c r="G33" s="38"/>
      <c r="H33" s="38"/>
      <c r="I33" s="155">
        <v>0.20999999999999999</v>
      </c>
      <c r="J33" s="154">
        <f>ROUND(((SUM(BE121:BE131))*I33),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40" t="s">
        <v>40</v>
      </c>
      <c r="F34" s="154">
        <f>ROUND((SUM(BF121:BF131)),  2)</f>
        <v>0</v>
      </c>
      <c r="G34" s="38"/>
      <c r="H34" s="38"/>
      <c r="I34" s="155">
        <v>0.14999999999999999</v>
      </c>
      <c r="J34" s="154">
        <f>ROUND(((SUM(BF121:BF131))*I34),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ROUND((SUM(BG121:BG131)),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ROUND((SUM(BH121:BH131)),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ROUND((SUM(BI121:BI131)),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1" customFormat="1" ht="14.4" customHeight="1">
      <c r="B41" s="20"/>
      <c r="L41" s="20"/>
    </row>
    <row r="42" hidden="1" s="1" customFormat="1" ht="14.4" customHeight="1">
      <c r="B42" s="20"/>
      <c r="L42" s="20"/>
    </row>
    <row r="43" hidden="1" s="1" customFormat="1" ht="14.4" customHeight="1">
      <c r="B43" s="20"/>
      <c r="L43" s="20"/>
    </row>
    <row r="44" hidden="1" s="1" customFormat="1" ht="14.4" customHeight="1">
      <c r="B44" s="20"/>
      <c r="L44" s="20"/>
    </row>
    <row r="45" hidden="1" s="1" customFormat="1" ht="14.4" customHeight="1">
      <c r="B45" s="20"/>
      <c r="L45" s="20"/>
    </row>
    <row r="46" hidden="1" s="1" customFormat="1" ht="14.4" customHeight="1">
      <c r="B46" s="20"/>
      <c r="L46" s="20"/>
    </row>
    <row r="47" hidden="1" s="1" customFormat="1" ht="14.4" customHeight="1">
      <c r="B47" s="20"/>
      <c r="L47" s="20"/>
    </row>
    <row r="48" hidden="1" s="1" customFormat="1" ht="14.4" customHeight="1">
      <c r="B48" s="20"/>
      <c r="L48" s="20"/>
    </row>
    <row r="49" hidden="1" s="1" customFormat="1" ht="14.4" customHeight="1">
      <c r="B49" s="20"/>
      <c r="L49" s="20"/>
    </row>
    <row r="50" hidden="1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hidden="1">
      <c r="B51" s="20"/>
      <c r="L51" s="20"/>
    </row>
    <row r="52" hidden="1">
      <c r="B52" s="20"/>
      <c r="L52" s="20"/>
    </row>
    <row r="53" hidden="1">
      <c r="B53" s="20"/>
      <c r="L53" s="20"/>
    </row>
    <row r="54" hidden="1">
      <c r="B54" s="20"/>
      <c r="L54" s="20"/>
    </row>
    <row r="55" hidden="1">
      <c r="B55" s="20"/>
      <c r="L55" s="20"/>
    </row>
    <row r="56" hidden="1">
      <c r="B56" s="20"/>
      <c r="L56" s="20"/>
    </row>
    <row r="57" hidden="1">
      <c r="B57" s="20"/>
      <c r="L57" s="20"/>
    </row>
    <row r="58" hidden="1">
      <c r="B58" s="20"/>
      <c r="L58" s="20"/>
    </row>
    <row r="59" hidden="1">
      <c r="B59" s="20"/>
      <c r="L59" s="20"/>
    </row>
    <row r="60" hidden="1">
      <c r="B60" s="20"/>
      <c r="L60" s="20"/>
    </row>
    <row r="61" hidden="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hidden="1">
      <c r="B62" s="20"/>
      <c r="L62" s="20"/>
    </row>
    <row r="63" hidden="1">
      <c r="B63" s="20"/>
      <c r="L63" s="20"/>
    </row>
    <row r="64" hidden="1">
      <c r="B64" s="20"/>
      <c r="L64" s="20"/>
    </row>
    <row r="65" hidden="1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>
      <c r="B66" s="20"/>
      <c r="L66" s="20"/>
    </row>
    <row r="67" hidden="1">
      <c r="B67" s="20"/>
      <c r="L67" s="20"/>
    </row>
    <row r="68" hidden="1">
      <c r="B68" s="20"/>
      <c r="L68" s="20"/>
    </row>
    <row r="69" hidden="1">
      <c r="B69" s="20"/>
      <c r="L69" s="20"/>
    </row>
    <row r="70" hidden="1">
      <c r="B70" s="20"/>
      <c r="L70" s="20"/>
    </row>
    <row r="71" hidden="1">
      <c r="B71" s="20"/>
      <c r="L71" s="20"/>
    </row>
    <row r="72" hidden="1">
      <c r="B72" s="20"/>
      <c r="L72" s="20"/>
    </row>
    <row r="73" hidden="1">
      <c r="B73" s="20"/>
      <c r="L73" s="20"/>
    </row>
    <row r="74" hidden="1">
      <c r="B74" s="20"/>
      <c r="L74" s="20"/>
    </row>
    <row r="75" hidden="1">
      <c r="B75" s="20"/>
      <c r="L75" s="20"/>
    </row>
    <row r="76" hidden="1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hidden="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idden="1"/>
    <row r="79" hidden="1"/>
    <row r="80" hidden="1"/>
    <row r="81" hidden="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174" t="str">
        <f>E7</f>
        <v>Rekonstrukce haly v areálu Kavyl v k.ú. Mohelno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93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5" customHeight="1">
      <c r="A87" s="38"/>
      <c r="B87" s="39"/>
      <c r="C87" s="40"/>
      <c r="D87" s="40"/>
      <c r="E87" s="76" t="str">
        <f>E9</f>
        <v>SO03 -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11.3.2021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75" t="s">
        <v>96</v>
      </c>
      <c r="D94" s="176"/>
      <c r="E94" s="176"/>
      <c r="F94" s="176"/>
      <c r="G94" s="176"/>
      <c r="H94" s="176"/>
      <c r="I94" s="176"/>
      <c r="J94" s="177" t="s">
        <v>97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78" t="s">
        <v>98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hidden="1" s="9" customFormat="1" ht="24.96" customHeight="1">
      <c r="A97" s="9"/>
      <c r="B97" s="179"/>
      <c r="C97" s="180"/>
      <c r="D97" s="181" t="s">
        <v>739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5"/>
      <c r="C98" s="186"/>
      <c r="D98" s="187" t="s">
        <v>740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5"/>
      <c r="C99" s="186"/>
      <c r="D99" s="187" t="s">
        <v>741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5"/>
      <c r="C100" s="186"/>
      <c r="D100" s="187" t="s">
        <v>742</v>
      </c>
      <c r="E100" s="188"/>
      <c r="F100" s="188"/>
      <c r="G100" s="188"/>
      <c r="H100" s="188"/>
      <c r="I100" s="188"/>
      <c r="J100" s="189">
        <f>J128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5"/>
      <c r="C101" s="186"/>
      <c r="D101" s="187" t="s">
        <v>743</v>
      </c>
      <c r="E101" s="188"/>
      <c r="F101" s="188"/>
      <c r="G101" s="188"/>
      <c r="H101" s="188"/>
      <c r="I101" s="188"/>
      <c r="J101" s="189">
        <f>J130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idden="1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idden="1"/>
    <row r="105" hidden="1"/>
    <row r="106" hidden="1"/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108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74" t="str">
        <f>E7</f>
        <v>Rekonstrukce haly v areálu Kavyl v k.ú. Mohelno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93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SO03 - VRN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11.3.2021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91"/>
      <c r="B120" s="192"/>
      <c r="C120" s="193" t="s">
        <v>109</v>
      </c>
      <c r="D120" s="194" t="s">
        <v>59</v>
      </c>
      <c r="E120" s="194" t="s">
        <v>55</v>
      </c>
      <c r="F120" s="194" t="s">
        <v>56</v>
      </c>
      <c r="G120" s="194" t="s">
        <v>110</v>
      </c>
      <c r="H120" s="194" t="s">
        <v>111</v>
      </c>
      <c r="I120" s="194" t="s">
        <v>112</v>
      </c>
      <c r="J120" s="194" t="s">
        <v>97</v>
      </c>
      <c r="K120" s="195" t="s">
        <v>113</v>
      </c>
      <c r="L120" s="196"/>
      <c r="M120" s="100" t="s">
        <v>1</v>
      </c>
      <c r="N120" s="101" t="s">
        <v>38</v>
      </c>
      <c r="O120" s="101" t="s">
        <v>114</v>
      </c>
      <c r="P120" s="101" t="s">
        <v>115</v>
      </c>
      <c r="Q120" s="101" t="s">
        <v>116</v>
      </c>
      <c r="R120" s="101" t="s">
        <v>117</v>
      </c>
      <c r="S120" s="101" t="s">
        <v>118</v>
      </c>
      <c r="T120" s="102" t="s">
        <v>119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="2" customFormat="1" ht="22.8" customHeight="1">
      <c r="A121" s="38"/>
      <c r="B121" s="39"/>
      <c r="C121" s="107" t="s">
        <v>120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0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73</v>
      </c>
      <c r="AU121" s="17" t="s">
        <v>99</v>
      </c>
      <c r="BK121" s="201">
        <f>BK122</f>
        <v>0</v>
      </c>
    </row>
    <row r="122" s="12" customFormat="1" ht="25.92" customHeight="1">
      <c r="A122" s="12"/>
      <c r="B122" s="202"/>
      <c r="C122" s="203"/>
      <c r="D122" s="204" t="s">
        <v>73</v>
      </c>
      <c r="E122" s="205" t="s">
        <v>89</v>
      </c>
      <c r="F122" s="205" t="s">
        <v>744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P123+P126+P128+P130</f>
        <v>0</v>
      </c>
      <c r="Q122" s="210"/>
      <c r="R122" s="211">
        <f>R123+R126+R128+R130</f>
        <v>0</v>
      </c>
      <c r="S122" s="210"/>
      <c r="T122" s="212">
        <f>T123+T126+T128+T130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153</v>
      </c>
      <c r="AT122" s="214" t="s">
        <v>73</v>
      </c>
      <c r="AU122" s="214" t="s">
        <v>74</v>
      </c>
      <c r="AY122" s="213" t="s">
        <v>123</v>
      </c>
      <c r="BK122" s="215">
        <f>BK123+BK126+BK128+BK130</f>
        <v>0</v>
      </c>
    </row>
    <row r="123" s="12" customFormat="1" ht="22.8" customHeight="1">
      <c r="A123" s="12"/>
      <c r="B123" s="202"/>
      <c r="C123" s="203"/>
      <c r="D123" s="204" t="s">
        <v>73</v>
      </c>
      <c r="E123" s="216" t="s">
        <v>745</v>
      </c>
      <c r="F123" s="216" t="s">
        <v>746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SUM(P124:P125)</f>
        <v>0</v>
      </c>
      <c r="Q123" s="210"/>
      <c r="R123" s="211">
        <f>SUM(R124:R125)</f>
        <v>0</v>
      </c>
      <c r="S123" s="210"/>
      <c r="T123" s="212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153</v>
      </c>
      <c r="AT123" s="214" t="s">
        <v>73</v>
      </c>
      <c r="AU123" s="214" t="s">
        <v>82</v>
      </c>
      <c r="AY123" s="213" t="s">
        <v>123</v>
      </c>
      <c r="BK123" s="215">
        <f>SUM(BK124:BK125)</f>
        <v>0</v>
      </c>
    </row>
    <row r="124" s="2" customFormat="1" ht="14.4" customHeight="1">
      <c r="A124" s="38"/>
      <c r="B124" s="39"/>
      <c r="C124" s="218" t="s">
        <v>82</v>
      </c>
      <c r="D124" s="218" t="s">
        <v>125</v>
      </c>
      <c r="E124" s="219" t="s">
        <v>747</v>
      </c>
      <c r="F124" s="220" t="s">
        <v>748</v>
      </c>
      <c r="G124" s="221" t="s">
        <v>301</v>
      </c>
      <c r="H124" s="222">
        <v>1</v>
      </c>
      <c r="I124" s="223"/>
      <c r="J124" s="224">
        <f>ROUND(I124*H124,2)</f>
        <v>0</v>
      </c>
      <c r="K124" s="220" t="s">
        <v>129</v>
      </c>
      <c r="L124" s="44"/>
      <c r="M124" s="225" t="s">
        <v>1</v>
      </c>
      <c r="N124" s="226" t="s">
        <v>39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749</v>
      </c>
      <c r="AT124" s="229" t="s">
        <v>125</v>
      </c>
      <c r="AU124" s="229" t="s">
        <v>84</v>
      </c>
      <c r="AY124" s="17" t="s">
        <v>123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82</v>
      </c>
      <c r="BK124" s="230">
        <f>ROUND(I124*H124,2)</f>
        <v>0</v>
      </c>
      <c r="BL124" s="17" t="s">
        <v>749</v>
      </c>
      <c r="BM124" s="229" t="s">
        <v>750</v>
      </c>
    </row>
    <row r="125" s="2" customFormat="1" ht="14.4" customHeight="1">
      <c r="A125" s="38"/>
      <c r="B125" s="39"/>
      <c r="C125" s="218" t="s">
        <v>84</v>
      </c>
      <c r="D125" s="218" t="s">
        <v>125</v>
      </c>
      <c r="E125" s="219" t="s">
        <v>751</v>
      </c>
      <c r="F125" s="220" t="s">
        <v>752</v>
      </c>
      <c r="G125" s="221" t="s">
        <v>301</v>
      </c>
      <c r="H125" s="222">
        <v>1</v>
      </c>
      <c r="I125" s="223"/>
      <c r="J125" s="224">
        <f>ROUND(I125*H125,2)</f>
        <v>0</v>
      </c>
      <c r="K125" s="220" t="s">
        <v>182</v>
      </c>
      <c r="L125" s="44"/>
      <c r="M125" s="225" t="s">
        <v>1</v>
      </c>
      <c r="N125" s="226" t="s">
        <v>39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749</v>
      </c>
      <c r="AT125" s="229" t="s">
        <v>125</v>
      </c>
      <c r="AU125" s="229" t="s">
        <v>84</v>
      </c>
      <c r="AY125" s="17" t="s">
        <v>123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82</v>
      </c>
      <c r="BK125" s="230">
        <f>ROUND(I125*H125,2)</f>
        <v>0</v>
      </c>
      <c r="BL125" s="17" t="s">
        <v>749</v>
      </c>
      <c r="BM125" s="229" t="s">
        <v>753</v>
      </c>
    </row>
    <row r="126" s="12" customFormat="1" ht="22.8" customHeight="1">
      <c r="A126" s="12"/>
      <c r="B126" s="202"/>
      <c r="C126" s="203"/>
      <c r="D126" s="204" t="s">
        <v>73</v>
      </c>
      <c r="E126" s="216" t="s">
        <v>754</v>
      </c>
      <c r="F126" s="216" t="s">
        <v>755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P127</f>
        <v>0</v>
      </c>
      <c r="Q126" s="210"/>
      <c r="R126" s="211">
        <f>R127</f>
        <v>0</v>
      </c>
      <c r="S126" s="210"/>
      <c r="T126" s="212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153</v>
      </c>
      <c r="AT126" s="214" t="s">
        <v>73</v>
      </c>
      <c r="AU126" s="214" t="s">
        <v>82</v>
      </c>
      <c r="AY126" s="213" t="s">
        <v>123</v>
      </c>
      <c r="BK126" s="215">
        <f>BK127</f>
        <v>0</v>
      </c>
    </row>
    <row r="127" s="2" customFormat="1" ht="14.4" customHeight="1">
      <c r="A127" s="38"/>
      <c r="B127" s="39"/>
      <c r="C127" s="218" t="s">
        <v>142</v>
      </c>
      <c r="D127" s="218" t="s">
        <v>125</v>
      </c>
      <c r="E127" s="219" t="s">
        <v>756</v>
      </c>
      <c r="F127" s="220" t="s">
        <v>755</v>
      </c>
      <c r="G127" s="221" t="s">
        <v>301</v>
      </c>
      <c r="H127" s="222">
        <v>1</v>
      </c>
      <c r="I127" s="223"/>
      <c r="J127" s="224">
        <f>ROUND(I127*H127,2)</f>
        <v>0</v>
      </c>
      <c r="K127" s="220" t="s">
        <v>129</v>
      </c>
      <c r="L127" s="44"/>
      <c r="M127" s="225" t="s">
        <v>1</v>
      </c>
      <c r="N127" s="226" t="s">
        <v>39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749</v>
      </c>
      <c r="AT127" s="229" t="s">
        <v>125</v>
      </c>
      <c r="AU127" s="229" t="s">
        <v>84</v>
      </c>
      <c r="AY127" s="17" t="s">
        <v>123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82</v>
      </c>
      <c r="BK127" s="230">
        <f>ROUND(I127*H127,2)</f>
        <v>0</v>
      </c>
      <c r="BL127" s="17" t="s">
        <v>749</v>
      </c>
      <c r="BM127" s="229" t="s">
        <v>757</v>
      </c>
    </row>
    <row r="128" s="12" customFormat="1" ht="22.8" customHeight="1">
      <c r="A128" s="12"/>
      <c r="B128" s="202"/>
      <c r="C128" s="203"/>
      <c r="D128" s="204" t="s">
        <v>73</v>
      </c>
      <c r="E128" s="216" t="s">
        <v>758</v>
      </c>
      <c r="F128" s="216" t="s">
        <v>759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P129</f>
        <v>0</v>
      </c>
      <c r="Q128" s="210"/>
      <c r="R128" s="211">
        <f>R129</f>
        <v>0</v>
      </c>
      <c r="S128" s="210"/>
      <c r="T128" s="21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153</v>
      </c>
      <c r="AT128" s="214" t="s">
        <v>73</v>
      </c>
      <c r="AU128" s="214" t="s">
        <v>82</v>
      </c>
      <c r="AY128" s="213" t="s">
        <v>123</v>
      </c>
      <c r="BK128" s="215">
        <f>BK129</f>
        <v>0</v>
      </c>
    </row>
    <row r="129" s="2" customFormat="1" ht="14.4" customHeight="1">
      <c r="A129" s="38"/>
      <c r="B129" s="39"/>
      <c r="C129" s="218" t="s">
        <v>130</v>
      </c>
      <c r="D129" s="218" t="s">
        <v>125</v>
      </c>
      <c r="E129" s="219" t="s">
        <v>760</v>
      </c>
      <c r="F129" s="220" t="s">
        <v>761</v>
      </c>
      <c r="G129" s="221" t="s">
        <v>301</v>
      </c>
      <c r="H129" s="222">
        <v>1</v>
      </c>
      <c r="I129" s="223"/>
      <c r="J129" s="224">
        <f>ROUND(I129*H129,2)</f>
        <v>0</v>
      </c>
      <c r="K129" s="220" t="s">
        <v>129</v>
      </c>
      <c r="L129" s="44"/>
      <c r="M129" s="225" t="s">
        <v>1</v>
      </c>
      <c r="N129" s="226" t="s">
        <v>39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749</v>
      </c>
      <c r="AT129" s="229" t="s">
        <v>125</v>
      </c>
      <c r="AU129" s="229" t="s">
        <v>84</v>
      </c>
      <c r="AY129" s="17" t="s">
        <v>123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82</v>
      </c>
      <c r="BK129" s="230">
        <f>ROUND(I129*H129,2)</f>
        <v>0</v>
      </c>
      <c r="BL129" s="17" t="s">
        <v>749</v>
      </c>
      <c r="BM129" s="229" t="s">
        <v>762</v>
      </c>
    </row>
    <row r="130" s="12" customFormat="1" ht="22.8" customHeight="1">
      <c r="A130" s="12"/>
      <c r="B130" s="202"/>
      <c r="C130" s="203"/>
      <c r="D130" s="204" t="s">
        <v>73</v>
      </c>
      <c r="E130" s="216" t="s">
        <v>763</v>
      </c>
      <c r="F130" s="216" t="s">
        <v>764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P131</f>
        <v>0</v>
      </c>
      <c r="Q130" s="210"/>
      <c r="R130" s="211">
        <f>R131</f>
        <v>0</v>
      </c>
      <c r="S130" s="210"/>
      <c r="T130" s="212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153</v>
      </c>
      <c r="AT130" s="214" t="s">
        <v>73</v>
      </c>
      <c r="AU130" s="214" t="s">
        <v>82</v>
      </c>
      <c r="AY130" s="213" t="s">
        <v>123</v>
      </c>
      <c r="BK130" s="215">
        <f>BK131</f>
        <v>0</v>
      </c>
    </row>
    <row r="131" s="2" customFormat="1" ht="14.4" customHeight="1">
      <c r="A131" s="38"/>
      <c r="B131" s="39"/>
      <c r="C131" s="218" t="s">
        <v>153</v>
      </c>
      <c r="D131" s="218" t="s">
        <v>125</v>
      </c>
      <c r="E131" s="219" t="s">
        <v>765</v>
      </c>
      <c r="F131" s="220" t="s">
        <v>766</v>
      </c>
      <c r="G131" s="221" t="s">
        <v>301</v>
      </c>
      <c r="H131" s="222">
        <v>1</v>
      </c>
      <c r="I131" s="223"/>
      <c r="J131" s="224">
        <f>ROUND(I131*H131,2)</f>
        <v>0</v>
      </c>
      <c r="K131" s="220" t="s">
        <v>182</v>
      </c>
      <c r="L131" s="44"/>
      <c r="M131" s="264" t="s">
        <v>1</v>
      </c>
      <c r="N131" s="265" t="s">
        <v>39</v>
      </c>
      <c r="O131" s="266"/>
      <c r="P131" s="267">
        <f>O131*H131</f>
        <v>0</v>
      </c>
      <c r="Q131" s="267">
        <v>0</v>
      </c>
      <c r="R131" s="267">
        <f>Q131*H131</f>
        <v>0</v>
      </c>
      <c r="S131" s="267">
        <v>0</v>
      </c>
      <c r="T131" s="26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749</v>
      </c>
      <c r="AT131" s="229" t="s">
        <v>125</v>
      </c>
      <c r="AU131" s="229" t="s">
        <v>84</v>
      </c>
      <c r="AY131" s="17" t="s">
        <v>123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82</v>
      </c>
      <c r="BK131" s="230">
        <f>ROUND(I131*H131,2)</f>
        <v>0</v>
      </c>
      <c r="BL131" s="17" t="s">
        <v>749</v>
      </c>
      <c r="BM131" s="229" t="s">
        <v>767</v>
      </c>
    </row>
    <row r="132" s="2" customFormat="1" ht="6.96" customHeight="1">
      <c r="A132" s="38"/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44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sheet="1" autoFilter="0" formatColumns="0" formatRows="0" objects="1" scenarios="1" spinCount="100000" saltValue="zm4UezuhPiVLpD1ii5YGoVIVQASBb5L2JH6I88HuEfZ/bqd+qK+6jEhOBHfC80xkG2fTMT6oa62ry4xdWxGluw==" hashValue="xtG/UNgJDeXopuLGAjebApctC+VwccPYMou4A5X3vDrPEQrVEKLEqrDXIbQY4Y4X4+uOabYSs5sgejMaluSyfw==" algorithmName="SHA-512" password="CC35"/>
  <autoFilter ref="C120:K13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Tom</dc:creator>
  <cp:lastModifiedBy>Tom</cp:lastModifiedBy>
  <dcterms:created xsi:type="dcterms:W3CDTF">2021-03-25T20:27:05Z</dcterms:created>
  <dcterms:modified xsi:type="dcterms:W3CDTF">2021-03-25T20:27:15Z</dcterms:modified>
</cp:coreProperties>
</file>