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8680" yWindow="-120" windowWidth="23256" windowHeight="13176" activeTab="1"/>
  </bookViews>
  <sheets>
    <sheet name="Pokyny pro vyplnění" sheetId="11" r:id="rId1"/>
    <sheet name="Stavba" sheetId="1" r:id="rId2"/>
    <sheet name="VzorPolozky" sheetId="10" state="hidden" r:id="rId3"/>
    <sheet name="SO01 A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A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A Pol'!$A$1:$X$153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7" i="1"/>
  <c r="I66"/>
  <c r="I65"/>
  <c r="I64"/>
  <c r="I63"/>
  <c r="I62"/>
  <c r="I61"/>
  <c r="I60"/>
  <c r="I59"/>
  <c r="I58"/>
  <c r="I57"/>
  <c r="I56"/>
  <c r="I55"/>
  <c r="I54"/>
  <c r="I53"/>
  <c r="G42"/>
  <c r="F42"/>
  <c r="G41"/>
  <c r="F41"/>
  <c r="G39"/>
  <c r="F39"/>
  <c r="G152" i="12"/>
  <c r="BA100"/>
  <c r="BA76"/>
  <c r="BA73"/>
  <c r="BA70"/>
  <c r="G9"/>
  <c r="M9" s="1"/>
  <c r="I9"/>
  <c r="I8" s="1"/>
  <c r="K9"/>
  <c r="K8" s="1"/>
  <c r="O9"/>
  <c r="Q9"/>
  <c r="Q8" s="1"/>
  <c r="V9"/>
  <c r="G12"/>
  <c r="M12" s="1"/>
  <c r="I12"/>
  <c r="K12"/>
  <c r="O12"/>
  <c r="Q12"/>
  <c r="V12"/>
  <c r="V8" s="1"/>
  <c r="G15"/>
  <c r="I15"/>
  <c r="K15"/>
  <c r="M15"/>
  <c r="O15"/>
  <c r="Q15"/>
  <c r="V15"/>
  <c r="G21"/>
  <c r="G8" s="1"/>
  <c r="I21"/>
  <c r="K21"/>
  <c r="O21"/>
  <c r="Q21"/>
  <c r="V21"/>
  <c r="G25"/>
  <c r="M25" s="1"/>
  <c r="I25"/>
  <c r="K25"/>
  <c r="O25"/>
  <c r="Q25"/>
  <c r="V25"/>
  <c r="G27"/>
  <c r="I27"/>
  <c r="K27"/>
  <c r="M27"/>
  <c r="O27"/>
  <c r="Q27"/>
  <c r="V27"/>
  <c r="G30"/>
  <c r="I30"/>
  <c r="K30"/>
  <c r="M30"/>
  <c r="O30"/>
  <c r="Q30"/>
  <c r="V30"/>
  <c r="G37"/>
  <c r="M37" s="1"/>
  <c r="I37"/>
  <c r="K37"/>
  <c r="O37"/>
  <c r="O8" s="1"/>
  <c r="Q37"/>
  <c r="V37"/>
  <c r="G39"/>
  <c r="M39" s="1"/>
  <c r="I39"/>
  <c r="K39"/>
  <c r="O39"/>
  <c r="Q39"/>
  <c r="V39"/>
  <c r="G41"/>
  <c r="M41" s="1"/>
  <c r="I41"/>
  <c r="K41"/>
  <c r="O41"/>
  <c r="Q41"/>
  <c r="V41"/>
  <c r="I43"/>
  <c r="V43"/>
  <c r="G44"/>
  <c r="M44" s="1"/>
  <c r="M43" s="1"/>
  <c r="I44"/>
  <c r="K44"/>
  <c r="K43" s="1"/>
  <c r="O44"/>
  <c r="O43" s="1"/>
  <c r="Q44"/>
  <c r="Q43" s="1"/>
  <c r="V44"/>
  <c r="G48"/>
  <c r="M48"/>
  <c r="Q48"/>
  <c r="G49"/>
  <c r="I49"/>
  <c r="I48" s="1"/>
  <c r="K49"/>
  <c r="K48" s="1"/>
  <c r="M49"/>
  <c r="O49"/>
  <c r="O48" s="1"/>
  <c r="Q49"/>
  <c r="V49"/>
  <c r="V48" s="1"/>
  <c r="K53"/>
  <c r="G54"/>
  <c r="G53" s="1"/>
  <c r="I54"/>
  <c r="I53" s="1"/>
  <c r="K54"/>
  <c r="M54"/>
  <c r="O54"/>
  <c r="O53" s="1"/>
  <c r="Q54"/>
  <c r="V54"/>
  <c r="V53" s="1"/>
  <c r="G58"/>
  <c r="M58" s="1"/>
  <c r="I58"/>
  <c r="K58"/>
  <c r="O58"/>
  <c r="Q58"/>
  <c r="Q53" s="1"/>
  <c r="V58"/>
  <c r="G59"/>
  <c r="M59" s="1"/>
  <c r="I59"/>
  <c r="K59"/>
  <c r="O59"/>
  <c r="Q59"/>
  <c r="V59"/>
  <c r="G60"/>
  <c r="I60"/>
  <c r="K60"/>
  <c r="M60"/>
  <c r="O60"/>
  <c r="Q60"/>
  <c r="V60"/>
  <c r="G61"/>
  <c r="M61" s="1"/>
  <c r="I61"/>
  <c r="K61"/>
  <c r="O61"/>
  <c r="Q61"/>
  <c r="V61"/>
  <c r="G62"/>
  <c r="G63"/>
  <c r="I63"/>
  <c r="I62" s="1"/>
  <c r="K63"/>
  <c r="K62" s="1"/>
  <c r="M63"/>
  <c r="O63"/>
  <c r="O62" s="1"/>
  <c r="Q63"/>
  <c r="V63"/>
  <c r="V62" s="1"/>
  <c r="G69"/>
  <c r="I69"/>
  <c r="K69"/>
  <c r="M69"/>
  <c r="M62" s="1"/>
  <c r="O69"/>
  <c r="Q69"/>
  <c r="V69"/>
  <c r="G72"/>
  <c r="I72"/>
  <c r="K72"/>
  <c r="M72"/>
  <c r="O72"/>
  <c r="Q72"/>
  <c r="V72"/>
  <c r="G75"/>
  <c r="M75" s="1"/>
  <c r="I75"/>
  <c r="K75"/>
  <c r="O75"/>
  <c r="Q75"/>
  <c r="Q62" s="1"/>
  <c r="V75"/>
  <c r="G78"/>
  <c r="M78" s="1"/>
  <c r="I78"/>
  <c r="K78"/>
  <c r="O78"/>
  <c r="Q78"/>
  <c r="V78"/>
  <c r="G80"/>
  <c r="I80"/>
  <c r="K80"/>
  <c r="M80"/>
  <c r="O80"/>
  <c r="Q80"/>
  <c r="V80"/>
  <c r="K82"/>
  <c r="O82"/>
  <c r="G83"/>
  <c r="G82" s="1"/>
  <c r="I83"/>
  <c r="I82" s="1"/>
  <c r="K83"/>
  <c r="O83"/>
  <c r="Q83"/>
  <c r="Q82" s="1"/>
  <c r="V83"/>
  <c r="V82" s="1"/>
  <c r="I86"/>
  <c r="O86"/>
  <c r="V86"/>
  <c r="G87"/>
  <c r="G86" s="1"/>
  <c r="I87"/>
  <c r="K87"/>
  <c r="K86" s="1"/>
  <c r="M87"/>
  <c r="M86" s="1"/>
  <c r="O87"/>
  <c r="Q87"/>
  <c r="Q86" s="1"/>
  <c r="V87"/>
  <c r="G92"/>
  <c r="M92"/>
  <c r="V92"/>
  <c r="G93"/>
  <c r="I93"/>
  <c r="I92" s="1"/>
  <c r="K93"/>
  <c r="K92" s="1"/>
  <c r="M93"/>
  <c r="O93"/>
  <c r="O92" s="1"/>
  <c r="Q93"/>
  <c r="Q92" s="1"/>
  <c r="V93"/>
  <c r="Q95"/>
  <c r="G96"/>
  <c r="I96"/>
  <c r="I95" s="1"/>
  <c r="K96"/>
  <c r="M96"/>
  <c r="O96"/>
  <c r="O95" s="1"/>
  <c r="Q96"/>
  <c r="V96"/>
  <c r="V95" s="1"/>
  <c r="G99"/>
  <c r="M99" s="1"/>
  <c r="I99"/>
  <c r="K99"/>
  <c r="O99"/>
  <c r="Q99"/>
  <c r="V99"/>
  <c r="G102"/>
  <c r="M102" s="1"/>
  <c r="I102"/>
  <c r="K102"/>
  <c r="O102"/>
  <c r="Q102"/>
  <c r="V102"/>
  <c r="G105"/>
  <c r="M105" s="1"/>
  <c r="I105"/>
  <c r="K105"/>
  <c r="K95" s="1"/>
  <c r="O105"/>
  <c r="Q105"/>
  <c r="V105"/>
  <c r="K107"/>
  <c r="Q107"/>
  <c r="G108"/>
  <c r="G107" s="1"/>
  <c r="I108"/>
  <c r="I107" s="1"/>
  <c r="K108"/>
  <c r="M108"/>
  <c r="M107" s="1"/>
  <c r="O108"/>
  <c r="O107" s="1"/>
  <c r="Q108"/>
  <c r="V108"/>
  <c r="V107" s="1"/>
  <c r="G111"/>
  <c r="M111" s="1"/>
  <c r="I111"/>
  <c r="K111"/>
  <c r="K110" s="1"/>
  <c r="O111"/>
  <c r="Q111"/>
  <c r="Q110" s="1"/>
  <c r="V111"/>
  <c r="V110" s="1"/>
  <c r="G112"/>
  <c r="I112"/>
  <c r="K112"/>
  <c r="M112"/>
  <c r="O112"/>
  <c r="Q112"/>
  <c r="V112"/>
  <c r="G113"/>
  <c r="M113" s="1"/>
  <c r="I113"/>
  <c r="K113"/>
  <c r="O113"/>
  <c r="Q113"/>
  <c r="V113"/>
  <c r="G114"/>
  <c r="M114" s="1"/>
  <c r="I114"/>
  <c r="I110" s="1"/>
  <c r="K114"/>
  <c r="O114"/>
  <c r="Q114"/>
  <c r="V114"/>
  <c r="G115"/>
  <c r="M115" s="1"/>
  <c r="I115"/>
  <c r="K115"/>
  <c r="O115"/>
  <c r="Q115"/>
  <c r="V115"/>
  <c r="G116"/>
  <c r="I116"/>
  <c r="K116"/>
  <c r="M116"/>
  <c r="O116"/>
  <c r="Q116"/>
  <c r="V116"/>
  <c r="G117"/>
  <c r="I117"/>
  <c r="K117"/>
  <c r="M117"/>
  <c r="O117"/>
  <c r="Q117"/>
  <c r="V117"/>
  <c r="G118"/>
  <c r="I118"/>
  <c r="K118"/>
  <c r="M118"/>
  <c r="O118"/>
  <c r="O110" s="1"/>
  <c r="Q118"/>
  <c r="V118"/>
  <c r="K119"/>
  <c r="Q119"/>
  <c r="G120"/>
  <c r="I120"/>
  <c r="I119" s="1"/>
  <c r="K120"/>
  <c r="M120"/>
  <c r="M119" s="1"/>
  <c r="O120"/>
  <c r="O119" s="1"/>
  <c r="Q120"/>
  <c r="V120"/>
  <c r="V119" s="1"/>
  <c r="G122"/>
  <c r="M122" s="1"/>
  <c r="I122"/>
  <c r="K122"/>
  <c r="O122"/>
  <c r="Q122"/>
  <c r="V122"/>
  <c r="G123"/>
  <c r="M123" s="1"/>
  <c r="I123"/>
  <c r="K123"/>
  <c r="O123"/>
  <c r="Q123"/>
  <c r="V123"/>
  <c r="I125"/>
  <c r="G126"/>
  <c r="G125" s="1"/>
  <c r="I126"/>
  <c r="K126"/>
  <c r="K125" s="1"/>
  <c r="M126"/>
  <c r="M125" s="1"/>
  <c r="O126"/>
  <c r="Q126"/>
  <c r="Q125" s="1"/>
  <c r="V126"/>
  <c r="G128"/>
  <c r="I128"/>
  <c r="K128"/>
  <c r="M128"/>
  <c r="O128"/>
  <c r="O125" s="1"/>
  <c r="Q128"/>
  <c r="V128"/>
  <c r="V125" s="1"/>
  <c r="G129"/>
  <c r="I129"/>
  <c r="K129"/>
  <c r="M129"/>
  <c r="O129"/>
  <c r="Q129"/>
  <c r="V129"/>
  <c r="G130"/>
  <c r="M130" s="1"/>
  <c r="I130"/>
  <c r="K130"/>
  <c r="O130"/>
  <c r="Q130"/>
  <c r="V130"/>
  <c r="G132"/>
  <c r="I132"/>
  <c r="K132"/>
  <c r="M132"/>
  <c r="O132"/>
  <c r="Q132"/>
  <c r="V132"/>
  <c r="G135"/>
  <c r="G134" s="1"/>
  <c r="I135"/>
  <c r="I134" s="1"/>
  <c r="K135"/>
  <c r="O135"/>
  <c r="Q135"/>
  <c r="Q134" s="1"/>
  <c r="V135"/>
  <c r="V134" s="1"/>
  <c r="G138"/>
  <c r="M138" s="1"/>
  <c r="I138"/>
  <c r="K138"/>
  <c r="K134" s="1"/>
  <c r="O138"/>
  <c r="O134" s="1"/>
  <c r="Q138"/>
  <c r="V138"/>
  <c r="G140"/>
  <c r="I140"/>
  <c r="K140"/>
  <c r="M140"/>
  <c r="O140"/>
  <c r="Q140"/>
  <c r="V140"/>
  <c r="G142"/>
  <c r="I142"/>
  <c r="I141" s="1"/>
  <c r="K142"/>
  <c r="K141" s="1"/>
  <c r="M142"/>
  <c r="O142"/>
  <c r="O141" s="1"/>
  <c r="Q142"/>
  <c r="Q141" s="1"/>
  <c r="V142"/>
  <c r="G147"/>
  <c r="M147" s="1"/>
  <c r="I147"/>
  <c r="K147"/>
  <c r="O147"/>
  <c r="Q147"/>
  <c r="V147"/>
  <c r="V141" s="1"/>
  <c r="G149"/>
  <c r="I149"/>
  <c r="K149"/>
  <c r="M149"/>
  <c r="O149"/>
  <c r="Q149"/>
  <c r="V149"/>
  <c r="G150"/>
  <c r="G141" s="1"/>
  <c r="I150"/>
  <c r="K150"/>
  <c r="O150"/>
  <c r="Q150"/>
  <c r="V150"/>
  <c r="AE152"/>
  <c r="AF152"/>
  <c r="I20" i="1"/>
  <c r="I19"/>
  <c r="I18"/>
  <c r="I17"/>
  <c r="I16"/>
  <c r="G43"/>
  <c r="G25" s="1"/>
  <c r="H43"/>
  <c r="I68" l="1"/>
  <c r="J65" s="1"/>
  <c r="I42"/>
  <c r="I41"/>
  <c r="I39"/>
  <c r="I43" s="1"/>
  <c r="J41" s="1"/>
  <c r="F43"/>
  <c r="G23" s="1"/>
  <c r="M141" i="12"/>
  <c r="M8"/>
  <c r="M53"/>
  <c r="M110"/>
  <c r="M95"/>
  <c r="G43"/>
  <c r="M135"/>
  <c r="M134" s="1"/>
  <c r="G119"/>
  <c r="G95"/>
  <c r="M83"/>
  <c r="M82" s="1"/>
  <c r="M150"/>
  <c r="G110"/>
  <c r="M21"/>
  <c r="I21" i="1"/>
  <c r="J28"/>
  <c r="J26"/>
  <c r="G38"/>
  <c r="F38"/>
  <c r="J23"/>
  <c r="J24"/>
  <c r="J25"/>
  <c r="J27"/>
  <c r="E24"/>
  <c r="G24"/>
  <c r="E26"/>
  <c r="G26"/>
  <c r="J63" l="1"/>
  <c r="J61"/>
  <c r="J67"/>
  <c r="J56"/>
  <c r="J60"/>
  <c r="J66"/>
  <c r="J53"/>
  <c r="J55"/>
  <c r="J54"/>
  <c r="J58"/>
  <c r="J62"/>
  <c r="J64"/>
  <c r="J57"/>
  <c r="J59"/>
  <c r="J39"/>
  <c r="J43" s="1"/>
  <c r="J42"/>
  <c r="A27"/>
  <c r="J68" l="1"/>
  <c r="G28"/>
  <c r="G27" s="1"/>
  <c r="G29" s="1"/>
  <c r="A28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Fisarova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<sst xmlns="http://schemas.openxmlformats.org/spreadsheetml/2006/main" count="799" uniqueCount="336">
  <si>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</si>
  <si>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</si>
  <si>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</si>
  <si>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</si>
  <si>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</si>
  <si>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</si>
  <si>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</si>
  <si>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</si>
  <si>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</si>
  <si>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</si>
  <si>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</si>
  <si>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</si>
  <si>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</si>
  <si>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</si>
  <si>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</si>
  <si>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</si>
  <si>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</si>
  <si>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</si>
  <si>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</si>
  <si>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</si>
  <si>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</si>
  <si>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</si>
  <si>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</si>
  <si>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</si>
  <si>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</si>
  <si>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</si>
  <si>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</si>
  <si>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</si>
  <si>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</si>
  <si>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</si>
  <si>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</si>
  <si>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</si>
  <si>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</si>
  <si>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</si>
  <si>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</si>
  <si>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</si>
  <si>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</si>
  <si>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</si>
  <si>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</si>
  <si>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</si>
  <si>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</si>
  <si>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</si>
  <si>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</si>
  <si>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A</t>
  </si>
  <si>
    <t>Stavební rozpočet</t>
  </si>
  <si>
    <t>SO01</t>
  </si>
  <si>
    <t>Rekonstrukce schodiště a brány</t>
  </si>
  <si>
    <t>Objekt:</t>
  </si>
  <si>
    <t>Rozpočet:</t>
  </si>
  <si>
    <t>K019/2022</t>
  </si>
  <si>
    <t>Rekonstrukce schodiště do areálu hřbitova v Holčovicích</t>
  </si>
  <si>
    <t>Obec Holčovice</t>
  </si>
  <si>
    <t>44</t>
  </si>
  <si>
    <t>Holčovice</t>
  </si>
  <si>
    <t>79371</t>
  </si>
  <si>
    <t>00295990</t>
  </si>
  <si>
    <t>CZ00295990</t>
  </si>
  <si>
    <t>Stavba</t>
  </si>
  <si>
    <t>Stavební objekt</t>
  </si>
  <si>
    <t>Celkem za stavbu</t>
  </si>
  <si>
    <t>CZK</t>
  </si>
  <si>
    <t>#POPS</t>
  </si>
  <si>
    <t>Popis stavby: K019/2022 - Rekonstrukce schodiště do areálu hřbitova v Holčovicích</t>
  </si>
  <si>
    <t>#POPO</t>
  </si>
  <si>
    <t>Popis objektu: SO01 - Rekonstrukce schodiště a brány</t>
  </si>
  <si>
    <t>#POPR</t>
  </si>
  <si>
    <t>Popis rozpočtu: A - Stavební rozpočet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</si>
  <si>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</si>
  <si>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</si>
  <si>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</si>
  <si>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</si>
  <si>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</si>
  <si>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</si>
  <si>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</si>
  <si>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</si>
  <si>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</si>
  <si>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</si>
  <si>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</si>
  <si>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</si>
  <si>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62</t>
  </si>
  <si>
    <t>Úpravy povrchů vnější</t>
  </si>
  <si>
    <t>93</t>
  </si>
  <si>
    <t>Dokončovací práce inženýrských staveb</t>
  </si>
  <si>
    <t>94</t>
  </si>
  <si>
    <t>Lešení a stavební výtahy</t>
  </si>
  <si>
    <t>96</t>
  </si>
  <si>
    <t>Bourání konstrukcí</t>
  </si>
  <si>
    <t>99</t>
  </si>
  <si>
    <t>Staveništní přesun hmot</t>
  </si>
  <si>
    <t>VRN</t>
  </si>
  <si>
    <t>765</t>
  </si>
  <si>
    <t>Krytiny tvrdé</t>
  </si>
  <si>
    <t>767</t>
  </si>
  <si>
    <t>Konstrukce zámečnické</t>
  </si>
  <si>
    <t>783</t>
  </si>
  <si>
    <t>Nátěry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</si>
  <si>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</si>
  <si>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</si>
  <si>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</si>
  <si>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</si>
  <si>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</si>
  <si>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</si>
  <si>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</si>
  <si>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</si>
  <si>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</si>
  <si>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</si>
  <si>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</si>
  <si>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</si>
  <si>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</si>
  <si>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</si>
  <si>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</si>
  <si>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</si>
  <si>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</si>
  <si>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</si>
  <si>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</si>
  <si>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</si>
  <si>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</si>
  <si>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</si>
  <si>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</si>
  <si>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</si>
  <si>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</si>
  <si>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</si>
  <si>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</si>
  <si>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</si>
  <si>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</si>
  <si>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</si>
  <si>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</si>
  <si>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</si>
  <si>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</si>
  <si>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113105111R00</t>
  </si>
  <si>
    <t>Rozebrání dlažeb z lomového kamene kladených na sucho</t>
  </si>
  <si>
    <t>m2</t>
  </si>
  <si>
    <t>822-1</t>
  </si>
  <si>
    <t>RTS 22/ II</t>
  </si>
  <si>
    <t>Práce</t>
  </si>
  <si>
    <t>POL1_</t>
  </si>
  <si>
    <t>s přemístěním hmot na skládku na vzdálenost do 3 m nebo s naložením na dopravní prostředek,</t>
  </si>
  <si>
    <t>SPI</t>
  </si>
  <si>
    <t>dlažbou z kamene nad bránou : 4,00*5,00/2</t>
  </si>
  <si>
    <t>VV</t>
  </si>
  <si>
    <t>113151111R00</t>
  </si>
  <si>
    <t>Rozebrání zpevněných ploch rozebrání ploch ze silničních panelů</t>
  </si>
  <si>
    <t>800-2</t>
  </si>
  <si>
    <t>s přemístěním na skládku na vzdálenost do 20 m nebo s naložením na dopravní prostředek,</t>
  </si>
  <si>
    <t>panelem : (5,00*1,50+5,00*1,40/2)</t>
  </si>
  <si>
    <t>113152111R00</t>
  </si>
  <si>
    <t>Odstranění podkladů zpevněných ploch kamenivo těžené</t>
  </si>
  <si>
    <t>m3</t>
  </si>
  <si>
    <t>pod schody : 2,90*(1,80+1,80+1,50)*0,20</t>
  </si>
  <si>
    <t>pod dlažbou : (2*2,90*3,20+2,90*1,30)*0,20</t>
  </si>
  <si>
    <t>pod panelem : (5,00*1,50+5,00*1,40/2)*0,20</t>
  </si>
  <si>
    <t>pod dlažbou z kamene : 4,00*5,00/2*0,20</t>
  </si>
  <si>
    <t>139601102R00</t>
  </si>
  <si>
    <t>Ruční výkop jam, rýh a šachet v hornině 3</t>
  </si>
  <si>
    <t>800-1</t>
  </si>
  <si>
    <t>s přehozením na vzdálenost do 5 m nebo s naložením na ruční dopravní prostředek</t>
  </si>
  <si>
    <t>dočištění základu pod obrubníky : 26,00*0,20*0,80</t>
  </si>
  <si>
    <t>základ pro kamené stupně : 3*3,20*0,40*0,80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</si>
  <si>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</si>
  <si>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</si>
  <si>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</si>
  <si>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162701109R00</t>
  </si>
  <si>
    <t>Vodorovné přemístění výkopku příplatek k ceně za každých dalších i započatých 1 000 m přes 10 000 m  z horniny 1 až 4</t>
  </si>
  <si>
    <t>7,232*30</t>
  </si>
  <si>
    <t>181101102R00</t>
  </si>
  <si>
    <t>Úprava pláně v zářezech v hornině 1 až 4, se zhutněním</t>
  </si>
  <si>
    <t>vyrovnáním výškových rozdílů, ploch vodorovných a ploch do sklonu 1 : 5.</t>
  </si>
  <si>
    <t>pod schody : 2,90*(1,80+1,80+1,50)</t>
  </si>
  <si>
    <t>pod dlažbou : (2*2,90*3,20+2,90*1,30)</t>
  </si>
  <si>
    <t>pod panelem : (5,00*1,50+5,00*1,40/2)</t>
  </si>
  <si>
    <t>pod dlažbou z kamene : 4,00*5,00/2</t>
  </si>
  <si>
    <t>základy pod obrubníky : 26,00*0,40</t>
  </si>
  <si>
    <t>199000005R00</t>
  </si>
  <si>
    <t>Poplatky za skládku zeminy 1- 4, skupina 17 05 04 z Katalogu odpadů</t>
  </si>
  <si>
    <t>t</t>
  </si>
  <si>
    <t>7,232*1,8</t>
  </si>
  <si>
    <t>113106129KR1</t>
  </si>
  <si>
    <t>Rozebrání dlažeb z kamenných desek - pro další použití</t>
  </si>
  <si>
    <t>Vlastní</t>
  </si>
  <si>
    <t>Indiv</t>
  </si>
  <si>
    <t>podesty : 2,90*3,20*2+2,90*1,30</t>
  </si>
  <si>
    <t>113202199KR1</t>
  </si>
  <si>
    <t>obrubníků kamenných - pro další použití</t>
  </si>
  <si>
    <t>m</t>
  </si>
  <si>
    <t>2*13,00</t>
  </si>
  <si>
    <t>274313611R00</t>
  </si>
  <si>
    <t>Beton základových pasů prostý třídy C 16/20, Beton čerstvý obyčejný;  C 16/20;  prostředí: X0;  cement: CEM II;  Dmax = 22 mm;  S 3</t>
  </si>
  <si>
    <t>801-1</t>
  </si>
  <si>
    <t>Včetně dodávky a uložení betonu a kamene.</t>
  </si>
  <si>
    <t>POP</t>
  </si>
  <si>
    <t>základy pod obrubníky : 26,00*0,40*0,60</t>
  </si>
  <si>
    <t>311211124R00</t>
  </si>
  <si>
    <t>Zdivo nadzákladové z lomového kamene na MC 10</t>
  </si>
  <si>
    <t>neopracované pod omítku,</t>
  </si>
  <si>
    <t>zeď u brány : 1,00*1,50*0,45+1,50*1,50*0,45</t>
  </si>
  <si>
    <t>základ pod obrubníky : 2*(1,30+1,50+3,20+1,80+3,20+1,80)*0,30*0,30</t>
  </si>
  <si>
    <t>434191421R00</t>
  </si>
  <si>
    <t>Osazení schodišťových stupňů kamenných na desku broušených nebo leštěných</t>
  </si>
  <si>
    <t>s vyspárováním styčných spár, s provizorním dřevěným zábradlím a dočasným zakrytím stupnic prkny</t>
  </si>
  <si>
    <t>schody : (6+6+5)*3,00</t>
  </si>
  <si>
    <t>obrubníky : 2*13,00</t>
  </si>
  <si>
    <t>434191499KR1</t>
  </si>
  <si>
    <t>Osazení kamenných pilířů do betonového lože</t>
  </si>
  <si>
    <t>kus</t>
  </si>
  <si>
    <t>SPC401</t>
  </si>
  <si>
    <t>Dodávka kamenného schodu z mramoru 3000x300x150 dle stávajícího (nutno zaměřit dle skutečnosti)</t>
  </si>
  <si>
    <t>Specifikace</t>
  </si>
  <si>
    <t>POL3_</t>
  </si>
  <si>
    <t>SPC402</t>
  </si>
  <si>
    <t>Dodávka kamenného pilíře z mramoru 2000x400x400 dle stávajícího (nutno zaměřit dle skutečnosti)</t>
  </si>
  <si>
    <t>SPC403</t>
  </si>
  <si>
    <t>Dodávka kamenného obrubníku z mramoru 1450x200x250 dle stávajícího (nutno zaměřit dle skutečnosti)</t>
  </si>
  <si>
    <t>564761111R00</t>
  </si>
  <si>
    <t>Podklad nebo kryt z kameniva hrubého drceného tloušťka po zhutnění 200 mm</t>
  </si>
  <si>
    <t>velikost 32 - 63 mm s rozprostřením a zhutněním</t>
  </si>
  <si>
    <t>591111111R00</t>
  </si>
  <si>
    <t>Kladení dlažby z kostek velkých z kamene, do lože z kameniva těženého tloušťky 50 mm</t>
  </si>
  <si>
    <t>s provedením lože do 50 mm, s vyplněním spár, s dvojím beraněním a se smetením přebytečného materiálu na krajnici</t>
  </si>
  <si>
    <t>místo panelu : (5,00*1,50+5,00*1,40/2)</t>
  </si>
  <si>
    <t>594611111R00</t>
  </si>
  <si>
    <t>Dlažba nebo přídlažba z lomového kamene do lože ze štěrkopísku tloušťky 50 mm, včetně dodávky kamene tloušťky 20cm, třídy 1</t>
  </si>
  <si>
    <t>lomařsky upraveného rigolového, bez vyplnění spár v ploše vodorovné nebo ve sklonu, s provedením lože tl. 50 mm</t>
  </si>
  <si>
    <t>596415061R00</t>
  </si>
  <si>
    <t>Kladení dlažby z kamenných desek do drtě tloušťka dlažby 100 mm, tloušťka lože 40 mm</t>
  </si>
  <si>
    <t>s provedením lože z kameniva drceného, s vyplněním spár, s dvojitým hutněním vibrováním, a se smetením přebytečného materiálu na krajnici. S dodáním hmot pro lože a výplň spár.</t>
  </si>
  <si>
    <t>58380120.AR</t>
  </si>
  <si>
    <t>kostka dlažební materiálová skupina I/2 (žula); tř. I.; 8/10 cm</t>
  </si>
  <si>
    <t>SPCM</t>
  </si>
  <si>
    <t>bude dodána investorem : 0</t>
  </si>
  <si>
    <t>58381325R</t>
  </si>
  <si>
    <t>dlažba kamenná deska; žula; h = 80,0 mm; plocha do 0,24 m2; povrch řezaný</t>
  </si>
  <si>
    <t>rezerva : 1,20</t>
  </si>
  <si>
    <t>627452101R00</t>
  </si>
  <si>
    <t>Spárování maltou cementovou zapuštěné rovné  zdí z kamene, cementovou maltou</t>
  </si>
  <si>
    <t>zeď u brány : 1,00*1,50*2+1,50*1,50*2</t>
  </si>
  <si>
    <t>základ pod obrubníky : 2*(1,30+1,50+3,20+1,80+3,20+1,80)*0,30*2</t>
  </si>
  <si>
    <t>938902122R00</t>
  </si>
  <si>
    <t>Čištění ploch betonových konstrukcí tlakovou vodou</t>
  </si>
  <si>
    <t>801-5</t>
  </si>
  <si>
    <t>dlažba : 22,33</t>
  </si>
  <si>
    <t>obrubníky : 26,00*2*(0,25+0,20)</t>
  </si>
  <si>
    <t>pilíře : 10*(2*(0,40+0,40)*2,00)</t>
  </si>
  <si>
    <t>941955002R00</t>
  </si>
  <si>
    <t>Lešení lehké pracovní pomocné pomocné, o výšce lešeňové podlahy přes 1,2 do 1,9 m</t>
  </si>
  <si>
    <t>800-3</t>
  </si>
  <si>
    <t>pro nátěr brány : 2*3,00*1,00</t>
  </si>
  <si>
    <t>961021311R00</t>
  </si>
  <si>
    <t>Bourání základů ze zdiva kamenného a smíšeného ze zdiva kamenného</t>
  </si>
  <si>
    <t>801-3</t>
  </si>
  <si>
    <t>nebo vybourání otvorů průřezové plochy přes 4 m2 v základech,</t>
  </si>
  <si>
    <t>základ pod obrubníky : 2*(1,30+1,50+3,20+1,80+3,20+1,80)*0,30*0,80</t>
  </si>
  <si>
    <t>962022491R00</t>
  </si>
  <si>
    <t>Bourání zdiva nadzákladového kamenného kamenného  na maltu cementovou</t>
  </si>
  <si>
    <t>nebo vybourání otvorů průřezové plochy přes 4 m2 ve zdivu nadzákladovém, včetně pomocného lešení o výšce podlahy do 1900 mm a pro zatížení do 1,5 kPa  (150 kg/m2),</t>
  </si>
  <si>
    <t>962025199KR1</t>
  </si>
  <si>
    <t>Bourání pilířů kamenných - pro další použití</t>
  </si>
  <si>
    <t>Včetně pomocného lešení o výšce podlahy do 1900 mm a pro zatížení do 1,5 kPa  (150 kg/m2).</t>
  </si>
  <si>
    <t>10*0,40*0,40*2,00</t>
  </si>
  <si>
    <t>963022889KR1</t>
  </si>
  <si>
    <t>Bourání kamenných.schodišťových stupňů - pro další použití</t>
  </si>
  <si>
    <t>(6+6+5)*3,00</t>
  </si>
  <si>
    <t>999281105R00</t>
  </si>
  <si>
    <t xml:space="preserve">Přesun hmot pro opravy a údržbu objektů pro opravy a údržbu dosavadních objektů včetně vnějších plášťů  výšky do 6 m,  </t>
  </si>
  <si>
    <t>801-4</t>
  </si>
  <si>
    <t>Přesun hmot</t>
  </si>
  <si>
    <t>POL7_</t>
  </si>
  <si>
    <t>oborů 801, 803, 811 a 812</t>
  </si>
  <si>
    <t>VRN01</t>
  </si>
  <si>
    <t>Provozní vlivy - práce za provozu a koumunikace s památkovou péčí</t>
  </si>
  <si>
    <t>kpl</t>
  </si>
  <si>
    <t>VRN02</t>
  </si>
  <si>
    <t>Dopravní značení stavby</t>
  </si>
  <si>
    <t>VRN03</t>
  </si>
  <si>
    <t>Opatření stavby z hlediska BOZP</t>
  </si>
  <si>
    <t>VRN04</t>
  </si>
  <si>
    <t>Zařízení staveniště - zřízení</t>
  </si>
  <si>
    <t>VRN05</t>
  </si>
  <si>
    <t>Vytyčení inženýrských sítí</t>
  </si>
  <si>
    <t>VRN06</t>
  </si>
  <si>
    <t>Fotodokumentace stavby</t>
  </si>
  <si>
    <t>VRN07</t>
  </si>
  <si>
    <t>Uvedení ploch do původního stavu (dotčené plochy)</t>
  </si>
  <si>
    <t>VRN08</t>
  </si>
  <si>
    <t>Předání dokladů stavby</t>
  </si>
  <si>
    <t>765449212R00</t>
  </si>
  <si>
    <t>Montáž obkladu stěn přírodní břidlicí s jednoduchým krytím, obdélníky, 200 x 300 mm</t>
  </si>
  <si>
    <t>800-765</t>
  </si>
  <si>
    <t>hlava zdí u brány : 1,00*0,50+1,50*0,50</t>
  </si>
  <si>
    <t>58388573R</t>
  </si>
  <si>
    <t>šablona břidlice; šupina tvarovaná; levá, pravá; krytí jednoduché; překrytí horní/boční 7/7 cm; š = 230 mm; l = 280 mm; tl = 5,0 mm</t>
  </si>
  <si>
    <t>998765201R00</t>
  </si>
  <si>
    <t>Přesun hmot pro krytiny tvrdé v objektech výšky do 6 m</t>
  </si>
  <si>
    <t>50 m vodorovně</t>
  </si>
  <si>
    <t>767996801R00</t>
  </si>
  <si>
    <t>Demontáž ostatních doplňků staveb atypických konstrukcí  o hmotnosti přes 20 do 50 kg</t>
  </si>
  <si>
    <t>kg</t>
  </si>
  <si>
    <t>800-767</t>
  </si>
  <si>
    <t>demontáž řetězového zábradlí - pro další použití : 26,00*2</t>
  </si>
  <si>
    <t>767999111KR1</t>
  </si>
  <si>
    <t>D+M krabicového zámku s klikou brány</t>
  </si>
  <si>
    <t>767999112KR1</t>
  </si>
  <si>
    <t>Montáž řetězového zábradlí na oka do původních děr</t>
  </si>
  <si>
    <t>HZS 01</t>
  </si>
  <si>
    <t>Práce zámečníka</t>
  </si>
  <si>
    <t>hod</t>
  </si>
  <si>
    <t>oprava brány - narovnání prvků : 10</t>
  </si>
  <si>
    <t>998767201R00</t>
  </si>
  <si>
    <t>Přesun hmot pro kovové stavební doplňk. konstrukce v objektech výšky do 6 m</t>
  </si>
  <si>
    <t>783201811R00</t>
  </si>
  <si>
    <t>Odstranění nátěrů z kovových doplňk.konstrukcí oškrabáním</t>
  </si>
  <si>
    <t>800-783</t>
  </si>
  <si>
    <t>brána : 3,00*4,00*2</t>
  </si>
  <si>
    <t>řetězové zábradlí : 26,00*0,50</t>
  </si>
  <si>
    <t>783222100R00</t>
  </si>
  <si>
    <t xml:space="preserve">Nátěry kov.stavebních doplňk.konstrukcí syntetické dvojnásobné,  </t>
  </si>
  <si>
    <t>RTS 21/ II</t>
  </si>
  <si>
    <t>včetně pomocného lešení.</t>
  </si>
  <si>
    <t>783226100R00</t>
  </si>
  <si>
    <t xml:space="preserve">Nátěry kov.stavebních doplňk.konstrukcí syntetické základní,  </t>
  </si>
  <si>
    <t>979082213R00</t>
  </si>
  <si>
    <t>Vodorovná doprava suti po suchu bez naložení, ale se složením a hrubým urovnáním na vzdálenost do 1 km</t>
  </si>
  <si>
    <t>kamenný podklad : 11,624*1,6</t>
  </si>
  <si>
    <t>kamenný základ pod obrubníky : 6,144*2,5</t>
  </si>
  <si>
    <t>zeď u brány : 1,6875*2,5</t>
  </si>
  <si>
    <t>panely : 11,00*0,355</t>
  </si>
  <si>
    <t>979082219R00</t>
  </si>
  <si>
    <t>Vodorovná doprava suti po suchu příplatek k ceně za každý další i započatý 1 km přes 1 km</t>
  </si>
  <si>
    <t>42,082515*39</t>
  </si>
  <si>
    <t>979999975R00</t>
  </si>
  <si>
    <t>Poplatek za skládku za uložení, zemina a kamení s příměsí do 10 % (cihla, beton),  , skupina 17 05 04 z Katalogu odpadů</t>
  </si>
  <si>
    <t>979082111R00</t>
  </si>
  <si>
    <t>Vnitrostaveništní doprava suti a vybouraných hmot do 10 m</t>
  </si>
  <si>
    <t>Přesun suti</t>
  </si>
  <si>
    <t>POL8_</t>
  </si>
  <si>
    <t>SUM</t>
  </si>
  <si>
    <t>END</t>
  </si>
</sst>
</file>

<file path=xl/styles.xml><?xml version="1.0" encoding="utf-8"?>
<styleSheet xmlns="http://schemas.openxmlformats.org/spreadsheetml/2006/main">
  <numFmts count="1">
    <numFmt numFmtId="164" formatCode="#,##0.00000"/>
  </numFmts>
  <fonts count="2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9" fillId="0" borderId="18" xfId="0" applyNumberFormat="1" applyFont="1" applyBorder="1" applyAlignment="1">
      <alignment vertical="top"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vertical="top" wrapText="1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workbookViewId="0">
      <selection activeCell="A2" sqref="A2:G2"/>
    </sheetView>
  </sheetViews>
  <sheetFormatPr defaultRowHeight="13.2"/>
  <sheetData>
    <row r="1" spans="1:7">
      <c r="A1" s="21" t="s">
        <v>38</v>
      </c>
    </row>
    <row r="2" spans="1:7" ht="57.75" customHeight="1">
      <c r="A2" s="76" t="s">
        <v>39</v>
      </c>
      <c r="B2" s="76"/>
      <c r="C2" s="76"/>
      <c r="D2" s="76"/>
      <c r="E2" s="76"/>
      <c r="F2" s="76"/>
      <c r="G2" s="76"/>
    </row>
  </sheetData>
  <sheetProtection password="DC93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71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3.2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>
      <c r="A2" s="2"/>
      <c r="B2" s="111" t="s">
        <v>22</v>
      </c>
      <c r="C2" s="112"/>
      <c r="D2" s="113" t="s">
        <v>49</v>
      </c>
      <c r="E2" s="114" t="s">
        <v>50</v>
      </c>
      <c r="F2" s="115"/>
      <c r="G2" s="115"/>
      <c r="H2" s="115"/>
      <c r="I2" s="115"/>
      <c r="J2" s="116"/>
      <c r="O2" s="1"/>
    </row>
    <row r="3" spans="1:15" ht="27" customHeight="1">
      <c r="A3" s="2"/>
      <c r="B3" s="117" t="s">
        <v>47</v>
      </c>
      <c r="C3" s="112"/>
      <c r="D3" s="118" t="s">
        <v>45</v>
      </c>
      <c r="E3" s="119" t="s">
        <v>46</v>
      </c>
      <c r="F3" s="120"/>
      <c r="G3" s="120"/>
      <c r="H3" s="120"/>
      <c r="I3" s="120"/>
      <c r="J3" s="121"/>
    </row>
    <row r="4" spans="1:15" ht="23.25" customHeight="1">
      <c r="A4" s="108">
        <v>813</v>
      </c>
      <c r="B4" s="122" t="s">
        <v>48</v>
      </c>
      <c r="C4" s="123"/>
      <c r="D4" s="124" t="s">
        <v>43</v>
      </c>
      <c r="E4" s="125" t="s">
        <v>44</v>
      </c>
      <c r="F4" s="126"/>
      <c r="G4" s="126"/>
      <c r="H4" s="126"/>
      <c r="I4" s="126"/>
      <c r="J4" s="127"/>
    </row>
    <row r="5" spans="1:15" ht="24" customHeight="1">
      <c r="A5" s="2"/>
      <c r="B5" s="31" t="s">
        <v>42</v>
      </c>
      <c r="D5" s="128" t="s">
        <v>51</v>
      </c>
      <c r="E5" s="91"/>
      <c r="F5" s="91"/>
      <c r="G5" s="91"/>
      <c r="H5" s="18" t="s">
        <v>40</v>
      </c>
      <c r="I5" s="130" t="s">
        <v>55</v>
      </c>
      <c r="J5" s="8"/>
    </row>
    <row r="6" spans="1:15" ht="15.75" customHeight="1">
      <c r="A6" s="2"/>
      <c r="B6" s="28"/>
      <c r="C6" s="55"/>
      <c r="D6" s="110" t="s">
        <v>52</v>
      </c>
      <c r="E6" s="92"/>
      <c r="F6" s="92"/>
      <c r="G6" s="92"/>
      <c r="H6" s="18" t="s">
        <v>34</v>
      </c>
      <c r="I6" s="130" t="s">
        <v>56</v>
      </c>
      <c r="J6" s="8"/>
    </row>
    <row r="7" spans="1:15" ht="15.75" customHeight="1">
      <c r="A7" s="2"/>
      <c r="B7" s="29"/>
      <c r="C7" s="56"/>
      <c r="D7" s="109" t="s">
        <v>54</v>
      </c>
      <c r="E7" s="129" t="s">
        <v>53</v>
      </c>
      <c r="F7" s="93"/>
      <c r="G7" s="93"/>
      <c r="H7" s="24"/>
      <c r="I7" s="23"/>
      <c r="J7" s="34"/>
    </row>
    <row r="8" spans="1:15" ht="24" hidden="1" customHeight="1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>
      <c r="A9" s="2"/>
      <c r="B9" s="2"/>
      <c r="D9" s="51"/>
      <c r="H9" s="18" t="s">
        <v>34</v>
      </c>
      <c r="I9" s="22"/>
      <c r="J9" s="8"/>
    </row>
    <row r="10" spans="1:15" ht="15.75" hidden="1" customHeight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>
      <c r="A11" s="2"/>
      <c r="B11" s="31" t="s">
        <v>19</v>
      </c>
      <c r="D11" s="131"/>
      <c r="E11" s="131"/>
      <c r="F11" s="131"/>
      <c r="G11" s="131"/>
      <c r="H11" s="18" t="s">
        <v>40</v>
      </c>
      <c r="I11" s="136"/>
      <c r="J11" s="8"/>
    </row>
    <row r="12" spans="1:15" ht="15.75" customHeight="1">
      <c r="A12" s="2"/>
      <c r="B12" s="28"/>
      <c r="C12" s="55"/>
      <c r="D12" s="132"/>
      <c r="E12" s="132"/>
      <c r="F12" s="132"/>
      <c r="G12" s="132"/>
      <c r="H12" s="18" t="s">
        <v>34</v>
      </c>
      <c r="I12" s="136"/>
      <c r="J12" s="8"/>
    </row>
    <row r="13" spans="1:15" ht="15.75" customHeight="1">
      <c r="A13" s="2"/>
      <c r="B13" s="29"/>
      <c r="C13" s="56"/>
      <c r="D13" s="135"/>
      <c r="E13" s="133"/>
      <c r="F13" s="134"/>
      <c r="G13" s="134"/>
      <c r="H13" s="19"/>
      <c r="I13" s="23"/>
      <c r="J13" s="34"/>
    </row>
    <row r="14" spans="1:15" ht="24" customHeight="1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>
      <c r="A16" s="201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SUMIF(F53:F67,A16,I53:I67)+SUMIF(F53:F67,"PSU",I53:I67)</f>
        <v>0</v>
      </c>
      <c r="J16" s="85"/>
    </row>
    <row r="17" spans="1:10" ht="23.25" customHeight="1">
      <c r="A17" s="201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SUMIF(F53:F67,A17,I53:I67)</f>
        <v>0</v>
      </c>
      <c r="J17" s="85"/>
    </row>
    <row r="18" spans="1:10" ht="23.25" customHeight="1">
      <c r="A18" s="201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SUMIF(F53:F67,A18,I53:I67)</f>
        <v>0</v>
      </c>
      <c r="J18" s="85"/>
    </row>
    <row r="19" spans="1:10" ht="23.25" customHeight="1">
      <c r="A19" s="201" t="s">
        <v>99</v>
      </c>
      <c r="B19" s="38" t="s">
        <v>27</v>
      </c>
      <c r="C19" s="62"/>
      <c r="D19" s="63"/>
      <c r="E19" s="83"/>
      <c r="F19" s="84"/>
      <c r="G19" s="83"/>
      <c r="H19" s="84"/>
      <c r="I19" s="83">
        <f>SUMIF(F53:F67,A19,I53:I67)</f>
        <v>0</v>
      </c>
      <c r="J19" s="85"/>
    </row>
    <row r="20" spans="1:10" ht="23.25" customHeight="1">
      <c r="A20" s="201" t="s">
        <v>100</v>
      </c>
      <c r="B20" s="38" t="s">
        <v>28</v>
      </c>
      <c r="C20" s="62"/>
      <c r="D20" s="63"/>
      <c r="E20" s="83"/>
      <c r="F20" s="84"/>
      <c r="G20" s="83"/>
      <c r="H20" s="84"/>
      <c r="I20" s="83">
        <f>SUMIF(F53:F67,A20,I53:I67)</f>
        <v>0</v>
      </c>
      <c r="J20" s="85"/>
    </row>
    <row r="21" spans="1:10" ht="23.25" customHeight="1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12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hidden="1" customHeight="1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5">
        <f>I23*E23/100</f>
        <v>0</v>
      </c>
      <c r="H24" s="96"/>
      <c r="I24" s="96"/>
      <c r="J24" s="40" t="str">
        <f t="shared" si="0"/>
        <v>CZK</v>
      </c>
    </row>
    <row r="25" spans="1:10" ht="23.25" customHeight="1">
      <c r="A25" s="2"/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hidden="1" customHeight="1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>
      <c r="A28" s="2">
        <f>(A27-INT(A27))*100</f>
        <v>0</v>
      </c>
      <c r="B28" s="171" t="s">
        <v>23</v>
      </c>
      <c r="C28" s="172"/>
      <c r="D28" s="172"/>
      <c r="E28" s="173"/>
      <c r="F28" s="174"/>
      <c r="G28" s="175">
        <f>A27</f>
        <v>0</v>
      </c>
      <c r="H28" s="175"/>
      <c r="I28" s="175"/>
      <c r="J28" s="176" t="str">
        <f t="shared" si="0"/>
        <v>CZK</v>
      </c>
    </row>
    <row r="29" spans="1:10" ht="27.75" hidden="1" customHeight="1" thickBot="1">
      <c r="A29" s="2"/>
      <c r="B29" s="171" t="s">
        <v>35</v>
      </c>
      <c r="C29" s="177"/>
      <c r="D29" s="177"/>
      <c r="E29" s="177"/>
      <c r="F29" s="178"/>
      <c r="G29" s="179">
        <f>ZakladDPHSni+DPHSni+ZakladDPHZakl+DPHZakl+Zaokrouhleni</f>
        <v>0</v>
      </c>
      <c r="H29" s="179"/>
      <c r="I29" s="179"/>
      <c r="J29" s="180" t="s">
        <v>60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>
      <c r="B37" s="140" t="s">
        <v>16</v>
      </c>
      <c r="C37" s="141"/>
      <c r="D37" s="141"/>
      <c r="E37" s="141"/>
      <c r="F37" s="142"/>
      <c r="G37" s="142"/>
      <c r="H37" s="142"/>
      <c r="I37" s="142"/>
      <c r="J37" s="143"/>
    </row>
    <row r="38" spans="1:10" ht="25.5" hidden="1" customHeight="1">
      <c r="A38" s="139" t="s">
        <v>37</v>
      </c>
      <c r="B38" s="144" t="s">
        <v>17</v>
      </c>
      <c r="C38" s="145" t="s">
        <v>5</v>
      </c>
      <c r="D38" s="145"/>
      <c r="E38" s="145"/>
      <c r="F38" s="146" t="str">
        <f>B23</f>
        <v>Základ pro sníženou DPH</v>
      </c>
      <c r="G38" s="146" t="str">
        <f>B25</f>
        <v>Základ pro základní DPH</v>
      </c>
      <c r="H38" s="147" t="s">
        <v>18</v>
      </c>
      <c r="I38" s="148" t="s">
        <v>1</v>
      </c>
      <c r="J38" s="149" t="s">
        <v>0</v>
      </c>
    </row>
    <row r="39" spans="1:10" ht="25.5" hidden="1" customHeight="1">
      <c r="A39" s="139">
        <v>1</v>
      </c>
      <c r="B39" s="150" t="s">
        <v>57</v>
      </c>
      <c r="C39" s="151"/>
      <c r="D39" s="151"/>
      <c r="E39" s="151"/>
      <c r="F39" s="152">
        <f>'SO01 A Pol'!AE152</f>
        <v>0</v>
      </c>
      <c r="G39" s="153">
        <f>'SO01 A Pol'!AF152</f>
        <v>0</v>
      </c>
      <c r="H39" s="154"/>
      <c r="I39" s="155">
        <f>F39+G39+H39</f>
        <v>0</v>
      </c>
      <c r="J39" s="156" t="str">
        <f>IF(CenaCelkemVypocet=0,"",I39/CenaCelkemVypocet*100)</f>
        <v/>
      </c>
    </row>
    <row r="40" spans="1:10" ht="25.5" hidden="1" customHeight="1">
      <c r="A40" s="139">
        <v>2</v>
      </c>
      <c r="B40" s="157"/>
      <c r="C40" s="158" t="s">
        <v>58</v>
      </c>
      <c r="D40" s="158"/>
      <c r="E40" s="158"/>
      <c r="F40" s="159"/>
      <c r="G40" s="160"/>
      <c r="H40" s="160"/>
      <c r="I40" s="161"/>
      <c r="J40" s="162"/>
    </row>
    <row r="41" spans="1:10" ht="25.5" hidden="1" customHeight="1">
      <c r="A41" s="139">
        <v>2</v>
      </c>
      <c r="B41" s="157" t="s">
        <v>45</v>
      </c>
      <c r="C41" s="158" t="s">
        <v>46</v>
      </c>
      <c r="D41" s="158"/>
      <c r="E41" s="158"/>
      <c r="F41" s="159">
        <f>'SO01 A Pol'!AE152</f>
        <v>0</v>
      </c>
      <c r="G41" s="160">
        <f>'SO01 A Pol'!AF152</f>
        <v>0</v>
      </c>
      <c r="H41" s="160"/>
      <c r="I41" s="161">
        <f>F41+G41+H41</f>
        <v>0</v>
      </c>
      <c r="J41" s="162" t="str">
        <f>IF(CenaCelkemVypocet=0,"",I41/CenaCelkemVypocet*100)</f>
        <v/>
      </c>
    </row>
    <row r="42" spans="1:10" ht="25.5" hidden="1" customHeight="1">
      <c r="A42" s="139">
        <v>3</v>
      </c>
      <c r="B42" s="163" t="s">
        <v>43</v>
      </c>
      <c r="C42" s="151" t="s">
        <v>44</v>
      </c>
      <c r="D42" s="151"/>
      <c r="E42" s="151"/>
      <c r="F42" s="164">
        <f>'SO01 A Pol'!AE152</f>
        <v>0</v>
      </c>
      <c r="G42" s="154">
        <f>'SO01 A Pol'!AF152</f>
        <v>0</v>
      </c>
      <c r="H42" s="154"/>
      <c r="I42" s="155">
        <f>F42+G42+H42</f>
        <v>0</v>
      </c>
      <c r="J42" s="156" t="str">
        <f>IF(CenaCelkemVypocet=0,"",I42/CenaCelkemVypocet*100)</f>
        <v/>
      </c>
    </row>
    <row r="43" spans="1:10" ht="25.5" hidden="1" customHeight="1">
      <c r="A43" s="139"/>
      <c r="B43" s="165" t="s">
        <v>59</v>
      </c>
      <c r="C43" s="166"/>
      <c r="D43" s="166"/>
      <c r="E43" s="166"/>
      <c r="F43" s="167">
        <f>SUMIF(A39:A42,"=1",F39:F42)</f>
        <v>0</v>
      </c>
      <c r="G43" s="168">
        <f>SUMIF(A39:A42,"=1",G39:G42)</f>
        <v>0</v>
      </c>
      <c r="H43" s="168">
        <f>SUMIF(A39:A42,"=1",H39:H42)</f>
        <v>0</v>
      </c>
      <c r="I43" s="169">
        <f>SUMIF(A39:A42,"=1",I39:I42)</f>
        <v>0</v>
      </c>
      <c r="J43" s="170">
        <f>SUMIF(A39:A42,"=1",J39:J42)</f>
        <v>0</v>
      </c>
    </row>
    <row r="45" spans="1:10">
      <c r="A45" t="s">
        <v>61</v>
      </c>
      <c r="B45" t="s">
        <v>62</v>
      </c>
    </row>
    <row r="46" spans="1:10">
      <c r="A46" t="s">
        <v>63</v>
      </c>
      <c r="B46" t="s">
        <v>64</v>
      </c>
    </row>
    <row r="47" spans="1:10">
      <c r="A47" t="s">
        <v>65</v>
      </c>
      <c r="B47" t="s">
        <v>66</v>
      </c>
    </row>
    <row r="50" spans="1:10" ht="15.6">
      <c r="B50" s="181" t="s">
        <v>67</v>
      </c>
    </row>
    <row r="52" spans="1:10" ht="25.5" customHeight="1">
      <c r="A52" s="183"/>
      <c r="B52" s="186" t="s">
        <v>17</v>
      </c>
      <c r="C52" s="186" t="s">
        <v>5</v>
      </c>
      <c r="D52" s="187"/>
      <c r="E52" s="187"/>
      <c r="F52" s="188" t="s">
        <v>68</v>
      </c>
      <c r="G52" s="188"/>
      <c r="H52" s="188"/>
      <c r="I52" s="188" t="s">
        <v>29</v>
      </c>
      <c r="J52" s="188" t="s">
        <v>0</v>
      </c>
    </row>
    <row r="53" spans="1:10" ht="36.75" customHeight="1">
      <c r="A53" s="184"/>
      <c r="B53" s="189" t="s">
        <v>69</v>
      </c>
      <c r="C53" s="190" t="s">
        <v>70</v>
      </c>
      <c r="D53" s="191"/>
      <c r="E53" s="191"/>
      <c r="F53" s="197" t="s">
        <v>24</v>
      </c>
      <c r="G53" s="198"/>
      <c r="H53" s="198"/>
      <c r="I53" s="198">
        <f>'SO01 A Pol'!G8</f>
        <v>0</v>
      </c>
      <c r="J53" s="195" t="str">
        <f>IF(I68=0,"",I53/I68*100)</f>
        <v/>
      </c>
    </row>
    <row r="54" spans="1:10" ht="36.75" customHeight="1">
      <c r="A54" s="184"/>
      <c r="B54" s="189" t="s">
        <v>71</v>
      </c>
      <c r="C54" s="190" t="s">
        <v>72</v>
      </c>
      <c r="D54" s="191"/>
      <c r="E54" s="191"/>
      <c r="F54" s="197" t="s">
        <v>24</v>
      </c>
      <c r="G54" s="198"/>
      <c r="H54" s="198"/>
      <c r="I54" s="198">
        <f>'SO01 A Pol'!G43</f>
        <v>0</v>
      </c>
      <c r="J54" s="195" t="str">
        <f>IF(I68=0,"",I54/I68*100)</f>
        <v/>
      </c>
    </row>
    <row r="55" spans="1:10" ht="36.75" customHeight="1">
      <c r="A55" s="184"/>
      <c r="B55" s="189" t="s">
        <v>73</v>
      </c>
      <c r="C55" s="190" t="s">
        <v>74</v>
      </c>
      <c r="D55" s="191"/>
      <c r="E55" s="191"/>
      <c r="F55" s="197" t="s">
        <v>24</v>
      </c>
      <c r="G55" s="198"/>
      <c r="H55" s="198"/>
      <c r="I55" s="198">
        <f>'SO01 A Pol'!G48</f>
        <v>0</v>
      </c>
      <c r="J55" s="195" t="str">
        <f>IF(I68=0,"",I55/I68*100)</f>
        <v/>
      </c>
    </row>
    <row r="56" spans="1:10" ht="36.75" customHeight="1">
      <c r="A56" s="184"/>
      <c r="B56" s="189" t="s">
        <v>75</v>
      </c>
      <c r="C56" s="190" t="s">
        <v>76</v>
      </c>
      <c r="D56" s="191"/>
      <c r="E56" s="191"/>
      <c r="F56" s="197" t="s">
        <v>24</v>
      </c>
      <c r="G56" s="198"/>
      <c r="H56" s="198"/>
      <c r="I56" s="198">
        <f>'SO01 A Pol'!G53</f>
        <v>0</v>
      </c>
      <c r="J56" s="195" t="str">
        <f>IF(I68=0,"",I56/I68*100)</f>
        <v/>
      </c>
    </row>
    <row r="57" spans="1:10" ht="36.75" customHeight="1">
      <c r="A57" s="184"/>
      <c r="B57" s="189" t="s">
        <v>77</v>
      </c>
      <c r="C57" s="190" t="s">
        <v>78</v>
      </c>
      <c r="D57" s="191"/>
      <c r="E57" s="191"/>
      <c r="F57" s="197" t="s">
        <v>24</v>
      </c>
      <c r="G57" s="198"/>
      <c r="H57" s="198"/>
      <c r="I57" s="198">
        <f>'SO01 A Pol'!G62</f>
        <v>0</v>
      </c>
      <c r="J57" s="195" t="str">
        <f>IF(I68=0,"",I57/I68*100)</f>
        <v/>
      </c>
    </row>
    <row r="58" spans="1:10" ht="36.75" customHeight="1">
      <c r="A58" s="184"/>
      <c r="B58" s="189" t="s">
        <v>79</v>
      </c>
      <c r="C58" s="190" t="s">
        <v>80</v>
      </c>
      <c r="D58" s="191"/>
      <c r="E58" s="191"/>
      <c r="F58" s="197" t="s">
        <v>24</v>
      </c>
      <c r="G58" s="198"/>
      <c r="H58" s="198"/>
      <c r="I58" s="198">
        <f>'SO01 A Pol'!G82</f>
        <v>0</v>
      </c>
      <c r="J58" s="195" t="str">
        <f>IF(I68=0,"",I58/I68*100)</f>
        <v/>
      </c>
    </row>
    <row r="59" spans="1:10" ht="36.75" customHeight="1">
      <c r="A59" s="184"/>
      <c r="B59" s="189" t="s">
        <v>81</v>
      </c>
      <c r="C59" s="190" t="s">
        <v>82</v>
      </c>
      <c r="D59" s="191"/>
      <c r="E59" s="191"/>
      <c r="F59" s="197" t="s">
        <v>24</v>
      </c>
      <c r="G59" s="198"/>
      <c r="H59" s="198"/>
      <c r="I59" s="198">
        <f>'SO01 A Pol'!G86</f>
        <v>0</v>
      </c>
      <c r="J59" s="195" t="str">
        <f>IF(I68=0,"",I59/I68*100)</f>
        <v/>
      </c>
    </row>
    <row r="60" spans="1:10" ht="36.75" customHeight="1">
      <c r="A60" s="184"/>
      <c r="B60" s="189" t="s">
        <v>83</v>
      </c>
      <c r="C60" s="190" t="s">
        <v>84</v>
      </c>
      <c r="D60" s="191"/>
      <c r="E60" s="191"/>
      <c r="F60" s="197" t="s">
        <v>24</v>
      </c>
      <c r="G60" s="198"/>
      <c r="H60" s="198"/>
      <c r="I60" s="198">
        <f>'SO01 A Pol'!G92</f>
        <v>0</v>
      </c>
      <c r="J60" s="195" t="str">
        <f>IF(I68=0,"",I60/I68*100)</f>
        <v/>
      </c>
    </row>
    <row r="61" spans="1:10" ht="36.75" customHeight="1">
      <c r="A61" s="184"/>
      <c r="B61" s="189" t="s">
        <v>85</v>
      </c>
      <c r="C61" s="190" t="s">
        <v>86</v>
      </c>
      <c r="D61" s="191"/>
      <c r="E61" s="191"/>
      <c r="F61" s="197" t="s">
        <v>24</v>
      </c>
      <c r="G61" s="198"/>
      <c r="H61" s="198"/>
      <c r="I61" s="198">
        <f>'SO01 A Pol'!G95</f>
        <v>0</v>
      </c>
      <c r="J61" s="195" t="str">
        <f>IF(I68=0,"",I61/I68*100)</f>
        <v/>
      </c>
    </row>
    <row r="62" spans="1:10" ht="36.75" customHeight="1">
      <c r="A62" s="184"/>
      <c r="B62" s="189" t="s">
        <v>87</v>
      </c>
      <c r="C62" s="190" t="s">
        <v>88</v>
      </c>
      <c r="D62" s="191"/>
      <c r="E62" s="191"/>
      <c r="F62" s="197" t="s">
        <v>24</v>
      </c>
      <c r="G62" s="198"/>
      <c r="H62" s="198"/>
      <c r="I62" s="198">
        <f>'SO01 A Pol'!G107</f>
        <v>0</v>
      </c>
      <c r="J62" s="195" t="str">
        <f>IF(I68=0,"",I62/I68*100)</f>
        <v/>
      </c>
    </row>
    <row r="63" spans="1:10" ht="36.75" customHeight="1">
      <c r="A63" s="184"/>
      <c r="B63" s="189" t="s">
        <v>89</v>
      </c>
      <c r="C63" s="190" t="s">
        <v>89</v>
      </c>
      <c r="D63" s="191"/>
      <c r="E63" s="191"/>
      <c r="F63" s="197" t="s">
        <v>24</v>
      </c>
      <c r="G63" s="198"/>
      <c r="H63" s="198"/>
      <c r="I63" s="198">
        <f>'SO01 A Pol'!G110</f>
        <v>0</v>
      </c>
      <c r="J63" s="195" t="str">
        <f>IF(I68=0,"",I63/I68*100)</f>
        <v/>
      </c>
    </row>
    <row r="64" spans="1:10" ht="36.75" customHeight="1">
      <c r="A64" s="184"/>
      <c r="B64" s="189" t="s">
        <v>90</v>
      </c>
      <c r="C64" s="190" t="s">
        <v>91</v>
      </c>
      <c r="D64" s="191"/>
      <c r="E64" s="191"/>
      <c r="F64" s="197" t="s">
        <v>25</v>
      </c>
      <c r="G64" s="198"/>
      <c r="H64" s="198"/>
      <c r="I64" s="198">
        <f>'SO01 A Pol'!G119</f>
        <v>0</v>
      </c>
      <c r="J64" s="195" t="str">
        <f>IF(I68=0,"",I64/I68*100)</f>
        <v/>
      </c>
    </row>
    <row r="65" spans="1:10" ht="36.75" customHeight="1">
      <c r="A65" s="184"/>
      <c r="B65" s="189" t="s">
        <v>92</v>
      </c>
      <c r="C65" s="190" t="s">
        <v>93</v>
      </c>
      <c r="D65" s="191"/>
      <c r="E65" s="191"/>
      <c r="F65" s="197" t="s">
        <v>25</v>
      </c>
      <c r="G65" s="198"/>
      <c r="H65" s="198"/>
      <c r="I65" s="198">
        <f>'SO01 A Pol'!G125</f>
        <v>0</v>
      </c>
      <c r="J65" s="195" t="str">
        <f>IF(I68=0,"",I65/I68*100)</f>
        <v/>
      </c>
    </row>
    <row r="66" spans="1:10" ht="36.75" customHeight="1">
      <c r="A66" s="184"/>
      <c r="B66" s="189" t="s">
        <v>94</v>
      </c>
      <c r="C66" s="190" t="s">
        <v>95</v>
      </c>
      <c r="D66" s="191"/>
      <c r="E66" s="191"/>
      <c r="F66" s="197" t="s">
        <v>25</v>
      </c>
      <c r="G66" s="198"/>
      <c r="H66" s="198"/>
      <c r="I66" s="198">
        <f>'SO01 A Pol'!G134</f>
        <v>0</v>
      </c>
      <c r="J66" s="195" t="str">
        <f>IF(I68=0,"",I66/I68*100)</f>
        <v/>
      </c>
    </row>
    <row r="67" spans="1:10" ht="36.75" customHeight="1">
      <c r="A67" s="184"/>
      <c r="B67" s="189" t="s">
        <v>96</v>
      </c>
      <c r="C67" s="190" t="s">
        <v>97</v>
      </c>
      <c r="D67" s="191"/>
      <c r="E67" s="191"/>
      <c r="F67" s="197" t="s">
        <v>98</v>
      </c>
      <c r="G67" s="198"/>
      <c r="H67" s="198"/>
      <c r="I67" s="198">
        <f>'SO01 A Pol'!G141</f>
        <v>0</v>
      </c>
      <c r="J67" s="195" t="str">
        <f>IF(I68=0,"",I67/I68*100)</f>
        <v/>
      </c>
    </row>
    <row r="68" spans="1:10" ht="25.5" customHeight="1">
      <c r="A68" s="185"/>
      <c r="B68" s="192" t="s">
        <v>1</v>
      </c>
      <c r="C68" s="193"/>
      <c r="D68" s="194"/>
      <c r="E68" s="194"/>
      <c r="F68" s="199"/>
      <c r="G68" s="200"/>
      <c r="H68" s="200"/>
      <c r="I68" s="200">
        <f>SUM(I53:I67)</f>
        <v>0</v>
      </c>
      <c r="J68" s="196">
        <f>SUM(J53:J67)</f>
        <v>0</v>
      </c>
    </row>
    <row r="69" spans="1:10">
      <c r="F69" s="137"/>
      <c r="G69" s="137"/>
      <c r="H69" s="137"/>
      <c r="I69" s="137"/>
      <c r="J69" s="138"/>
    </row>
    <row r="70" spans="1:10">
      <c r="F70" s="137"/>
      <c r="G70" s="137"/>
      <c r="H70" s="137"/>
      <c r="I70" s="137"/>
      <c r="J70" s="138"/>
    </row>
    <row r="71" spans="1:10">
      <c r="F71" s="137"/>
      <c r="G71" s="137"/>
      <c r="H71" s="137"/>
      <c r="I71" s="137"/>
      <c r="J71" s="138"/>
    </row>
  </sheetData>
  <sheetProtection password="DC93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C63:E63"/>
    <mergeCell ref="C64:E64"/>
    <mergeCell ref="C65:E65"/>
    <mergeCell ref="C66:E66"/>
    <mergeCell ref="C67:E67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>
      <c r="A1" s="104" t="s">
        <v>6</v>
      </c>
      <c r="B1" s="104"/>
      <c r="C1" s="105"/>
      <c r="D1" s="104"/>
      <c r="E1" s="104"/>
      <c r="F1" s="104"/>
      <c r="G1" s="104"/>
    </row>
    <row r="2" spans="1:7" ht="24.9" customHeight="1">
      <c r="A2" s="50" t="s">
        <v>7</v>
      </c>
      <c r="B2" s="49"/>
      <c r="C2" s="106"/>
      <c r="D2" s="106"/>
      <c r="E2" s="106"/>
      <c r="F2" s="106"/>
      <c r="G2" s="107"/>
    </row>
    <row r="3" spans="1:7" ht="24.9" customHeight="1">
      <c r="A3" s="50" t="s">
        <v>8</v>
      </c>
      <c r="B3" s="49"/>
      <c r="C3" s="106"/>
      <c r="D3" s="106"/>
      <c r="E3" s="106"/>
      <c r="F3" s="106"/>
      <c r="G3" s="107"/>
    </row>
    <row r="4" spans="1:7" ht="24.9" customHeight="1">
      <c r="A4" s="50" t="s">
        <v>9</v>
      </c>
      <c r="B4" s="49"/>
      <c r="C4" s="106"/>
      <c r="D4" s="106"/>
      <c r="E4" s="106"/>
      <c r="F4" s="106"/>
      <c r="G4" s="107"/>
    </row>
    <row r="5" spans="1:7">
      <c r="B5" s="4"/>
      <c r="C5" s="5"/>
      <c r="D5" s="6"/>
    </row>
  </sheetData>
  <sheetProtection password="DC93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/>
  <cols>
    <col min="1" max="1" width="3.44140625" customWidth="1"/>
    <col min="2" max="2" width="12.6640625" style="182" customWidth="1"/>
    <col min="3" max="3" width="63.33203125" style="182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1" width="0" hidden="1" customWidth="1"/>
    <col min="14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>
      <c r="A1" s="202" t="s">
        <v>101</v>
      </c>
      <c r="B1" s="202"/>
      <c r="C1" s="202"/>
      <c r="D1" s="202"/>
      <c r="E1" s="202"/>
      <c r="F1" s="202"/>
      <c r="G1" s="202"/>
      <c r="AG1" t="s">
        <v>102</v>
      </c>
    </row>
    <row r="2" spans="1:60" ht="25.05" customHeight="1">
      <c r="A2" s="203" t="s">
        <v>7</v>
      </c>
      <c r="B2" s="49" t="s">
        <v>49</v>
      </c>
      <c r="C2" s="206" t="s">
        <v>50</v>
      </c>
      <c r="D2" s="204"/>
      <c r="E2" s="204"/>
      <c r="F2" s="204"/>
      <c r="G2" s="205"/>
      <c r="AG2" t="s">
        <v>103</v>
      </c>
    </row>
    <row r="3" spans="1:60" ht="25.05" customHeight="1">
      <c r="A3" s="203" t="s">
        <v>8</v>
      </c>
      <c r="B3" s="49" t="s">
        <v>45</v>
      </c>
      <c r="C3" s="206" t="s">
        <v>46</v>
      </c>
      <c r="D3" s="204"/>
      <c r="E3" s="204"/>
      <c r="F3" s="204"/>
      <c r="G3" s="205"/>
      <c r="AC3" s="182" t="s">
        <v>103</v>
      </c>
      <c r="AG3" t="s">
        <v>104</v>
      </c>
    </row>
    <row r="4" spans="1:60" ht="25.05" customHeight="1">
      <c r="A4" s="207" t="s">
        <v>9</v>
      </c>
      <c r="B4" s="208" t="s">
        <v>43</v>
      </c>
      <c r="C4" s="209" t="s">
        <v>44</v>
      </c>
      <c r="D4" s="210"/>
      <c r="E4" s="210"/>
      <c r="F4" s="210"/>
      <c r="G4" s="211"/>
      <c r="AG4" t="s">
        <v>105</v>
      </c>
    </row>
    <row r="5" spans="1:60">
      <c r="D5" s="10"/>
    </row>
    <row r="6" spans="1:60" ht="39.6">
      <c r="A6" s="213" t="s">
        <v>106</v>
      </c>
      <c r="B6" s="215" t="s">
        <v>107</v>
      </c>
      <c r="C6" s="215" t="s">
        <v>108</v>
      </c>
      <c r="D6" s="214" t="s">
        <v>109</v>
      </c>
      <c r="E6" s="213" t="s">
        <v>110</v>
      </c>
      <c r="F6" s="212" t="s">
        <v>111</v>
      </c>
      <c r="G6" s="213" t="s">
        <v>29</v>
      </c>
      <c r="H6" s="216" t="s">
        <v>30</v>
      </c>
      <c r="I6" s="216" t="s">
        <v>112</v>
      </c>
      <c r="J6" s="216" t="s">
        <v>31</v>
      </c>
      <c r="K6" s="216" t="s">
        <v>113</v>
      </c>
      <c r="L6" s="216" t="s">
        <v>114</v>
      </c>
      <c r="M6" s="216" t="s">
        <v>115</v>
      </c>
      <c r="N6" s="216" t="s">
        <v>116</v>
      </c>
      <c r="O6" s="216" t="s">
        <v>117</v>
      </c>
      <c r="P6" s="216" t="s">
        <v>118</v>
      </c>
      <c r="Q6" s="216" t="s">
        <v>119</v>
      </c>
      <c r="R6" s="216" t="s">
        <v>120</v>
      </c>
      <c r="S6" s="216" t="s">
        <v>121</v>
      </c>
      <c r="T6" s="216" t="s">
        <v>122</v>
      </c>
      <c r="U6" s="216" t="s">
        <v>123</v>
      </c>
      <c r="V6" s="216" t="s">
        <v>124</v>
      </c>
      <c r="W6" s="216" t="s">
        <v>125</v>
      </c>
      <c r="X6" s="216" t="s">
        <v>126</v>
      </c>
    </row>
    <row r="7" spans="1:60" hidden="1">
      <c r="A7" s="3"/>
      <c r="B7" s="4"/>
      <c r="C7" s="4"/>
      <c r="D7" s="6"/>
      <c r="E7" s="218"/>
      <c r="F7" s="219"/>
      <c r="G7" s="219"/>
      <c r="H7" s="219"/>
      <c r="I7" s="219"/>
      <c r="J7" s="219"/>
      <c r="K7" s="219"/>
      <c r="L7" s="219"/>
      <c r="M7" s="219"/>
      <c r="N7" s="218"/>
      <c r="O7" s="218"/>
      <c r="P7" s="218"/>
      <c r="Q7" s="218"/>
      <c r="R7" s="219"/>
      <c r="S7" s="219"/>
      <c r="T7" s="219"/>
      <c r="U7" s="219"/>
      <c r="V7" s="219"/>
      <c r="W7" s="219"/>
      <c r="X7" s="219"/>
    </row>
    <row r="8" spans="1:60">
      <c r="A8" s="233" t="s">
        <v>127</v>
      </c>
      <c r="B8" s="234" t="s">
        <v>69</v>
      </c>
      <c r="C8" s="259" t="s">
        <v>70</v>
      </c>
      <c r="D8" s="235"/>
      <c r="E8" s="236"/>
      <c r="F8" s="237"/>
      <c r="G8" s="237">
        <f>SUMIF(AG9:AG42,"&lt;&gt;NOR",G9:G42)</f>
        <v>0</v>
      </c>
      <c r="H8" s="237"/>
      <c r="I8" s="237">
        <f>SUM(I9:I42)</f>
        <v>0</v>
      </c>
      <c r="J8" s="237"/>
      <c r="K8" s="237">
        <f>SUM(K9:K42)</f>
        <v>0</v>
      </c>
      <c r="L8" s="237"/>
      <c r="M8" s="237">
        <f>SUM(M9:M42)</f>
        <v>0</v>
      </c>
      <c r="N8" s="236"/>
      <c r="O8" s="236">
        <f>SUM(O9:O42)</f>
        <v>0</v>
      </c>
      <c r="P8" s="236"/>
      <c r="Q8" s="236">
        <f>SUM(Q9:Q42)</f>
        <v>39.69</v>
      </c>
      <c r="R8" s="237"/>
      <c r="S8" s="237"/>
      <c r="T8" s="238"/>
      <c r="U8" s="232"/>
      <c r="V8" s="232">
        <f>SUM(V9:V42)</f>
        <v>42.16</v>
      </c>
      <c r="W8" s="232"/>
      <c r="X8" s="232"/>
      <c r="AG8" t="s">
        <v>128</v>
      </c>
    </row>
    <row r="9" spans="1:60" outlineLevel="1">
      <c r="A9" s="240">
        <v>1</v>
      </c>
      <c r="B9" s="241" t="s">
        <v>129</v>
      </c>
      <c r="C9" s="260" t="s">
        <v>130</v>
      </c>
      <c r="D9" s="242" t="s">
        <v>131</v>
      </c>
      <c r="E9" s="243">
        <v>10</v>
      </c>
      <c r="F9" s="244"/>
      <c r="G9" s="245">
        <f>ROUND(E9*F9,2)</f>
        <v>0</v>
      </c>
      <c r="H9" s="244"/>
      <c r="I9" s="245">
        <f>ROUND(E9*H9,2)</f>
        <v>0</v>
      </c>
      <c r="J9" s="244"/>
      <c r="K9" s="245">
        <f>ROUND(E9*J9,2)</f>
        <v>0</v>
      </c>
      <c r="L9" s="245">
        <v>21</v>
      </c>
      <c r="M9" s="245">
        <f>G9*(1+L9/100)</f>
        <v>0</v>
      </c>
      <c r="N9" s="243">
        <v>0</v>
      </c>
      <c r="O9" s="243">
        <f>ROUND(E9*N9,2)</f>
        <v>0</v>
      </c>
      <c r="P9" s="243">
        <v>0.48</v>
      </c>
      <c r="Q9" s="243">
        <f>ROUND(E9*P9,2)</f>
        <v>4.8</v>
      </c>
      <c r="R9" s="245" t="s">
        <v>132</v>
      </c>
      <c r="S9" s="245" t="s">
        <v>133</v>
      </c>
      <c r="T9" s="246" t="s">
        <v>133</v>
      </c>
      <c r="U9" s="228">
        <v>0.30599999999999999</v>
      </c>
      <c r="V9" s="228">
        <f>ROUND(E9*U9,2)</f>
        <v>3.06</v>
      </c>
      <c r="W9" s="228"/>
      <c r="X9" s="228" t="s">
        <v>134</v>
      </c>
      <c r="Y9" s="217"/>
      <c r="Z9" s="217"/>
      <c r="AA9" s="217"/>
      <c r="AB9" s="217"/>
      <c r="AC9" s="217"/>
      <c r="AD9" s="217"/>
      <c r="AE9" s="217"/>
      <c r="AF9" s="217"/>
      <c r="AG9" s="217" t="s">
        <v>135</v>
      </c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</row>
    <row r="10" spans="1:60" outlineLevel="1">
      <c r="A10" s="224"/>
      <c r="B10" s="225"/>
      <c r="C10" s="261" t="s">
        <v>136</v>
      </c>
      <c r="D10" s="247"/>
      <c r="E10" s="247"/>
      <c r="F10" s="247"/>
      <c r="G10" s="247"/>
      <c r="H10" s="228"/>
      <c r="I10" s="228"/>
      <c r="J10" s="228"/>
      <c r="K10" s="228"/>
      <c r="L10" s="228"/>
      <c r="M10" s="228"/>
      <c r="N10" s="227"/>
      <c r="O10" s="227"/>
      <c r="P10" s="227"/>
      <c r="Q10" s="227"/>
      <c r="R10" s="228"/>
      <c r="S10" s="228"/>
      <c r="T10" s="228"/>
      <c r="U10" s="228"/>
      <c r="V10" s="228"/>
      <c r="W10" s="228"/>
      <c r="X10" s="228"/>
      <c r="Y10" s="217"/>
      <c r="Z10" s="217"/>
      <c r="AA10" s="217"/>
      <c r="AB10" s="217"/>
      <c r="AC10" s="217"/>
      <c r="AD10" s="217"/>
      <c r="AE10" s="217"/>
      <c r="AF10" s="217"/>
      <c r="AG10" s="217" t="s">
        <v>137</v>
      </c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</row>
    <row r="11" spans="1:60" outlineLevel="1">
      <c r="A11" s="224"/>
      <c r="B11" s="225"/>
      <c r="C11" s="262" t="s">
        <v>138</v>
      </c>
      <c r="D11" s="230"/>
      <c r="E11" s="231">
        <v>10</v>
      </c>
      <c r="F11" s="228"/>
      <c r="G11" s="228"/>
      <c r="H11" s="228"/>
      <c r="I11" s="228"/>
      <c r="J11" s="228"/>
      <c r="K11" s="228"/>
      <c r="L11" s="228"/>
      <c r="M11" s="228"/>
      <c r="N11" s="227"/>
      <c r="O11" s="227"/>
      <c r="P11" s="227"/>
      <c r="Q11" s="227"/>
      <c r="R11" s="228"/>
      <c r="S11" s="228"/>
      <c r="T11" s="228"/>
      <c r="U11" s="228"/>
      <c r="V11" s="228"/>
      <c r="W11" s="228"/>
      <c r="X11" s="228"/>
      <c r="Y11" s="217"/>
      <c r="Z11" s="217"/>
      <c r="AA11" s="217"/>
      <c r="AB11" s="217"/>
      <c r="AC11" s="217"/>
      <c r="AD11" s="217"/>
      <c r="AE11" s="217"/>
      <c r="AF11" s="217"/>
      <c r="AG11" s="217" t="s">
        <v>139</v>
      </c>
      <c r="AH11" s="217">
        <v>0</v>
      </c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</row>
    <row r="12" spans="1:60" outlineLevel="1">
      <c r="A12" s="240">
        <v>2</v>
      </c>
      <c r="B12" s="241" t="s">
        <v>140</v>
      </c>
      <c r="C12" s="260" t="s">
        <v>141</v>
      </c>
      <c r="D12" s="242" t="s">
        <v>131</v>
      </c>
      <c r="E12" s="243">
        <v>11</v>
      </c>
      <c r="F12" s="244"/>
      <c r="G12" s="245">
        <f>ROUND(E12*F12,2)</f>
        <v>0</v>
      </c>
      <c r="H12" s="244"/>
      <c r="I12" s="245">
        <f>ROUND(E12*H12,2)</f>
        <v>0</v>
      </c>
      <c r="J12" s="244"/>
      <c r="K12" s="245">
        <f>ROUND(E12*J12,2)</f>
        <v>0</v>
      </c>
      <c r="L12" s="245">
        <v>21</v>
      </c>
      <c r="M12" s="245">
        <f>G12*(1+L12/100)</f>
        <v>0</v>
      </c>
      <c r="N12" s="243">
        <v>0</v>
      </c>
      <c r="O12" s="243">
        <f>ROUND(E12*N12,2)</f>
        <v>0</v>
      </c>
      <c r="P12" s="243">
        <v>0.35499999999999998</v>
      </c>
      <c r="Q12" s="243">
        <f>ROUND(E12*P12,2)</f>
        <v>3.91</v>
      </c>
      <c r="R12" s="245" t="s">
        <v>142</v>
      </c>
      <c r="S12" s="245" t="s">
        <v>133</v>
      </c>
      <c r="T12" s="246" t="s">
        <v>133</v>
      </c>
      <c r="U12" s="228">
        <v>6.2E-2</v>
      </c>
      <c r="V12" s="228">
        <f>ROUND(E12*U12,2)</f>
        <v>0.68</v>
      </c>
      <c r="W12" s="228"/>
      <c r="X12" s="228" t="s">
        <v>134</v>
      </c>
      <c r="Y12" s="217"/>
      <c r="Z12" s="217"/>
      <c r="AA12" s="217"/>
      <c r="AB12" s="217"/>
      <c r="AC12" s="217"/>
      <c r="AD12" s="217"/>
      <c r="AE12" s="217"/>
      <c r="AF12" s="217"/>
      <c r="AG12" s="217" t="s">
        <v>135</v>
      </c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</row>
    <row r="13" spans="1:60" outlineLevel="1">
      <c r="A13" s="224"/>
      <c r="B13" s="225"/>
      <c r="C13" s="261" t="s">
        <v>143</v>
      </c>
      <c r="D13" s="247"/>
      <c r="E13" s="247"/>
      <c r="F13" s="247"/>
      <c r="G13" s="247"/>
      <c r="H13" s="228"/>
      <c r="I13" s="228"/>
      <c r="J13" s="228"/>
      <c r="K13" s="228"/>
      <c r="L13" s="228"/>
      <c r="M13" s="228"/>
      <c r="N13" s="227"/>
      <c r="O13" s="227"/>
      <c r="P13" s="227"/>
      <c r="Q13" s="227"/>
      <c r="R13" s="228"/>
      <c r="S13" s="228"/>
      <c r="T13" s="228"/>
      <c r="U13" s="228"/>
      <c r="V13" s="228"/>
      <c r="W13" s="228"/>
      <c r="X13" s="228"/>
      <c r="Y13" s="217"/>
      <c r="Z13" s="217"/>
      <c r="AA13" s="217"/>
      <c r="AB13" s="217"/>
      <c r="AC13" s="217"/>
      <c r="AD13" s="217"/>
      <c r="AE13" s="217"/>
      <c r="AF13" s="217"/>
      <c r="AG13" s="217" t="s">
        <v>137</v>
      </c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</row>
    <row r="14" spans="1:60" outlineLevel="1">
      <c r="A14" s="224"/>
      <c r="B14" s="225"/>
      <c r="C14" s="262" t="s">
        <v>144</v>
      </c>
      <c r="D14" s="230"/>
      <c r="E14" s="231">
        <v>11</v>
      </c>
      <c r="F14" s="228"/>
      <c r="G14" s="228"/>
      <c r="H14" s="228"/>
      <c r="I14" s="228"/>
      <c r="J14" s="228"/>
      <c r="K14" s="228"/>
      <c r="L14" s="228"/>
      <c r="M14" s="228"/>
      <c r="N14" s="227"/>
      <c r="O14" s="227"/>
      <c r="P14" s="227"/>
      <c r="Q14" s="227"/>
      <c r="R14" s="228"/>
      <c r="S14" s="228"/>
      <c r="T14" s="228"/>
      <c r="U14" s="228"/>
      <c r="V14" s="228"/>
      <c r="W14" s="228"/>
      <c r="X14" s="228"/>
      <c r="Y14" s="217"/>
      <c r="Z14" s="217"/>
      <c r="AA14" s="217"/>
      <c r="AB14" s="217"/>
      <c r="AC14" s="217"/>
      <c r="AD14" s="217"/>
      <c r="AE14" s="217"/>
      <c r="AF14" s="217"/>
      <c r="AG14" s="217" t="s">
        <v>139</v>
      </c>
      <c r="AH14" s="217">
        <v>0</v>
      </c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</row>
    <row r="15" spans="1:60" outlineLevel="1">
      <c r="A15" s="240">
        <v>3</v>
      </c>
      <c r="B15" s="241" t="s">
        <v>145</v>
      </c>
      <c r="C15" s="260" t="s">
        <v>146</v>
      </c>
      <c r="D15" s="242" t="s">
        <v>147</v>
      </c>
      <c r="E15" s="243">
        <v>11.624000000000001</v>
      </c>
      <c r="F15" s="244"/>
      <c r="G15" s="245">
        <f>ROUND(E15*F15,2)</f>
        <v>0</v>
      </c>
      <c r="H15" s="244"/>
      <c r="I15" s="245">
        <f>ROUND(E15*H15,2)</f>
        <v>0</v>
      </c>
      <c r="J15" s="244"/>
      <c r="K15" s="245">
        <f>ROUND(E15*J15,2)</f>
        <v>0</v>
      </c>
      <c r="L15" s="245">
        <v>21</v>
      </c>
      <c r="M15" s="245">
        <f>G15*(1+L15/100)</f>
        <v>0</v>
      </c>
      <c r="N15" s="243">
        <v>0</v>
      </c>
      <c r="O15" s="243">
        <f>ROUND(E15*N15,2)</f>
        <v>0</v>
      </c>
      <c r="P15" s="243">
        <v>1.6</v>
      </c>
      <c r="Q15" s="243">
        <f>ROUND(E15*P15,2)</f>
        <v>18.600000000000001</v>
      </c>
      <c r="R15" s="245" t="s">
        <v>142</v>
      </c>
      <c r="S15" s="245" t="s">
        <v>133</v>
      </c>
      <c r="T15" s="246" t="s">
        <v>133</v>
      </c>
      <c r="U15" s="228">
        <v>0.38</v>
      </c>
      <c r="V15" s="228">
        <f>ROUND(E15*U15,2)</f>
        <v>4.42</v>
      </c>
      <c r="W15" s="228"/>
      <c r="X15" s="228" t="s">
        <v>134</v>
      </c>
      <c r="Y15" s="217"/>
      <c r="Z15" s="217"/>
      <c r="AA15" s="217"/>
      <c r="AB15" s="217"/>
      <c r="AC15" s="217"/>
      <c r="AD15" s="217"/>
      <c r="AE15" s="217"/>
      <c r="AF15" s="217"/>
      <c r="AG15" s="217" t="s">
        <v>135</v>
      </c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</row>
    <row r="16" spans="1:60" outlineLevel="1">
      <c r="A16" s="224"/>
      <c r="B16" s="225"/>
      <c r="C16" s="261" t="s">
        <v>143</v>
      </c>
      <c r="D16" s="247"/>
      <c r="E16" s="247"/>
      <c r="F16" s="247"/>
      <c r="G16" s="247"/>
      <c r="H16" s="228"/>
      <c r="I16" s="228"/>
      <c r="J16" s="228"/>
      <c r="K16" s="228"/>
      <c r="L16" s="228"/>
      <c r="M16" s="228"/>
      <c r="N16" s="227"/>
      <c r="O16" s="227"/>
      <c r="P16" s="227"/>
      <c r="Q16" s="227"/>
      <c r="R16" s="228"/>
      <c r="S16" s="228"/>
      <c r="T16" s="228"/>
      <c r="U16" s="228"/>
      <c r="V16" s="228"/>
      <c r="W16" s="228"/>
      <c r="X16" s="228"/>
      <c r="Y16" s="217"/>
      <c r="Z16" s="217"/>
      <c r="AA16" s="217"/>
      <c r="AB16" s="217"/>
      <c r="AC16" s="217"/>
      <c r="AD16" s="217"/>
      <c r="AE16" s="217"/>
      <c r="AF16" s="217"/>
      <c r="AG16" s="217" t="s">
        <v>137</v>
      </c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</row>
    <row r="17" spans="1:60" outlineLevel="1">
      <c r="A17" s="224"/>
      <c r="B17" s="225"/>
      <c r="C17" s="262" t="s">
        <v>148</v>
      </c>
      <c r="D17" s="230"/>
      <c r="E17" s="231">
        <v>2.9580000000000002</v>
      </c>
      <c r="F17" s="228"/>
      <c r="G17" s="228"/>
      <c r="H17" s="228"/>
      <c r="I17" s="228"/>
      <c r="J17" s="228"/>
      <c r="K17" s="228"/>
      <c r="L17" s="228"/>
      <c r="M17" s="228"/>
      <c r="N17" s="227"/>
      <c r="O17" s="227"/>
      <c r="P17" s="227"/>
      <c r="Q17" s="227"/>
      <c r="R17" s="228"/>
      <c r="S17" s="228"/>
      <c r="T17" s="228"/>
      <c r="U17" s="228"/>
      <c r="V17" s="228"/>
      <c r="W17" s="228"/>
      <c r="X17" s="228"/>
      <c r="Y17" s="217"/>
      <c r="Z17" s="217"/>
      <c r="AA17" s="217"/>
      <c r="AB17" s="217"/>
      <c r="AC17" s="217"/>
      <c r="AD17" s="217"/>
      <c r="AE17" s="217"/>
      <c r="AF17" s="217"/>
      <c r="AG17" s="217" t="s">
        <v>139</v>
      </c>
      <c r="AH17" s="217">
        <v>0</v>
      </c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</row>
    <row r="18" spans="1:60" outlineLevel="1">
      <c r="A18" s="224"/>
      <c r="B18" s="225"/>
      <c r="C18" s="262" t="s">
        <v>149</v>
      </c>
      <c r="D18" s="230"/>
      <c r="E18" s="231">
        <v>4.4660000000000002</v>
      </c>
      <c r="F18" s="228"/>
      <c r="G18" s="228"/>
      <c r="H18" s="228"/>
      <c r="I18" s="228"/>
      <c r="J18" s="228"/>
      <c r="K18" s="228"/>
      <c r="L18" s="228"/>
      <c r="M18" s="228"/>
      <c r="N18" s="227"/>
      <c r="O18" s="227"/>
      <c r="P18" s="227"/>
      <c r="Q18" s="227"/>
      <c r="R18" s="228"/>
      <c r="S18" s="228"/>
      <c r="T18" s="228"/>
      <c r="U18" s="228"/>
      <c r="V18" s="228"/>
      <c r="W18" s="228"/>
      <c r="X18" s="228"/>
      <c r="Y18" s="217"/>
      <c r="Z18" s="217"/>
      <c r="AA18" s="217"/>
      <c r="AB18" s="217"/>
      <c r="AC18" s="217"/>
      <c r="AD18" s="217"/>
      <c r="AE18" s="217"/>
      <c r="AF18" s="217"/>
      <c r="AG18" s="217" t="s">
        <v>139</v>
      </c>
      <c r="AH18" s="217">
        <v>0</v>
      </c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</row>
    <row r="19" spans="1:60" outlineLevel="1">
      <c r="A19" s="224"/>
      <c r="B19" s="225"/>
      <c r="C19" s="262" t="s">
        <v>150</v>
      </c>
      <c r="D19" s="230"/>
      <c r="E19" s="231">
        <v>2.2000000000000002</v>
      </c>
      <c r="F19" s="228"/>
      <c r="G19" s="228"/>
      <c r="H19" s="228"/>
      <c r="I19" s="228"/>
      <c r="J19" s="228"/>
      <c r="K19" s="228"/>
      <c r="L19" s="228"/>
      <c r="M19" s="228"/>
      <c r="N19" s="227"/>
      <c r="O19" s="227"/>
      <c r="P19" s="227"/>
      <c r="Q19" s="227"/>
      <c r="R19" s="228"/>
      <c r="S19" s="228"/>
      <c r="T19" s="228"/>
      <c r="U19" s="228"/>
      <c r="V19" s="228"/>
      <c r="W19" s="228"/>
      <c r="X19" s="228"/>
      <c r="Y19" s="217"/>
      <c r="Z19" s="217"/>
      <c r="AA19" s="217"/>
      <c r="AB19" s="217"/>
      <c r="AC19" s="217"/>
      <c r="AD19" s="217"/>
      <c r="AE19" s="217"/>
      <c r="AF19" s="217"/>
      <c r="AG19" s="217" t="s">
        <v>139</v>
      </c>
      <c r="AH19" s="217">
        <v>0</v>
      </c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</row>
    <row r="20" spans="1:60" outlineLevel="1">
      <c r="A20" s="224"/>
      <c r="B20" s="225"/>
      <c r="C20" s="262" t="s">
        <v>151</v>
      </c>
      <c r="D20" s="230"/>
      <c r="E20" s="231">
        <v>2</v>
      </c>
      <c r="F20" s="228"/>
      <c r="G20" s="228"/>
      <c r="H20" s="228"/>
      <c r="I20" s="228"/>
      <c r="J20" s="228"/>
      <c r="K20" s="228"/>
      <c r="L20" s="228"/>
      <c r="M20" s="228"/>
      <c r="N20" s="227"/>
      <c r="O20" s="227"/>
      <c r="P20" s="227"/>
      <c r="Q20" s="227"/>
      <c r="R20" s="228"/>
      <c r="S20" s="228"/>
      <c r="T20" s="228"/>
      <c r="U20" s="228"/>
      <c r="V20" s="228"/>
      <c r="W20" s="228"/>
      <c r="X20" s="228"/>
      <c r="Y20" s="217"/>
      <c r="Z20" s="217"/>
      <c r="AA20" s="217"/>
      <c r="AB20" s="217"/>
      <c r="AC20" s="217"/>
      <c r="AD20" s="217"/>
      <c r="AE20" s="217"/>
      <c r="AF20" s="217"/>
      <c r="AG20" s="217" t="s">
        <v>139</v>
      </c>
      <c r="AH20" s="217">
        <v>0</v>
      </c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</row>
    <row r="21" spans="1:60" outlineLevel="1">
      <c r="A21" s="240">
        <v>4</v>
      </c>
      <c r="B21" s="241" t="s">
        <v>152</v>
      </c>
      <c r="C21" s="260" t="s">
        <v>153</v>
      </c>
      <c r="D21" s="242" t="s">
        <v>147</v>
      </c>
      <c r="E21" s="243">
        <v>7.2320000000000002</v>
      </c>
      <c r="F21" s="244"/>
      <c r="G21" s="245">
        <f>ROUND(E21*F21,2)</f>
        <v>0</v>
      </c>
      <c r="H21" s="244"/>
      <c r="I21" s="245">
        <f>ROUND(E21*H21,2)</f>
        <v>0</v>
      </c>
      <c r="J21" s="244"/>
      <c r="K21" s="245">
        <f>ROUND(E21*J21,2)</f>
        <v>0</v>
      </c>
      <c r="L21" s="245">
        <v>21</v>
      </c>
      <c r="M21" s="245">
        <f>G21*(1+L21/100)</f>
        <v>0</v>
      </c>
      <c r="N21" s="243">
        <v>0</v>
      </c>
      <c r="O21" s="243">
        <f>ROUND(E21*N21,2)</f>
        <v>0</v>
      </c>
      <c r="P21" s="243">
        <v>0</v>
      </c>
      <c r="Q21" s="243">
        <f>ROUND(E21*P21,2)</f>
        <v>0</v>
      </c>
      <c r="R21" s="245" t="s">
        <v>154</v>
      </c>
      <c r="S21" s="245" t="s">
        <v>133</v>
      </c>
      <c r="T21" s="246" t="s">
        <v>133</v>
      </c>
      <c r="U21" s="228">
        <v>3.5329999999999999</v>
      </c>
      <c r="V21" s="228">
        <f>ROUND(E21*U21,2)</f>
        <v>25.55</v>
      </c>
      <c r="W21" s="228"/>
      <c r="X21" s="228" t="s">
        <v>134</v>
      </c>
      <c r="Y21" s="217"/>
      <c r="Z21" s="217"/>
      <c r="AA21" s="217"/>
      <c r="AB21" s="217"/>
      <c r="AC21" s="217"/>
      <c r="AD21" s="217"/>
      <c r="AE21" s="217"/>
      <c r="AF21" s="217"/>
      <c r="AG21" s="217" t="s">
        <v>135</v>
      </c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</row>
    <row r="22" spans="1:60" outlineLevel="1">
      <c r="A22" s="224"/>
      <c r="B22" s="225"/>
      <c r="C22" s="261" t="s">
        <v>155</v>
      </c>
      <c r="D22" s="247"/>
      <c r="E22" s="247"/>
      <c r="F22" s="247"/>
      <c r="G22" s="247"/>
      <c r="H22" s="228"/>
      <c r="I22" s="228"/>
      <c r="J22" s="228"/>
      <c r="K22" s="228"/>
      <c r="L22" s="228"/>
      <c r="M22" s="228"/>
      <c r="N22" s="227"/>
      <c r="O22" s="227"/>
      <c r="P22" s="227"/>
      <c r="Q22" s="227"/>
      <c r="R22" s="228"/>
      <c r="S22" s="228"/>
      <c r="T22" s="228"/>
      <c r="U22" s="228"/>
      <c r="V22" s="228"/>
      <c r="W22" s="228"/>
      <c r="X22" s="228"/>
      <c r="Y22" s="217"/>
      <c r="Z22" s="217"/>
      <c r="AA22" s="217"/>
      <c r="AB22" s="217"/>
      <c r="AC22" s="217"/>
      <c r="AD22" s="217"/>
      <c r="AE22" s="217"/>
      <c r="AF22" s="217"/>
      <c r="AG22" s="217" t="s">
        <v>137</v>
      </c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</row>
    <row r="23" spans="1:60" outlineLevel="1">
      <c r="A23" s="224"/>
      <c r="B23" s="225"/>
      <c r="C23" s="262" t="s">
        <v>156</v>
      </c>
      <c r="D23" s="230"/>
      <c r="E23" s="231">
        <v>4.16</v>
      </c>
      <c r="F23" s="228"/>
      <c r="G23" s="228"/>
      <c r="H23" s="228"/>
      <c r="I23" s="228"/>
      <c r="J23" s="228"/>
      <c r="K23" s="228"/>
      <c r="L23" s="228"/>
      <c r="M23" s="228"/>
      <c r="N23" s="227"/>
      <c r="O23" s="227"/>
      <c r="P23" s="227"/>
      <c r="Q23" s="227"/>
      <c r="R23" s="228"/>
      <c r="S23" s="228"/>
      <c r="T23" s="228"/>
      <c r="U23" s="228"/>
      <c r="V23" s="228"/>
      <c r="W23" s="228"/>
      <c r="X23" s="228"/>
      <c r="Y23" s="217"/>
      <c r="Z23" s="217"/>
      <c r="AA23" s="217"/>
      <c r="AB23" s="217"/>
      <c r="AC23" s="217"/>
      <c r="AD23" s="217"/>
      <c r="AE23" s="217"/>
      <c r="AF23" s="217"/>
      <c r="AG23" s="217" t="s">
        <v>139</v>
      </c>
      <c r="AH23" s="217">
        <v>0</v>
      </c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</row>
    <row r="24" spans="1:60" outlineLevel="1">
      <c r="A24" s="224"/>
      <c r="B24" s="225"/>
      <c r="C24" s="262" t="s">
        <v>157</v>
      </c>
      <c r="D24" s="230"/>
      <c r="E24" s="231">
        <v>3.0720000000000001</v>
      </c>
      <c r="F24" s="228"/>
      <c r="G24" s="228"/>
      <c r="H24" s="228"/>
      <c r="I24" s="228"/>
      <c r="J24" s="228"/>
      <c r="K24" s="228"/>
      <c r="L24" s="228"/>
      <c r="M24" s="228"/>
      <c r="N24" s="227"/>
      <c r="O24" s="227"/>
      <c r="P24" s="227"/>
      <c r="Q24" s="227"/>
      <c r="R24" s="228"/>
      <c r="S24" s="228"/>
      <c r="T24" s="228"/>
      <c r="U24" s="228"/>
      <c r="V24" s="228"/>
      <c r="W24" s="228"/>
      <c r="X24" s="228"/>
      <c r="Y24" s="217"/>
      <c r="Z24" s="217"/>
      <c r="AA24" s="217"/>
      <c r="AB24" s="217"/>
      <c r="AC24" s="217"/>
      <c r="AD24" s="217"/>
      <c r="AE24" s="217"/>
      <c r="AF24" s="217"/>
      <c r="AG24" s="217" t="s">
        <v>139</v>
      </c>
      <c r="AH24" s="217">
        <v>0</v>
      </c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</row>
    <row r="25" spans="1:60" outlineLevel="1">
      <c r="A25" s="240">
        <v>5</v>
      </c>
      <c r="B25" s="241" t="s">
        <v>158</v>
      </c>
      <c r="C25" s="260" t="s">
        <v>159</v>
      </c>
      <c r="D25" s="242" t="s">
        <v>147</v>
      </c>
      <c r="E25" s="243">
        <v>7.2320000000000002</v>
      </c>
      <c r="F25" s="244"/>
      <c r="G25" s="245">
        <f>ROUND(E25*F25,2)</f>
        <v>0</v>
      </c>
      <c r="H25" s="244"/>
      <c r="I25" s="245">
        <f>ROUND(E25*H25,2)</f>
        <v>0</v>
      </c>
      <c r="J25" s="244"/>
      <c r="K25" s="245">
        <f>ROUND(E25*J25,2)</f>
        <v>0</v>
      </c>
      <c r="L25" s="245">
        <v>21</v>
      </c>
      <c r="M25" s="245">
        <f>G25*(1+L25/100)</f>
        <v>0</v>
      </c>
      <c r="N25" s="243">
        <v>0</v>
      </c>
      <c r="O25" s="243">
        <f>ROUND(E25*N25,2)</f>
        <v>0</v>
      </c>
      <c r="P25" s="243">
        <v>0</v>
      </c>
      <c r="Q25" s="243">
        <f>ROUND(E25*P25,2)</f>
        <v>0</v>
      </c>
      <c r="R25" s="245" t="s">
        <v>154</v>
      </c>
      <c r="S25" s="245" t="s">
        <v>133</v>
      </c>
      <c r="T25" s="246" t="s">
        <v>133</v>
      </c>
      <c r="U25" s="228">
        <v>1.0999999999999999E-2</v>
      </c>
      <c r="V25" s="228">
        <f>ROUND(E25*U25,2)</f>
        <v>0.08</v>
      </c>
      <c r="W25" s="228"/>
      <c r="X25" s="228" t="s">
        <v>134</v>
      </c>
      <c r="Y25" s="217"/>
      <c r="Z25" s="217"/>
      <c r="AA25" s="217"/>
      <c r="AB25" s="217"/>
      <c r="AC25" s="217"/>
      <c r="AD25" s="217"/>
      <c r="AE25" s="217"/>
      <c r="AF25" s="217"/>
      <c r="AG25" s="217" t="s">
        <v>135</v>
      </c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</row>
    <row r="26" spans="1:60" outlineLevel="1">
      <c r="A26" s="224"/>
      <c r="B26" s="225"/>
      <c r="C26" s="261" t="s">
        <v>160</v>
      </c>
      <c r="D26" s="247"/>
      <c r="E26" s="247"/>
      <c r="F26" s="247"/>
      <c r="G26" s="247"/>
      <c r="H26" s="228"/>
      <c r="I26" s="228"/>
      <c r="J26" s="228"/>
      <c r="K26" s="228"/>
      <c r="L26" s="228"/>
      <c r="M26" s="228"/>
      <c r="N26" s="227"/>
      <c r="O26" s="227"/>
      <c r="P26" s="227"/>
      <c r="Q26" s="227"/>
      <c r="R26" s="228"/>
      <c r="S26" s="228"/>
      <c r="T26" s="228"/>
      <c r="U26" s="228"/>
      <c r="V26" s="228"/>
      <c r="W26" s="228"/>
      <c r="X26" s="228"/>
      <c r="Y26" s="217"/>
      <c r="Z26" s="217"/>
      <c r="AA26" s="217"/>
      <c r="AB26" s="217"/>
      <c r="AC26" s="217"/>
      <c r="AD26" s="217"/>
      <c r="AE26" s="217"/>
      <c r="AF26" s="217"/>
      <c r="AG26" s="217" t="s">
        <v>137</v>
      </c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</row>
    <row r="27" spans="1:60" ht="20.399999999999999" outlineLevel="1">
      <c r="A27" s="240">
        <v>6</v>
      </c>
      <c r="B27" s="241" t="s">
        <v>161</v>
      </c>
      <c r="C27" s="260" t="s">
        <v>162</v>
      </c>
      <c r="D27" s="242" t="s">
        <v>147</v>
      </c>
      <c r="E27" s="243">
        <v>216.96</v>
      </c>
      <c r="F27" s="244"/>
      <c r="G27" s="245">
        <f>ROUND(E27*F27,2)</f>
        <v>0</v>
      </c>
      <c r="H27" s="244"/>
      <c r="I27" s="245">
        <f>ROUND(E27*H27,2)</f>
        <v>0</v>
      </c>
      <c r="J27" s="244"/>
      <c r="K27" s="245">
        <f>ROUND(E27*J27,2)</f>
        <v>0</v>
      </c>
      <c r="L27" s="245">
        <v>21</v>
      </c>
      <c r="M27" s="245">
        <f>G27*(1+L27/100)</f>
        <v>0</v>
      </c>
      <c r="N27" s="243">
        <v>0</v>
      </c>
      <c r="O27" s="243">
        <f>ROUND(E27*N27,2)</f>
        <v>0</v>
      </c>
      <c r="P27" s="243">
        <v>0</v>
      </c>
      <c r="Q27" s="243">
        <f>ROUND(E27*P27,2)</f>
        <v>0</v>
      </c>
      <c r="R27" s="245" t="s">
        <v>154</v>
      </c>
      <c r="S27" s="245" t="s">
        <v>133</v>
      </c>
      <c r="T27" s="246" t="s">
        <v>133</v>
      </c>
      <c r="U27" s="228">
        <v>0</v>
      </c>
      <c r="V27" s="228">
        <f>ROUND(E27*U27,2)</f>
        <v>0</v>
      </c>
      <c r="W27" s="228"/>
      <c r="X27" s="228" t="s">
        <v>134</v>
      </c>
      <c r="Y27" s="217"/>
      <c r="Z27" s="217"/>
      <c r="AA27" s="217"/>
      <c r="AB27" s="217"/>
      <c r="AC27" s="217"/>
      <c r="AD27" s="217"/>
      <c r="AE27" s="217"/>
      <c r="AF27" s="217"/>
      <c r="AG27" s="217" t="s">
        <v>135</v>
      </c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</row>
    <row r="28" spans="1:60" outlineLevel="1">
      <c r="A28" s="224"/>
      <c r="B28" s="225"/>
      <c r="C28" s="261" t="s">
        <v>160</v>
      </c>
      <c r="D28" s="247"/>
      <c r="E28" s="247"/>
      <c r="F28" s="247"/>
      <c r="G28" s="247"/>
      <c r="H28" s="228"/>
      <c r="I28" s="228"/>
      <c r="J28" s="228"/>
      <c r="K28" s="228"/>
      <c r="L28" s="228"/>
      <c r="M28" s="228"/>
      <c r="N28" s="227"/>
      <c r="O28" s="227"/>
      <c r="P28" s="227"/>
      <c r="Q28" s="227"/>
      <c r="R28" s="228"/>
      <c r="S28" s="228"/>
      <c r="T28" s="228"/>
      <c r="U28" s="228"/>
      <c r="V28" s="228"/>
      <c r="W28" s="228"/>
      <c r="X28" s="228"/>
      <c r="Y28" s="217"/>
      <c r="Z28" s="217"/>
      <c r="AA28" s="217"/>
      <c r="AB28" s="217"/>
      <c r="AC28" s="217"/>
      <c r="AD28" s="217"/>
      <c r="AE28" s="217"/>
      <c r="AF28" s="217"/>
      <c r="AG28" s="217" t="s">
        <v>137</v>
      </c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</row>
    <row r="29" spans="1:60" outlineLevel="1">
      <c r="A29" s="224"/>
      <c r="B29" s="225"/>
      <c r="C29" s="262" t="s">
        <v>163</v>
      </c>
      <c r="D29" s="230"/>
      <c r="E29" s="231">
        <v>216.96</v>
      </c>
      <c r="F29" s="228"/>
      <c r="G29" s="228"/>
      <c r="H29" s="228"/>
      <c r="I29" s="228"/>
      <c r="J29" s="228"/>
      <c r="K29" s="228"/>
      <c r="L29" s="228"/>
      <c r="M29" s="228"/>
      <c r="N29" s="227"/>
      <c r="O29" s="227"/>
      <c r="P29" s="227"/>
      <c r="Q29" s="227"/>
      <c r="R29" s="228"/>
      <c r="S29" s="228"/>
      <c r="T29" s="228"/>
      <c r="U29" s="228"/>
      <c r="V29" s="228"/>
      <c r="W29" s="228"/>
      <c r="X29" s="228"/>
      <c r="Y29" s="217"/>
      <c r="Z29" s="217"/>
      <c r="AA29" s="217"/>
      <c r="AB29" s="217"/>
      <c r="AC29" s="217"/>
      <c r="AD29" s="217"/>
      <c r="AE29" s="217"/>
      <c r="AF29" s="217"/>
      <c r="AG29" s="217" t="s">
        <v>139</v>
      </c>
      <c r="AH29" s="217">
        <v>0</v>
      </c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</row>
    <row r="30" spans="1:60" outlineLevel="1">
      <c r="A30" s="240">
        <v>7</v>
      </c>
      <c r="B30" s="241" t="s">
        <v>164</v>
      </c>
      <c r="C30" s="260" t="s">
        <v>165</v>
      </c>
      <c r="D30" s="242" t="s">
        <v>131</v>
      </c>
      <c r="E30" s="243">
        <v>68.52</v>
      </c>
      <c r="F30" s="244"/>
      <c r="G30" s="245">
        <f>ROUND(E30*F30,2)</f>
        <v>0</v>
      </c>
      <c r="H30" s="244"/>
      <c r="I30" s="245">
        <f>ROUND(E30*H30,2)</f>
        <v>0</v>
      </c>
      <c r="J30" s="244"/>
      <c r="K30" s="245">
        <f>ROUND(E30*J30,2)</f>
        <v>0</v>
      </c>
      <c r="L30" s="245">
        <v>21</v>
      </c>
      <c r="M30" s="245">
        <f>G30*(1+L30/100)</f>
        <v>0</v>
      </c>
      <c r="N30" s="243">
        <v>0</v>
      </c>
      <c r="O30" s="243">
        <f>ROUND(E30*N30,2)</f>
        <v>0</v>
      </c>
      <c r="P30" s="243">
        <v>0</v>
      </c>
      <c r="Q30" s="243">
        <f>ROUND(E30*P30,2)</f>
        <v>0</v>
      </c>
      <c r="R30" s="245" t="s">
        <v>154</v>
      </c>
      <c r="S30" s="245" t="s">
        <v>133</v>
      </c>
      <c r="T30" s="246" t="s">
        <v>133</v>
      </c>
      <c r="U30" s="228">
        <v>0.02</v>
      </c>
      <c r="V30" s="228">
        <f>ROUND(E30*U30,2)</f>
        <v>1.37</v>
      </c>
      <c r="W30" s="228"/>
      <c r="X30" s="228" t="s">
        <v>134</v>
      </c>
      <c r="Y30" s="217"/>
      <c r="Z30" s="217"/>
      <c r="AA30" s="217"/>
      <c r="AB30" s="217"/>
      <c r="AC30" s="217"/>
      <c r="AD30" s="217"/>
      <c r="AE30" s="217"/>
      <c r="AF30" s="217"/>
      <c r="AG30" s="217" t="s">
        <v>135</v>
      </c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</row>
    <row r="31" spans="1:60" outlineLevel="1">
      <c r="A31" s="224"/>
      <c r="B31" s="225"/>
      <c r="C31" s="261" t="s">
        <v>166</v>
      </c>
      <c r="D31" s="247"/>
      <c r="E31" s="247"/>
      <c r="F31" s="247"/>
      <c r="G31" s="247"/>
      <c r="H31" s="228"/>
      <c r="I31" s="228"/>
      <c r="J31" s="228"/>
      <c r="K31" s="228"/>
      <c r="L31" s="228"/>
      <c r="M31" s="228"/>
      <c r="N31" s="227"/>
      <c r="O31" s="227"/>
      <c r="P31" s="227"/>
      <c r="Q31" s="227"/>
      <c r="R31" s="228"/>
      <c r="S31" s="228"/>
      <c r="T31" s="228"/>
      <c r="U31" s="228"/>
      <c r="V31" s="228"/>
      <c r="W31" s="228"/>
      <c r="X31" s="228"/>
      <c r="Y31" s="217"/>
      <c r="Z31" s="217"/>
      <c r="AA31" s="217"/>
      <c r="AB31" s="217"/>
      <c r="AC31" s="217"/>
      <c r="AD31" s="217"/>
      <c r="AE31" s="217"/>
      <c r="AF31" s="217"/>
      <c r="AG31" s="217" t="s">
        <v>137</v>
      </c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</row>
    <row r="32" spans="1:60" outlineLevel="1">
      <c r="A32" s="224"/>
      <c r="B32" s="225"/>
      <c r="C32" s="262" t="s">
        <v>167</v>
      </c>
      <c r="D32" s="230"/>
      <c r="E32" s="231">
        <v>14.79</v>
      </c>
      <c r="F32" s="228"/>
      <c r="G32" s="228"/>
      <c r="H32" s="228"/>
      <c r="I32" s="228"/>
      <c r="J32" s="228"/>
      <c r="K32" s="228"/>
      <c r="L32" s="228"/>
      <c r="M32" s="228"/>
      <c r="N32" s="227"/>
      <c r="O32" s="227"/>
      <c r="P32" s="227"/>
      <c r="Q32" s="227"/>
      <c r="R32" s="228"/>
      <c r="S32" s="228"/>
      <c r="T32" s="228"/>
      <c r="U32" s="228"/>
      <c r="V32" s="228"/>
      <c r="W32" s="228"/>
      <c r="X32" s="228"/>
      <c r="Y32" s="217"/>
      <c r="Z32" s="217"/>
      <c r="AA32" s="217"/>
      <c r="AB32" s="217"/>
      <c r="AC32" s="217"/>
      <c r="AD32" s="217"/>
      <c r="AE32" s="217"/>
      <c r="AF32" s="217"/>
      <c r="AG32" s="217" t="s">
        <v>139</v>
      </c>
      <c r="AH32" s="217">
        <v>0</v>
      </c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</row>
    <row r="33" spans="1:60" outlineLevel="1">
      <c r="A33" s="224"/>
      <c r="B33" s="225"/>
      <c r="C33" s="262" t="s">
        <v>168</v>
      </c>
      <c r="D33" s="230"/>
      <c r="E33" s="231">
        <v>22.33</v>
      </c>
      <c r="F33" s="228"/>
      <c r="G33" s="228"/>
      <c r="H33" s="228"/>
      <c r="I33" s="228"/>
      <c r="J33" s="228"/>
      <c r="K33" s="228"/>
      <c r="L33" s="228"/>
      <c r="M33" s="228"/>
      <c r="N33" s="227"/>
      <c r="O33" s="227"/>
      <c r="P33" s="227"/>
      <c r="Q33" s="227"/>
      <c r="R33" s="228"/>
      <c r="S33" s="228"/>
      <c r="T33" s="228"/>
      <c r="U33" s="228"/>
      <c r="V33" s="228"/>
      <c r="W33" s="228"/>
      <c r="X33" s="228"/>
      <c r="Y33" s="217"/>
      <c r="Z33" s="217"/>
      <c r="AA33" s="217"/>
      <c r="AB33" s="217"/>
      <c r="AC33" s="217"/>
      <c r="AD33" s="217"/>
      <c r="AE33" s="217"/>
      <c r="AF33" s="217"/>
      <c r="AG33" s="217" t="s">
        <v>139</v>
      </c>
      <c r="AH33" s="217">
        <v>0</v>
      </c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</row>
    <row r="34" spans="1:60" outlineLevel="1">
      <c r="A34" s="224"/>
      <c r="B34" s="225"/>
      <c r="C34" s="262" t="s">
        <v>169</v>
      </c>
      <c r="D34" s="230"/>
      <c r="E34" s="231">
        <v>11</v>
      </c>
      <c r="F34" s="228"/>
      <c r="G34" s="228"/>
      <c r="H34" s="228"/>
      <c r="I34" s="228"/>
      <c r="J34" s="228"/>
      <c r="K34" s="228"/>
      <c r="L34" s="228"/>
      <c r="M34" s="228"/>
      <c r="N34" s="227"/>
      <c r="O34" s="227"/>
      <c r="P34" s="227"/>
      <c r="Q34" s="227"/>
      <c r="R34" s="228"/>
      <c r="S34" s="228"/>
      <c r="T34" s="228"/>
      <c r="U34" s="228"/>
      <c r="V34" s="228"/>
      <c r="W34" s="228"/>
      <c r="X34" s="228"/>
      <c r="Y34" s="217"/>
      <c r="Z34" s="217"/>
      <c r="AA34" s="217"/>
      <c r="AB34" s="217"/>
      <c r="AC34" s="217"/>
      <c r="AD34" s="217"/>
      <c r="AE34" s="217"/>
      <c r="AF34" s="217"/>
      <c r="AG34" s="217" t="s">
        <v>139</v>
      </c>
      <c r="AH34" s="217">
        <v>0</v>
      </c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</row>
    <row r="35" spans="1:60" outlineLevel="1">
      <c r="A35" s="224"/>
      <c r="B35" s="225"/>
      <c r="C35" s="262" t="s">
        <v>170</v>
      </c>
      <c r="D35" s="230"/>
      <c r="E35" s="231">
        <v>10</v>
      </c>
      <c r="F35" s="228"/>
      <c r="G35" s="228"/>
      <c r="H35" s="228"/>
      <c r="I35" s="228"/>
      <c r="J35" s="228"/>
      <c r="K35" s="228"/>
      <c r="L35" s="228"/>
      <c r="M35" s="228"/>
      <c r="N35" s="227"/>
      <c r="O35" s="227"/>
      <c r="P35" s="227"/>
      <c r="Q35" s="227"/>
      <c r="R35" s="228"/>
      <c r="S35" s="228"/>
      <c r="T35" s="228"/>
      <c r="U35" s="228"/>
      <c r="V35" s="228"/>
      <c r="W35" s="228"/>
      <c r="X35" s="228"/>
      <c r="Y35" s="217"/>
      <c r="Z35" s="217"/>
      <c r="AA35" s="217"/>
      <c r="AB35" s="217"/>
      <c r="AC35" s="217"/>
      <c r="AD35" s="217"/>
      <c r="AE35" s="217"/>
      <c r="AF35" s="217"/>
      <c r="AG35" s="217" t="s">
        <v>139</v>
      </c>
      <c r="AH35" s="217">
        <v>0</v>
      </c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</row>
    <row r="36" spans="1:60" outlineLevel="1">
      <c r="A36" s="224"/>
      <c r="B36" s="225"/>
      <c r="C36" s="262" t="s">
        <v>171</v>
      </c>
      <c r="D36" s="230"/>
      <c r="E36" s="231">
        <v>10.4</v>
      </c>
      <c r="F36" s="228"/>
      <c r="G36" s="228"/>
      <c r="H36" s="228"/>
      <c r="I36" s="228"/>
      <c r="J36" s="228"/>
      <c r="K36" s="228"/>
      <c r="L36" s="228"/>
      <c r="M36" s="228"/>
      <c r="N36" s="227"/>
      <c r="O36" s="227"/>
      <c r="P36" s="227"/>
      <c r="Q36" s="227"/>
      <c r="R36" s="228"/>
      <c r="S36" s="228"/>
      <c r="T36" s="228"/>
      <c r="U36" s="228"/>
      <c r="V36" s="228"/>
      <c r="W36" s="228"/>
      <c r="X36" s="228"/>
      <c r="Y36" s="217"/>
      <c r="Z36" s="217"/>
      <c r="AA36" s="217"/>
      <c r="AB36" s="217"/>
      <c r="AC36" s="217"/>
      <c r="AD36" s="217"/>
      <c r="AE36" s="217"/>
      <c r="AF36" s="217"/>
      <c r="AG36" s="217" t="s">
        <v>139</v>
      </c>
      <c r="AH36" s="217">
        <v>0</v>
      </c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</row>
    <row r="37" spans="1:60" outlineLevel="1">
      <c r="A37" s="240">
        <v>8</v>
      </c>
      <c r="B37" s="241" t="s">
        <v>172</v>
      </c>
      <c r="C37" s="260" t="s">
        <v>173</v>
      </c>
      <c r="D37" s="242" t="s">
        <v>174</v>
      </c>
      <c r="E37" s="243">
        <v>13.0176</v>
      </c>
      <c r="F37" s="244"/>
      <c r="G37" s="245">
        <f>ROUND(E37*F37,2)</f>
        <v>0</v>
      </c>
      <c r="H37" s="244"/>
      <c r="I37" s="245">
        <f>ROUND(E37*H37,2)</f>
        <v>0</v>
      </c>
      <c r="J37" s="244"/>
      <c r="K37" s="245">
        <f>ROUND(E37*J37,2)</f>
        <v>0</v>
      </c>
      <c r="L37" s="245">
        <v>21</v>
      </c>
      <c r="M37" s="245">
        <f>G37*(1+L37/100)</f>
        <v>0</v>
      </c>
      <c r="N37" s="243">
        <v>0</v>
      </c>
      <c r="O37" s="243">
        <f>ROUND(E37*N37,2)</f>
        <v>0</v>
      </c>
      <c r="P37" s="243">
        <v>0</v>
      </c>
      <c r="Q37" s="243">
        <f>ROUND(E37*P37,2)</f>
        <v>0</v>
      </c>
      <c r="R37" s="245" t="s">
        <v>154</v>
      </c>
      <c r="S37" s="245" t="s">
        <v>133</v>
      </c>
      <c r="T37" s="246" t="s">
        <v>133</v>
      </c>
      <c r="U37" s="228">
        <v>0</v>
      </c>
      <c r="V37" s="228">
        <f>ROUND(E37*U37,2)</f>
        <v>0</v>
      </c>
      <c r="W37" s="228"/>
      <c r="X37" s="228" t="s">
        <v>134</v>
      </c>
      <c r="Y37" s="217"/>
      <c r="Z37" s="217"/>
      <c r="AA37" s="217"/>
      <c r="AB37" s="217"/>
      <c r="AC37" s="217"/>
      <c r="AD37" s="217"/>
      <c r="AE37" s="217"/>
      <c r="AF37" s="217"/>
      <c r="AG37" s="217" t="s">
        <v>135</v>
      </c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</row>
    <row r="38" spans="1:60" outlineLevel="1">
      <c r="A38" s="224"/>
      <c r="B38" s="225"/>
      <c r="C38" s="262" t="s">
        <v>175</v>
      </c>
      <c r="D38" s="230"/>
      <c r="E38" s="231">
        <v>13.0176</v>
      </c>
      <c r="F38" s="228"/>
      <c r="G38" s="228"/>
      <c r="H38" s="228"/>
      <c r="I38" s="228"/>
      <c r="J38" s="228"/>
      <c r="K38" s="228"/>
      <c r="L38" s="228"/>
      <c r="M38" s="228"/>
      <c r="N38" s="227"/>
      <c r="O38" s="227"/>
      <c r="P38" s="227"/>
      <c r="Q38" s="227"/>
      <c r="R38" s="228"/>
      <c r="S38" s="228"/>
      <c r="T38" s="228"/>
      <c r="U38" s="228"/>
      <c r="V38" s="228"/>
      <c r="W38" s="228"/>
      <c r="X38" s="228"/>
      <c r="Y38" s="217"/>
      <c r="Z38" s="217"/>
      <c r="AA38" s="217"/>
      <c r="AB38" s="217"/>
      <c r="AC38" s="217"/>
      <c r="AD38" s="217"/>
      <c r="AE38" s="217"/>
      <c r="AF38" s="217"/>
      <c r="AG38" s="217" t="s">
        <v>139</v>
      </c>
      <c r="AH38" s="217">
        <v>0</v>
      </c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</row>
    <row r="39" spans="1:60" outlineLevel="1">
      <c r="A39" s="240">
        <v>9</v>
      </c>
      <c r="B39" s="241" t="s">
        <v>176</v>
      </c>
      <c r="C39" s="260" t="s">
        <v>177</v>
      </c>
      <c r="D39" s="242" t="s">
        <v>131</v>
      </c>
      <c r="E39" s="243">
        <v>22.33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21</v>
      </c>
      <c r="M39" s="245">
        <f>G39*(1+L39/100)</f>
        <v>0</v>
      </c>
      <c r="N39" s="243">
        <v>0</v>
      </c>
      <c r="O39" s="243">
        <f>ROUND(E39*N39,2)</f>
        <v>0</v>
      </c>
      <c r="P39" s="243">
        <v>0.24</v>
      </c>
      <c r="Q39" s="243">
        <f>ROUND(E39*P39,2)</f>
        <v>5.36</v>
      </c>
      <c r="R39" s="245"/>
      <c r="S39" s="245" t="s">
        <v>178</v>
      </c>
      <c r="T39" s="246" t="s">
        <v>179</v>
      </c>
      <c r="U39" s="228">
        <v>0.17</v>
      </c>
      <c r="V39" s="228">
        <f>ROUND(E39*U39,2)</f>
        <v>3.8</v>
      </c>
      <c r="W39" s="228"/>
      <c r="X39" s="228" t="s">
        <v>134</v>
      </c>
      <c r="Y39" s="217"/>
      <c r="Z39" s="217"/>
      <c r="AA39" s="217"/>
      <c r="AB39" s="217"/>
      <c r="AC39" s="217"/>
      <c r="AD39" s="217"/>
      <c r="AE39" s="217"/>
      <c r="AF39" s="217"/>
      <c r="AG39" s="217" t="s">
        <v>135</v>
      </c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</row>
    <row r="40" spans="1:60" outlineLevel="1">
      <c r="A40" s="224"/>
      <c r="B40" s="225"/>
      <c r="C40" s="262" t="s">
        <v>180</v>
      </c>
      <c r="D40" s="230"/>
      <c r="E40" s="231">
        <v>22.33</v>
      </c>
      <c r="F40" s="228"/>
      <c r="G40" s="228"/>
      <c r="H40" s="228"/>
      <c r="I40" s="228"/>
      <c r="J40" s="228"/>
      <c r="K40" s="228"/>
      <c r="L40" s="228"/>
      <c r="M40" s="228"/>
      <c r="N40" s="227"/>
      <c r="O40" s="227"/>
      <c r="P40" s="227"/>
      <c r="Q40" s="227"/>
      <c r="R40" s="228"/>
      <c r="S40" s="228"/>
      <c r="T40" s="228"/>
      <c r="U40" s="228"/>
      <c r="V40" s="228"/>
      <c r="W40" s="228"/>
      <c r="X40" s="228"/>
      <c r="Y40" s="217"/>
      <c r="Z40" s="217"/>
      <c r="AA40" s="217"/>
      <c r="AB40" s="217"/>
      <c r="AC40" s="217"/>
      <c r="AD40" s="217"/>
      <c r="AE40" s="217"/>
      <c r="AF40" s="217"/>
      <c r="AG40" s="217" t="s">
        <v>139</v>
      </c>
      <c r="AH40" s="217">
        <v>0</v>
      </c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</row>
    <row r="41" spans="1:60" outlineLevel="1">
      <c r="A41" s="240">
        <v>10</v>
      </c>
      <c r="B41" s="241" t="s">
        <v>181</v>
      </c>
      <c r="C41" s="260" t="s">
        <v>182</v>
      </c>
      <c r="D41" s="242" t="s">
        <v>183</v>
      </c>
      <c r="E41" s="243">
        <v>26</v>
      </c>
      <c r="F41" s="244"/>
      <c r="G41" s="245">
        <f>ROUND(E41*F41,2)</f>
        <v>0</v>
      </c>
      <c r="H41" s="244"/>
      <c r="I41" s="245">
        <f>ROUND(E41*H41,2)</f>
        <v>0</v>
      </c>
      <c r="J41" s="244"/>
      <c r="K41" s="245">
        <f>ROUND(E41*J41,2)</f>
        <v>0</v>
      </c>
      <c r="L41" s="245">
        <v>21</v>
      </c>
      <c r="M41" s="245">
        <f>G41*(1+L41/100)</f>
        <v>0</v>
      </c>
      <c r="N41" s="243">
        <v>0</v>
      </c>
      <c r="O41" s="243">
        <f>ROUND(E41*N41,2)</f>
        <v>0</v>
      </c>
      <c r="P41" s="243">
        <v>0.27</v>
      </c>
      <c r="Q41" s="243">
        <f>ROUND(E41*P41,2)</f>
        <v>7.02</v>
      </c>
      <c r="R41" s="245"/>
      <c r="S41" s="245" t="s">
        <v>178</v>
      </c>
      <c r="T41" s="246" t="s">
        <v>179</v>
      </c>
      <c r="U41" s="228">
        <v>0.123</v>
      </c>
      <c r="V41" s="228">
        <f>ROUND(E41*U41,2)</f>
        <v>3.2</v>
      </c>
      <c r="W41" s="228"/>
      <c r="X41" s="228" t="s">
        <v>134</v>
      </c>
      <c r="Y41" s="217"/>
      <c r="Z41" s="217"/>
      <c r="AA41" s="217"/>
      <c r="AB41" s="217"/>
      <c r="AC41" s="217"/>
      <c r="AD41" s="217"/>
      <c r="AE41" s="217"/>
      <c r="AF41" s="217"/>
      <c r="AG41" s="217" t="s">
        <v>135</v>
      </c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</row>
    <row r="42" spans="1:60" outlineLevel="1">
      <c r="A42" s="224"/>
      <c r="B42" s="225"/>
      <c r="C42" s="262" t="s">
        <v>184</v>
      </c>
      <c r="D42" s="230"/>
      <c r="E42" s="231">
        <v>26</v>
      </c>
      <c r="F42" s="228"/>
      <c r="G42" s="228"/>
      <c r="H42" s="228"/>
      <c r="I42" s="228"/>
      <c r="J42" s="228"/>
      <c r="K42" s="228"/>
      <c r="L42" s="228"/>
      <c r="M42" s="228"/>
      <c r="N42" s="227"/>
      <c r="O42" s="227"/>
      <c r="P42" s="227"/>
      <c r="Q42" s="227"/>
      <c r="R42" s="228"/>
      <c r="S42" s="228"/>
      <c r="T42" s="228"/>
      <c r="U42" s="228"/>
      <c r="V42" s="228"/>
      <c r="W42" s="228"/>
      <c r="X42" s="228"/>
      <c r="Y42" s="217"/>
      <c r="Z42" s="217"/>
      <c r="AA42" s="217"/>
      <c r="AB42" s="217"/>
      <c r="AC42" s="217"/>
      <c r="AD42" s="217"/>
      <c r="AE42" s="217"/>
      <c r="AF42" s="217"/>
      <c r="AG42" s="217" t="s">
        <v>139</v>
      </c>
      <c r="AH42" s="217">
        <v>0</v>
      </c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</row>
    <row r="43" spans="1:60">
      <c r="A43" s="233" t="s">
        <v>127</v>
      </c>
      <c r="B43" s="234" t="s">
        <v>71</v>
      </c>
      <c r="C43" s="259" t="s">
        <v>72</v>
      </c>
      <c r="D43" s="235"/>
      <c r="E43" s="236"/>
      <c r="F43" s="237"/>
      <c r="G43" s="237">
        <f>SUMIF(AG44:AG47,"&lt;&gt;NOR",G44:G47)</f>
        <v>0</v>
      </c>
      <c r="H43" s="237"/>
      <c r="I43" s="237">
        <f>SUM(I44:I47)</f>
        <v>0</v>
      </c>
      <c r="J43" s="237"/>
      <c r="K43" s="237">
        <f>SUM(K44:K47)</f>
        <v>0</v>
      </c>
      <c r="L43" s="237"/>
      <c r="M43" s="237">
        <f>SUM(M44:M47)</f>
        <v>0</v>
      </c>
      <c r="N43" s="236"/>
      <c r="O43" s="236">
        <f>SUM(O44:O47)</f>
        <v>23.51</v>
      </c>
      <c r="P43" s="236"/>
      <c r="Q43" s="236">
        <f>SUM(Q44:Q47)</f>
        <v>0</v>
      </c>
      <c r="R43" s="237"/>
      <c r="S43" s="237"/>
      <c r="T43" s="238"/>
      <c r="U43" s="232"/>
      <c r="V43" s="232">
        <f>SUM(V44:V47)</f>
        <v>4.4400000000000004</v>
      </c>
      <c r="W43" s="232"/>
      <c r="X43" s="232"/>
      <c r="AG43" t="s">
        <v>128</v>
      </c>
    </row>
    <row r="44" spans="1:60" ht="20.399999999999999" outlineLevel="1">
      <c r="A44" s="240">
        <v>11</v>
      </c>
      <c r="B44" s="241" t="s">
        <v>185</v>
      </c>
      <c r="C44" s="260" t="s">
        <v>186</v>
      </c>
      <c r="D44" s="242" t="s">
        <v>147</v>
      </c>
      <c r="E44" s="243">
        <v>9.3119999999999994</v>
      </c>
      <c r="F44" s="244"/>
      <c r="G44" s="245">
        <f>ROUND(E44*F44,2)</f>
        <v>0</v>
      </c>
      <c r="H44" s="244"/>
      <c r="I44" s="245">
        <f>ROUND(E44*H44,2)</f>
        <v>0</v>
      </c>
      <c r="J44" s="244"/>
      <c r="K44" s="245">
        <f>ROUND(E44*J44,2)</f>
        <v>0</v>
      </c>
      <c r="L44" s="245">
        <v>21</v>
      </c>
      <c r="M44" s="245">
        <f>G44*(1+L44/100)</f>
        <v>0</v>
      </c>
      <c r="N44" s="243">
        <v>2.5249999999999999</v>
      </c>
      <c r="O44" s="243">
        <f>ROUND(E44*N44,2)</f>
        <v>23.51</v>
      </c>
      <c r="P44" s="243">
        <v>0</v>
      </c>
      <c r="Q44" s="243">
        <f>ROUND(E44*P44,2)</f>
        <v>0</v>
      </c>
      <c r="R44" s="245" t="s">
        <v>187</v>
      </c>
      <c r="S44" s="245" t="s">
        <v>133</v>
      </c>
      <c r="T44" s="246" t="s">
        <v>133</v>
      </c>
      <c r="U44" s="228">
        <v>0.47699999999999998</v>
      </c>
      <c r="V44" s="228">
        <f>ROUND(E44*U44,2)</f>
        <v>4.4400000000000004</v>
      </c>
      <c r="W44" s="228"/>
      <c r="X44" s="228" t="s">
        <v>134</v>
      </c>
      <c r="Y44" s="217"/>
      <c r="Z44" s="217"/>
      <c r="AA44" s="217"/>
      <c r="AB44" s="217"/>
      <c r="AC44" s="217"/>
      <c r="AD44" s="217"/>
      <c r="AE44" s="217"/>
      <c r="AF44" s="217"/>
      <c r="AG44" s="217" t="s">
        <v>135</v>
      </c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</row>
    <row r="45" spans="1:60" outlineLevel="1">
      <c r="A45" s="224"/>
      <c r="B45" s="225"/>
      <c r="C45" s="263" t="s">
        <v>188</v>
      </c>
      <c r="D45" s="248"/>
      <c r="E45" s="248"/>
      <c r="F45" s="248"/>
      <c r="G45" s="248"/>
      <c r="H45" s="228"/>
      <c r="I45" s="228"/>
      <c r="J45" s="228"/>
      <c r="K45" s="228"/>
      <c r="L45" s="228"/>
      <c r="M45" s="228"/>
      <c r="N45" s="227"/>
      <c r="O45" s="227"/>
      <c r="P45" s="227"/>
      <c r="Q45" s="227"/>
      <c r="R45" s="228"/>
      <c r="S45" s="228"/>
      <c r="T45" s="228"/>
      <c r="U45" s="228"/>
      <c r="V45" s="228"/>
      <c r="W45" s="228"/>
      <c r="X45" s="228"/>
      <c r="Y45" s="217"/>
      <c r="Z45" s="217"/>
      <c r="AA45" s="217"/>
      <c r="AB45" s="217"/>
      <c r="AC45" s="217"/>
      <c r="AD45" s="217"/>
      <c r="AE45" s="217"/>
      <c r="AF45" s="217"/>
      <c r="AG45" s="217" t="s">
        <v>189</v>
      </c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</row>
    <row r="46" spans="1:60" outlineLevel="1">
      <c r="A46" s="224"/>
      <c r="B46" s="225"/>
      <c r="C46" s="262" t="s">
        <v>190</v>
      </c>
      <c r="D46" s="230"/>
      <c r="E46" s="231">
        <v>6.24</v>
      </c>
      <c r="F46" s="228"/>
      <c r="G46" s="228"/>
      <c r="H46" s="228"/>
      <c r="I46" s="228"/>
      <c r="J46" s="228"/>
      <c r="K46" s="228"/>
      <c r="L46" s="228"/>
      <c r="M46" s="228"/>
      <c r="N46" s="227"/>
      <c r="O46" s="227"/>
      <c r="P46" s="227"/>
      <c r="Q46" s="227"/>
      <c r="R46" s="228"/>
      <c r="S46" s="228"/>
      <c r="T46" s="228"/>
      <c r="U46" s="228"/>
      <c r="V46" s="228"/>
      <c r="W46" s="228"/>
      <c r="X46" s="228"/>
      <c r="Y46" s="217"/>
      <c r="Z46" s="217"/>
      <c r="AA46" s="217"/>
      <c r="AB46" s="217"/>
      <c r="AC46" s="217"/>
      <c r="AD46" s="217"/>
      <c r="AE46" s="217"/>
      <c r="AF46" s="217"/>
      <c r="AG46" s="217" t="s">
        <v>139</v>
      </c>
      <c r="AH46" s="217">
        <v>0</v>
      </c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</row>
    <row r="47" spans="1:60" outlineLevel="1">
      <c r="A47" s="224"/>
      <c r="B47" s="225"/>
      <c r="C47" s="262" t="s">
        <v>157</v>
      </c>
      <c r="D47" s="230"/>
      <c r="E47" s="231">
        <v>3.0720000000000001</v>
      </c>
      <c r="F47" s="228"/>
      <c r="G47" s="228"/>
      <c r="H47" s="228"/>
      <c r="I47" s="228"/>
      <c r="J47" s="228"/>
      <c r="K47" s="228"/>
      <c r="L47" s="228"/>
      <c r="M47" s="228"/>
      <c r="N47" s="227"/>
      <c r="O47" s="227"/>
      <c r="P47" s="227"/>
      <c r="Q47" s="227"/>
      <c r="R47" s="228"/>
      <c r="S47" s="228"/>
      <c r="T47" s="228"/>
      <c r="U47" s="228"/>
      <c r="V47" s="228"/>
      <c r="W47" s="228"/>
      <c r="X47" s="228"/>
      <c r="Y47" s="217"/>
      <c r="Z47" s="217"/>
      <c r="AA47" s="217"/>
      <c r="AB47" s="217"/>
      <c r="AC47" s="217"/>
      <c r="AD47" s="217"/>
      <c r="AE47" s="217"/>
      <c r="AF47" s="217"/>
      <c r="AG47" s="217" t="s">
        <v>139</v>
      </c>
      <c r="AH47" s="217">
        <v>0</v>
      </c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</row>
    <row r="48" spans="1:60">
      <c r="A48" s="233" t="s">
        <v>127</v>
      </c>
      <c r="B48" s="234" t="s">
        <v>73</v>
      </c>
      <c r="C48" s="259" t="s">
        <v>74</v>
      </c>
      <c r="D48" s="235"/>
      <c r="E48" s="236"/>
      <c r="F48" s="237"/>
      <c r="G48" s="237">
        <f>SUMIF(AG49:AG52,"&lt;&gt;NOR",G49:G52)</f>
        <v>0</v>
      </c>
      <c r="H48" s="237"/>
      <c r="I48" s="237">
        <f>SUM(I49:I52)</f>
        <v>0</v>
      </c>
      <c r="J48" s="237"/>
      <c r="K48" s="237">
        <f>SUM(K49:K52)</f>
        <v>0</v>
      </c>
      <c r="L48" s="237"/>
      <c r="M48" s="237">
        <f>SUM(M49:M52)</f>
        <v>0</v>
      </c>
      <c r="N48" s="236"/>
      <c r="O48" s="236">
        <f>SUM(O49:O52)</f>
        <v>10.47</v>
      </c>
      <c r="P48" s="236"/>
      <c r="Q48" s="236">
        <f>SUM(Q49:Q52)</f>
        <v>0</v>
      </c>
      <c r="R48" s="237"/>
      <c r="S48" s="237"/>
      <c r="T48" s="238"/>
      <c r="U48" s="232"/>
      <c r="V48" s="232">
        <f>SUM(V49:V52)</f>
        <v>17.38</v>
      </c>
      <c r="W48" s="232"/>
      <c r="X48" s="232"/>
      <c r="AG48" t="s">
        <v>128</v>
      </c>
    </row>
    <row r="49" spans="1:60" outlineLevel="1">
      <c r="A49" s="240">
        <v>12</v>
      </c>
      <c r="B49" s="241" t="s">
        <v>191</v>
      </c>
      <c r="C49" s="260" t="s">
        <v>192</v>
      </c>
      <c r="D49" s="242" t="s">
        <v>147</v>
      </c>
      <c r="E49" s="243">
        <v>3.9914999999999998</v>
      </c>
      <c r="F49" s="244"/>
      <c r="G49" s="245">
        <f>ROUND(E49*F49,2)</f>
        <v>0</v>
      </c>
      <c r="H49" s="244"/>
      <c r="I49" s="245">
        <f>ROUND(E49*H49,2)</f>
        <v>0</v>
      </c>
      <c r="J49" s="244"/>
      <c r="K49" s="245">
        <f>ROUND(E49*J49,2)</f>
        <v>0</v>
      </c>
      <c r="L49" s="245">
        <v>21</v>
      </c>
      <c r="M49" s="245">
        <f>G49*(1+L49/100)</f>
        <v>0</v>
      </c>
      <c r="N49" s="243">
        <v>2.6229100000000001</v>
      </c>
      <c r="O49" s="243">
        <f>ROUND(E49*N49,2)</f>
        <v>10.47</v>
      </c>
      <c r="P49" s="243">
        <v>0</v>
      </c>
      <c r="Q49" s="243">
        <f>ROUND(E49*P49,2)</f>
        <v>0</v>
      </c>
      <c r="R49" s="245" t="s">
        <v>187</v>
      </c>
      <c r="S49" s="245" t="s">
        <v>133</v>
      </c>
      <c r="T49" s="246" t="s">
        <v>133</v>
      </c>
      <c r="U49" s="228">
        <v>4.3550000000000004</v>
      </c>
      <c r="V49" s="228">
        <f>ROUND(E49*U49,2)</f>
        <v>17.38</v>
      </c>
      <c r="W49" s="228"/>
      <c r="X49" s="228" t="s">
        <v>134</v>
      </c>
      <c r="Y49" s="217"/>
      <c r="Z49" s="217"/>
      <c r="AA49" s="217"/>
      <c r="AB49" s="217"/>
      <c r="AC49" s="217"/>
      <c r="AD49" s="217"/>
      <c r="AE49" s="217"/>
      <c r="AF49" s="217"/>
      <c r="AG49" s="217" t="s">
        <v>135</v>
      </c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</row>
    <row r="50" spans="1:60" outlineLevel="1">
      <c r="A50" s="224"/>
      <c r="B50" s="225"/>
      <c r="C50" s="261" t="s">
        <v>193</v>
      </c>
      <c r="D50" s="247"/>
      <c r="E50" s="247"/>
      <c r="F50" s="247"/>
      <c r="G50" s="247"/>
      <c r="H50" s="228"/>
      <c r="I50" s="228"/>
      <c r="J50" s="228"/>
      <c r="K50" s="228"/>
      <c r="L50" s="228"/>
      <c r="M50" s="228"/>
      <c r="N50" s="227"/>
      <c r="O50" s="227"/>
      <c r="P50" s="227"/>
      <c r="Q50" s="227"/>
      <c r="R50" s="228"/>
      <c r="S50" s="228"/>
      <c r="T50" s="228"/>
      <c r="U50" s="228"/>
      <c r="V50" s="228"/>
      <c r="W50" s="228"/>
      <c r="X50" s="228"/>
      <c r="Y50" s="217"/>
      <c r="Z50" s="217"/>
      <c r="AA50" s="217"/>
      <c r="AB50" s="217"/>
      <c r="AC50" s="217"/>
      <c r="AD50" s="217"/>
      <c r="AE50" s="217"/>
      <c r="AF50" s="217"/>
      <c r="AG50" s="217" t="s">
        <v>137</v>
      </c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</row>
    <row r="51" spans="1:60" outlineLevel="1">
      <c r="A51" s="224"/>
      <c r="B51" s="225"/>
      <c r="C51" s="262" t="s">
        <v>194</v>
      </c>
      <c r="D51" s="230"/>
      <c r="E51" s="231">
        <v>1.6875</v>
      </c>
      <c r="F51" s="228"/>
      <c r="G51" s="228"/>
      <c r="H51" s="228"/>
      <c r="I51" s="228"/>
      <c r="J51" s="228"/>
      <c r="K51" s="228"/>
      <c r="L51" s="228"/>
      <c r="M51" s="228"/>
      <c r="N51" s="227"/>
      <c r="O51" s="227"/>
      <c r="P51" s="227"/>
      <c r="Q51" s="227"/>
      <c r="R51" s="228"/>
      <c r="S51" s="228"/>
      <c r="T51" s="228"/>
      <c r="U51" s="228"/>
      <c r="V51" s="228"/>
      <c r="W51" s="228"/>
      <c r="X51" s="228"/>
      <c r="Y51" s="217"/>
      <c r="Z51" s="217"/>
      <c r="AA51" s="217"/>
      <c r="AB51" s="217"/>
      <c r="AC51" s="217"/>
      <c r="AD51" s="217"/>
      <c r="AE51" s="217"/>
      <c r="AF51" s="217"/>
      <c r="AG51" s="217" t="s">
        <v>139</v>
      </c>
      <c r="AH51" s="217">
        <v>0</v>
      </c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</row>
    <row r="52" spans="1:60" outlineLevel="1">
      <c r="A52" s="224"/>
      <c r="B52" s="225"/>
      <c r="C52" s="262" t="s">
        <v>195</v>
      </c>
      <c r="D52" s="230"/>
      <c r="E52" s="231">
        <v>2.3039999999999998</v>
      </c>
      <c r="F52" s="228"/>
      <c r="G52" s="228"/>
      <c r="H52" s="228"/>
      <c r="I52" s="228"/>
      <c r="J52" s="228"/>
      <c r="K52" s="228"/>
      <c r="L52" s="228"/>
      <c r="M52" s="228"/>
      <c r="N52" s="227"/>
      <c r="O52" s="227"/>
      <c r="P52" s="227"/>
      <c r="Q52" s="227"/>
      <c r="R52" s="228"/>
      <c r="S52" s="228"/>
      <c r="T52" s="228"/>
      <c r="U52" s="228"/>
      <c r="V52" s="228"/>
      <c r="W52" s="228"/>
      <c r="X52" s="228"/>
      <c r="Y52" s="217"/>
      <c r="Z52" s="217"/>
      <c r="AA52" s="217"/>
      <c r="AB52" s="217"/>
      <c r="AC52" s="217"/>
      <c r="AD52" s="217"/>
      <c r="AE52" s="217"/>
      <c r="AF52" s="217"/>
      <c r="AG52" s="217" t="s">
        <v>139</v>
      </c>
      <c r="AH52" s="217">
        <v>0</v>
      </c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</row>
    <row r="53" spans="1:60">
      <c r="A53" s="233" t="s">
        <v>127</v>
      </c>
      <c r="B53" s="234" t="s">
        <v>75</v>
      </c>
      <c r="C53" s="259" t="s">
        <v>76</v>
      </c>
      <c r="D53" s="235"/>
      <c r="E53" s="236"/>
      <c r="F53" s="237"/>
      <c r="G53" s="237">
        <f>SUMIF(AG54:AG61,"&lt;&gt;NOR",G54:G61)</f>
        <v>0</v>
      </c>
      <c r="H53" s="237"/>
      <c r="I53" s="237">
        <f>SUM(I54:I61)</f>
        <v>0</v>
      </c>
      <c r="J53" s="237"/>
      <c r="K53" s="237">
        <f>SUM(K54:K61)</f>
        <v>0</v>
      </c>
      <c r="L53" s="237"/>
      <c r="M53" s="237">
        <f>SUM(M54:M61)</f>
        <v>0</v>
      </c>
      <c r="N53" s="236"/>
      <c r="O53" s="236">
        <f>SUM(O54:O61)</f>
        <v>4.66</v>
      </c>
      <c r="P53" s="236"/>
      <c r="Q53" s="236">
        <f>SUM(Q54:Q61)</f>
        <v>0</v>
      </c>
      <c r="R53" s="237"/>
      <c r="S53" s="237"/>
      <c r="T53" s="238"/>
      <c r="U53" s="232"/>
      <c r="V53" s="232">
        <f>SUM(V54:V61)</f>
        <v>103.95</v>
      </c>
      <c r="W53" s="232"/>
      <c r="X53" s="232"/>
      <c r="AG53" t="s">
        <v>128</v>
      </c>
    </row>
    <row r="54" spans="1:60" outlineLevel="1">
      <c r="A54" s="240">
        <v>13</v>
      </c>
      <c r="B54" s="241" t="s">
        <v>196</v>
      </c>
      <c r="C54" s="260" t="s">
        <v>197</v>
      </c>
      <c r="D54" s="242" t="s">
        <v>183</v>
      </c>
      <c r="E54" s="243">
        <v>77</v>
      </c>
      <c r="F54" s="244"/>
      <c r="G54" s="245">
        <f>ROUND(E54*F54,2)</f>
        <v>0</v>
      </c>
      <c r="H54" s="244"/>
      <c r="I54" s="245">
        <f>ROUND(E54*H54,2)</f>
        <v>0</v>
      </c>
      <c r="J54" s="244"/>
      <c r="K54" s="245">
        <f>ROUND(E54*J54,2)</f>
        <v>0</v>
      </c>
      <c r="L54" s="245">
        <v>21</v>
      </c>
      <c r="M54" s="245">
        <f>G54*(1+L54/100)</f>
        <v>0</v>
      </c>
      <c r="N54" s="243">
        <v>3.4610000000000002E-2</v>
      </c>
      <c r="O54" s="243">
        <f>ROUND(E54*N54,2)</f>
        <v>2.66</v>
      </c>
      <c r="P54" s="243">
        <v>0</v>
      </c>
      <c r="Q54" s="243">
        <f>ROUND(E54*P54,2)</f>
        <v>0</v>
      </c>
      <c r="R54" s="245" t="s">
        <v>187</v>
      </c>
      <c r="S54" s="245" t="s">
        <v>133</v>
      </c>
      <c r="T54" s="246" t="s">
        <v>133</v>
      </c>
      <c r="U54" s="228">
        <v>1.35</v>
      </c>
      <c r="V54" s="228">
        <f>ROUND(E54*U54,2)</f>
        <v>103.95</v>
      </c>
      <c r="W54" s="228"/>
      <c r="X54" s="228" t="s">
        <v>134</v>
      </c>
      <c r="Y54" s="217"/>
      <c r="Z54" s="217"/>
      <c r="AA54" s="217"/>
      <c r="AB54" s="217"/>
      <c r="AC54" s="217"/>
      <c r="AD54" s="217"/>
      <c r="AE54" s="217"/>
      <c r="AF54" s="217"/>
      <c r="AG54" s="217" t="s">
        <v>135</v>
      </c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</row>
    <row r="55" spans="1:60" outlineLevel="1">
      <c r="A55" s="224"/>
      <c r="B55" s="225"/>
      <c r="C55" s="261" t="s">
        <v>198</v>
      </c>
      <c r="D55" s="247"/>
      <c r="E55" s="247"/>
      <c r="F55" s="247"/>
      <c r="G55" s="247"/>
      <c r="H55" s="228"/>
      <c r="I55" s="228"/>
      <c r="J55" s="228"/>
      <c r="K55" s="228"/>
      <c r="L55" s="228"/>
      <c r="M55" s="228"/>
      <c r="N55" s="227"/>
      <c r="O55" s="227"/>
      <c r="P55" s="227"/>
      <c r="Q55" s="227"/>
      <c r="R55" s="228"/>
      <c r="S55" s="228"/>
      <c r="T55" s="228"/>
      <c r="U55" s="228"/>
      <c r="V55" s="228"/>
      <c r="W55" s="228"/>
      <c r="X55" s="228"/>
      <c r="Y55" s="217"/>
      <c r="Z55" s="217"/>
      <c r="AA55" s="217"/>
      <c r="AB55" s="217"/>
      <c r="AC55" s="217"/>
      <c r="AD55" s="217"/>
      <c r="AE55" s="217"/>
      <c r="AF55" s="217"/>
      <c r="AG55" s="217" t="s">
        <v>137</v>
      </c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</row>
    <row r="56" spans="1:60" outlineLevel="1">
      <c r="A56" s="224"/>
      <c r="B56" s="225"/>
      <c r="C56" s="262" t="s">
        <v>199</v>
      </c>
      <c r="D56" s="230"/>
      <c r="E56" s="231">
        <v>51</v>
      </c>
      <c r="F56" s="228"/>
      <c r="G56" s="228"/>
      <c r="H56" s="228"/>
      <c r="I56" s="228"/>
      <c r="J56" s="228"/>
      <c r="K56" s="228"/>
      <c r="L56" s="228"/>
      <c r="M56" s="228"/>
      <c r="N56" s="227"/>
      <c r="O56" s="227"/>
      <c r="P56" s="227"/>
      <c r="Q56" s="227"/>
      <c r="R56" s="228"/>
      <c r="S56" s="228"/>
      <c r="T56" s="228"/>
      <c r="U56" s="228"/>
      <c r="V56" s="228"/>
      <c r="W56" s="228"/>
      <c r="X56" s="228"/>
      <c r="Y56" s="217"/>
      <c r="Z56" s="217"/>
      <c r="AA56" s="217"/>
      <c r="AB56" s="217"/>
      <c r="AC56" s="217"/>
      <c r="AD56" s="217"/>
      <c r="AE56" s="217"/>
      <c r="AF56" s="217"/>
      <c r="AG56" s="217" t="s">
        <v>139</v>
      </c>
      <c r="AH56" s="217">
        <v>0</v>
      </c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</row>
    <row r="57" spans="1:60" outlineLevel="1">
      <c r="A57" s="224"/>
      <c r="B57" s="225"/>
      <c r="C57" s="262" t="s">
        <v>200</v>
      </c>
      <c r="D57" s="230"/>
      <c r="E57" s="231">
        <v>26</v>
      </c>
      <c r="F57" s="228"/>
      <c r="G57" s="228"/>
      <c r="H57" s="228"/>
      <c r="I57" s="228"/>
      <c r="J57" s="228"/>
      <c r="K57" s="228"/>
      <c r="L57" s="228"/>
      <c r="M57" s="228"/>
      <c r="N57" s="227"/>
      <c r="O57" s="227"/>
      <c r="P57" s="227"/>
      <c r="Q57" s="227"/>
      <c r="R57" s="228"/>
      <c r="S57" s="228"/>
      <c r="T57" s="228"/>
      <c r="U57" s="228"/>
      <c r="V57" s="228"/>
      <c r="W57" s="228"/>
      <c r="X57" s="228"/>
      <c r="Y57" s="217"/>
      <c r="Z57" s="217"/>
      <c r="AA57" s="217"/>
      <c r="AB57" s="217"/>
      <c r="AC57" s="217"/>
      <c r="AD57" s="217"/>
      <c r="AE57" s="217"/>
      <c r="AF57" s="217"/>
      <c r="AG57" s="217" t="s">
        <v>139</v>
      </c>
      <c r="AH57" s="217">
        <v>0</v>
      </c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</row>
    <row r="58" spans="1:60" outlineLevel="1">
      <c r="A58" s="249">
        <v>14</v>
      </c>
      <c r="B58" s="250" t="s">
        <v>201</v>
      </c>
      <c r="C58" s="264" t="s">
        <v>202</v>
      </c>
      <c r="D58" s="251" t="s">
        <v>203</v>
      </c>
      <c r="E58" s="252">
        <v>10</v>
      </c>
      <c r="F58" s="253"/>
      <c r="G58" s="254">
        <f>ROUND(E58*F58,2)</f>
        <v>0</v>
      </c>
      <c r="H58" s="253"/>
      <c r="I58" s="254">
        <f>ROUND(E58*H58,2)</f>
        <v>0</v>
      </c>
      <c r="J58" s="253"/>
      <c r="K58" s="254">
        <f>ROUND(E58*J58,2)</f>
        <v>0</v>
      </c>
      <c r="L58" s="254">
        <v>21</v>
      </c>
      <c r="M58" s="254">
        <f>G58*(1+L58/100)</f>
        <v>0</v>
      </c>
      <c r="N58" s="252">
        <v>0.2</v>
      </c>
      <c r="O58" s="252">
        <f>ROUND(E58*N58,2)</f>
        <v>2</v>
      </c>
      <c r="P58" s="252">
        <v>0</v>
      </c>
      <c r="Q58" s="252">
        <f>ROUND(E58*P58,2)</f>
        <v>0</v>
      </c>
      <c r="R58" s="254"/>
      <c r="S58" s="254" t="s">
        <v>178</v>
      </c>
      <c r="T58" s="255" t="s">
        <v>179</v>
      </c>
      <c r="U58" s="228">
        <v>0</v>
      </c>
      <c r="V58" s="228">
        <f>ROUND(E58*U58,2)</f>
        <v>0</v>
      </c>
      <c r="W58" s="228"/>
      <c r="X58" s="228" t="s">
        <v>134</v>
      </c>
      <c r="Y58" s="217"/>
      <c r="Z58" s="217"/>
      <c r="AA58" s="217"/>
      <c r="AB58" s="217"/>
      <c r="AC58" s="217"/>
      <c r="AD58" s="217"/>
      <c r="AE58" s="217"/>
      <c r="AF58" s="217"/>
      <c r="AG58" s="217" t="s">
        <v>135</v>
      </c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</row>
    <row r="59" spans="1:60" ht="20.399999999999999" outlineLevel="1">
      <c r="A59" s="249">
        <v>15</v>
      </c>
      <c r="B59" s="250" t="s">
        <v>204</v>
      </c>
      <c r="C59" s="264" t="s">
        <v>205</v>
      </c>
      <c r="D59" s="251" t="s">
        <v>203</v>
      </c>
      <c r="E59" s="252">
        <v>1</v>
      </c>
      <c r="F59" s="253"/>
      <c r="G59" s="254">
        <f>ROUND(E59*F59,2)</f>
        <v>0</v>
      </c>
      <c r="H59" s="253"/>
      <c r="I59" s="254">
        <f>ROUND(E59*H59,2)</f>
        <v>0</v>
      </c>
      <c r="J59" s="253"/>
      <c r="K59" s="254">
        <f>ROUND(E59*J59,2)</f>
        <v>0</v>
      </c>
      <c r="L59" s="254">
        <v>21</v>
      </c>
      <c r="M59" s="254">
        <f>G59*(1+L59/100)</f>
        <v>0</v>
      </c>
      <c r="N59" s="252">
        <v>0</v>
      </c>
      <c r="O59" s="252">
        <f>ROUND(E59*N59,2)</f>
        <v>0</v>
      </c>
      <c r="P59" s="252">
        <v>0</v>
      </c>
      <c r="Q59" s="252">
        <f>ROUND(E59*P59,2)</f>
        <v>0</v>
      </c>
      <c r="R59" s="254"/>
      <c r="S59" s="254" t="s">
        <v>178</v>
      </c>
      <c r="T59" s="255" t="s">
        <v>179</v>
      </c>
      <c r="U59" s="228">
        <v>0</v>
      </c>
      <c r="V59" s="228">
        <f>ROUND(E59*U59,2)</f>
        <v>0</v>
      </c>
      <c r="W59" s="228"/>
      <c r="X59" s="228" t="s">
        <v>206</v>
      </c>
      <c r="Y59" s="217"/>
      <c r="Z59" s="217"/>
      <c r="AA59" s="217"/>
      <c r="AB59" s="217"/>
      <c r="AC59" s="217"/>
      <c r="AD59" s="217"/>
      <c r="AE59" s="217"/>
      <c r="AF59" s="217"/>
      <c r="AG59" s="217" t="s">
        <v>207</v>
      </c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</row>
    <row r="60" spans="1:60" ht="20.399999999999999" outlineLevel="1">
      <c r="A60" s="249">
        <v>16</v>
      </c>
      <c r="B60" s="250" t="s">
        <v>208</v>
      </c>
      <c r="C60" s="264" t="s">
        <v>209</v>
      </c>
      <c r="D60" s="251" t="s">
        <v>203</v>
      </c>
      <c r="E60" s="252">
        <v>2</v>
      </c>
      <c r="F60" s="253"/>
      <c r="G60" s="254">
        <f>ROUND(E60*F60,2)</f>
        <v>0</v>
      </c>
      <c r="H60" s="253"/>
      <c r="I60" s="254">
        <f>ROUND(E60*H60,2)</f>
        <v>0</v>
      </c>
      <c r="J60" s="253"/>
      <c r="K60" s="254">
        <f>ROUND(E60*J60,2)</f>
        <v>0</v>
      </c>
      <c r="L60" s="254">
        <v>21</v>
      </c>
      <c r="M60" s="254">
        <f>G60*(1+L60/100)</f>
        <v>0</v>
      </c>
      <c r="N60" s="252">
        <v>0</v>
      </c>
      <c r="O60" s="252">
        <f>ROUND(E60*N60,2)</f>
        <v>0</v>
      </c>
      <c r="P60" s="252">
        <v>0</v>
      </c>
      <c r="Q60" s="252">
        <f>ROUND(E60*P60,2)</f>
        <v>0</v>
      </c>
      <c r="R60" s="254"/>
      <c r="S60" s="254" t="s">
        <v>178</v>
      </c>
      <c r="T60" s="255" t="s">
        <v>179</v>
      </c>
      <c r="U60" s="228">
        <v>0</v>
      </c>
      <c r="V60" s="228">
        <f>ROUND(E60*U60,2)</f>
        <v>0</v>
      </c>
      <c r="W60" s="228"/>
      <c r="X60" s="228" t="s">
        <v>206</v>
      </c>
      <c r="Y60" s="217"/>
      <c r="Z60" s="217"/>
      <c r="AA60" s="217"/>
      <c r="AB60" s="217"/>
      <c r="AC60" s="217"/>
      <c r="AD60" s="217"/>
      <c r="AE60" s="217"/>
      <c r="AF60" s="217"/>
      <c r="AG60" s="217" t="s">
        <v>207</v>
      </c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</row>
    <row r="61" spans="1:60" ht="20.399999999999999" outlineLevel="1">
      <c r="A61" s="249">
        <v>17</v>
      </c>
      <c r="B61" s="250" t="s">
        <v>210</v>
      </c>
      <c r="C61" s="264" t="s">
        <v>211</v>
      </c>
      <c r="D61" s="251" t="s">
        <v>203</v>
      </c>
      <c r="E61" s="252">
        <v>1</v>
      </c>
      <c r="F61" s="253"/>
      <c r="G61" s="254">
        <f>ROUND(E61*F61,2)</f>
        <v>0</v>
      </c>
      <c r="H61" s="253"/>
      <c r="I61" s="254">
        <f>ROUND(E61*H61,2)</f>
        <v>0</v>
      </c>
      <c r="J61" s="253"/>
      <c r="K61" s="254">
        <f>ROUND(E61*J61,2)</f>
        <v>0</v>
      </c>
      <c r="L61" s="254">
        <v>21</v>
      </c>
      <c r="M61" s="254">
        <f>G61*(1+L61/100)</f>
        <v>0</v>
      </c>
      <c r="N61" s="252">
        <v>0</v>
      </c>
      <c r="O61" s="252">
        <f>ROUND(E61*N61,2)</f>
        <v>0</v>
      </c>
      <c r="P61" s="252">
        <v>0</v>
      </c>
      <c r="Q61" s="252">
        <f>ROUND(E61*P61,2)</f>
        <v>0</v>
      </c>
      <c r="R61" s="254"/>
      <c r="S61" s="254" t="s">
        <v>178</v>
      </c>
      <c r="T61" s="255" t="s">
        <v>179</v>
      </c>
      <c r="U61" s="228">
        <v>0</v>
      </c>
      <c r="V61" s="228">
        <f>ROUND(E61*U61,2)</f>
        <v>0</v>
      </c>
      <c r="W61" s="228"/>
      <c r="X61" s="228" t="s">
        <v>206</v>
      </c>
      <c r="Y61" s="217"/>
      <c r="Z61" s="217"/>
      <c r="AA61" s="217"/>
      <c r="AB61" s="217"/>
      <c r="AC61" s="217"/>
      <c r="AD61" s="217"/>
      <c r="AE61" s="217"/>
      <c r="AF61" s="217"/>
      <c r="AG61" s="217" t="s">
        <v>207</v>
      </c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</row>
    <row r="62" spans="1:60">
      <c r="A62" s="233" t="s">
        <v>127</v>
      </c>
      <c r="B62" s="234" t="s">
        <v>77</v>
      </c>
      <c r="C62" s="259" t="s">
        <v>78</v>
      </c>
      <c r="D62" s="235"/>
      <c r="E62" s="236"/>
      <c r="F62" s="237"/>
      <c r="G62" s="237">
        <f>SUMIF(AG63:AG81,"&lt;&gt;NOR",G63:G81)</f>
        <v>0</v>
      </c>
      <c r="H62" s="237"/>
      <c r="I62" s="237">
        <f>SUM(I63:I81)</f>
        <v>0</v>
      </c>
      <c r="J62" s="237"/>
      <c r="K62" s="237">
        <f>SUM(K63:K81)</f>
        <v>0</v>
      </c>
      <c r="L62" s="237"/>
      <c r="M62" s="237">
        <f>SUM(M63:M81)</f>
        <v>0</v>
      </c>
      <c r="N62" s="236"/>
      <c r="O62" s="236">
        <f>SUM(O63:O81)</f>
        <v>33.909999999999997</v>
      </c>
      <c r="P62" s="236"/>
      <c r="Q62" s="236">
        <f>SUM(Q63:Q81)</f>
        <v>0</v>
      </c>
      <c r="R62" s="237"/>
      <c r="S62" s="237"/>
      <c r="T62" s="238"/>
      <c r="U62" s="232"/>
      <c r="V62" s="232">
        <f>SUM(V63:V81)</f>
        <v>39.11</v>
      </c>
      <c r="W62" s="232"/>
      <c r="X62" s="232"/>
      <c r="AG62" t="s">
        <v>128</v>
      </c>
    </row>
    <row r="63" spans="1:60" outlineLevel="1">
      <c r="A63" s="240">
        <v>18</v>
      </c>
      <c r="B63" s="241" t="s">
        <v>212</v>
      </c>
      <c r="C63" s="260" t="s">
        <v>213</v>
      </c>
      <c r="D63" s="242" t="s">
        <v>131</v>
      </c>
      <c r="E63" s="243">
        <v>58.12</v>
      </c>
      <c r="F63" s="244"/>
      <c r="G63" s="245">
        <f>ROUND(E63*F63,2)</f>
        <v>0</v>
      </c>
      <c r="H63" s="244"/>
      <c r="I63" s="245">
        <f>ROUND(E63*H63,2)</f>
        <v>0</v>
      </c>
      <c r="J63" s="244"/>
      <c r="K63" s="245">
        <f>ROUND(E63*J63,2)</f>
        <v>0</v>
      </c>
      <c r="L63" s="245">
        <v>21</v>
      </c>
      <c r="M63" s="245">
        <f>G63*(1+L63/100)</f>
        <v>0</v>
      </c>
      <c r="N63" s="243">
        <v>0.43</v>
      </c>
      <c r="O63" s="243">
        <f>ROUND(E63*N63,2)</f>
        <v>24.99</v>
      </c>
      <c r="P63" s="243">
        <v>0</v>
      </c>
      <c r="Q63" s="243">
        <f>ROUND(E63*P63,2)</f>
        <v>0</v>
      </c>
      <c r="R63" s="245" t="s">
        <v>132</v>
      </c>
      <c r="S63" s="245" t="s">
        <v>133</v>
      </c>
      <c r="T63" s="246" t="s">
        <v>133</v>
      </c>
      <c r="U63" s="228">
        <v>2.8000000000000001E-2</v>
      </c>
      <c r="V63" s="228">
        <f>ROUND(E63*U63,2)</f>
        <v>1.63</v>
      </c>
      <c r="W63" s="228"/>
      <c r="X63" s="228" t="s">
        <v>134</v>
      </c>
      <c r="Y63" s="217"/>
      <c r="Z63" s="217"/>
      <c r="AA63" s="217"/>
      <c r="AB63" s="217"/>
      <c r="AC63" s="217"/>
      <c r="AD63" s="217"/>
      <c r="AE63" s="217"/>
      <c r="AF63" s="217"/>
      <c r="AG63" s="217" t="s">
        <v>135</v>
      </c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</row>
    <row r="64" spans="1:60" outlineLevel="1">
      <c r="A64" s="224"/>
      <c r="B64" s="225"/>
      <c r="C64" s="261" t="s">
        <v>214</v>
      </c>
      <c r="D64" s="247"/>
      <c r="E64" s="247"/>
      <c r="F64" s="247"/>
      <c r="G64" s="247"/>
      <c r="H64" s="228"/>
      <c r="I64" s="228"/>
      <c r="J64" s="228"/>
      <c r="K64" s="228"/>
      <c r="L64" s="228"/>
      <c r="M64" s="228"/>
      <c r="N64" s="227"/>
      <c r="O64" s="227"/>
      <c r="P64" s="227"/>
      <c r="Q64" s="227"/>
      <c r="R64" s="228"/>
      <c r="S64" s="228"/>
      <c r="T64" s="228"/>
      <c r="U64" s="228"/>
      <c r="V64" s="228"/>
      <c r="W64" s="228"/>
      <c r="X64" s="228"/>
      <c r="Y64" s="217"/>
      <c r="Z64" s="217"/>
      <c r="AA64" s="217"/>
      <c r="AB64" s="217"/>
      <c r="AC64" s="217"/>
      <c r="AD64" s="217"/>
      <c r="AE64" s="217"/>
      <c r="AF64" s="217"/>
      <c r="AG64" s="217" t="s">
        <v>137</v>
      </c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</row>
    <row r="65" spans="1:60" outlineLevel="1">
      <c r="A65" s="224"/>
      <c r="B65" s="225"/>
      <c r="C65" s="262" t="s">
        <v>167</v>
      </c>
      <c r="D65" s="230"/>
      <c r="E65" s="231">
        <v>14.79</v>
      </c>
      <c r="F65" s="228"/>
      <c r="G65" s="228"/>
      <c r="H65" s="228"/>
      <c r="I65" s="228"/>
      <c r="J65" s="228"/>
      <c r="K65" s="228"/>
      <c r="L65" s="228"/>
      <c r="M65" s="228"/>
      <c r="N65" s="227"/>
      <c r="O65" s="227"/>
      <c r="P65" s="227"/>
      <c r="Q65" s="227"/>
      <c r="R65" s="228"/>
      <c r="S65" s="228"/>
      <c r="T65" s="228"/>
      <c r="U65" s="228"/>
      <c r="V65" s="228"/>
      <c r="W65" s="228"/>
      <c r="X65" s="228"/>
      <c r="Y65" s="217"/>
      <c r="Z65" s="217"/>
      <c r="AA65" s="217"/>
      <c r="AB65" s="217"/>
      <c r="AC65" s="217"/>
      <c r="AD65" s="217"/>
      <c r="AE65" s="217"/>
      <c r="AF65" s="217"/>
      <c r="AG65" s="217" t="s">
        <v>139</v>
      </c>
      <c r="AH65" s="217">
        <v>0</v>
      </c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</row>
    <row r="66" spans="1:60" outlineLevel="1">
      <c r="A66" s="224"/>
      <c r="B66" s="225"/>
      <c r="C66" s="262" t="s">
        <v>168</v>
      </c>
      <c r="D66" s="230"/>
      <c r="E66" s="231">
        <v>22.33</v>
      </c>
      <c r="F66" s="228"/>
      <c r="G66" s="228"/>
      <c r="H66" s="228"/>
      <c r="I66" s="228"/>
      <c r="J66" s="228"/>
      <c r="K66" s="228"/>
      <c r="L66" s="228"/>
      <c r="M66" s="228"/>
      <c r="N66" s="227"/>
      <c r="O66" s="227"/>
      <c r="P66" s="227"/>
      <c r="Q66" s="227"/>
      <c r="R66" s="228"/>
      <c r="S66" s="228"/>
      <c r="T66" s="228"/>
      <c r="U66" s="228"/>
      <c r="V66" s="228"/>
      <c r="W66" s="228"/>
      <c r="X66" s="228"/>
      <c r="Y66" s="217"/>
      <c r="Z66" s="217"/>
      <c r="AA66" s="217"/>
      <c r="AB66" s="217"/>
      <c r="AC66" s="217"/>
      <c r="AD66" s="217"/>
      <c r="AE66" s="217"/>
      <c r="AF66" s="217"/>
      <c r="AG66" s="217" t="s">
        <v>139</v>
      </c>
      <c r="AH66" s="217">
        <v>0</v>
      </c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</row>
    <row r="67" spans="1:60" outlineLevel="1">
      <c r="A67" s="224"/>
      <c r="B67" s="225"/>
      <c r="C67" s="262" t="s">
        <v>169</v>
      </c>
      <c r="D67" s="230"/>
      <c r="E67" s="231">
        <v>11</v>
      </c>
      <c r="F67" s="228"/>
      <c r="G67" s="228"/>
      <c r="H67" s="228"/>
      <c r="I67" s="228"/>
      <c r="J67" s="228"/>
      <c r="K67" s="228"/>
      <c r="L67" s="228"/>
      <c r="M67" s="228"/>
      <c r="N67" s="227"/>
      <c r="O67" s="227"/>
      <c r="P67" s="227"/>
      <c r="Q67" s="227"/>
      <c r="R67" s="228"/>
      <c r="S67" s="228"/>
      <c r="T67" s="228"/>
      <c r="U67" s="228"/>
      <c r="V67" s="228"/>
      <c r="W67" s="228"/>
      <c r="X67" s="228"/>
      <c r="Y67" s="217"/>
      <c r="Z67" s="217"/>
      <c r="AA67" s="217"/>
      <c r="AB67" s="217"/>
      <c r="AC67" s="217"/>
      <c r="AD67" s="217"/>
      <c r="AE67" s="217"/>
      <c r="AF67" s="217"/>
      <c r="AG67" s="217" t="s">
        <v>139</v>
      </c>
      <c r="AH67" s="217">
        <v>0</v>
      </c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</row>
    <row r="68" spans="1:60" outlineLevel="1">
      <c r="A68" s="224"/>
      <c r="B68" s="225"/>
      <c r="C68" s="262" t="s">
        <v>170</v>
      </c>
      <c r="D68" s="230"/>
      <c r="E68" s="231">
        <v>10</v>
      </c>
      <c r="F68" s="228"/>
      <c r="G68" s="228"/>
      <c r="H68" s="228"/>
      <c r="I68" s="228"/>
      <c r="J68" s="228"/>
      <c r="K68" s="228"/>
      <c r="L68" s="228"/>
      <c r="M68" s="228"/>
      <c r="N68" s="227"/>
      <c r="O68" s="227"/>
      <c r="P68" s="227"/>
      <c r="Q68" s="227"/>
      <c r="R68" s="228"/>
      <c r="S68" s="228"/>
      <c r="T68" s="228"/>
      <c r="U68" s="228"/>
      <c r="V68" s="228"/>
      <c r="W68" s="228"/>
      <c r="X68" s="228"/>
      <c r="Y68" s="217"/>
      <c r="Z68" s="217"/>
      <c r="AA68" s="217"/>
      <c r="AB68" s="217"/>
      <c r="AC68" s="217"/>
      <c r="AD68" s="217"/>
      <c r="AE68" s="217"/>
      <c r="AF68" s="217"/>
      <c r="AG68" s="217" t="s">
        <v>139</v>
      </c>
      <c r="AH68" s="217">
        <v>0</v>
      </c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</row>
    <row r="69" spans="1:60" outlineLevel="1">
      <c r="A69" s="240">
        <v>19</v>
      </c>
      <c r="B69" s="241" t="s">
        <v>215</v>
      </c>
      <c r="C69" s="260" t="s">
        <v>216</v>
      </c>
      <c r="D69" s="242" t="s">
        <v>131</v>
      </c>
      <c r="E69" s="243">
        <v>11</v>
      </c>
      <c r="F69" s="244"/>
      <c r="G69" s="245">
        <f>ROUND(E69*F69,2)</f>
        <v>0</v>
      </c>
      <c r="H69" s="244"/>
      <c r="I69" s="245">
        <f>ROUND(E69*H69,2)</f>
        <v>0</v>
      </c>
      <c r="J69" s="244"/>
      <c r="K69" s="245">
        <f>ROUND(E69*J69,2)</f>
        <v>0</v>
      </c>
      <c r="L69" s="245">
        <v>21</v>
      </c>
      <c r="M69" s="245">
        <f>G69*(1+L69/100)</f>
        <v>0</v>
      </c>
      <c r="N69" s="243">
        <v>0.11</v>
      </c>
      <c r="O69" s="243">
        <f>ROUND(E69*N69,2)</f>
        <v>1.21</v>
      </c>
      <c r="P69" s="243">
        <v>0</v>
      </c>
      <c r="Q69" s="243">
        <f>ROUND(E69*P69,2)</f>
        <v>0</v>
      </c>
      <c r="R69" s="245" t="s">
        <v>132</v>
      </c>
      <c r="S69" s="245" t="s">
        <v>133</v>
      </c>
      <c r="T69" s="246" t="s">
        <v>133</v>
      </c>
      <c r="U69" s="228">
        <v>1.135</v>
      </c>
      <c r="V69" s="228">
        <f>ROUND(E69*U69,2)</f>
        <v>12.49</v>
      </c>
      <c r="W69" s="228"/>
      <c r="X69" s="228" t="s">
        <v>134</v>
      </c>
      <c r="Y69" s="217"/>
      <c r="Z69" s="217"/>
      <c r="AA69" s="217"/>
      <c r="AB69" s="217"/>
      <c r="AC69" s="217"/>
      <c r="AD69" s="217"/>
      <c r="AE69" s="217"/>
      <c r="AF69" s="217"/>
      <c r="AG69" s="217" t="s">
        <v>135</v>
      </c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</row>
    <row r="70" spans="1:60" outlineLevel="1">
      <c r="A70" s="224"/>
      <c r="B70" s="225"/>
      <c r="C70" s="261" t="s">
        <v>217</v>
      </c>
      <c r="D70" s="247"/>
      <c r="E70" s="247"/>
      <c r="F70" s="247"/>
      <c r="G70" s="247"/>
      <c r="H70" s="228"/>
      <c r="I70" s="228"/>
      <c r="J70" s="228"/>
      <c r="K70" s="228"/>
      <c r="L70" s="228"/>
      <c r="M70" s="228"/>
      <c r="N70" s="227"/>
      <c r="O70" s="227"/>
      <c r="P70" s="227"/>
      <c r="Q70" s="227"/>
      <c r="R70" s="228"/>
      <c r="S70" s="228"/>
      <c r="T70" s="228"/>
      <c r="U70" s="228"/>
      <c r="V70" s="228"/>
      <c r="W70" s="228"/>
      <c r="X70" s="228"/>
      <c r="Y70" s="217"/>
      <c r="Z70" s="217"/>
      <c r="AA70" s="217"/>
      <c r="AB70" s="217"/>
      <c r="AC70" s="217"/>
      <c r="AD70" s="217"/>
      <c r="AE70" s="217"/>
      <c r="AF70" s="217"/>
      <c r="AG70" s="217" t="s">
        <v>137</v>
      </c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56" t="str">
        <f>C70</f>
        <v>s provedením lože do 50 mm, s vyplněním spár, s dvojím beraněním a se smetením přebytečného materiálu na krajnici</v>
      </c>
      <c r="BB70" s="217"/>
      <c r="BC70" s="217"/>
      <c r="BD70" s="217"/>
      <c r="BE70" s="217"/>
      <c r="BF70" s="217"/>
      <c r="BG70" s="217"/>
      <c r="BH70" s="217"/>
    </row>
    <row r="71" spans="1:60" outlineLevel="1">
      <c r="A71" s="224"/>
      <c r="B71" s="225"/>
      <c r="C71" s="262" t="s">
        <v>218</v>
      </c>
      <c r="D71" s="230"/>
      <c r="E71" s="231">
        <v>11</v>
      </c>
      <c r="F71" s="228"/>
      <c r="G71" s="228"/>
      <c r="H71" s="228"/>
      <c r="I71" s="228"/>
      <c r="J71" s="228"/>
      <c r="K71" s="228"/>
      <c r="L71" s="228"/>
      <c r="M71" s="228"/>
      <c r="N71" s="227"/>
      <c r="O71" s="227"/>
      <c r="P71" s="227"/>
      <c r="Q71" s="227"/>
      <c r="R71" s="228"/>
      <c r="S71" s="228"/>
      <c r="T71" s="228"/>
      <c r="U71" s="228"/>
      <c r="V71" s="228"/>
      <c r="W71" s="228"/>
      <c r="X71" s="228"/>
      <c r="Y71" s="217"/>
      <c r="Z71" s="217"/>
      <c r="AA71" s="217"/>
      <c r="AB71" s="217"/>
      <c r="AC71" s="217"/>
      <c r="AD71" s="217"/>
      <c r="AE71" s="217"/>
      <c r="AF71" s="217"/>
      <c r="AG71" s="217" t="s">
        <v>139</v>
      </c>
      <c r="AH71" s="217">
        <v>0</v>
      </c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</row>
    <row r="72" spans="1:60" ht="20.399999999999999" outlineLevel="1">
      <c r="A72" s="240">
        <v>20</v>
      </c>
      <c r="B72" s="241" t="s">
        <v>219</v>
      </c>
      <c r="C72" s="260" t="s">
        <v>220</v>
      </c>
      <c r="D72" s="242" t="s">
        <v>131</v>
      </c>
      <c r="E72" s="243">
        <v>10</v>
      </c>
      <c r="F72" s="244"/>
      <c r="G72" s="245">
        <f>ROUND(E72*F72,2)</f>
        <v>0</v>
      </c>
      <c r="H72" s="244"/>
      <c r="I72" s="245">
        <f>ROUND(E72*H72,2)</f>
        <v>0</v>
      </c>
      <c r="J72" s="244"/>
      <c r="K72" s="245">
        <f>ROUND(E72*J72,2)</f>
        <v>0</v>
      </c>
      <c r="L72" s="245">
        <v>21</v>
      </c>
      <c r="M72" s="245">
        <f>G72*(1+L72/100)</f>
        <v>0</v>
      </c>
      <c r="N72" s="243">
        <v>0.58020000000000005</v>
      </c>
      <c r="O72" s="243">
        <f>ROUND(E72*N72,2)</f>
        <v>5.8</v>
      </c>
      <c r="P72" s="243">
        <v>0</v>
      </c>
      <c r="Q72" s="243">
        <f>ROUND(E72*P72,2)</f>
        <v>0</v>
      </c>
      <c r="R72" s="245" t="s">
        <v>132</v>
      </c>
      <c r="S72" s="245" t="s">
        <v>133</v>
      </c>
      <c r="T72" s="246" t="s">
        <v>133</v>
      </c>
      <c r="U72" s="228">
        <v>0.67200000000000004</v>
      </c>
      <c r="V72" s="228">
        <f>ROUND(E72*U72,2)</f>
        <v>6.72</v>
      </c>
      <c r="W72" s="228"/>
      <c r="X72" s="228" t="s">
        <v>134</v>
      </c>
      <c r="Y72" s="217"/>
      <c r="Z72" s="217"/>
      <c r="AA72" s="217"/>
      <c r="AB72" s="217"/>
      <c r="AC72" s="217"/>
      <c r="AD72" s="217"/>
      <c r="AE72" s="217"/>
      <c r="AF72" s="217"/>
      <c r="AG72" s="217" t="s">
        <v>135</v>
      </c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</row>
    <row r="73" spans="1:60" outlineLevel="1">
      <c r="A73" s="224"/>
      <c r="B73" s="225"/>
      <c r="C73" s="261" t="s">
        <v>221</v>
      </c>
      <c r="D73" s="247"/>
      <c r="E73" s="247"/>
      <c r="F73" s="247"/>
      <c r="G73" s="247"/>
      <c r="H73" s="228"/>
      <c r="I73" s="228"/>
      <c r="J73" s="228"/>
      <c r="K73" s="228"/>
      <c r="L73" s="228"/>
      <c r="M73" s="228"/>
      <c r="N73" s="227"/>
      <c r="O73" s="227"/>
      <c r="P73" s="227"/>
      <c r="Q73" s="227"/>
      <c r="R73" s="228"/>
      <c r="S73" s="228"/>
      <c r="T73" s="228"/>
      <c r="U73" s="228"/>
      <c r="V73" s="228"/>
      <c r="W73" s="228"/>
      <c r="X73" s="228"/>
      <c r="Y73" s="217"/>
      <c r="Z73" s="217"/>
      <c r="AA73" s="217"/>
      <c r="AB73" s="217"/>
      <c r="AC73" s="217"/>
      <c r="AD73" s="217"/>
      <c r="AE73" s="217"/>
      <c r="AF73" s="217"/>
      <c r="AG73" s="217" t="s">
        <v>137</v>
      </c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56" t="str">
        <f>C73</f>
        <v>lomařsky upraveného rigolového, bez vyplnění spár v ploše vodorovné nebo ve sklonu, s provedením lože tl. 50 mm</v>
      </c>
      <c r="BB73" s="217"/>
      <c r="BC73" s="217"/>
      <c r="BD73" s="217"/>
      <c r="BE73" s="217"/>
      <c r="BF73" s="217"/>
      <c r="BG73" s="217"/>
      <c r="BH73" s="217"/>
    </row>
    <row r="74" spans="1:60" outlineLevel="1">
      <c r="A74" s="224"/>
      <c r="B74" s="225"/>
      <c r="C74" s="262" t="s">
        <v>138</v>
      </c>
      <c r="D74" s="230"/>
      <c r="E74" s="231">
        <v>10</v>
      </c>
      <c r="F74" s="228"/>
      <c r="G74" s="228"/>
      <c r="H74" s="228"/>
      <c r="I74" s="228"/>
      <c r="J74" s="228"/>
      <c r="K74" s="228"/>
      <c r="L74" s="228"/>
      <c r="M74" s="228"/>
      <c r="N74" s="227"/>
      <c r="O74" s="227"/>
      <c r="P74" s="227"/>
      <c r="Q74" s="227"/>
      <c r="R74" s="228"/>
      <c r="S74" s="228"/>
      <c r="T74" s="228"/>
      <c r="U74" s="228"/>
      <c r="V74" s="228"/>
      <c r="W74" s="228"/>
      <c r="X74" s="228"/>
      <c r="Y74" s="217"/>
      <c r="Z74" s="217"/>
      <c r="AA74" s="217"/>
      <c r="AB74" s="217"/>
      <c r="AC74" s="217"/>
      <c r="AD74" s="217"/>
      <c r="AE74" s="217"/>
      <c r="AF74" s="217"/>
      <c r="AG74" s="217" t="s">
        <v>139</v>
      </c>
      <c r="AH74" s="217">
        <v>0</v>
      </c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</row>
    <row r="75" spans="1:60" outlineLevel="1">
      <c r="A75" s="240">
        <v>21</v>
      </c>
      <c r="B75" s="241" t="s">
        <v>222</v>
      </c>
      <c r="C75" s="260" t="s">
        <v>223</v>
      </c>
      <c r="D75" s="242" t="s">
        <v>131</v>
      </c>
      <c r="E75" s="243">
        <v>22.33</v>
      </c>
      <c r="F75" s="244"/>
      <c r="G75" s="245">
        <f>ROUND(E75*F75,2)</f>
        <v>0</v>
      </c>
      <c r="H75" s="244"/>
      <c r="I75" s="245">
        <f>ROUND(E75*H75,2)</f>
        <v>0</v>
      </c>
      <c r="J75" s="244"/>
      <c r="K75" s="245">
        <f>ROUND(E75*J75,2)</f>
        <v>0</v>
      </c>
      <c r="L75" s="245">
        <v>21</v>
      </c>
      <c r="M75" s="245">
        <f>G75*(1+L75/100)</f>
        <v>0</v>
      </c>
      <c r="N75" s="243">
        <v>7.4099999999999999E-2</v>
      </c>
      <c r="O75" s="243">
        <f>ROUND(E75*N75,2)</f>
        <v>1.65</v>
      </c>
      <c r="P75" s="243">
        <v>0</v>
      </c>
      <c r="Q75" s="243">
        <f>ROUND(E75*P75,2)</f>
        <v>0</v>
      </c>
      <c r="R75" s="245" t="s">
        <v>132</v>
      </c>
      <c r="S75" s="245" t="s">
        <v>133</v>
      </c>
      <c r="T75" s="246" t="s">
        <v>133</v>
      </c>
      <c r="U75" s="228">
        <v>0.81799999999999995</v>
      </c>
      <c r="V75" s="228">
        <f>ROUND(E75*U75,2)</f>
        <v>18.27</v>
      </c>
      <c r="W75" s="228"/>
      <c r="X75" s="228" t="s">
        <v>134</v>
      </c>
      <c r="Y75" s="217"/>
      <c r="Z75" s="217"/>
      <c r="AA75" s="217"/>
      <c r="AB75" s="217"/>
      <c r="AC75" s="217"/>
      <c r="AD75" s="217"/>
      <c r="AE75" s="217"/>
      <c r="AF75" s="217"/>
      <c r="AG75" s="217" t="s">
        <v>135</v>
      </c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</row>
    <row r="76" spans="1:60" ht="21" outlineLevel="1">
      <c r="A76" s="224"/>
      <c r="B76" s="225"/>
      <c r="C76" s="261" t="s">
        <v>224</v>
      </c>
      <c r="D76" s="247"/>
      <c r="E76" s="247"/>
      <c r="F76" s="247"/>
      <c r="G76" s="247"/>
      <c r="H76" s="228"/>
      <c r="I76" s="228"/>
      <c r="J76" s="228"/>
      <c r="K76" s="228"/>
      <c r="L76" s="228"/>
      <c r="M76" s="228"/>
      <c r="N76" s="227"/>
      <c r="O76" s="227"/>
      <c r="P76" s="227"/>
      <c r="Q76" s="227"/>
      <c r="R76" s="228"/>
      <c r="S76" s="228"/>
      <c r="T76" s="228"/>
      <c r="U76" s="228"/>
      <c r="V76" s="228"/>
      <c r="W76" s="228"/>
      <c r="X76" s="228"/>
      <c r="Y76" s="217"/>
      <c r="Z76" s="217"/>
      <c r="AA76" s="217"/>
      <c r="AB76" s="217"/>
      <c r="AC76" s="217"/>
      <c r="AD76" s="217"/>
      <c r="AE76" s="217"/>
      <c r="AF76" s="217"/>
      <c r="AG76" s="217" t="s">
        <v>137</v>
      </c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56" t="str">
        <f>C76</f>
        <v>s provedením lože z kameniva drceného, s vyplněním spár, s dvojitým hutněním vibrováním, a se smetením přebytečného materiálu na krajnici. S dodáním hmot pro lože a výplň spár.</v>
      </c>
      <c r="BB76" s="217"/>
      <c r="BC76" s="217"/>
      <c r="BD76" s="217"/>
      <c r="BE76" s="217"/>
      <c r="BF76" s="217"/>
      <c r="BG76" s="217"/>
      <c r="BH76" s="217"/>
    </row>
    <row r="77" spans="1:60" outlineLevel="1">
      <c r="A77" s="224"/>
      <c r="B77" s="225"/>
      <c r="C77" s="262" t="s">
        <v>180</v>
      </c>
      <c r="D77" s="230"/>
      <c r="E77" s="231">
        <v>22.33</v>
      </c>
      <c r="F77" s="228"/>
      <c r="G77" s="228"/>
      <c r="H77" s="228"/>
      <c r="I77" s="228"/>
      <c r="J77" s="228"/>
      <c r="K77" s="228"/>
      <c r="L77" s="228"/>
      <c r="M77" s="228"/>
      <c r="N77" s="227"/>
      <c r="O77" s="227"/>
      <c r="P77" s="227"/>
      <c r="Q77" s="227"/>
      <c r="R77" s="228"/>
      <c r="S77" s="228"/>
      <c r="T77" s="228"/>
      <c r="U77" s="228"/>
      <c r="V77" s="228"/>
      <c r="W77" s="228"/>
      <c r="X77" s="228"/>
      <c r="Y77" s="217"/>
      <c r="Z77" s="217"/>
      <c r="AA77" s="217"/>
      <c r="AB77" s="217"/>
      <c r="AC77" s="217"/>
      <c r="AD77" s="217"/>
      <c r="AE77" s="217"/>
      <c r="AF77" s="217"/>
      <c r="AG77" s="217" t="s">
        <v>139</v>
      </c>
      <c r="AH77" s="217">
        <v>0</v>
      </c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</row>
    <row r="78" spans="1:60" outlineLevel="1">
      <c r="A78" s="240">
        <v>22</v>
      </c>
      <c r="B78" s="241" t="s">
        <v>225</v>
      </c>
      <c r="C78" s="260" t="s">
        <v>226</v>
      </c>
      <c r="D78" s="242" t="s">
        <v>131</v>
      </c>
      <c r="E78" s="243">
        <v>0</v>
      </c>
      <c r="F78" s="244"/>
      <c r="G78" s="245">
        <f>ROUND(E78*F78,2)</f>
        <v>0</v>
      </c>
      <c r="H78" s="244"/>
      <c r="I78" s="245">
        <f>ROUND(E78*H78,2)</f>
        <v>0</v>
      </c>
      <c r="J78" s="244"/>
      <c r="K78" s="245">
        <f>ROUND(E78*J78,2)</f>
        <v>0</v>
      </c>
      <c r="L78" s="245">
        <v>21</v>
      </c>
      <c r="M78" s="245">
        <f>G78*(1+L78/100)</f>
        <v>0</v>
      </c>
      <c r="N78" s="243">
        <v>0.2</v>
      </c>
      <c r="O78" s="243">
        <f>ROUND(E78*N78,2)</f>
        <v>0</v>
      </c>
      <c r="P78" s="243">
        <v>0</v>
      </c>
      <c r="Q78" s="243">
        <f>ROUND(E78*P78,2)</f>
        <v>0</v>
      </c>
      <c r="R78" s="245" t="s">
        <v>227</v>
      </c>
      <c r="S78" s="245" t="s">
        <v>133</v>
      </c>
      <c r="T78" s="246" t="s">
        <v>133</v>
      </c>
      <c r="U78" s="228">
        <v>0</v>
      </c>
      <c r="V78" s="228">
        <f>ROUND(E78*U78,2)</f>
        <v>0</v>
      </c>
      <c r="W78" s="228"/>
      <c r="X78" s="228" t="s">
        <v>206</v>
      </c>
      <c r="Y78" s="217"/>
      <c r="Z78" s="217"/>
      <c r="AA78" s="217"/>
      <c r="AB78" s="217"/>
      <c r="AC78" s="217"/>
      <c r="AD78" s="217"/>
      <c r="AE78" s="217"/>
      <c r="AF78" s="217"/>
      <c r="AG78" s="217" t="s">
        <v>207</v>
      </c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</row>
    <row r="79" spans="1:60" outlineLevel="1">
      <c r="A79" s="224"/>
      <c r="B79" s="225"/>
      <c r="C79" s="262" t="s">
        <v>228</v>
      </c>
      <c r="D79" s="230"/>
      <c r="E79" s="231"/>
      <c r="F79" s="228"/>
      <c r="G79" s="228"/>
      <c r="H79" s="228"/>
      <c r="I79" s="228"/>
      <c r="J79" s="228"/>
      <c r="K79" s="228"/>
      <c r="L79" s="228"/>
      <c r="M79" s="228"/>
      <c r="N79" s="227"/>
      <c r="O79" s="227"/>
      <c r="P79" s="227"/>
      <c r="Q79" s="227"/>
      <c r="R79" s="228"/>
      <c r="S79" s="228"/>
      <c r="T79" s="228"/>
      <c r="U79" s="228"/>
      <c r="V79" s="228"/>
      <c r="W79" s="228"/>
      <c r="X79" s="228"/>
      <c r="Y79" s="217"/>
      <c r="Z79" s="217"/>
      <c r="AA79" s="217"/>
      <c r="AB79" s="217"/>
      <c r="AC79" s="217"/>
      <c r="AD79" s="217"/>
      <c r="AE79" s="217"/>
      <c r="AF79" s="217"/>
      <c r="AG79" s="217" t="s">
        <v>139</v>
      </c>
      <c r="AH79" s="217">
        <v>0</v>
      </c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</row>
    <row r="80" spans="1:60" outlineLevel="1">
      <c r="A80" s="240">
        <v>23</v>
      </c>
      <c r="B80" s="241" t="s">
        <v>229</v>
      </c>
      <c r="C80" s="260" t="s">
        <v>230</v>
      </c>
      <c r="D80" s="242" t="s">
        <v>131</v>
      </c>
      <c r="E80" s="243">
        <v>1.2</v>
      </c>
      <c r="F80" s="244"/>
      <c r="G80" s="245">
        <f>ROUND(E80*F80,2)</f>
        <v>0</v>
      </c>
      <c r="H80" s="244"/>
      <c r="I80" s="245">
        <f>ROUND(E80*H80,2)</f>
        <v>0</v>
      </c>
      <c r="J80" s="244"/>
      <c r="K80" s="245">
        <f>ROUND(E80*J80,2)</f>
        <v>0</v>
      </c>
      <c r="L80" s="245">
        <v>21</v>
      </c>
      <c r="M80" s="245">
        <f>G80*(1+L80/100)</f>
        <v>0</v>
      </c>
      <c r="N80" s="243">
        <v>0.216</v>
      </c>
      <c r="O80" s="243">
        <f>ROUND(E80*N80,2)</f>
        <v>0.26</v>
      </c>
      <c r="P80" s="243">
        <v>0</v>
      </c>
      <c r="Q80" s="243">
        <f>ROUND(E80*P80,2)</f>
        <v>0</v>
      </c>
      <c r="R80" s="245" t="s">
        <v>227</v>
      </c>
      <c r="S80" s="245" t="s">
        <v>133</v>
      </c>
      <c r="T80" s="246" t="s">
        <v>133</v>
      </c>
      <c r="U80" s="228">
        <v>0</v>
      </c>
      <c r="V80" s="228">
        <f>ROUND(E80*U80,2)</f>
        <v>0</v>
      </c>
      <c r="W80" s="228"/>
      <c r="X80" s="228" t="s">
        <v>206</v>
      </c>
      <c r="Y80" s="217"/>
      <c r="Z80" s="217"/>
      <c r="AA80" s="217"/>
      <c r="AB80" s="217"/>
      <c r="AC80" s="217"/>
      <c r="AD80" s="217"/>
      <c r="AE80" s="217"/>
      <c r="AF80" s="217"/>
      <c r="AG80" s="217" t="s">
        <v>207</v>
      </c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</row>
    <row r="81" spans="1:60" outlineLevel="1">
      <c r="A81" s="224"/>
      <c r="B81" s="225"/>
      <c r="C81" s="262" t="s">
        <v>231</v>
      </c>
      <c r="D81" s="230"/>
      <c r="E81" s="231">
        <v>1.2</v>
      </c>
      <c r="F81" s="228"/>
      <c r="G81" s="228"/>
      <c r="H81" s="228"/>
      <c r="I81" s="228"/>
      <c r="J81" s="228"/>
      <c r="K81" s="228"/>
      <c r="L81" s="228"/>
      <c r="M81" s="228"/>
      <c r="N81" s="227"/>
      <c r="O81" s="227"/>
      <c r="P81" s="227"/>
      <c r="Q81" s="227"/>
      <c r="R81" s="228"/>
      <c r="S81" s="228"/>
      <c r="T81" s="228"/>
      <c r="U81" s="228"/>
      <c r="V81" s="228"/>
      <c r="W81" s="228"/>
      <c r="X81" s="228"/>
      <c r="Y81" s="217"/>
      <c r="Z81" s="217"/>
      <c r="AA81" s="217"/>
      <c r="AB81" s="217"/>
      <c r="AC81" s="217"/>
      <c r="AD81" s="217"/>
      <c r="AE81" s="217"/>
      <c r="AF81" s="217"/>
      <c r="AG81" s="217" t="s">
        <v>139</v>
      </c>
      <c r="AH81" s="217">
        <v>0</v>
      </c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</row>
    <row r="82" spans="1:60">
      <c r="A82" s="233" t="s">
        <v>127</v>
      </c>
      <c r="B82" s="234" t="s">
        <v>79</v>
      </c>
      <c r="C82" s="259" t="s">
        <v>80</v>
      </c>
      <c r="D82" s="235"/>
      <c r="E82" s="236"/>
      <c r="F82" s="237"/>
      <c r="G82" s="237">
        <f>SUMIF(AG83:AG85,"&lt;&gt;NOR",G83:G85)</f>
        <v>0</v>
      </c>
      <c r="H82" s="237"/>
      <c r="I82" s="237">
        <f>SUM(I83:I85)</f>
        <v>0</v>
      </c>
      <c r="J82" s="237"/>
      <c r="K82" s="237">
        <f>SUM(K83:K85)</f>
        <v>0</v>
      </c>
      <c r="L82" s="237"/>
      <c r="M82" s="237">
        <f>SUM(M83:M85)</f>
        <v>0</v>
      </c>
      <c r="N82" s="236"/>
      <c r="O82" s="236">
        <f>SUM(O83:O85)</f>
        <v>0.51</v>
      </c>
      <c r="P82" s="236"/>
      <c r="Q82" s="236">
        <f>SUM(Q83:Q85)</f>
        <v>0</v>
      </c>
      <c r="R82" s="237"/>
      <c r="S82" s="237"/>
      <c r="T82" s="238"/>
      <c r="U82" s="232"/>
      <c r="V82" s="232">
        <f>SUM(V83:V85)</f>
        <v>28.53</v>
      </c>
      <c r="W82" s="232"/>
      <c r="X82" s="232"/>
      <c r="AG82" t="s">
        <v>128</v>
      </c>
    </row>
    <row r="83" spans="1:60" outlineLevel="1">
      <c r="A83" s="240">
        <v>24</v>
      </c>
      <c r="B83" s="241" t="s">
        <v>232</v>
      </c>
      <c r="C83" s="260" t="s">
        <v>233</v>
      </c>
      <c r="D83" s="242" t="s">
        <v>131</v>
      </c>
      <c r="E83" s="243">
        <v>22.86</v>
      </c>
      <c r="F83" s="244"/>
      <c r="G83" s="245">
        <f>ROUND(E83*F83,2)</f>
        <v>0</v>
      </c>
      <c r="H83" s="244"/>
      <c r="I83" s="245">
        <f>ROUND(E83*H83,2)</f>
        <v>0</v>
      </c>
      <c r="J83" s="244"/>
      <c r="K83" s="245">
        <f>ROUND(E83*J83,2)</f>
        <v>0</v>
      </c>
      <c r="L83" s="245">
        <v>21</v>
      </c>
      <c r="M83" s="245">
        <f>G83*(1+L83/100)</f>
        <v>0</v>
      </c>
      <c r="N83" s="243">
        <v>2.214E-2</v>
      </c>
      <c r="O83" s="243">
        <f>ROUND(E83*N83,2)</f>
        <v>0.51</v>
      </c>
      <c r="P83" s="243">
        <v>0</v>
      </c>
      <c r="Q83" s="243">
        <f>ROUND(E83*P83,2)</f>
        <v>0</v>
      </c>
      <c r="R83" s="245" t="s">
        <v>187</v>
      </c>
      <c r="S83" s="245" t="s">
        <v>133</v>
      </c>
      <c r="T83" s="246" t="s">
        <v>133</v>
      </c>
      <c r="U83" s="228">
        <v>1.248</v>
      </c>
      <c r="V83" s="228">
        <f>ROUND(E83*U83,2)</f>
        <v>28.53</v>
      </c>
      <c r="W83" s="228"/>
      <c r="X83" s="228" t="s">
        <v>134</v>
      </c>
      <c r="Y83" s="217"/>
      <c r="Z83" s="217"/>
      <c r="AA83" s="217"/>
      <c r="AB83" s="217"/>
      <c r="AC83" s="217"/>
      <c r="AD83" s="217"/>
      <c r="AE83" s="217"/>
      <c r="AF83" s="217"/>
      <c r="AG83" s="217" t="s">
        <v>135</v>
      </c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</row>
    <row r="84" spans="1:60" outlineLevel="1">
      <c r="A84" s="224"/>
      <c r="B84" s="225"/>
      <c r="C84" s="262" t="s">
        <v>234</v>
      </c>
      <c r="D84" s="230"/>
      <c r="E84" s="231">
        <v>7.5</v>
      </c>
      <c r="F84" s="228"/>
      <c r="G84" s="228"/>
      <c r="H84" s="228"/>
      <c r="I84" s="228"/>
      <c r="J84" s="228"/>
      <c r="K84" s="228"/>
      <c r="L84" s="228"/>
      <c r="M84" s="228"/>
      <c r="N84" s="227"/>
      <c r="O84" s="227"/>
      <c r="P84" s="227"/>
      <c r="Q84" s="227"/>
      <c r="R84" s="228"/>
      <c r="S84" s="228"/>
      <c r="T84" s="228"/>
      <c r="U84" s="228"/>
      <c r="V84" s="228"/>
      <c r="W84" s="228"/>
      <c r="X84" s="228"/>
      <c r="Y84" s="217"/>
      <c r="Z84" s="217"/>
      <c r="AA84" s="217"/>
      <c r="AB84" s="217"/>
      <c r="AC84" s="217"/>
      <c r="AD84" s="217"/>
      <c r="AE84" s="217"/>
      <c r="AF84" s="217"/>
      <c r="AG84" s="217" t="s">
        <v>139</v>
      </c>
      <c r="AH84" s="217">
        <v>0</v>
      </c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</row>
    <row r="85" spans="1:60" outlineLevel="1">
      <c r="A85" s="224"/>
      <c r="B85" s="225"/>
      <c r="C85" s="262" t="s">
        <v>235</v>
      </c>
      <c r="D85" s="230"/>
      <c r="E85" s="231">
        <v>15.36</v>
      </c>
      <c r="F85" s="228"/>
      <c r="G85" s="228"/>
      <c r="H85" s="228"/>
      <c r="I85" s="228"/>
      <c r="J85" s="228"/>
      <c r="K85" s="228"/>
      <c r="L85" s="228"/>
      <c r="M85" s="228"/>
      <c r="N85" s="227"/>
      <c r="O85" s="227"/>
      <c r="P85" s="227"/>
      <c r="Q85" s="227"/>
      <c r="R85" s="228"/>
      <c r="S85" s="228"/>
      <c r="T85" s="228"/>
      <c r="U85" s="228"/>
      <c r="V85" s="228"/>
      <c r="W85" s="228"/>
      <c r="X85" s="228"/>
      <c r="Y85" s="217"/>
      <c r="Z85" s="217"/>
      <c r="AA85" s="217"/>
      <c r="AB85" s="217"/>
      <c r="AC85" s="217"/>
      <c r="AD85" s="217"/>
      <c r="AE85" s="217"/>
      <c r="AF85" s="217"/>
      <c r="AG85" s="217" t="s">
        <v>139</v>
      </c>
      <c r="AH85" s="217">
        <v>0</v>
      </c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</row>
    <row r="86" spans="1:60">
      <c r="A86" s="233" t="s">
        <v>127</v>
      </c>
      <c r="B86" s="234" t="s">
        <v>81</v>
      </c>
      <c r="C86" s="259" t="s">
        <v>82</v>
      </c>
      <c r="D86" s="235"/>
      <c r="E86" s="236"/>
      <c r="F86" s="237"/>
      <c r="G86" s="237">
        <f>SUMIF(AG87:AG91,"&lt;&gt;NOR",G87:G91)</f>
        <v>0</v>
      </c>
      <c r="H86" s="237"/>
      <c r="I86" s="237">
        <f>SUM(I87:I91)</f>
        <v>0</v>
      </c>
      <c r="J86" s="237"/>
      <c r="K86" s="237">
        <f>SUM(K87:K91)</f>
        <v>0</v>
      </c>
      <c r="L86" s="237"/>
      <c r="M86" s="237">
        <f>SUM(M87:M91)</f>
        <v>0</v>
      </c>
      <c r="N86" s="236"/>
      <c r="O86" s="236">
        <f>SUM(O87:O91)</f>
        <v>0</v>
      </c>
      <c r="P86" s="236"/>
      <c r="Q86" s="236">
        <f>SUM(Q87:Q91)</f>
        <v>0</v>
      </c>
      <c r="R86" s="237"/>
      <c r="S86" s="237"/>
      <c r="T86" s="238"/>
      <c r="U86" s="232"/>
      <c r="V86" s="232">
        <f>SUM(V87:V91)</f>
        <v>18.420000000000002</v>
      </c>
      <c r="W86" s="232"/>
      <c r="X86" s="232"/>
      <c r="AG86" t="s">
        <v>128</v>
      </c>
    </row>
    <row r="87" spans="1:60" outlineLevel="1">
      <c r="A87" s="240">
        <v>25</v>
      </c>
      <c r="B87" s="241" t="s">
        <v>236</v>
      </c>
      <c r="C87" s="260" t="s">
        <v>237</v>
      </c>
      <c r="D87" s="242" t="s">
        <v>131</v>
      </c>
      <c r="E87" s="243">
        <v>87.73</v>
      </c>
      <c r="F87" s="244"/>
      <c r="G87" s="245">
        <f>ROUND(E87*F87,2)</f>
        <v>0</v>
      </c>
      <c r="H87" s="244"/>
      <c r="I87" s="245">
        <f>ROUND(E87*H87,2)</f>
        <v>0</v>
      </c>
      <c r="J87" s="244"/>
      <c r="K87" s="245">
        <f>ROUND(E87*J87,2)</f>
        <v>0</v>
      </c>
      <c r="L87" s="245">
        <v>21</v>
      </c>
      <c r="M87" s="245">
        <f>G87*(1+L87/100)</f>
        <v>0</v>
      </c>
      <c r="N87" s="243">
        <v>0</v>
      </c>
      <c r="O87" s="243">
        <f>ROUND(E87*N87,2)</f>
        <v>0</v>
      </c>
      <c r="P87" s="243">
        <v>0</v>
      </c>
      <c r="Q87" s="243">
        <f>ROUND(E87*P87,2)</f>
        <v>0</v>
      </c>
      <c r="R87" s="245" t="s">
        <v>238</v>
      </c>
      <c r="S87" s="245" t="s">
        <v>133</v>
      </c>
      <c r="T87" s="246" t="s">
        <v>133</v>
      </c>
      <c r="U87" s="228">
        <v>0.21</v>
      </c>
      <c r="V87" s="228">
        <f>ROUND(E87*U87,2)</f>
        <v>18.420000000000002</v>
      </c>
      <c r="W87" s="228"/>
      <c r="X87" s="228" t="s">
        <v>134</v>
      </c>
      <c r="Y87" s="217"/>
      <c r="Z87" s="217"/>
      <c r="AA87" s="217"/>
      <c r="AB87" s="217"/>
      <c r="AC87" s="217"/>
      <c r="AD87" s="217"/>
      <c r="AE87" s="217"/>
      <c r="AF87" s="217"/>
      <c r="AG87" s="217" t="s">
        <v>135</v>
      </c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</row>
    <row r="88" spans="1:60" outlineLevel="1">
      <c r="A88" s="224"/>
      <c r="B88" s="225"/>
      <c r="C88" s="262" t="s">
        <v>239</v>
      </c>
      <c r="D88" s="230"/>
      <c r="E88" s="231">
        <v>22.33</v>
      </c>
      <c r="F88" s="228"/>
      <c r="G88" s="228"/>
      <c r="H88" s="228"/>
      <c r="I88" s="228"/>
      <c r="J88" s="228"/>
      <c r="K88" s="228"/>
      <c r="L88" s="228"/>
      <c r="M88" s="228"/>
      <c r="N88" s="227"/>
      <c r="O88" s="227"/>
      <c r="P88" s="227"/>
      <c r="Q88" s="227"/>
      <c r="R88" s="228"/>
      <c r="S88" s="228"/>
      <c r="T88" s="228"/>
      <c r="U88" s="228"/>
      <c r="V88" s="228"/>
      <c r="W88" s="228"/>
      <c r="X88" s="228"/>
      <c r="Y88" s="217"/>
      <c r="Z88" s="217"/>
      <c r="AA88" s="217"/>
      <c r="AB88" s="217"/>
      <c r="AC88" s="217"/>
      <c r="AD88" s="217"/>
      <c r="AE88" s="217"/>
      <c r="AF88" s="217"/>
      <c r="AG88" s="217" t="s">
        <v>139</v>
      </c>
      <c r="AH88" s="217">
        <v>0</v>
      </c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</row>
    <row r="89" spans="1:60" outlineLevel="1">
      <c r="A89" s="224"/>
      <c r="B89" s="225"/>
      <c r="C89" s="262" t="s">
        <v>240</v>
      </c>
      <c r="D89" s="230"/>
      <c r="E89" s="231">
        <v>23.4</v>
      </c>
      <c r="F89" s="228"/>
      <c r="G89" s="228"/>
      <c r="H89" s="228"/>
      <c r="I89" s="228"/>
      <c r="J89" s="228"/>
      <c r="K89" s="228"/>
      <c r="L89" s="228"/>
      <c r="M89" s="228"/>
      <c r="N89" s="227"/>
      <c r="O89" s="227"/>
      <c r="P89" s="227"/>
      <c r="Q89" s="227"/>
      <c r="R89" s="228"/>
      <c r="S89" s="228"/>
      <c r="T89" s="228"/>
      <c r="U89" s="228"/>
      <c r="V89" s="228"/>
      <c r="W89" s="228"/>
      <c r="X89" s="228"/>
      <c r="Y89" s="217"/>
      <c r="Z89" s="217"/>
      <c r="AA89" s="217"/>
      <c r="AB89" s="217"/>
      <c r="AC89" s="217"/>
      <c r="AD89" s="217"/>
      <c r="AE89" s="217"/>
      <c r="AF89" s="217"/>
      <c r="AG89" s="217" t="s">
        <v>139</v>
      </c>
      <c r="AH89" s="217">
        <v>0</v>
      </c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</row>
    <row r="90" spans="1:60" outlineLevel="1">
      <c r="A90" s="224"/>
      <c r="B90" s="225"/>
      <c r="C90" s="262" t="s">
        <v>241</v>
      </c>
      <c r="D90" s="230"/>
      <c r="E90" s="231">
        <v>32</v>
      </c>
      <c r="F90" s="228"/>
      <c r="G90" s="228"/>
      <c r="H90" s="228"/>
      <c r="I90" s="228"/>
      <c r="J90" s="228"/>
      <c r="K90" s="228"/>
      <c r="L90" s="228"/>
      <c r="M90" s="228"/>
      <c r="N90" s="227"/>
      <c r="O90" s="227"/>
      <c r="P90" s="227"/>
      <c r="Q90" s="227"/>
      <c r="R90" s="228"/>
      <c r="S90" s="228"/>
      <c r="T90" s="228"/>
      <c r="U90" s="228"/>
      <c r="V90" s="228"/>
      <c r="W90" s="228"/>
      <c r="X90" s="228"/>
      <c r="Y90" s="217"/>
      <c r="Z90" s="217"/>
      <c r="AA90" s="217"/>
      <c r="AB90" s="217"/>
      <c r="AC90" s="217"/>
      <c r="AD90" s="217"/>
      <c r="AE90" s="217"/>
      <c r="AF90" s="217"/>
      <c r="AG90" s="217" t="s">
        <v>139</v>
      </c>
      <c r="AH90" s="217">
        <v>0</v>
      </c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</row>
    <row r="91" spans="1:60" outlineLevel="1">
      <c r="A91" s="224"/>
      <c r="B91" s="225"/>
      <c r="C91" s="262" t="s">
        <v>138</v>
      </c>
      <c r="D91" s="230"/>
      <c r="E91" s="231">
        <v>10</v>
      </c>
      <c r="F91" s="228"/>
      <c r="G91" s="228"/>
      <c r="H91" s="228"/>
      <c r="I91" s="228"/>
      <c r="J91" s="228"/>
      <c r="K91" s="228"/>
      <c r="L91" s="228"/>
      <c r="M91" s="228"/>
      <c r="N91" s="227"/>
      <c r="O91" s="227"/>
      <c r="P91" s="227"/>
      <c r="Q91" s="227"/>
      <c r="R91" s="228"/>
      <c r="S91" s="228"/>
      <c r="T91" s="228"/>
      <c r="U91" s="228"/>
      <c r="V91" s="228"/>
      <c r="W91" s="228"/>
      <c r="X91" s="228"/>
      <c r="Y91" s="217"/>
      <c r="Z91" s="217"/>
      <c r="AA91" s="217"/>
      <c r="AB91" s="217"/>
      <c r="AC91" s="217"/>
      <c r="AD91" s="217"/>
      <c r="AE91" s="217"/>
      <c r="AF91" s="217"/>
      <c r="AG91" s="217" t="s">
        <v>139</v>
      </c>
      <c r="AH91" s="217">
        <v>0</v>
      </c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</row>
    <row r="92" spans="1:60">
      <c r="A92" s="233" t="s">
        <v>127</v>
      </c>
      <c r="B92" s="234" t="s">
        <v>83</v>
      </c>
      <c r="C92" s="259" t="s">
        <v>84</v>
      </c>
      <c r="D92" s="235"/>
      <c r="E92" s="236"/>
      <c r="F92" s="237"/>
      <c r="G92" s="237">
        <f>SUMIF(AG93:AG94,"&lt;&gt;NOR",G93:G94)</f>
        <v>0</v>
      </c>
      <c r="H92" s="237"/>
      <c r="I92" s="237">
        <f>SUM(I93:I94)</f>
        <v>0</v>
      </c>
      <c r="J92" s="237"/>
      <c r="K92" s="237">
        <f>SUM(K93:K94)</f>
        <v>0</v>
      </c>
      <c r="L92" s="237"/>
      <c r="M92" s="237">
        <f>SUM(M93:M94)</f>
        <v>0</v>
      </c>
      <c r="N92" s="236"/>
      <c r="O92" s="236">
        <f>SUM(O93:O94)</f>
        <v>0.01</v>
      </c>
      <c r="P92" s="236"/>
      <c r="Q92" s="236">
        <f>SUM(Q93:Q94)</f>
        <v>0</v>
      </c>
      <c r="R92" s="237"/>
      <c r="S92" s="237"/>
      <c r="T92" s="238"/>
      <c r="U92" s="232"/>
      <c r="V92" s="232">
        <f>SUM(V93:V94)</f>
        <v>1.28</v>
      </c>
      <c r="W92" s="232"/>
      <c r="X92" s="232"/>
      <c r="AG92" t="s">
        <v>128</v>
      </c>
    </row>
    <row r="93" spans="1:60" outlineLevel="1">
      <c r="A93" s="240">
        <v>26</v>
      </c>
      <c r="B93" s="241" t="s">
        <v>242</v>
      </c>
      <c r="C93" s="260" t="s">
        <v>243</v>
      </c>
      <c r="D93" s="242" t="s">
        <v>131</v>
      </c>
      <c r="E93" s="243">
        <v>6</v>
      </c>
      <c r="F93" s="244"/>
      <c r="G93" s="245">
        <f>ROUND(E93*F93,2)</f>
        <v>0</v>
      </c>
      <c r="H93" s="244"/>
      <c r="I93" s="245">
        <f>ROUND(E93*H93,2)</f>
        <v>0</v>
      </c>
      <c r="J93" s="244"/>
      <c r="K93" s="245">
        <f>ROUND(E93*J93,2)</f>
        <v>0</v>
      </c>
      <c r="L93" s="245">
        <v>21</v>
      </c>
      <c r="M93" s="245">
        <f>G93*(1+L93/100)</f>
        <v>0</v>
      </c>
      <c r="N93" s="243">
        <v>1.58E-3</v>
      </c>
      <c r="O93" s="243">
        <f>ROUND(E93*N93,2)</f>
        <v>0.01</v>
      </c>
      <c r="P93" s="243">
        <v>0</v>
      </c>
      <c r="Q93" s="243">
        <f>ROUND(E93*P93,2)</f>
        <v>0</v>
      </c>
      <c r="R93" s="245" t="s">
        <v>244</v>
      </c>
      <c r="S93" s="245" t="s">
        <v>133</v>
      </c>
      <c r="T93" s="246" t="s">
        <v>133</v>
      </c>
      <c r="U93" s="228">
        <v>0.214</v>
      </c>
      <c r="V93" s="228">
        <f>ROUND(E93*U93,2)</f>
        <v>1.28</v>
      </c>
      <c r="W93" s="228"/>
      <c r="X93" s="228" t="s">
        <v>134</v>
      </c>
      <c r="Y93" s="217"/>
      <c r="Z93" s="217"/>
      <c r="AA93" s="217"/>
      <c r="AB93" s="217"/>
      <c r="AC93" s="217"/>
      <c r="AD93" s="217"/>
      <c r="AE93" s="217"/>
      <c r="AF93" s="217"/>
      <c r="AG93" s="217" t="s">
        <v>135</v>
      </c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</row>
    <row r="94" spans="1:60" outlineLevel="1">
      <c r="A94" s="224"/>
      <c r="B94" s="225"/>
      <c r="C94" s="262" t="s">
        <v>245</v>
      </c>
      <c r="D94" s="230"/>
      <c r="E94" s="231">
        <v>6</v>
      </c>
      <c r="F94" s="228"/>
      <c r="G94" s="228"/>
      <c r="H94" s="228"/>
      <c r="I94" s="228"/>
      <c r="J94" s="228"/>
      <c r="K94" s="228"/>
      <c r="L94" s="228"/>
      <c r="M94" s="228"/>
      <c r="N94" s="227"/>
      <c r="O94" s="227"/>
      <c r="P94" s="227"/>
      <c r="Q94" s="227"/>
      <c r="R94" s="228"/>
      <c r="S94" s="228"/>
      <c r="T94" s="228"/>
      <c r="U94" s="228"/>
      <c r="V94" s="228"/>
      <c r="W94" s="228"/>
      <c r="X94" s="228"/>
      <c r="Y94" s="217"/>
      <c r="Z94" s="217"/>
      <c r="AA94" s="217"/>
      <c r="AB94" s="217"/>
      <c r="AC94" s="217"/>
      <c r="AD94" s="217"/>
      <c r="AE94" s="217"/>
      <c r="AF94" s="217"/>
      <c r="AG94" s="217" t="s">
        <v>139</v>
      </c>
      <c r="AH94" s="217">
        <v>0</v>
      </c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</row>
    <row r="95" spans="1:60">
      <c r="A95" s="233" t="s">
        <v>127</v>
      </c>
      <c r="B95" s="234" t="s">
        <v>85</v>
      </c>
      <c r="C95" s="259" t="s">
        <v>86</v>
      </c>
      <c r="D95" s="235"/>
      <c r="E95" s="236"/>
      <c r="F95" s="237"/>
      <c r="G95" s="237">
        <f>SUMIF(AG96:AG106,"&lt;&gt;NOR",G96:G106)</f>
        <v>0</v>
      </c>
      <c r="H95" s="237"/>
      <c r="I95" s="237">
        <f>SUM(I96:I106)</f>
        <v>0</v>
      </c>
      <c r="J95" s="237"/>
      <c r="K95" s="237">
        <f>SUM(K96:K106)</f>
        <v>0</v>
      </c>
      <c r="L95" s="237"/>
      <c r="M95" s="237">
        <f>SUM(M96:M106)</f>
        <v>0</v>
      </c>
      <c r="N95" s="236"/>
      <c r="O95" s="236">
        <f>SUM(O96:O106)</f>
        <v>0.03</v>
      </c>
      <c r="P95" s="236"/>
      <c r="Q95" s="236">
        <f>SUM(Q96:Q106)</f>
        <v>33.29</v>
      </c>
      <c r="R95" s="237"/>
      <c r="S95" s="237"/>
      <c r="T95" s="238"/>
      <c r="U95" s="232"/>
      <c r="V95" s="232">
        <f>SUM(V96:V106)</f>
        <v>43.32</v>
      </c>
      <c r="W95" s="232"/>
      <c r="X95" s="232"/>
      <c r="AG95" t="s">
        <v>128</v>
      </c>
    </row>
    <row r="96" spans="1:60" outlineLevel="1">
      <c r="A96" s="240">
        <v>27</v>
      </c>
      <c r="B96" s="241" t="s">
        <v>246</v>
      </c>
      <c r="C96" s="260" t="s">
        <v>247</v>
      </c>
      <c r="D96" s="242" t="s">
        <v>147</v>
      </c>
      <c r="E96" s="243">
        <v>6.1440000000000001</v>
      </c>
      <c r="F96" s="244"/>
      <c r="G96" s="245">
        <f>ROUND(E96*F96,2)</f>
        <v>0</v>
      </c>
      <c r="H96" s="244"/>
      <c r="I96" s="245">
        <f>ROUND(E96*H96,2)</f>
        <v>0</v>
      </c>
      <c r="J96" s="244"/>
      <c r="K96" s="245">
        <f>ROUND(E96*J96,2)</f>
        <v>0</v>
      </c>
      <c r="L96" s="245">
        <v>21</v>
      </c>
      <c r="M96" s="245">
        <f>G96*(1+L96/100)</f>
        <v>0</v>
      </c>
      <c r="N96" s="243">
        <v>0</v>
      </c>
      <c r="O96" s="243">
        <f>ROUND(E96*N96,2)</f>
        <v>0</v>
      </c>
      <c r="P96" s="243">
        <v>2.5</v>
      </c>
      <c r="Q96" s="243">
        <f>ROUND(E96*P96,2)</f>
        <v>15.36</v>
      </c>
      <c r="R96" s="245" t="s">
        <v>248</v>
      </c>
      <c r="S96" s="245" t="s">
        <v>133</v>
      </c>
      <c r="T96" s="246" t="s">
        <v>133</v>
      </c>
      <c r="U96" s="228">
        <v>1.8240000000000001</v>
      </c>
      <c r="V96" s="228">
        <f>ROUND(E96*U96,2)</f>
        <v>11.21</v>
      </c>
      <c r="W96" s="228"/>
      <c r="X96" s="228" t="s">
        <v>134</v>
      </c>
      <c r="Y96" s="217"/>
      <c r="Z96" s="217"/>
      <c r="AA96" s="217"/>
      <c r="AB96" s="217"/>
      <c r="AC96" s="217"/>
      <c r="AD96" s="217"/>
      <c r="AE96" s="217"/>
      <c r="AF96" s="217"/>
      <c r="AG96" s="217" t="s">
        <v>135</v>
      </c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</row>
    <row r="97" spans="1:60" outlineLevel="1">
      <c r="A97" s="224"/>
      <c r="B97" s="225"/>
      <c r="C97" s="261" t="s">
        <v>249</v>
      </c>
      <c r="D97" s="247"/>
      <c r="E97" s="247"/>
      <c r="F97" s="247"/>
      <c r="G97" s="247"/>
      <c r="H97" s="228"/>
      <c r="I97" s="228"/>
      <c r="J97" s="228"/>
      <c r="K97" s="228"/>
      <c r="L97" s="228"/>
      <c r="M97" s="228"/>
      <c r="N97" s="227"/>
      <c r="O97" s="227"/>
      <c r="P97" s="227"/>
      <c r="Q97" s="227"/>
      <c r="R97" s="228"/>
      <c r="S97" s="228"/>
      <c r="T97" s="228"/>
      <c r="U97" s="228"/>
      <c r="V97" s="228"/>
      <c r="W97" s="228"/>
      <c r="X97" s="228"/>
      <c r="Y97" s="217"/>
      <c r="Z97" s="217"/>
      <c r="AA97" s="217"/>
      <c r="AB97" s="217"/>
      <c r="AC97" s="217"/>
      <c r="AD97" s="217"/>
      <c r="AE97" s="217"/>
      <c r="AF97" s="217"/>
      <c r="AG97" s="217" t="s">
        <v>137</v>
      </c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</row>
    <row r="98" spans="1:60" outlineLevel="1">
      <c r="A98" s="224"/>
      <c r="B98" s="225"/>
      <c r="C98" s="262" t="s">
        <v>250</v>
      </c>
      <c r="D98" s="230"/>
      <c r="E98" s="231">
        <v>6.1440000000000001</v>
      </c>
      <c r="F98" s="228"/>
      <c r="G98" s="228"/>
      <c r="H98" s="228"/>
      <c r="I98" s="228"/>
      <c r="J98" s="228"/>
      <c r="K98" s="228"/>
      <c r="L98" s="228"/>
      <c r="M98" s="228"/>
      <c r="N98" s="227"/>
      <c r="O98" s="227"/>
      <c r="P98" s="227"/>
      <c r="Q98" s="227"/>
      <c r="R98" s="228"/>
      <c r="S98" s="228"/>
      <c r="T98" s="228"/>
      <c r="U98" s="228"/>
      <c r="V98" s="228"/>
      <c r="W98" s="228"/>
      <c r="X98" s="228"/>
      <c r="Y98" s="217"/>
      <c r="Z98" s="217"/>
      <c r="AA98" s="217"/>
      <c r="AB98" s="217"/>
      <c r="AC98" s="217"/>
      <c r="AD98" s="217"/>
      <c r="AE98" s="217"/>
      <c r="AF98" s="217"/>
      <c r="AG98" s="217" t="s">
        <v>139</v>
      </c>
      <c r="AH98" s="217">
        <v>0</v>
      </c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</row>
    <row r="99" spans="1:60" outlineLevel="1">
      <c r="A99" s="240">
        <v>28</v>
      </c>
      <c r="B99" s="241" t="s">
        <v>251</v>
      </c>
      <c r="C99" s="260" t="s">
        <v>252</v>
      </c>
      <c r="D99" s="242" t="s">
        <v>147</v>
      </c>
      <c r="E99" s="243">
        <v>1.6875</v>
      </c>
      <c r="F99" s="244"/>
      <c r="G99" s="245">
        <f>ROUND(E99*F99,2)</f>
        <v>0</v>
      </c>
      <c r="H99" s="244"/>
      <c r="I99" s="245">
        <f>ROUND(E99*H99,2)</f>
        <v>0</v>
      </c>
      <c r="J99" s="244"/>
      <c r="K99" s="245">
        <f>ROUND(E99*J99,2)</f>
        <v>0</v>
      </c>
      <c r="L99" s="245">
        <v>21</v>
      </c>
      <c r="M99" s="245">
        <f>G99*(1+L99/100)</f>
        <v>0</v>
      </c>
      <c r="N99" s="243">
        <v>1.1199999999999999E-3</v>
      </c>
      <c r="O99" s="243">
        <f>ROUND(E99*N99,2)</f>
        <v>0</v>
      </c>
      <c r="P99" s="243">
        <v>2.5</v>
      </c>
      <c r="Q99" s="243">
        <f>ROUND(E99*P99,2)</f>
        <v>4.22</v>
      </c>
      <c r="R99" s="245" t="s">
        <v>248</v>
      </c>
      <c r="S99" s="245" t="s">
        <v>133</v>
      </c>
      <c r="T99" s="246" t="s">
        <v>133</v>
      </c>
      <c r="U99" s="228">
        <v>2.605</v>
      </c>
      <c r="V99" s="228">
        <f>ROUND(E99*U99,2)</f>
        <v>4.4000000000000004</v>
      </c>
      <c r="W99" s="228"/>
      <c r="X99" s="228" t="s">
        <v>134</v>
      </c>
      <c r="Y99" s="217"/>
      <c r="Z99" s="217"/>
      <c r="AA99" s="217"/>
      <c r="AB99" s="217"/>
      <c r="AC99" s="217"/>
      <c r="AD99" s="217"/>
      <c r="AE99" s="217"/>
      <c r="AF99" s="217"/>
      <c r="AG99" s="217" t="s">
        <v>135</v>
      </c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</row>
    <row r="100" spans="1:60" ht="21" outlineLevel="1">
      <c r="A100" s="224"/>
      <c r="B100" s="225"/>
      <c r="C100" s="261" t="s">
        <v>253</v>
      </c>
      <c r="D100" s="247"/>
      <c r="E100" s="247"/>
      <c r="F100" s="247"/>
      <c r="G100" s="247"/>
      <c r="H100" s="228"/>
      <c r="I100" s="228"/>
      <c r="J100" s="228"/>
      <c r="K100" s="228"/>
      <c r="L100" s="228"/>
      <c r="M100" s="228"/>
      <c r="N100" s="227"/>
      <c r="O100" s="227"/>
      <c r="P100" s="227"/>
      <c r="Q100" s="227"/>
      <c r="R100" s="228"/>
      <c r="S100" s="228"/>
      <c r="T100" s="228"/>
      <c r="U100" s="228"/>
      <c r="V100" s="228"/>
      <c r="W100" s="228"/>
      <c r="X100" s="228"/>
      <c r="Y100" s="217"/>
      <c r="Z100" s="217"/>
      <c r="AA100" s="217"/>
      <c r="AB100" s="217"/>
      <c r="AC100" s="217"/>
      <c r="AD100" s="217"/>
      <c r="AE100" s="217"/>
      <c r="AF100" s="217"/>
      <c r="AG100" s="217" t="s">
        <v>137</v>
      </c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56" t="str">
        <f>C100</f>
        <v>nebo vybourání otvorů průřezové plochy přes 4 m2 ve zdivu nadzákladovém, včetně pomocného lešení o výšce podlahy do 1900 mm a pro zatížení do 1,5 kPa  (150 kg/m2),</v>
      </c>
      <c r="BB100" s="217"/>
      <c r="BC100" s="217"/>
      <c r="BD100" s="217"/>
      <c r="BE100" s="217"/>
      <c r="BF100" s="217"/>
      <c r="BG100" s="217"/>
      <c r="BH100" s="217"/>
    </row>
    <row r="101" spans="1:60" outlineLevel="1">
      <c r="A101" s="224"/>
      <c r="B101" s="225"/>
      <c r="C101" s="262" t="s">
        <v>194</v>
      </c>
      <c r="D101" s="230"/>
      <c r="E101" s="231">
        <v>1.6875</v>
      </c>
      <c r="F101" s="228"/>
      <c r="G101" s="228"/>
      <c r="H101" s="228"/>
      <c r="I101" s="228"/>
      <c r="J101" s="228"/>
      <c r="K101" s="228"/>
      <c r="L101" s="228"/>
      <c r="M101" s="228"/>
      <c r="N101" s="227"/>
      <c r="O101" s="227"/>
      <c r="P101" s="227"/>
      <c r="Q101" s="227"/>
      <c r="R101" s="228"/>
      <c r="S101" s="228"/>
      <c r="T101" s="228"/>
      <c r="U101" s="228"/>
      <c r="V101" s="228"/>
      <c r="W101" s="228"/>
      <c r="X101" s="228"/>
      <c r="Y101" s="217"/>
      <c r="Z101" s="217"/>
      <c r="AA101" s="217"/>
      <c r="AB101" s="217"/>
      <c r="AC101" s="217"/>
      <c r="AD101" s="217"/>
      <c r="AE101" s="217"/>
      <c r="AF101" s="217"/>
      <c r="AG101" s="217" t="s">
        <v>139</v>
      </c>
      <c r="AH101" s="217">
        <v>0</v>
      </c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</row>
    <row r="102" spans="1:60" outlineLevel="1">
      <c r="A102" s="240">
        <v>29</v>
      </c>
      <c r="B102" s="241" t="s">
        <v>254</v>
      </c>
      <c r="C102" s="260" t="s">
        <v>255</v>
      </c>
      <c r="D102" s="242" t="s">
        <v>147</v>
      </c>
      <c r="E102" s="243">
        <v>3.2</v>
      </c>
      <c r="F102" s="244"/>
      <c r="G102" s="245">
        <f>ROUND(E102*F102,2)</f>
        <v>0</v>
      </c>
      <c r="H102" s="244"/>
      <c r="I102" s="245">
        <f>ROUND(E102*H102,2)</f>
        <v>0</v>
      </c>
      <c r="J102" s="244"/>
      <c r="K102" s="245">
        <f>ROUND(E102*J102,2)</f>
        <v>0</v>
      </c>
      <c r="L102" s="245">
        <v>21</v>
      </c>
      <c r="M102" s="245">
        <f>G102*(1+L102/100)</f>
        <v>0</v>
      </c>
      <c r="N102" s="243">
        <v>8.3300000000000006E-3</v>
      </c>
      <c r="O102" s="243">
        <f>ROUND(E102*N102,2)</f>
        <v>0.03</v>
      </c>
      <c r="P102" s="243">
        <v>2.5</v>
      </c>
      <c r="Q102" s="243">
        <f>ROUND(E102*P102,2)</f>
        <v>8</v>
      </c>
      <c r="R102" s="245"/>
      <c r="S102" s="245" t="s">
        <v>178</v>
      </c>
      <c r="T102" s="246" t="s">
        <v>179</v>
      </c>
      <c r="U102" s="228">
        <v>4.0359999999999996</v>
      </c>
      <c r="V102" s="228">
        <f>ROUND(E102*U102,2)</f>
        <v>12.92</v>
      </c>
      <c r="W102" s="228"/>
      <c r="X102" s="228" t="s">
        <v>134</v>
      </c>
      <c r="Y102" s="217"/>
      <c r="Z102" s="217"/>
      <c r="AA102" s="217"/>
      <c r="AB102" s="217"/>
      <c r="AC102" s="217"/>
      <c r="AD102" s="217"/>
      <c r="AE102" s="217"/>
      <c r="AF102" s="217"/>
      <c r="AG102" s="217" t="s">
        <v>135</v>
      </c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</row>
    <row r="103" spans="1:60" outlineLevel="1">
      <c r="A103" s="224"/>
      <c r="B103" s="225"/>
      <c r="C103" s="263" t="s">
        <v>256</v>
      </c>
      <c r="D103" s="248"/>
      <c r="E103" s="248"/>
      <c r="F103" s="248"/>
      <c r="G103" s="248"/>
      <c r="H103" s="228"/>
      <c r="I103" s="228"/>
      <c r="J103" s="228"/>
      <c r="K103" s="228"/>
      <c r="L103" s="228"/>
      <c r="M103" s="228"/>
      <c r="N103" s="227"/>
      <c r="O103" s="227"/>
      <c r="P103" s="227"/>
      <c r="Q103" s="227"/>
      <c r="R103" s="228"/>
      <c r="S103" s="228"/>
      <c r="T103" s="228"/>
      <c r="U103" s="228"/>
      <c r="V103" s="228"/>
      <c r="W103" s="228"/>
      <c r="X103" s="228"/>
      <c r="Y103" s="217"/>
      <c r="Z103" s="217"/>
      <c r="AA103" s="217"/>
      <c r="AB103" s="217"/>
      <c r="AC103" s="217"/>
      <c r="AD103" s="217"/>
      <c r="AE103" s="217"/>
      <c r="AF103" s="217"/>
      <c r="AG103" s="217" t="s">
        <v>189</v>
      </c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</row>
    <row r="104" spans="1:60" outlineLevel="1">
      <c r="A104" s="224"/>
      <c r="B104" s="225"/>
      <c r="C104" s="262" t="s">
        <v>257</v>
      </c>
      <c r="D104" s="230"/>
      <c r="E104" s="231">
        <v>3.2</v>
      </c>
      <c r="F104" s="228"/>
      <c r="G104" s="228"/>
      <c r="H104" s="228"/>
      <c r="I104" s="228"/>
      <c r="J104" s="228"/>
      <c r="K104" s="228"/>
      <c r="L104" s="228"/>
      <c r="M104" s="228"/>
      <c r="N104" s="227"/>
      <c r="O104" s="227"/>
      <c r="P104" s="227"/>
      <c r="Q104" s="227"/>
      <c r="R104" s="228"/>
      <c r="S104" s="228"/>
      <c r="T104" s="228"/>
      <c r="U104" s="228"/>
      <c r="V104" s="228"/>
      <c r="W104" s="228"/>
      <c r="X104" s="228"/>
      <c r="Y104" s="217"/>
      <c r="Z104" s="217"/>
      <c r="AA104" s="217"/>
      <c r="AB104" s="217"/>
      <c r="AC104" s="217"/>
      <c r="AD104" s="217"/>
      <c r="AE104" s="217"/>
      <c r="AF104" s="217"/>
      <c r="AG104" s="217" t="s">
        <v>139</v>
      </c>
      <c r="AH104" s="217">
        <v>0</v>
      </c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</row>
    <row r="105" spans="1:60" outlineLevel="1">
      <c r="A105" s="240">
        <v>30</v>
      </c>
      <c r="B105" s="241" t="s">
        <v>258</v>
      </c>
      <c r="C105" s="260" t="s">
        <v>259</v>
      </c>
      <c r="D105" s="242" t="s">
        <v>183</v>
      </c>
      <c r="E105" s="243">
        <v>51</v>
      </c>
      <c r="F105" s="244"/>
      <c r="G105" s="245">
        <f>ROUND(E105*F105,2)</f>
        <v>0</v>
      </c>
      <c r="H105" s="244"/>
      <c r="I105" s="245">
        <f>ROUND(E105*H105,2)</f>
        <v>0</v>
      </c>
      <c r="J105" s="244"/>
      <c r="K105" s="245">
        <f>ROUND(E105*J105,2)</f>
        <v>0</v>
      </c>
      <c r="L105" s="245">
        <v>21</v>
      </c>
      <c r="M105" s="245">
        <f>G105*(1+L105/100)</f>
        <v>0</v>
      </c>
      <c r="N105" s="243">
        <v>0</v>
      </c>
      <c r="O105" s="243">
        <f>ROUND(E105*N105,2)</f>
        <v>0</v>
      </c>
      <c r="P105" s="243">
        <v>0.112</v>
      </c>
      <c r="Q105" s="243">
        <f>ROUND(E105*P105,2)</f>
        <v>5.71</v>
      </c>
      <c r="R105" s="245"/>
      <c r="S105" s="245" t="s">
        <v>178</v>
      </c>
      <c r="T105" s="246" t="s">
        <v>179</v>
      </c>
      <c r="U105" s="228">
        <v>0.28999999999999998</v>
      </c>
      <c r="V105" s="228">
        <f>ROUND(E105*U105,2)</f>
        <v>14.79</v>
      </c>
      <c r="W105" s="228"/>
      <c r="X105" s="228" t="s">
        <v>134</v>
      </c>
      <c r="Y105" s="217"/>
      <c r="Z105" s="217"/>
      <c r="AA105" s="217"/>
      <c r="AB105" s="217"/>
      <c r="AC105" s="217"/>
      <c r="AD105" s="217"/>
      <c r="AE105" s="217"/>
      <c r="AF105" s="217"/>
      <c r="AG105" s="217" t="s">
        <v>135</v>
      </c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</row>
    <row r="106" spans="1:60" outlineLevel="1">
      <c r="A106" s="224"/>
      <c r="B106" s="225"/>
      <c r="C106" s="262" t="s">
        <v>260</v>
      </c>
      <c r="D106" s="230"/>
      <c r="E106" s="231">
        <v>51</v>
      </c>
      <c r="F106" s="228"/>
      <c r="G106" s="228"/>
      <c r="H106" s="228"/>
      <c r="I106" s="228"/>
      <c r="J106" s="228"/>
      <c r="K106" s="228"/>
      <c r="L106" s="228"/>
      <c r="M106" s="228"/>
      <c r="N106" s="227"/>
      <c r="O106" s="227"/>
      <c r="P106" s="227"/>
      <c r="Q106" s="227"/>
      <c r="R106" s="228"/>
      <c r="S106" s="228"/>
      <c r="T106" s="228"/>
      <c r="U106" s="228"/>
      <c r="V106" s="228"/>
      <c r="W106" s="228"/>
      <c r="X106" s="228"/>
      <c r="Y106" s="217"/>
      <c r="Z106" s="217"/>
      <c r="AA106" s="217"/>
      <c r="AB106" s="217"/>
      <c r="AC106" s="217"/>
      <c r="AD106" s="217"/>
      <c r="AE106" s="217"/>
      <c r="AF106" s="217"/>
      <c r="AG106" s="217" t="s">
        <v>139</v>
      </c>
      <c r="AH106" s="217">
        <v>0</v>
      </c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</row>
    <row r="107" spans="1:60">
      <c r="A107" s="233" t="s">
        <v>127</v>
      </c>
      <c r="B107" s="234" t="s">
        <v>87</v>
      </c>
      <c r="C107" s="259" t="s">
        <v>88</v>
      </c>
      <c r="D107" s="235"/>
      <c r="E107" s="236"/>
      <c r="F107" s="237"/>
      <c r="G107" s="237">
        <f>SUMIF(AG108:AG109,"&lt;&gt;NOR",G108:G109)</f>
        <v>0</v>
      </c>
      <c r="H107" s="237"/>
      <c r="I107" s="237">
        <f>SUM(I108:I109)</f>
        <v>0</v>
      </c>
      <c r="J107" s="237"/>
      <c r="K107" s="237">
        <f>SUM(K108:K109)</f>
        <v>0</v>
      </c>
      <c r="L107" s="237"/>
      <c r="M107" s="237">
        <f>SUM(M108:M109)</f>
        <v>0</v>
      </c>
      <c r="N107" s="236"/>
      <c r="O107" s="236">
        <f>SUM(O108:O109)</f>
        <v>0</v>
      </c>
      <c r="P107" s="236"/>
      <c r="Q107" s="236">
        <f>SUM(Q108:Q109)</f>
        <v>0</v>
      </c>
      <c r="R107" s="237"/>
      <c r="S107" s="237"/>
      <c r="T107" s="238"/>
      <c r="U107" s="232"/>
      <c r="V107" s="232">
        <f>SUM(V108:V109)</f>
        <v>68.61</v>
      </c>
      <c r="W107" s="232"/>
      <c r="X107" s="232"/>
      <c r="AG107" t="s">
        <v>128</v>
      </c>
    </row>
    <row r="108" spans="1:60" ht="20.399999999999999" outlineLevel="1">
      <c r="A108" s="240">
        <v>31</v>
      </c>
      <c r="B108" s="241" t="s">
        <v>261</v>
      </c>
      <c r="C108" s="260" t="s">
        <v>262</v>
      </c>
      <c r="D108" s="242" t="s">
        <v>174</v>
      </c>
      <c r="E108" s="243">
        <v>73.108710000000002</v>
      </c>
      <c r="F108" s="244"/>
      <c r="G108" s="245">
        <f>ROUND(E108*F108,2)</f>
        <v>0</v>
      </c>
      <c r="H108" s="244"/>
      <c r="I108" s="245">
        <f>ROUND(E108*H108,2)</f>
        <v>0</v>
      </c>
      <c r="J108" s="244"/>
      <c r="K108" s="245">
        <f>ROUND(E108*J108,2)</f>
        <v>0</v>
      </c>
      <c r="L108" s="245">
        <v>21</v>
      </c>
      <c r="M108" s="245">
        <f>G108*(1+L108/100)</f>
        <v>0</v>
      </c>
      <c r="N108" s="243">
        <v>0</v>
      </c>
      <c r="O108" s="243">
        <f>ROUND(E108*N108,2)</f>
        <v>0</v>
      </c>
      <c r="P108" s="243">
        <v>0</v>
      </c>
      <c r="Q108" s="243">
        <f>ROUND(E108*P108,2)</f>
        <v>0</v>
      </c>
      <c r="R108" s="245" t="s">
        <v>263</v>
      </c>
      <c r="S108" s="245" t="s">
        <v>133</v>
      </c>
      <c r="T108" s="246" t="s">
        <v>133</v>
      </c>
      <c r="U108" s="228">
        <v>0.9385</v>
      </c>
      <c r="V108" s="228">
        <f>ROUND(E108*U108,2)</f>
        <v>68.61</v>
      </c>
      <c r="W108" s="228"/>
      <c r="X108" s="228" t="s">
        <v>264</v>
      </c>
      <c r="Y108" s="217"/>
      <c r="Z108" s="217"/>
      <c r="AA108" s="217"/>
      <c r="AB108" s="217"/>
      <c r="AC108" s="217"/>
      <c r="AD108" s="217"/>
      <c r="AE108" s="217"/>
      <c r="AF108" s="217"/>
      <c r="AG108" s="217" t="s">
        <v>265</v>
      </c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</row>
    <row r="109" spans="1:60" outlineLevel="1">
      <c r="A109" s="224"/>
      <c r="B109" s="225"/>
      <c r="C109" s="261" t="s">
        <v>266</v>
      </c>
      <c r="D109" s="247"/>
      <c r="E109" s="247"/>
      <c r="F109" s="247"/>
      <c r="G109" s="247"/>
      <c r="H109" s="228"/>
      <c r="I109" s="228"/>
      <c r="J109" s="228"/>
      <c r="K109" s="228"/>
      <c r="L109" s="228"/>
      <c r="M109" s="228"/>
      <c r="N109" s="227"/>
      <c r="O109" s="227"/>
      <c r="P109" s="227"/>
      <c r="Q109" s="227"/>
      <c r="R109" s="228"/>
      <c r="S109" s="228"/>
      <c r="T109" s="228"/>
      <c r="U109" s="228"/>
      <c r="V109" s="228"/>
      <c r="W109" s="228"/>
      <c r="X109" s="228"/>
      <c r="Y109" s="217"/>
      <c r="Z109" s="217"/>
      <c r="AA109" s="217"/>
      <c r="AB109" s="217"/>
      <c r="AC109" s="217"/>
      <c r="AD109" s="217"/>
      <c r="AE109" s="217"/>
      <c r="AF109" s="217"/>
      <c r="AG109" s="217" t="s">
        <v>137</v>
      </c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</row>
    <row r="110" spans="1:60">
      <c r="A110" s="233" t="s">
        <v>127</v>
      </c>
      <c r="B110" s="234" t="s">
        <v>89</v>
      </c>
      <c r="C110" s="259" t="s">
        <v>89</v>
      </c>
      <c r="D110" s="235"/>
      <c r="E110" s="236"/>
      <c r="F110" s="237"/>
      <c r="G110" s="237">
        <f>SUMIF(AG111:AG118,"&lt;&gt;NOR",G111:G118)</f>
        <v>0</v>
      </c>
      <c r="H110" s="237"/>
      <c r="I110" s="237">
        <f>SUM(I111:I118)</f>
        <v>0</v>
      </c>
      <c r="J110" s="237"/>
      <c r="K110" s="237">
        <f>SUM(K111:K118)</f>
        <v>0</v>
      </c>
      <c r="L110" s="237"/>
      <c r="M110" s="237">
        <f>SUM(M111:M118)</f>
        <v>0</v>
      </c>
      <c r="N110" s="236"/>
      <c r="O110" s="236">
        <f>SUM(O111:O118)</f>
        <v>0</v>
      </c>
      <c r="P110" s="236"/>
      <c r="Q110" s="236">
        <f>SUM(Q111:Q118)</f>
        <v>0</v>
      </c>
      <c r="R110" s="237"/>
      <c r="S110" s="237"/>
      <c r="T110" s="238"/>
      <c r="U110" s="232"/>
      <c r="V110" s="232">
        <f>SUM(V111:V118)</f>
        <v>0</v>
      </c>
      <c r="W110" s="232"/>
      <c r="X110" s="232"/>
      <c r="AG110" t="s">
        <v>128</v>
      </c>
    </row>
    <row r="111" spans="1:60" outlineLevel="1">
      <c r="A111" s="249">
        <v>32</v>
      </c>
      <c r="B111" s="250" t="s">
        <v>267</v>
      </c>
      <c r="C111" s="264" t="s">
        <v>268</v>
      </c>
      <c r="D111" s="251" t="s">
        <v>269</v>
      </c>
      <c r="E111" s="252">
        <v>1</v>
      </c>
      <c r="F111" s="253"/>
      <c r="G111" s="254">
        <f>ROUND(E111*F111,2)</f>
        <v>0</v>
      </c>
      <c r="H111" s="253"/>
      <c r="I111" s="254">
        <f>ROUND(E111*H111,2)</f>
        <v>0</v>
      </c>
      <c r="J111" s="253"/>
      <c r="K111" s="254">
        <f>ROUND(E111*J111,2)</f>
        <v>0</v>
      </c>
      <c r="L111" s="254">
        <v>21</v>
      </c>
      <c r="M111" s="254">
        <f>G111*(1+L111/100)</f>
        <v>0</v>
      </c>
      <c r="N111" s="252">
        <v>0</v>
      </c>
      <c r="O111" s="252">
        <f>ROUND(E111*N111,2)</f>
        <v>0</v>
      </c>
      <c r="P111" s="252">
        <v>0</v>
      </c>
      <c r="Q111" s="252">
        <f>ROUND(E111*P111,2)</f>
        <v>0</v>
      </c>
      <c r="R111" s="254"/>
      <c r="S111" s="254" t="s">
        <v>178</v>
      </c>
      <c r="T111" s="255" t="s">
        <v>179</v>
      </c>
      <c r="U111" s="228">
        <v>0</v>
      </c>
      <c r="V111" s="228">
        <f>ROUND(E111*U111,2)</f>
        <v>0</v>
      </c>
      <c r="W111" s="228"/>
      <c r="X111" s="228" t="s">
        <v>134</v>
      </c>
      <c r="Y111" s="217"/>
      <c r="Z111" s="217"/>
      <c r="AA111" s="217"/>
      <c r="AB111" s="217"/>
      <c r="AC111" s="217"/>
      <c r="AD111" s="217"/>
      <c r="AE111" s="217"/>
      <c r="AF111" s="217"/>
      <c r="AG111" s="217" t="s">
        <v>135</v>
      </c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</row>
    <row r="112" spans="1:60" outlineLevel="1">
      <c r="A112" s="249">
        <v>33</v>
      </c>
      <c r="B112" s="250" t="s">
        <v>270</v>
      </c>
      <c r="C112" s="264" t="s">
        <v>271</v>
      </c>
      <c r="D112" s="251" t="s">
        <v>269</v>
      </c>
      <c r="E112" s="252">
        <v>1</v>
      </c>
      <c r="F112" s="253"/>
      <c r="G112" s="254">
        <f>ROUND(E112*F112,2)</f>
        <v>0</v>
      </c>
      <c r="H112" s="253"/>
      <c r="I112" s="254">
        <f>ROUND(E112*H112,2)</f>
        <v>0</v>
      </c>
      <c r="J112" s="253"/>
      <c r="K112" s="254">
        <f>ROUND(E112*J112,2)</f>
        <v>0</v>
      </c>
      <c r="L112" s="254">
        <v>21</v>
      </c>
      <c r="M112" s="254">
        <f>G112*(1+L112/100)</f>
        <v>0</v>
      </c>
      <c r="N112" s="252">
        <v>0</v>
      </c>
      <c r="O112" s="252">
        <f>ROUND(E112*N112,2)</f>
        <v>0</v>
      </c>
      <c r="P112" s="252">
        <v>0</v>
      </c>
      <c r="Q112" s="252">
        <f>ROUND(E112*P112,2)</f>
        <v>0</v>
      </c>
      <c r="R112" s="254"/>
      <c r="S112" s="254" t="s">
        <v>178</v>
      </c>
      <c r="T112" s="255" t="s">
        <v>179</v>
      </c>
      <c r="U112" s="228">
        <v>0</v>
      </c>
      <c r="V112" s="228">
        <f>ROUND(E112*U112,2)</f>
        <v>0</v>
      </c>
      <c r="W112" s="228"/>
      <c r="X112" s="228" t="s">
        <v>134</v>
      </c>
      <c r="Y112" s="217"/>
      <c r="Z112" s="217"/>
      <c r="AA112" s="217"/>
      <c r="AB112" s="217"/>
      <c r="AC112" s="217"/>
      <c r="AD112" s="217"/>
      <c r="AE112" s="217"/>
      <c r="AF112" s="217"/>
      <c r="AG112" s="217" t="s">
        <v>135</v>
      </c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</row>
    <row r="113" spans="1:60" outlineLevel="1">
      <c r="A113" s="249">
        <v>34</v>
      </c>
      <c r="B113" s="250" t="s">
        <v>272</v>
      </c>
      <c r="C113" s="264" t="s">
        <v>273</v>
      </c>
      <c r="D113" s="251" t="s">
        <v>269</v>
      </c>
      <c r="E113" s="252">
        <v>1</v>
      </c>
      <c r="F113" s="253"/>
      <c r="G113" s="254">
        <f>ROUND(E113*F113,2)</f>
        <v>0</v>
      </c>
      <c r="H113" s="253"/>
      <c r="I113" s="254">
        <f>ROUND(E113*H113,2)</f>
        <v>0</v>
      </c>
      <c r="J113" s="253"/>
      <c r="K113" s="254">
        <f>ROUND(E113*J113,2)</f>
        <v>0</v>
      </c>
      <c r="L113" s="254">
        <v>21</v>
      </c>
      <c r="M113" s="254">
        <f>G113*(1+L113/100)</f>
        <v>0</v>
      </c>
      <c r="N113" s="252">
        <v>0</v>
      </c>
      <c r="O113" s="252">
        <f>ROUND(E113*N113,2)</f>
        <v>0</v>
      </c>
      <c r="P113" s="252">
        <v>0</v>
      </c>
      <c r="Q113" s="252">
        <f>ROUND(E113*P113,2)</f>
        <v>0</v>
      </c>
      <c r="R113" s="254"/>
      <c r="S113" s="254" t="s">
        <v>178</v>
      </c>
      <c r="T113" s="255" t="s">
        <v>179</v>
      </c>
      <c r="U113" s="228">
        <v>0</v>
      </c>
      <c r="V113" s="228">
        <f>ROUND(E113*U113,2)</f>
        <v>0</v>
      </c>
      <c r="W113" s="228"/>
      <c r="X113" s="228" t="s">
        <v>134</v>
      </c>
      <c r="Y113" s="217"/>
      <c r="Z113" s="217"/>
      <c r="AA113" s="217"/>
      <c r="AB113" s="217"/>
      <c r="AC113" s="217"/>
      <c r="AD113" s="217"/>
      <c r="AE113" s="217"/>
      <c r="AF113" s="217"/>
      <c r="AG113" s="217" t="s">
        <v>135</v>
      </c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</row>
    <row r="114" spans="1:60" outlineLevel="1">
      <c r="A114" s="249">
        <v>35</v>
      </c>
      <c r="B114" s="250" t="s">
        <v>274</v>
      </c>
      <c r="C114" s="264" t="s">
        <v>275</v>
      </c>
      <c r="D114" s="251" t="s">
        <v>269</v>
      </c>
      <c r="E114" s="252">
        <v>1</v>
      </c>
      <c r="F114" s="253"/>
      <c r="G114" s="254">
        <f>ROUND(E114*F114,2)</f>
        <v>0</v>
      </c>
      <c r="H114" s="253"/>
      <c r="I114" s="254">
        <f>ROUND(E114*H114,2)</f>
        <v>0</v>
      </c>
      <c r="J114" s="253"/>
      <c r="K114" s="254">
        <f>ROUND(E114*J114,2)</f>
        <v>0</v>
      </c>
      <c r="L114" s="254">
        <v>21</v>
      </c>
      <c r="M114" s="254">
        <f>G114*(1+L114/100)</f>
        <v>0</v>
      </c>
      <c r="N114" s="252">
        <v>0</v>
      </c>
      <c r="O114" s="252">
        <f>ROUND(E114*N114,2)</f>
        <v>0</v>
      </c>
      <c r="P114" s="252">
        <v>0</v>
      </c>
      <c r="Q114" s="252">
        <f>ROUND(E114*P114,2)</f>
        <v>0</v>
      </c>
      <c r="R114" s="254"/>
      <c r="S114" s="254" t="s">
        <v>178</v>
      </c>
      <c r="T114" s="255" t="s">
        <v>179</v>
      </c>
      <c r="U114" s="228">
        <v>0</v>
      </c>
      <c r="V114" s="228">
        <f>ROUND(E114*U114,2)</f>
        <v>0</v>
      </c>
      <c r="W114" s="228"/>
      <c r="X114" s="228" t="s">
        <v>134</v>
      </c>
      <c r="Y114" s="217"/>
      <c r="Z114" s="217"/>
      <c r="AA114" s="217"/>
      <c r="AB114" s="217"/>
      <c r="AC114" s="217"/>
      <c r="AD114" s="217"/>
      <c r="AE114" s="217"/>
      <c r="AF114" s="217"/>
      <c r="AG114" s="217" t="s">
        <v>135</v>
      </c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</row>
    <row r="115" spans="1:60" outlineLevel="1">
      <c r="A115" s="249">
        <v>36</v>
      </c>
      <c r="B115" s="250" t="s">
        <v>276</v>
      </c>
      <c r="C115" s="264" t="s">
        <v>277</v>
      </c>
      <c r="D115" s="251" t="s">
        <v>269</v>
      </c>
      <c r="E115" s="252">
        <v>1</v>
      </c>
      <c r="F115" s="253"/>
      <c r="G115" s="254">
        <f>ROUND(E115*F115,2)</f>
        <v>0</v>
      </c>
      <c r="H115" s="253"/>
      <c r="I115" s="254">
        <f>ROUND(E115*H115,2)</f>
        <v>0</v>
      </c>
      <c r="J115" s="253"/>
      <c r="K115" s="254">
        <f>ROUND(E115*J115,2)</f>
        <v>0</v>
      </c>
      <c r="L115" s="254">
        <v>21</v>
      </c>
      <c r="M115" s="254">
        <f>G115*(1+L115/100)</f>
        <v>0</v>
      </c>
      <c r="N115" s="252">
        <v>0</v>
      </c>
      <c r="O115" s="252">
        <f>ROUND(E115*N115,2)</f>
        <v>0</v>
      </c>
      <c r="P115" s="252">
        <v>0</v>
      </c>
      <c r="Q115" s="252">
        <f>ROUND(E115*P115,2)</f>
        <v>0</v>
      </c>
      <c r="R115" s="254"/>
      <c r="S115" s="254" t="s">
        <v>178</v>
      </c>
      <c r="T115" s="255" t="s">
        <v>179</v>
      </c>
      <c r="U115" s="228">
        <v>0</v>
      </c>
      <c r="V115" s="228">
        <f>ROUND(E115*U115,2)</f>
        <v>0</v>
      </c>
      <c r="W115" s="228"/>
      <c r="X115" s="228" t="s">
        <v>134</v>
      </c>
      <c r="Y115" s="217"/>
      <c r="Z115" s="217"/>
      <c r="AA115" s="217"/>
      <c r="AB115" s="217"/>
      <c r="AC115" s="217"/>
      <c r="AD115" s="217"/>
      <c r="AE115" s="217"/>
      <c r="AF115" s="217"/>
      <c r="AG115" s="217" t="s">
        <v>135</v>
      </c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</row>
    <row r="116" spans="1:60" outlineLevel="1">
      <c r="A116" s="249">
        <v>37</v>
      </c>
      <c r="B116" s="250" t="s">
        <v>278</v>
      </c>
      <c r="C116" s="264" t="s">
        <v>279</v>
      </c>
      <c r="D116" s="251" t="s">
        <v>269</v>
      </c>
      <c r="E116" s="252">
        <v>1</v>
      </c>
      <c r="F116" s="253"/>
      <c r="G116" s="254">
        <f>ROUND(E116*F116,2)</f>
        <v>0</v>
      </c>
      <c r="H116" s="253"/>
      <c r="I116" s="254">
        <f>ROUND(E116*H116,2)</f>
        <v>0</v>
      </c>
      <c r="J116" s="253"/>
      <c r="K116" s="254">
        <f>ROUND(E116*J116,2)</f>
        <v>0</v>
      </c>
      <c r="L116" s="254">
        <v>21</v>
      </c>
      <c r="M116" s="254">
        <f>G116*(1+L116/100)</f>
        <v>0</v>
      </c>
      <c r="N116" s="252">
        <v>0</v>
      </c>
      <c r="O116" s="252">
        <f>ROUND(E116*N116,2)</f>
        <v>0</v>
      </c>
      <c r="P116" s="252">
        <v>0</v>
      </c>
      <c r="Q116" s="252">
        <f>ROUND(E116*P116,2)</f>
        <v>0</v>
      </c>
      <c r="R116" s="254"/>
      <c r="S116" s="254" t="s">
        <v>178</v>
      </c>
      <c r="T116" s="255" t="s">
        <v>179</v>
      </c>
      <c r="U116" s="228">
        <v>0</v>
      </c>
      <c r="V116" s="228">
        <f>ROUND(E116*U116,2)</f>
        <v>0</v>
      </c>
      <c r="W116" s="228"/>
      <c r="X116" s="228" t="s">
        <v>134</v>
      </c>
      <c r="Y116" s="217"/>
      <c r="Z116" s="217"/>
      <c r="AA116" s="217"/>
      <c r="AB116" s="217"/>
      <c r="AC116" s="217"/>
      <c r="AD116" s="217"/>
      <c r="AE116" s="217"/>
      <c r="AF116" s="217"/>
      <c r="AG116" s="217" t="s">
        <v>135</v>
      </c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</row>
    <row r="117" spans="1:60" outlineLevel="1">
      <c r="A117" s="249">
        <v>38</v>
      </c>
      <c r="B117" s="250" t="s">
        <v>280</v>
      </c>
      <c r="C117" s="264" t="s">
        <v>281</v>
      </c>
      <c r="D117" s="251" t="s">
        <v>269</v>
      </c>
      <c r="E117" s="252">
        <v>1</v>
      </c>
      <c r="F117" s="253"/>
      <c r="G117" s="254">
        <f>ROUND(E117*F117,2)</f>
        <v>0</v>
      </c>
      <c r="H117" s="253"/>
      <c r="I117" s="254">
        <f>ROUND(E117*H117,2)</f>
        <v>0</v>
      </c>
      <c r="J117" s="253"/>
      <c r="K117" s="254">
        <f>ROUND(E117*J117,2)</f>
        <v>0</v>
      </c>
      <c r="L117" s="254">
        <v>21</v>
      </c>
      <c r="M117" s="254">
        <f>G117*(1+L117/100)</f>
        <v>0</v>
      </c>
      <c r="N117" s="252">
        <v>0</v>
      </c>
      <c r="O117" s="252">
        <f>ROUND(E117*N117,2)</f>
        <v>0</v>
      </c>
      <c r="P117" s="252">
        <v>0</v>
      </c>
      <c r="Q117" s="252">
        <f>ROUND(E117*P117,2)</f>
        <v>0</v>
      </c>
      <c r="R117" s="254"/>
      <c r="S117" s="254" t="s">
        <v>178</v>
      </c>
      <c r="T117" s="255" t="s">
        <v>179</v>
      </c>
      <c r="U117" s="228">
        <v>0</v>
      </c>
      <c r="V117" s="228">
        <f>ROUND(E117*U117,2)</f>
        <v>0</v>
      </c>
      <c r="W117" s="228"/>
      <c r="X117" s="228" t="s">
        <v>134</v>
      </c>
      <c r="Y117" s="217"/>
      <c r="Z117" s="217"/>
      <c r="AA117" s="217"/>
      <c r="AB117" s="217"/>
      <c r="AC117" s="217"/>
      <c r="AD117" s="217"/>
      <c r="AE117" s="217"/>
      <c r="AF117" s="217"/>
      <c r="AG117" s="217" t="s">
        <v>135</v>
      </c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17"/>
      <c r="BH117" s="217"/>
    </row>
    <row r="118" spans="1:60" outlineLevel="1">
      <c r="A118" s="249">
        <v>39</v>
      </c>
      <c r="B118" s="250" t="s">
        <v>282</v>
      </c>
      <c r="C118" s="264" t="s">
        <v>283</v>
      </c>
      <c r="D118" s="251" t="s">
        <v>269</v>
      </c>
      <c r="E118" s="252">
        <v>1</v>
      </c>
      <c r="F118" s="253"/>
      <c r="G118" s="254">
        <f>ROUND(E118*F118,2)</f>
        <v>0</v>
      </c>
      <c r="H118" s="253"/>
      <c r="I118" s="254">
        <f>ROUND(E118*H118,2)</f>
        <v>0</v>
      </c>
      <c r="J118" s="253"/>
      <c r="K118" s="254">
        <f>ROUND(E118*J118,2)</f>
        <v>0</v>
      </c>
      <c r="L118" s="254">
        <v>21</v>
      </c>
      <c r="M118" s="254">
        <f>G118*(1+L118/100)</f>
        <v>0</v>
      </c>
      <c r="N118" s="252">
        <v>0</v>
      </c>
      <c r="O118" s="252">
        <f>ROUND(E118*N118,2)</f>
        <v>0</v>
      </c>
      <c r="P118" s="252">
        <v>0</v>
      </c>
      <c r="Q118" s="252">
        <f>ROUND(E118*P118,2)</f>
        <v>0</v>
      </c>
      <c r="R118" s="254"/>
      <c r="S118" s="254" t="s">
        <v>178</v>
      </c>
      <c r="T118" s="255" t="s">
        <v>179</v>
      </c>
      <c r="U118" s="228">
        <v>0</v>
      </c>
      <c r="V118" s="228">
        <f>ROUND(E118*U118,2)</f>
        <v>0</v>
      </c>
      <c r="W118" s="228"/>
      <c r="X118" s="228" t="s">
        <v>134</v>
      </c>
      <c r="Y118" s="217"/>
      <c r="Z118" s="217"/>
      <c r="AA118" s="217"/>
      <c r="AB118" s="217"/>
      <c r="AC118" s="217"/>
      <c r="AD118" s="217"/>
      <c r="AE118" s="217"/>
      <c r="AF118" s="217"/>
      <c r="AG118" s="217" t="s">
        <v>135</v>
      </c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</row>
    <row r="119" spans="1:60">
      <c r="A119" s="233" t="s">
        <v>127</v>
      </c>
      <c r="B119" s="234" t="s">
        <v>90</v>
      </c>
      <c r="C119" s="259" t="s">
        <v>91</v>
      </c>
      <c r="D119" s="235"/>
      <c r="E119" s="236"/>
      <c r="F119" s="237"/>
      <c r="G119" s="237">
        <f>SUMIF(AG120:AG124,"&lt;&gt;NOR",G120:G124)</f>
        <v>0</v>
      </c>
      <c r="H119" s="237"/>
      <c r="I119" s="237">
        <f>SUM(I120:I124)</f>
        <v>0</v>
      </c>
      <c r="J119" s="237"/>
      <c r="K119" s="237">
        <f>SUM(K120:K124)</f>
        <v>0</v>
      </c>
      <c r="L119" s="237"/>
      <c r="M119" s="237">
        <f>SUM(M120:M124)</f>
        <v>0</v>
      </c>
      <c r="N119" s="236"/>
      <c r="O119" s="236">
        <f>SUM(O120:O124)</f>
        <v>0.06</v>
      </c>
      <c r="P119" s="236"/>
      <c r="Q119" s="236">
        <f>SUM(Q120:Q124)</f>
        <v>0</v>
      </c>
      <c r="R119" s="237"/>
      <c r="S119" s="237"/>
      <c r="T119" s="238"/>
      <c r="U119" s="232"/>
      <c r="V119" s="232">
        <f>SUM(V120:V124)</f>
        <v>2.73</v>
      </c>
      <c r="W119" s="232"/>
      <c r="X119" s="232"/>
      <c r="AG119" t="s">
        <v>128</v>
      </c>
    </row>
    <row r="120" spans="1:60" outlineLevel="1">
      <c r="A120" s="240">
        <v>40</v>
      </c>
      <c r="B120" s="241" t="s">
        <v>284</v>
      </c>
      <c r="C120" s="260" t="s">
        <v>285</v>
      </c>
      <c r="D120" s="242" t="s">
        <v>131</v>
      </c>
      <c r="E120" s="243">
        <v>1.25</v>
      </c>
      <c r="F120" s="244"/>
      <c r="G120" s="245">
        <f>ROUND(E120*F120,2)</f>
        <v>0</v>
      </c>
      <c r="H120" s="244"/>
      <c r="I120" s="245">
        <f>ROUND(E120*H120,2)</f>
        <v>0</v>
      </c>
      <c r="J120" s="244"/>
      <c r="K120" s="245">
        <f>ROUND(E120*J120,2)</f>
        <v>0</v>
      </c>
      <c r="L120" s="245">
        <v>21</v>
      </c>
      <c r="M120" s="245">
        <f>G120*(1+L120/100)</f>
        <v>0</v>
      </c>
      <c r="N120" s="243">
        <v>0</v>
      </c>
      <c r="O120" s="243">
        <f>ROUND(E120*N120,2)</f>
        <v>0</v>
      </c>
      <c r="P120" s="243">
        <v>0</v>
      </c>
      <c r="Q120" s="243">
        <f>ROUND(E120*P120,2)</f>
        <v>0</v>
      </c>
      <c r="R120" s="245" t="s">
        <v>286</v>
      </c>
      <c r="S120" s="245" t="s">
        <v>133</v>
      </c>
      <c r="T120" s="246" t="s">
        <v>133</v>
      </c>
      <c r="U120" s="228">
        <v>2.1800000000000002</v>
      </c>
      <c r="V120" s="228">
        <f>ROUND(E120*U120,2)</f>
        <v>2.73</v>
      </c>
      <c r="W120" s="228"/>
      <c r="X120" s="228" t="s">
        <v>134</v>
      </c>
      <c r="Y120" s="217"/>
      <c r="Z120" s="217"/>
      <c r="AA120" s="217"/>
      <c r="AB120" s="217"/>
      <c r="AC120" s="217"/>
      <c r="AD120" s="217"/>
      <c r="AE120" s="217"/>
      <c r="AF120" s="217"/>
      <c r="AG120" s="217" t="s">
        <v>135</v>
      </c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</row>
    <row r="121" spans="1:60" outlineLevel="1">
      <c r="A121" s="224"/>
      <c r="B121" s="225"/>
      <c r="C121" s="262" t="s">
        <v>287</v>
      </c>
      <c r="D121" s="230"/>
      <c r="E121" s="231">
        <v>1.25</v>
      </c>
      <c r="F121" s="228"/>
      <c r="G121" s="228"/>
      <c r="H121" s="228"/>
      <c r="I121" s="228"/>
      <c r="J121" s="228"/>
      <c r="K121" s="228"/>
      <c r="L121" s="228"/>
      <c r="M121" s="228"/>
      <c r="N121" s="227"/>
      <c r="O121" s="227"/>
      <c r="P121" s="227"/>
      <c r="Q121" s="227"/>
      <c r="R121" s="228"/>
      <c r="S121" s="228"/>
      <c r="T121" s="228"/>
      <c r="U121" s="228"/>
      <c r="V121" s="228"/>
      <c r="W121" s="228"/>
      <c r="X121" s="228"/>
      <c r="Y121" s="217"/>
      <c r="Z121" s="217"/>
      <c r="AA121" s="217"/>
      <c r="AB121" s="217"/>
      <c r="AC121" s="217"/>
      <c r="AD121" s="217"/>
      <c r="AE121" s="217"/>
      <c r="AF121" s="217"/>
      <c r="AG121" s="217" t="s">
        <v>139</v>
      </c>
      <c r="AH121" s="217">
        <v>0</v>
      </c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</row>
    <row r="122" spans="1:60" ht="20.399999999999999" outlineLevel="1">
      <c r="A122" s="240">
        <v>41</v>
      </c>
      <c r="B122" s="241" t="s">
        <v>288</v>
      </c>
      <c r="C122" s="260" t="s">
        <v>289</v>
      </c>
      <c r="D122" s="242" t="s">
        <v>203</v>
      </c>
      <c r="E122" s="243">
        <v>50</v>
      </c>
      <c r="F122" s="244"/>
      <c r="G122" s="245">
        <f>ROUND(E122*F122,2)</f>
        <v>0</v>
      </c>
      <c r="H122" s="244"/>
      <c r="I122" s="245">
        <f>ROUND(E122*H122,2)</f>
        <v>0</v>
      </c>
      <c r="J122" s="244"/>
      <c r="K122" s="245">
        <f>ROUND(E122*J122,2)</f>
        <v>0</v>
      </c>
      <c r="L122" s="245">
        <v>21</v>
      </c>
      <c r="M122" s="245">
        <f>G122*(1+L122/100)</f>
        <v>0</v>
      </c>
      <c r="N122" s="243">
        <v>1.1000000000000001E-3</v>
      </c>
      <c r="O122" s="243">
        <f>ROUND(E122*N122,2)</f>
        <v>0.06</v>
      </c>
      <c r="P122" s="243">
        <v>0</v>
      </c>
      <c r="Q122" s="243">
        <f>ROUND(E122*P122,2)</f>
        <v>0</v>
      </c>
      <c r="R122" s="245" t="s">
        <v>227</v>
      </c>
      <c r="S122" s="245" t="s">
        <v>133</v>
      </c>
      <c r="T122" s="246" t="s">
        <v>133</v>
      </c>
      <c r="U122" s="228">
        <v>0</v>
      </c>
      <c r="V122" s="228">
        <f>ROUND(E122*U122,2)</f>
        <v>0</v>
      </c>
      <c r="W122" s="228"/>
      <c r="X122" s="228" t="s">
        <v>206</v>
      </c>
      <c r="Y122" s="217"/>
      <c r="Z122" s="217"/>
      <c r="AA122" s="217"/>
      <c r="AB122" s="217"/>
      <c r="AC122" s="217"/>
      <c r="AD122" s="217"/>
      <c r="AE122" s="217"/>
      <c r="AF122" s="217"/>
      <c r="AG122" s="217" t="s">
        <v>207</v>
      </c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</row>
    <row r="123" spans="1:60" outlineLevel="1">
      <c r="A123" s="224">
        <v>42</v>
      </c>
      <c r="B123" s="225" t="s">
        <v>290</v>
      </c>
      <c r="C123" s="265" t="s">
        <v>291</v>
      </c>
      <c r="D123" s="226" t="s">
        <v>0</v>
      </c>
      <c r="E123" s="257"/>
      <c r="F123" s="229"/>
      <c r="G123" s="228">
        <f>ROUND(E123*F123,2)</f>
        <v>0</v>
      </c>
      <c r="H123" s="229"/>
      <c r="I123" s="228">
        <f>ROUND(E123*H123,2)</f>
        <v>0</v>
      </c>
      <c r="J123" s="229"/>
      <c r="K123" s="228">
        <f>ROUND(E123*J123,2)</f>
        <v>0</v>
      </c>
      <c r="L123" s="228">
        <v>21</v>
      </c>
      <c r="M123" s="228">
        <f>G123*(1+L123/100)</f>
        <v>0</v>
      </c>
      <c r="N123" s="227">
        <v>0</v>
      </c>
      <c r="O123" s="227">
        <f>ROUND(E123*N123,2)</f>
        <v>0</v>
      </c>
      <c r="P123" s="227">
        <v>0</v>
      </c>
      <c r="Q123" s="227">
        <f>ROUND(E123*P123,2)</f>
        <v>0</v>
      </c>
      <c r="R123" s="228" t="s">
        <v>286</v>
      </c>
      <c r="S123" s="228" t="s">
        <v>133</v>
      </c>
      <c r="T123" s="228" t="s">
        <v>133</v>
      </c>
      <c r="U123" s="228">
        <v>0.02</v>
      </c>
      <c r="V123" s="228">
        <f>ROUND(E123*U123,2)</f>
        <v>0</v>
      </c>
      <c r="W123" s="228"/>
      <c r="X123" s="228" t="s">
        <v>264</v>
      </c>
      <c r="Y123" s="217"/>
      <c r="Z123" s="217"/>
      <c r="AA123" s="217"/>
      <c r="AB123" s="217"/>
      <c r="AC123" s="217"/>
      <c r="AD123" s="217"/>
      <c r="AE123" s="217"/>
      <c r="AF123" s="217"/>
      <c r="AG123" s="217" t="s">
        <v>265</v>
      </c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</row>
    <row r="124" spans="1:60" outlineLevel="1">
      <c r="A124" s="224"/>
      <c r="B124" s="225"/>
      <c r="C124" s="266" t="s">
        <v>292</v>
      </c>
      <c r="D124" s="258"/>
      <c r="E124" s="258"/>
      <c r="F124" s="258"/>
      <c r="G124" s="258"/>
      <c r="H124" s="228"/>
      <c r="I124" s="228"/>
      <c r="J124" s="228"/>
      <c r="K124" s="228"/>
      <c r="L124" s="228"/>
      <c r="M124" s="228"/>
      <c r="N124" s="227"/>
      <c r="O124" s="227"/>
      <c r="P124" s="227"/>
      <c r="Q124" s="227"/>
      <c r="R124" s="228"/>
      <c r="S124" s="228"/>
      <c r="T124" s="228"/>
      <c r="U124" s="228"/>
      <c r="V124" s="228"/>
      <c r="W124" s="228"/>
      <c r="X124" s="228"/>
      <c r="Y124" s="217"/>
      <c r="Z124" s="217"/>
      <c r="AA124" s="217"/>
      <c r="AB124" s="217"/>
      <c r="AC124" s="217"/>
      <c r="AD124" s="217"/>
      <c r="AE124" s="217"/>
      <c r="AF124" s="217"/>
      <c r="AG124" s="217" t="s">
        <v>137</v>
      </c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</row>
    <row r="125" spans="1:60">
      <c r="A125" s="233" t="s">
        <v>127</v>
      </c>
      <c r="B125" s="234" t="s">
        <v>92</v>
      </c>
      <c r="C125" s="259" t="s">
        <v>93</v>
      </c>
      <c r="D125" s="235"/>
      <c r="E125" s="236"/>
      <c r="F125" s="237"/>
      <c r="G125" s="237">
        <f>SUMIF(AG126:AG133,"&lt;&gt;NOR",G126:G133)</f>
        <v>0</v>
      </c>
      <c r="H125" s="237"/>
      <c r="I125" s="237">
        <f>SUM(I126:I133)</f>
        <v>0</v>
      </c>
      <c r="J125" s="237"/>
      <c r="K125" s="237">
        <f>SUM(K126:K133)</f>
        <v>0</v>
      </c>
      <c r="L125" s="237"/>
      <c r="M125" s="237">
        <f>SUM(M126:M133)</f>
        <v>0</v>
      </c>
      <c r="N125" s="236"/>
      <c r="O125" s="236">
        <f>SUM(O126:O133)</f>
        <v>0</v>
      </c>
      <c r="P125" s="236"/>
      <c r="Q125" s="236">
        <f>SUM(Q126:Q133)</f>
        <v>0.05</v>
      </c>
      <c r="R125" s="237"/>
      <c r="S125" s="237"/>
      <c r="T125" s="238"/>
      <c r="U125" s="232"/>
      <c r="V125" s="232">
        <f>SUM(V126:V133)</f>
        <v>5.04</v>
      </c>
      <c r="W125" s="232"/>
      <c r="X125" s="232"/>
      <c r="AG125" t="s">
        <v>128</v>
      </c>
    </row>
    <row r="126" spans="1:60" outlineLevel="1">
      <c r="A126" s="240">
        <v>43</v>
      </c>
      <c r="B126" s="241" t="s">
        <v>293</v>
      </c>
      <c r="C126" s="260" t="s">
        <v>294</v>
      </c>
      <c r="D126" s="242" t="s">
        <v>295</v>
      </c>
      <c r="E126" s="243">
        <v>52</v>
      </c>
      <c r="F126" s="244"/>
      <c r="G126" s="245">
        <f>ROUND(E126*F126,2)</f>
        <v>0</v>
      </c>
      <c r="H126" s="244"/>
      <c r="I126" s="245">
        <f>ROUND(E126*H126,2)</f>
        <v>0</v>
      </c>
      <c r="J126" s="244"/>
      <c r="K126" s="245">
        <f>ROUND(E126*J126,2)</f>
        <v>0</v>
      </c>
      <c r="L126" s="245">
        <v>21</v>
      </c>
      <c r="M126" s="245">
        <f>G126*(1+L126/100)</f>
        <v>0</v>
      </c>
      <c r="N126" s="243">
        <v>5.0000000000000002E-5</v>
      </c>
      <c r="O126" s="243">
        <f>ROUND(E126*N126,2)</f>
        <v>0</v>
      </c>
      <c r="P126" s="243">
        <v>1E-3</v>
      </c>
      <c r="Q126" s="243">
        <f>ROUND(E126*P126,2)</f>
        <v>0.05</v>
      </c>
      <c r="R126" s="245" t="s">
        <v>296</v>
      </c>
      <c r="S126" s="245" t="s">
        <v>133</v>
      </c>
      <c r="T126" s="246" t="s">
        <v>133</v>
      </c>
      <c r="U126" s="228">
        <v>9.7000000000000003E-2</v>
      </c>
      <c r="V126" s="228">
        <f>ROUND(E126*U126,2)</f>
        <v>5.04</v>
      </c>
      <c r="W126" s="228"/>
      <c r="X126" s="228" t="s">
        <v>134</v>
      </c>
      <c r="Y126" s="217"/>
      <c r="Z126" s="217"/>
      <c r="AA126" s="217"/>
      <c r="AB126" s="217"/>
      <c r="AC126" s="217"/>
      <c r="AD126" s="217"/>
      <c r="AE126" s="217"/>
      <c r="AF126" s="217"/>
      <c r="AG126" s="217" t="s">
        <v>135</v>
      </c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</row>
    <row r="127" spans="1:60" outlineLevel="1">
      <c r="A127" s="224"/>
      <c r="B127" s="225"/>
      <c r="C127" s="262" t="s">
        <v>297</v>
      </c>
      <c r="D127" s="230"/>
      <c r="E127" s="231">
        <v>52</v>
      </c>
      <c r="F127" s="228"/>
      <c r="G127" s="228"/>
      <c r="H127" s="228"/>
      <c r="I127" s="228"/>
      <c r="J127" s="228"/>
      <c r="K127" s="228"/>
      <c r="L127" s="228"/>
      <c r="M127" s="228"/>
      <c r="N127" s="227"/>
      <c r="O127" s="227"/>
      <c r="P127" s="227"/>
      <c r="Q127" s="227"/>
      <c r="R127" s="228"/>
      <c r="S127" s="228"/>
      <c r="T127" s="228"/>
      <c r="U127" s="228"/>
      <c r="V127" s="228"/>
      <c r="W127" s="228"/>
      <c r="X127" s="228"/>
      <c r="Y127" s="217"/>
      <c r="Z127" s="217"/>
      <c r="AA127" s="217"/>
      <c r="AB127" s="217"/>
      <c r="AC127" s="217"/>
      <c r="AD127" s="217"/>
      <c r="AE127" s="217"/>
      <c r="AF127" s="217"/>
      <c r="AG127" s="217" t="s">
        <v>139</v>
      </c>
      <c r="AH127" s="217">
        <v>0</v>
      </c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</row>
    <row r="128" spans="1:60" outlineLevel="1">
      <c r="A128" s="249">
        <v>44</v>
      </c>
      <c r="B128" s="250" t="s">
        <v>298</v>
      </c>
      <c r="C128" s="264" t="s">
        <v>299</v>
      </c>
      <c r="D128" s="251" t="s">
        <v>269</v>
      </c>
      <c r="E128" s="252">
        <v>1</v>
      </c>
      <c r="F128" s="253"/>
      <c r="G128" s="254">
        <f>ROUND(E128*F128,2)</f>
        <v>0</v>
      </c>
      <c r="H128" s="253"/>
      <c r="I128" s="254">
        <f>ROUND(E128*H128,2)</f>
        <v>0</v>
      </c>
      <c r="J128" s="253"/>
      <c r="K128" s="254">
        <f>ROUND(E128*J128,2)</f>
        <v>0</v>
      </c>
      <c r="L128" s="254">
        <v>21</v>
      </c>
      <c r="M128" s="254">
        <f>G128*(1+L128/100)</f>
        <v>0</v>
      </c>
      <c r="N128" s="252">
        <v>0</v>
      </c>
      <c r="O128" s="252">
        <f>ROUND(E128*N128,2)</f>
        <v>0</v>
      </c>
      <c r="P128" s="252">
        <v>0</v>
      </c>
      <c r="Q128" s="252">
        <f>ROUND(E128*P128,2)</f>
        <v>0</v>
      </c>
      <c r="R128" s="254"/>
      <c r="S128" s="254" t="s">
        <v>178</v>
      </c>
      <c r="T128" s="255" t="s">
        <v>179</v>
      </c>
      <c r="U128" s="228">
        <v>0</v>
      </c>
      <c r="V128" s="228">
        <f>ROUND(E128*U128,2)</f>
        <v>0</v>
      </c>
      <c r="W128" s="228"/>
      <c r="X128" s="228" t="s">
        <v>134</v>
      </c>
      <c r="Y128" s="217"/>
      <c r="Z128" s="217"/>
      <c r="AA128" s="217"/>
      <c r="AB128" s="217"/>
      <c r="AC128" s="217"/>
      <c r="AD128" s="217"/>
      <c r="AE128" s="217"/>
      <c r="AF128" s="217"/>
      <c r="AG128" s="217" t="s">
        <v>135</v>
      </c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</row>
    <row r="129" spans="1:60" outlineLevel="1">
      <c r="A129" s="249">
        <v>45</v>
      </c>
      <c r="B129" s="250" t="s">
        <v>300</v>
      </c>
      <c r="C129" s="264" t="s">
        <v>301</v>
      </c>
      <c r="D129" s="251" t="s">
        <v>183</v>
      </c>
      <c r="E129" s="252">
        <v>26</v>
      </c>
      <c r="F129" s="253"/>
      <c r="G129" s="254">
        <f>ROUND(E129*F129,2)</f>
        <v>0</v>
      </c>
      <c r="H129" s="253"/>
      <c r="I129" s="254">
        <f>ROUND(E129*H129,2)</f>
        <v>0</v>
      </c>
      <c r="J129" s="253"/>
      <c r="K129" s="254">
        <f>ROUND(E129*J129,2)</f>
        <v>0</v>
      </c>
      <c r="L129" s="254">
        <v>21</v>
      </c>
      <c r="M129" s="254">
        <f>G129*(1+L129/100)</f>
        <v>0</v>
      </c>
      <c r="N129" s="252">
        <v>0</v>
      </c>
      <c r="O129" s="252">
        <f>ROUND(E129*N129,2)</f>
        <v>0</v>
      </c>
      <c r="P129" s="252">
        <v>0</v>
      </c>
      <c r="Q129" s="252">
        <f>ROUND(E129*P129,2)</f>
        <v>0</v>
      </c>
      <c r="R129" s="254"/>
      <c r="S129" s="254" t="s">
        <v>178</v>
      </c>
      <c r="T129" s="255" t="s">
        <v>179</v>
      </c>
      <c r="U129" s="228">
        <v>0</v>
      </c>
      <c r="V129" s="228">
        <f>ROUND(E129*U129,2)</f>
        <v>0</v>
      </c>
      <c r="W129" s="228"/>
      <c r="X129" s="228" t="s">
        <v>134</v>
      </c>
      <c r="Y129" s="217"/>
      <c r="Z129" s="217"/>
      <c r="AA129" s="217"/>
      <c r="AB129" s="217"/>
      <c r="AC129" s="217"/>
      <c r="AD129" s="217"/>
      <c r="AE129" s="217"/>
      <c r="AF129" s="217"/>
      <c r="AG129" s="217" t="s">
        <v>135</v>
      </c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</row>
    <row r="130" spans="1:60" outlineLevel="1">
      <c r="A130" s="240">
        <v>46</v>
      </c>
      <c r="B130" s="241" t="s">
        <v>302</v>
      </c>
      <c r="C130" s="260" t="s">
        <v>303</v>
      </c>
      <c r="D130" s="242" t="s">
        <v>304</v>
      </c>
      <c r="E130" s="243">
        <v>10</v>
      </c>
      <c r="F130" s="244"/>
      <c r="G130" s="245">
        <f>ROUND(E130*F130,2)</f>
        <v>0</v>
      </c>
      <c r="H130" s="244"/>
      <c r="I130" s="245">
        <f>ROUND(E130*H130,2)</f>
        <v>0</v>
      </c>
      <c r="J130" s="244"/>
      <c r="K130" s="245">
        <f>ROUND(E130*J130,2)</f>
        <v>0</v>
      </c>
      <c r="L130" s="245">
        <v>21</v>
      </c>
      <c r="M130" s="245">
        <f>G130*(1+L130/100)</f>
        <v>0</v>
      </c>
      <c r="N130" s="243">
        <v>0</v>
      </c>
      <c r="O130" s="243">
        <f>ROUND(E130*N130,2)</f>
        <v>0</v>
      </c>
      <c r="P130" s="243">
        <v>0</v>
      </c>
      <c r="Q130" s="243">
        <f>ROUND(E130*P130,2)</f>
        <v>0</v>
      </c>
      <c r="R130" s="245"/>
      <c r="S130" s="245" t="s">
        <v>178</v>
      </c>
      <c r="T130" s="246" t="s">
        <v>179</v>
      </c>
      <c r="U130" s="228">
        <v>0</v>
      </c>
      <c r="V130" s="228">
        <f>ROUND(E130*U130,2)</f>
        <v>0</v>
      </c>
      <c r="W130" s="228"/>
      <c r="X130" s="228" t="s">
        <v>134</v>
      </c>
      <c r="Y130" s="217"/>
      <c r="Z130" s="217"/>
      <c r="AA130" s="217"/>
      <c r="AB130" s="217"/>
      <c r="AC130" s="217"/>
      <c r="AD130" s="217"/>
      <c r="AE130" s="217"/>
      <c r="AF130" s="217"/>
      <c r="AG130" s="217" t="s">
        <v>135</v>
      </c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</row>
    <row r="131" spans="1:60" outlineLevel="1">
      <c r="A131" s="224"/>
      <c r="B131" s="225"/>
      <c r="C131" s="262" t="s">
        <v>305</v>
      </c>
      <c r="D131" s="230"/>
      <c r="E131" s="231">
        <v>10</v>
      </c>
      <c r="F131" s="228"/>
      <c r="G131" s="228"/>
      <c r="H131" s="228"/>
      <c r="I131" s="228"/>
      <c r="J131" s="228"/>
      <c r="K131" s="228"/>
      <c r="L131" s="228"/>
      <c r="M131" s="228"/>
      <c r="N131" s="227"/>
      <c r="O131" s="227"/>
      <c r="P131" s="227"/>
      <c r="Q131" s="227"/>
      <c r="R131" s="228"/>
      <c r="S131" s="228"/>
      <c r="T131" s="228"/>
      <c r="U131" s="228"/>
      <c r="V131" s="228"/>
      <c r="W131" s="228"/>
      <c r="X131" s="228"/>
      <c r="Y131" s="217"/>
      <c r="Z131" s="217"/>
      <c r="AA131" s="217"/>
      <c r="AB131" s="217"/>
      <c r="AC131" s="217"/>
      <c r="AD131" s="217"/>
      <c r="AE131" s="217"/>
      <c r="AF131" s="217"/>
      <c r="AG131" s="217" t="s">
        <v>139</v>
      </c>
      <c r="AH131" s="217">
        <v>0</v>
      </c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</row>
    <row r="132" spans="1:60" outlineLevel="1">
      <c r="A132" s="224">
        <v>47</v>
      </c>
      <c r="B132" s="225" t="s">
        <v>306</v>
      </c>
      <c r="C132" s="265" t="s">
        <v>307</v>
      </c>
      <c r="D132" s="226" t="s">
        <v>0</v>
      </c>
      <c r="E132" s="257"/>
      <c r="F132" s="229"/>
      <c r="G132" s="228">
        <f>ROUND(E132*F132,2)</f>
        <v>0</v>
      </c>
      <c r="H132" s="229"/>
      <c r="I132" s="228">
        <f>ROUND(E132*H132,2)</f>
        <v>0</v>
      </c>
      <c r="J132" s="229"/>
      <c r="K132" s="228">
        <f>ROUND(E132*J132,2)</f>
        <v>0</v>
      </c>
      <c r="L132" s="228">
        <v>21</v>
      </c>
      <c r="M132" s="228">
        <f>G132*(1+L132/100)</f>
        <v>0</v>
      </c>
      <c r="N132" s="227">
        <v>0</v>
      </c>
      <c r="O132" s="227">
        <f>ROUND(E132*N132,2)</f>
        <v>0</v>
      </c>
      <c r="P132" s="227">
        <v>0</v>
      </c>
      <c r="Q132" s="227">
        <f>ROUND(E132*P132,2)</f>
        <v>0</v>
      </c>
      <c r="R132" s="228" t="s">
        <v>296</v>
      </c>
      <c r="S132" s="228" t="s">
        <v>133</v>
      </c>
      <c r="T132" s="228" t="s">
        <v>133</v>
      </c>
      <c r="U132" s="228">
        <v>0</v>
      </c>
      <c r="V132" s="228">
        <f>ROUND(E132*U132,2)</f>
        <v>0</v>
      </c>
      <c r="W132" s="228"/>
      <c r="X132" s="228" t="s">
        <v>264</v>
      </c>
      <c r="Y132" s="217"/>
      <c r="Z132" s="217"/>
      <c r="AA132" s="217"/>
      <c r="AB132" s="217"/>
      <c r="AC132" s="217"/>
      <c r="AD132" s="217"/>
      <c r="AE132" s="217"/>
      <c r="AF132" s="217"/>
      <c r="AG132" s="217" t="s">
        <v>265</v>
      </c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</row>
    <row r="133" spans="1:60" outlineLevel="1">
      <c r="A133" s="224"/>
      <c r="B133" s="225"/>
      <c r="C133" s="266" t="s">
        <v>292</v>
      </c>
      <c r="D133" s="258"/>
      <c r="E133" s="258"/>
      <c r="F133" s="258"/>
      <c r="G133" s="258"/>
      <c r="H133" s="228"/>
      <c r="I133" s="228"/>
      <c r="J133" s="228"/>
      <c r="K133" s="228"/>
      <c r="L133" s="228"/>
      <c r="M133" s="228"/>
      <c r="N133" s="227"/>
      <c r="O133" s="227"/>
      <c r="P133" s="227"/>
      <c r="Q133" s="227"/>
      <c r="R133" s="228"/>
      <c r="S133" s="228"/>
      <c r="T133" s="228"/>
      <c r="U133" s="228"/>
      <c r="V133" s="228"/>
      <c r="W133" s="228"/>
      <c r="X133" s="228"/>
      <c r="Y133" s="217"/>
      <c r="Z133" s="217"/>
      <c r="AA133" s="217"/>
      <c r="AB133" s="217"/>
      <c r="AC133" s="217"/>
      <c r="AD133" s="217"/>
      <c r="AE133" s="217"/>
      <c r="AF133" s="217"/>
      <c r="AG133" s="217" t="s">
        <v>137</v>
      </c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</row>
    <row r="134" spans="1:60">
      <c r="A134" s="233" t="s">
        <v>127</v>
      </c>
      <c r="B134" s="234" t="s">
        <v>94</v>
      </c>
      <c r="C134" s="259" t="s">
        <v>95</v>
      </c>
      <c r="D134" s="235"/>
      <c r="E134" s="236"/>
      <c r="F134" s="237"/>
      <c r="G134" s="237">
        <f>SUMIF(AG135:AG140,"&lt;&gt;NOR",G135:G140)</f>
        <v>0</v>
      </c>
      <c r="H134" s="237"/>
      <c r="I134" s="237">
        <f>SUM(I135:I140)</f>
        <v>0</v>
      </c>
      <c r="J134" s="237"/>
      <c r="K134" s="237">
        <f>SUM(K135:K140)</f>
        <v>0</v>
      </c>
      <c r="L134" s="237"/>
      <c r="M134" s="237">
        <f>SUM(M135:M140)</f>
        <v>0</v>
      </c>
      <c r="N134" s="236"/>
      <c r="O134" s="236">
        <f>SUM(O135:O140)</f>
        <v>0.01</v>
      </c>
      <c r="P134" s="236"/>
      <c r="Q134" s="236">
        <f>SUM(Q135:Q140)</f>
        <v>0</v>
      </c>
      <c r="R134" s="237"/>
      <c r="S134" s="237"/>
      <c r="T134" s="238"/>
      <c r="U134" s="232"/>
      <c r="V134" s="232">
        <f>SUM(V135:V140)</f>
        <v>19.16</v>
      </c>
      <c r="W134" s="232"/>
      <c r="X134" s="232"/>
      <c r="AG134" t="s">
        <v>128</v>
      </c>
    </row>
    <row r="135" spans="1:60" outlineLevel="1">
      <c r="A135" s="240">
        <v>48</v>
      </c>
      <c r="B135" s="241" t="s">
        <v>308</v>
      </c>
      <c r="C135" s="260" t="s">
        <v>309</v>
      </c>
      <c r="D135" s="242" t="s">
        <v>131</v>
      </c>
      <c r="E135" s="243">
        <v>37</v>
      </c>
      <c r="F135" s="244"/>
      <c r="G135" s="245">
        <f>ROUND(E135*F135,2)</f>
        <v>0</v>
      </c>
      <c r="H135" s="244"/>
      <c r="I135" s="245">
        <f>ROUND(E135*H135,2)</f>
        <v>0</v>
      </c>
      <c r="J135" s="244"/>
      <c r="K135" s="245">
        <f>ROUND(E135*J135,2)</f>
        <v>0</v>
      </c>
      <c r="L135" s="245">
        <v>21</v>
      </c>
      <c r="M135" s="245">
        <f>G135*(1+L135/100)</f>
        <v>0</v>
      </c>
      <c r="N135" s="243">
        <v>1.0000000000000001E-5</v>
      </c>
      <c r="O135" s="243">
        <f>ROUND(E135*N135,2)</f>
        <v>0</v>
      </c>
      <c r="P135" s="243">
        <v>0</v>
      </c>
      <c r="Q135" s="243">
        <f>ROUND(E135*P135,2)</f>
        <v>0</v>
      </c>
      <c r="R135" s="245" t="s">
        <v>310</v>
      </c>
      <c r="S135" s="245" t="s">
        <v>133</v>
      </c>
      <c r="T135" s="246" t="s">
        <v>133</v>
      </c>
      <c r="U135" s="228">
        <v>7.1999999999999995E-2</v>
      </c>
      <c r="V135" s="228">
        <f>ROUND(E135*U135,2)</f>
        <v>2.66</v>
      </c>
      <c r="W135" s="228"/>
      <c r="X135" s="228" t="s">
        <v>134</v>
      </c>
      <c r="Y135" s="217"/>
      <c r="Z135" s="217"/>
      <c r="AA135" s="217"/>
      <c r="AB135" s="217"/>
      <c r="AC135" s="217"/>
      <c r="AD135" s="217"/>
      <c r="AE135" s="217"/>
      <c r="AF135" s="217"/>
      <c r="AG135" s="217" t="s">
        <v>135</v>
      </c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</row>
    <row r="136" spans="1:60" outlineLevel="1">
      <c r="A136" s="224"/>
      <c r="B136" s="225"/>
      <c r="C136" s="262" t="s">
        <v>311</v>
      </c>
      <c r="D136" s="230"/>
      <c r="E136" s="231">
        <v>24</v>
      </c>
      <c r="F136" s="228"/>
      <c r="G136" s="228"/>
      <c r="H136" s="228"/>
      <c r="I136" s="228"/>
      <c r="J136" s="228"/>
      <c r="K136" s="228"/>
      <c r="L136" s="228"/>
      <c r="M136" s="228"/>
      <c r="N136" s="227"/>
      <c r="O136" s="227"/>
      <c r="P136" s="227"/>
      <c r="Q136" s="227"/>
      <c r="R136" s="228"/>
      <c r="S136" s="228"/>
      <c r="T136" s="228"/>
      <c r="U136" s="228"/>
      <c r="V136" s="228"/>
      <c r="W136" s="228"/>
      <c r="X136" s="228"/>
      <c r="Y136" s="217"/>
      <c r="Z136" s="217"/>
      <c r="AA136" s="217"/>
      <c r="AB136" s="217"/>
      <c r="AC136" s="217"/>
      <c r="AD136" s="217"/>
      <c r="AE136" s="217"/>
      <c r="AF136" s="217"/>
      <c r="AG136" s="217" t="s">
        <v>139</v>
      </c>
      <c r="AH136" s="217">
        <v>0</v>
      </c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  <c r="BH136" s="217"/>
    </row>
    <row r="137" spans="1:60" outlineLevel="1">
      <c r="A137" s="224"/>
      <c r="B137" s="225"/>
      <c r="C137" s="262" t="s">
        <v>312</v>
      </c>
      <c r="D137" s="230"/>
      <c r="E137" s="231">
        <v>13</v>
      </c>
      <c r="F137" s="228"/>
      <c r="G137" s="228"/>
      <c r="H137" s="228"/>
      <c r="I137" s="228"/>
      <c r="J137" s="228"/>
      <c r="K137" s="228"/>
      <c r="L137" s="228"/>
      <c r="M137" s="228"/>
      <c r="N137" s="227"/>
      <c r="O137" s="227"/>
      <c r="P137" s="227"/>
      <c r="Q137" s="227"/>
      <c r="R137" s="228"/>
      <c r="S137" s="228"/>
      <c r="T137" s="228"/>
      <c r="U137" s="228"/>
      <c r="V137" s="228"/>
      <c r="W137" s="228"/>
      <c r="X137" s="228"/>
      <c r="Y137" s="217"/>
      <c r="Z137" s="217"/>
      <c r="AA137" s="217"/>
      <c r="AB137" s="217"/>
      <c r="AC137" s="217"/>
      <c r="AD137" s="217"/>
      <c r="AE137" s="217"/>
      <c r="AF137" s="217"/>
      <c r="AG137" s="217" t="s">
        <v>139</v>
      </c>
      <c r="AH137" s="217">
        <v>0</v>
      </c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</row>
    <row r="138" spans="1:60" outlineLevel="1">
      <c r="A138" s="240">
        <v>49</v>
      </c>
      <c r="B138" s="241" t="s">
        <v>313</v>
      </c>
      <c r="C138" s="260" t="s">
        <v>314</v>
      </c>
      <c r="D138" s="242" t="s">
        <v>131</v>
      </c>
      <c r="E138" s="243">
        <v>37</v>
      </c>
      <c r="F138" s="244"/>
      <c r="G138" s="245">
        <f>ROUND(E138*F138,2)</f>
        <v>0</v>
      </c>
      <c r="H138" s="244"/>
      <c r="I138" s="245">
        <f>ROUND(E138*H138,2)</f>
        <v>0</v>
      </c>
      <c r="J138" s="244"/>
      <c r="K138" s="245">
        <f>ROUND(E138*J138,2)</f>
        <v>0</v>
      </c>
      <c r="L138" s="245">
        <v>21</v>
      </c>
      <c r="M138" s="245">
        <f>G138*(1+L138/100)</f>
        <v>0</v>
      </c>
      <c r="N138" s="243">
        <v>2.4000000000000001E-4</v>
      </c>
      <c r="O138" s="243">
        <f>ROUND(E138*N138,2)</f>
        <v>0.01</v>
      </c>
      <c r="P138" s="243">
        <v>0</v>
      </c>
      <c r="Q138" s="243">
        <f>ROUND(E138*P138,2)</f>
        <v>0</v>
      </c>
      <c r="R138" s="245" t="s">
        <v>310</v>
      </c>
      <c r="S138" s="245" t="s">
        <v>133</v>
      </c>
      <c r="T138" s="246" t="s">
        <v>315</v>
      </c>
      <c r="U138" s="228">
        <v>0.28999999999999998</v>
      </c>
      <c r="V138" s="228">
        <f>ROUND(E138*U138,2)</f>
        <v>10.73</v>
      </c>
      <c r="W138" s="228"/>
      <c r="X138" s="228" t="s">
        <v>134</v>
      </c>
      <c r="Y138" s="217"/>
      <c r="Z138" s="217"/>
      <c r="AA138" s="217"/>
      <c r="AB138" s="217"/>
      <c r="AC138" s="217"/>
      <c r="AD138" s="217"/>
      <c r="AE138" s="217"/>
      <c r="AF138" s="217"/>
      <c r="AG138" s="217" t="s">
        <v>135</v>
      </c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</row>
    <row r="139" spans="1:60" outlineLevel="1">
      <c r="A139" s="224"/>
      <c r="B139" s="225"/>
      <c r="C139" s="263" t="s">
        <v>316</v>
      </c>
      <c r="D139" s="248"/>
      <c r="E139" s="248"/>
      <c r="F139" s="248"/>
      <c r="G139" s="248"/>
      <c r="H139" s="228"/>
      <c r="I139" s="228"/>
      <c r="J139" s="228"/>
      <c r="K139" s="228"/>
      <c r="L139" s="228"/>
      <c r="M139" s="228"/>
      <c r="N139" s="227"/>
      <c r="O139" s="227"/>
      <c r="P139" s="227"/>
      <c r="Q139" s="227"/>
      <c r="R139" s="228"/>
      <c r="S139" s="228"/>
      <c r="T139" s="228"/>
      <c r="U139" s="228"/>
      <c r="V139" s="228"/>
      <c r="W139" s="228"/>
      <c r="X139" s="228"/>
      <c r="Y139" s="217"/>
      <c r="Z139" s="217"/>
      <c r="AA139" s="217"/>
      <c r="AB139" s="217"/>
      <c r="AC139" s="217"/>
      <c r="AD139" s="217"/>
      <c r="AE139" s="217"/>
      <c r="AF139" s="217"/>
      <c r="AG139" s="217" t="s">
        <v>189</v>
      </c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  <c r="BH139" s="217"/>
    </row>
    <row r="140" spans="1:60" outlineLevel="1">
      <c r="A140" s="249">
        <v>50</v>
      </c>
      <c r="B140" s="250" t="s">
        <v>317</v>
      </c>
      <c r="C140" s="264" t="s">
        <v>318</v>
      </c>
      <c r="D140" s="251" t="s">
        <v>131</v>
      </c>
      <c r="E140" s="252">
        <v>37</v>
      </c>
      <c r="F140" s="253"/>
      <c r="G140" s="254">
        <f>ROUND(E140*F140,2)</f>
        <v>0</v>
      </c>
      <c r="H140" s="253"/>
      <c r="I140" s="254">
        <f>ROUND(E140*H140,2)</f>
        <v>0</v>
      </c>
      <c r="J140" s="253"/>
      <c r="K140" s="254">
        <f>ROUND(E140*J140,2)</f>
        <v>0</v>
      </c>
      <c r="L140" s="254">
        <v>21</v>
      </c>
      <c r="M140" s="254">
        <f>G140*(1+L140/100)</f>
        <v>0</v>
      </c>
      <c r="N140" s="252">
        <v>8.0000000000000007E-5</v>
      </c>
      <c r="O140" s="252">
        <f>ROUND(E140*N140,2)</f>
        <v>0</v>
      </c>
      <c r="P140" s="252">
        <v>0</v>
      </c>
      <c r="Q140" s="252">
        <f>ROUND(E140*P140,2)</f>
        <v>0</v>
      </c>
      <c r="R140" s="254" t="s">
        <v>310</v>
      </c>
      <c r="S140" s="254" t="s">
        <v>133</v>
      </c>
      <c r="T140" s="255" t="s">
        <v>133</v>
      </c>
      <c r="U140" s="228">
        <v>0.156</v>
      </c>
      <c r="V140" s="228">
        <f>ROUND(E140*U140,2)</f>
        <v>5.77</v>
      </c>
      <c r="W140" s="228"/>
      <c r="X140" s="228" t="s">
        <v>134</v>
      </c>
      <c r="Y140" s="217"/>
      <c r="Z140" s="217"/>
      <c r="AA140" s="217"/>
      <c r="AB140" s="217"/>
      <c r="AC140" s="217"/>
      <c r="AD140" s="217"/>
      <c r="AE140" s="217"/>
      <c r="AF140" s="217"/>
      <c r="AG140" s="217" t="s">
        <v>135</v>
      </c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  <c r="BH140" s="217"/>
    </row>
    <row r="141" spans="1:60">
      <c r="A141" s="233" t="s">
        <v>127</v>
      </c>
      <c r="B141" s="234" t="s">
        <v>96</v>
      </c>
      <c r="C141" s="259" t="s">
        <v>97</v>
      </c>
      <c r="D141" s="235"/>
      <c r="E141" s="236"/>
      <c r="F141" s="237"/>
      <c r="G141" s="237">
        <f>SUMIF(AG142:AG150,"&lt;&gt;NOR",G142:G150)</f>
        <v>0</v>
      </c>
      <c r="H141" s="237"/>
      <c r="I141" s="237">
        <f>SUM(I142:I150)</f>
        <v>0</v>
      </c>
      <c r="J141" s="237"/>
      <c r="K141" s="237">
        <f>SUM(K142:K150)</f>
        <v>0</v>
      </c>
      <c r="L141" s="237"/>
      <c r="M141" s="237">
        <f>SUM(M142:M150)</f>
        <v>0</v>
      </c>
      <c r="N141" s="236"/>
      <c r="O141" s="236">
        <f>SUM(O142:O150)</f>
        <v>0</v>
      </c>
      <c r="P141" s="236"/>
      <c r="Q141" s="236">
        <f>SUM(Q142:Q150)</f>
        <v>0</v>
      </c>
      <c r="R141" s="237"/>
      <c r="S141" s="237"/>
      <c r="T141" s="238"/>
      <c r="U141" s="232"/>
      <c r="V141" s="232">
        <f>SUM(V142:V150)</f>
        <v>69.210000000000008</v>
      </c>
      <c r="W141" s="232"/>
      <c r="X141" s="232"/>
      <c r="AG141" t="s">
        <v>128</v>
      </c>
    </row>
    <row r="142" spans="1:60" ht="20.399999999999999" outlineLevel="1">
      <c r="A142" s="240">
        <v>51</v>
      </c>
      <c r="B142" s="241" t="s">
        <v>319</v>
      </c>
      <c r="C142" s="260" t="s">
        <v>320</v>
      </c>
      <c r="D142" s="242" t="s">
        <v>174</v>
      </c>
      <c r="E142" s="243">
        <v>42.082149999999999</v>
      </c>
      <c r="F142" s="244"/>
      <c r="G142" s="245">
        <f>ROUND(E142*F142,2)</f>
        <v>0</v>
      </c>
      <c r="H142" s="244"/>
      <c r="I142" s="245">
        <f>ROUND(E142*H142,2)</f>
        <v>0</v>
      </c>
      <c r="J142" s="244"/>
      <c r="K142" s="245">
        <f>ROUND(E142*J142,2)</f>
        <v>0</v>
      </c>
      <c r="L142" s="245">
        <v>21</v>
      </c>
      <c r="M142" s="245">
        <f>G142*(1+L142/100)</f>
        <v>0</v>
      </c>
      <c r="N142" s="243">
        <v>0</v>
      </c>
      <c r="O142" s="243">
        <f>ROUND(E142*N142,2)</f>
        <v>0</v>
      </c>
      <c r="P142" s="243">
        <v>0</v>
      </c>
      <c r="Q142" s="243">
        <f>ROUND(E142*P142,2)</f>
        <v>0</v>
      </c>
      <c r="R142" s="245" t="s">
        <v>132</v>
      </c>
      <c r="S142" s="245" t="s">
        <v>133</v>
      </c>
      <c r="T142" s="246" t="s">
        <v>133</v>
      </c>
      <c r="U142" s="228">
        <v>0.01</v>
      </c>
      <c r="V142" s="228">
        <f>ROUND(E142*U142,2)</f>
        <v>0.42</v>
      </c>
      <c r="W142" s="228"/>
      <c r="X142" s="228" t="s">
        <v>134</v>
      </c>
      <c r="Y142" s="217"/>
      <c r="Z142" s="217"/>
      <c r="AA142" s="217"/>
      <c r="AB142" s="217"/>
      <c r="AC142" s="217"/>
      <c r="AD142" s="217"/>
      <c r="AE142" s="217"/>
      <c r="AF142" s="217"/>
      <c r="AG142" s="217" t="s">
        <v>135</v>
      </c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</row>
    <row r="143" spans="1:60" outlineLevel="1">
      <c r="A143" s="224"/>
      <c r="B143" s="225"/>
      <c r="C143" s="262" t="s">
        <v>321</v>
      </c>
      <c r="D143" s="230"/>
      <c r="E143" s="231">
        <v>18.598400000000002</v>
      </c>
      <c r="F143" s="228"/>
      <c r="G143" s="228"/>
      <c r="H143" s="228"/>
      <c r="I143" s="228"/>
      <c r="J143" s="228"/>
      <c r="K143" s="228"/>
      <c r="L143" s="228"/>
      <c r="M143" s="228"/>
      <c r="N143" s="227"/>
      <c r="O143" s="227"/>
      <c r="P143" s="227"/>
      <c r="Q143" s="227"/>
      <c r="R143" s="228"/>
      <c r="S143" s="228"/>
      <c r="T143" s="228"/>
      <c r="U143" s="228"/>
      <c r="V143" s="228"/>
      <c r="W143" s="228"/>
      <c r="X143" s="228"/>
      <c r="Y143" s="217"/>
      <c r="Z143" s="217"/>
      <c r="AA143" s="217"/>
      <c r="AB143" s="217"/>
      <c r="AC143" s="217"/>
      <c r="AD143" s="217"/>
      <c r="AE143" s="217"/>
      <c r="AF143" s="217"/>
      <c r="AG143" s="217" t="s">
        <v>139</v>
      </c>
      <c r="AH143" s="217">
        <v>0</v>
      </c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</row>
    <row r="144" spans="1:60" outlineLevel="1">
      <c r="A144" s="224"/>
      <c r="B144" s="225"/>
      <c r="C144" s="262" t="s">
        <v>322</v>
      </c>
      <c r="D144" s="230"/>
      <c r="E144" s="231">
        <v>15.36</v>
      </c>
      <c r="F144" s="228"/>
      <c r="G144" s="228"/>
      <c r="H144" s="228"/>
      <c r="I144" s="228"/>
      <c r="J144" s="228"/>
      <c r="K144" s="228"/>
      <c r="L144" s="228"/>
      <c r="M144" s="228"/>
      <c r="N144" s="227"/>
      <c r="O144" s="227"/>
      <c r="P144" s="227"/>
      <c r="Q144" s="227"/>
      <c r="R144" s="228"/>
      <c r="S144" s="228"/>
      <c r="T144" s="228"/>
      <c r="U144" s="228"/>
      <c r="V144" s="228"/>
      <c r="W144" s="228"/>
      <c r="X144" s="228"/>
      <c r="Y144" s="217"/>
      <c r="Z144" s="217"/>
      <c r="AA144" s="217"/>
      <c r="AB144" s="217"/>
      <c r="AC144" s="217"/>
      <c r="AD144" s="217"/>
      <c r="AE144" s="217"/>
      <c r="AF144" s="217"/>
      <c r="AG144" s="217" t="s">
        <v>139</v>
      </c>
      <c r="AH144" s="217">
        <v>0</v>
      </c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  <c r="BH144" s="217"/>
    </row>
    <row r="145" spans="1:60" outlineLevel="1">
      <c r="A145" s="224"/>
      <c r="B145" s="225"/>
      <c r="C145" s="262" t="s">
        <v>323</v>
      </c>
      <c r="D145" s="230"/>
      <c r="E145" s="231">
        <v>4.21875</v>
      </c>
      <c r="F145" s="228"/>
      <c r="G145" s="228"/>
      <c r="H145" s="228"/>
      <c r="I145" s="228"/>
      <c r="J145" s="228"/>
      <c r="K145" s="228"/>
      <c r="L145" s="228"/>
      <c r="M145" s="228"/>
      <c r="N145" s="227"/>
      <c r="O145" s="227"/>
      <c r="P145" s="227"/>
      <c r="Q145" s="227"/>
      <c r="R145" s="228"/>
      <c r="S145" s="228"/>
      <c r="T145" s="228"/>
      <c r="U145" s="228"/>
      <c r="V145" s="228"/>
      <c r="W145" s="228"/>
      <c r="X145" s="228"/>
      <c r="Y145" s="217"/>
      <c r="Z145" s="217"/>
      <c r="AA145" s="217"/>
      <c r="AB145" s="217"/>
      <c r="AC145" s="217"/>
      <c r="AD145" s="217"/>
      <c r="AE145" s="217"/>
      <c r="AF145" s="217"/>
      <c r="AG145" s="217" t="s">
        <v>139</v>
      </c>
      <c r="AH145" s="217">
        <v>0</v>
      </c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</row>
    <row r="146" spans="1:60" outlineLevel="1">
      <c r="A146" s="224"/>
      <c r="B146" s="225"/>
      <c r="C146" s="262" t="s">
        <v>324</v>
      </c>
      <c r="D146" s="230"/>
      <c r="E146" s="231">
        <v>3.9049999999999998</v>
      </c>
      <c r="F146" s="228"/>
      <c r="G146" s="228"/>
      <c r="H146" s="228"/>
      <c r="I146" s="228"/>
      <c r="J146" s="228"/>
      <c r="K146" s="228"/>
      <c r="L146" s="228"/>
      <c r="M146" s="228"/>
      <c r="N146" s="227"/>
      <c r="O146" s="227"/>
      <c r="P146" s="227"/>
      <c r="Q146" s="227"/>
      <c r="R146" s="228"/>
      <c r="S146" s="228"/>
      <c r="T146" s="228"/>
      <c r="U146" s="228"/>
      <c r="V146" s="228"/>
      <c r="W146" s="228"/>
      <c r="X146" s="228"/>
      <c r="Y146" s="217"/>
      <c r="Z146" s="217"/>
      <c r="AA146" s="217"/>
      <c r="AB146" s="217"/>
      <c r="AC146" s="217"/>
      <c r="AD146" s="217"/>
      <c r="AE146" s="217"/>
      <c r="AF146" s="217"/>
      <c r="AG146" s="217" t="s">
        <v>139</v>
      </c>
      <c r="AH146" s="217">
        <v>0</v>
      </c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</row>
    <row r="147" spans="1:60" outlineLevel="1">
      <c r="A147" s="240">
        <v>52</v>
      </c>
      <c r="B147" s="241" t="s">
        <v>325</v>
      </c>
      <c r="C147" s="260" t="s">
        <v>326</v>
      </c>
      <c r="D147" s="242" t="s">
        <v>174</v>
      </c>
      <c r="E147" s="243">
        <v>1641.2180800000001</v>
      </c>
      <c r="F147" s="244"/>
      <c r="G147" s="245">
        <f>ROUND(E147*F147,2)</f>
        <v>0</v>
      </c>
      <c r="H147" s="244"/>
      <c r="I147" s="245">
        <f>ROUND(E147*H147,2)</f>
        <v>0</v>
      </c>
      <c r="J147" s="244"/>
      <c r="K147" s="245">
        <f>ROUND(E147*J147,2)</f>
        <v>0</v>
      </c>
      <c r="L147" s="245">
        <v>21</v>
      </c>
      <c r="M147" s="245">
        <f>G147*(1+L147/100)</f>
        <v>0</v>
      </c>
      <c r="N147" s="243">
        <v>0</v>
      </c>
      <c r="O147" s="243">
        <f>ROUND(E147*N147,2)</f>
        <v>0</v>
      </c>
      <c r="P147" s="243">
        <v>0</v>
      </c>
      <c r="Q147" s="243">
        <f>ROUND(E147*P147,2)</f>
        <v>0</v>
      </c>
      <c r="R147" s="245" t="s">
        <v>132</v>
      </c>
      <c r="S147" s="245" t="s">
        <v>133</v>
      </c>
      <c r="T147" s="246" t="s">
        <v>133</v>
      </c>
      <c r="U147" s="228">
        <v>0</v>
      </c>
      <c r="V147" s="228">
        <f>ROUND(E147*U147,2)</f>
        <v>0</v>
      </c>
      <c r="W147" s="228"/>
      <c r="X147" s="228" t="s">
        <v>134</v>
      </c>
      <c r="Y147" s="217"/>
      <c r="Z147" s="217"/>
      <c r="AA147" s="217"/>
      <c r="AB147" s="217"/>
      <c r="AC147" s="217"/>
      <c r="AD147" s="217"/>
      <c r="AE147" s="217"/>
      <c r="AF147" s="217"/>
      <c r="AG147" s="217" t="s">
        <v>135</v>
      </c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  <c r="BH147" s="217"/>
    </row>
    <row r="148" spans="1:60" outlineLevel="1">
      <c r="A148" s="224"/>
      <c r="B148" s="225"/>
      <c r="C148" s="262" t="s">
        <v>327</v>
      </c>
      <c r="D148" s="230"/>
      <c r="E148" s="231">
        <v>1641.2180900000001</v>
      </c>
      <c r="F148" s="228"/>
      <c r="G148" s="228"/>
      <c r="H148" s="228"/>
      <c r="I148" s="228"/>
      <c r="J148" s="228"/>
      <c r="K148" s="228"/>
      <c r="L148" s="228"/>
      <c r="M148" s="228"/>
      <c r="N148" s="227"/>
      <c r="O148" s="227"/>
      <c r="P148" s="227"/>
      <c r="Q148" s="227"/>
      <c r="R148" s="228"/>
      <c r="S148" s="228"/>
      <c r="T148" s="228"/>
      <c r="U148" s="228"/>
      <c r="V148" s="228"/>
      <c r="W148" s="228"/>
      <c r="X148" s="228"/>
      <c r="Y148" s="217"/>
      <c r="Z148" s="217"/>
      <c r="AA148" s="217"/>
      <c r="AB148" s="217"/>
      <c r="AC148" s="217"/>
      <c r="AD148" s="217"/>
      <c r="AE148" s="217"/>
      <c r="AF148" s="217"/>
      <c r="AG148" s="217" t="s">
        <v>139</v>
      </c>
      <c r="AH148" s="217">
        <v>0</v>
      </c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  <c r="BH148" s="217"/>
    </row>
    <row r="149" spans="1:60" ht="20.399999999999999" outlineLevel="1">
      <c r="A149" s="249">
        <v>53</v>
      </c>
      <c r="B149" s="250" t="s">
        <v>328</v>
      </c>
      <c r="C149" s="264" t="s">
        <v>329</v>
      </c>
      <c r="D149" s="251" t="s">
        <v>174</v>
      </c>
      <c r="E149" s="252">
        <v>42.082149999999999</v>
      </c>
      <c r="F149" s="253"/>
      <c r="G149" s="254">
        <f>ROUND(E149*F149,2)</f>
        <v>0</v>
      </c>
      <c r="H149" s="253"/>
      <c r="I149" s="254">
        <f>ROUND(E149*H149,2)</f>
        <v>0</v>
      </c>
      <c r="J149" s="253"/>
      <c r="K149" s="254">
        <f>ROUND(E149*J149,2)</f>
        <v>0</v>
      </c>
      <c r="L149" s="254">
        <v>21</v>
      </c>
      <c r="M149" s="254">
        <f>G149*(1+L149/100)</f>
        <v>0</v>
      </c>
      <c r="N149" s="252">
        <v>0</v>
      </c>
      <c r="O149" s="252">
        <f>ROUND(E149*N149,2)</f>
        <v>0</v>
      </c>
      <c r="P149" s="252">
        <v>0</v>
      </c>
      <c r="Q149" s="252">
        <f>ROUND(E149*P149,2)</f>
        <v>0</v>
      </c>
      <c r="R149" s="254" t="s">
        <v>248</v>
      </c>
      <c r="S149" s="254" t="s">
        <v>133</v>
      </c>
      <c r="T149" s="255" t="s">
        <v>133</v>
      </c>
      <c r="U149" s="228">
        <v>0</v>
      </c>
      <c r="V149" s="228">
        <f>ROUND(E149*U149,2)</f>
        <v>0</v>
      </c>
      <c r="W149" s="228"/>
      <c r="X149" s="228" t="s">
        <v>134</v>
      </c>
      <c r="Y149" s="217"/>
      <c r="Z149" s="217"/>
      <c r="AA149" s="217"/>
      <c r="AB149" s="217"/>
      <c r="AC149" s="217"/>
      <c r="AD149" s="217"/>
      <c r="AE149" s="217"/>
      <c r="AF149" s="217"/>
      <c r="AG149" s="217" t="s">
        <v>135</v>
      </c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  <c r="BH149" s="217"/>
    </row>
    <row r="150" spans="1:60" outlineLevel="1">
      <c r="A150" s="240">
        <v>54</v>
      </c>
      <c r="B150" s="241" t="s">
        <v>330</v>
      </c>
      <c r="C150" s="260" t="s">
        <v>331</v>
      </c>
      <c r="D150" s="242" t="s">
        <v>174</v>
      </c>
      <c r="E150" s="243">
        <v>73.025350000000003</v>
      </c>
      <c r="F150" s="244"/>
      <c r="G150" s="245">
        <f>ROUND(E150*F150,2)</f>
        <v>0</v>
      </c>
      <c r="H150" s="244"/>
      <c r="I150" s="245">
        <f>ROUND(E150*H150,2)</f>
        <v>0</v>
      </c>
      <c r="J150" s="244"/>
      <c r="K150" s="245">
        <f>ROUND(E150*J150,2)</f>
        <v>0</v>
      </c>
      <c r="L150" s="245">
        <v>21</v>
      </c>
      <c r="M150" s="245">
        <f>G150*(1+L150/100)</f>
        <v>0</v>
      </c>
      <c r="N150" s="243">
        <v>0</v>
      </c>
      <c r="O150" s="243">
        <f>ROUND(E150*N150,2)</f>
        <v>0</v>
      </c>
      <c r="P150" s="243">
        <v>0</v>
      </c>
      <c r="Q150" s="243">
        <f>ROUND(E150*P150,2)</f>
        <v>0</v>
      </c>
      <c r="R150" s="245" t="s">
        <v>248</v>
      </c>
      <c r="S150" s="245" t="s">
        <v>133</v>
      </c>
      <c r="T150" s="246" t="s">
        <v>133</v>
      </c>
      <c r="U150" s="228">
        <v>0.94199999999999995</v>
      </c>
      <c r="V150" s="228">
        <f>ROUND(E150*U150,2)</f>
        <v>68.790000000000006</v>
      </c>
      <c r="W150" s="228"/>
      <c r="X150" s="228" t="s">
        <v>332</v>
      </c>
      <c r="Y150" s="217"/>
      <c r="Z150" s="217"/>
      <c r="AA150" s="217"/>
      <c r="AB150" s="217"/>
      <c r="AC150" s="217"/>
      <c r="AD150" s="217"/>
      <c r="AE150" s="217"/>
      <c r="AF150" s="217"/>
      <c r="AG150" s="217" t="s">
        <v>333</v>
      </c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  <c r="BH150" s="217"/>
    </row>
    <row r="151" spans="1:60">
      <c r="A151" s="3"/>
      <c r="B151" s="4"/>
      <c r="C151" s="267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AE151">
        <v>15</v>
      </c>
      <c r="AF151">
        <v>21</v>
      </c>
      <c r="AG151" t="s">
        <v>114</v>
      </c>
    </row>
    <row r="152" spans="1:60">
      <c r="A152" s="220"/>
      <c r="B152" s="221" t="s">
        <v>29</v>
      </c>
      <c r="C152" s="268"/>
      <c r="D152" s="222"/>
      <c r="E152" s="223"/>
      <c r="F152" s="223"/>
      <c r="G152" s="239">
        <f>G8+G43+G48+G53+G62+G82+G86+G92+G95+G107+G110+G119+G125+G134+G141</f>
        <v>0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AE152">
        <f>SUMIF(L7:L150,AE151,G7:G150)</f>
        <v>0</v>
      </c>
      <c r="AF152">
        <f>SUMIF(L7:L150,AF151,G7:G150)</f>
        <v>0</v>
      </c>
      <c r="AG152" t="s">
        <v>334</v>
      </c>
    </row>
    <row r="153" spans="1:60">
      <c r="C153" s="269"/>
      <c r="D153" s="10"/>
      <c r="AG153" t="s">
        <v>335</v>
      </c>
    </row>
    <row r="154" spans="1:60">
      <c r="D154" s="10"/>
    </row>
    <row r="155" spans="1:60">
      <c r="D155" s="10"/>
    </row>
    <row r="156" spans="1:60">
      <c r="D156" s="10"/>
    </row>
    <row r="157" spans="1:60">
      <c r="D157" s="10"/>
    </row>
    <row r="158" spans="1:60">
      <c r="D158" s="10"/>
    </row>
    <row r="159" spans="1:60">
      <c r="D159" s="10"/>
    </row>
    <row r="160" spans="1:60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DC93" sheet="1"/>
  <mergeCells count="25">
    <mergeCell ref="C139:G139"/>
    <mergeCell ref="C97:G97"/>
    <mergeCell ref="C100:G100"/>
    <mergeCell ref="C103:G103"/>
    <mergeCell ref="C109:G109"/>
    <mergeCell ref="C124:G124"/>
    <mergeCell ref="C133:G133"/>
    <mergeCell ref="C50:G50"/>
    <mergeCell ref="C55:G55"/>
    <mergeCell ref="C64:G64"/>
    <mergeCell ref="C70:G70"/>
    <mergeCell ref="C73:G73"/>
    <mergeCell ref="C76:G76"/>
    <mergeCell ref="C16:G16"/>
    <mergeCell ref="C22:G22"/>
    <mergeCell ref="C26:G26"/>
    <mergeCell ref="C28:G28"/>
    <mergeCell ref="C31:G31"/>
    <mergeCell ref="C45:G45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SO01 A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A Pol'!Názvy_tisku</vt:lpstr>
      <vt:lpstr>oadresa</vt:lpstr>
      <vt:lpstr>Stavba!Objednatel</vt:lpstr>
      <vt:lpstr>Stavba!Objekt</vt:lpstr>
      <vt:lpstr>'SO01 A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Fisarova</dc:creator>
  <cp:lastModifiedBy>Fisarova</cp:lastModifiedBy>
  <cp:lastPrinted>2019-03-19T12:27:02Z</cp:lastPrinted>
  <dcterms:created xsi:type="dcterms:W3CDTF">2009-04-08T07:15:50Z</dcterms:created>
  <dcterms:modified xsi:type="dcterms:W3CDTF">2022-09-07T12:18:51Z</dcterms:modified>
</cp:coreProperties>
</file>