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vá od 05082020\Zakázky moje\Mlékárna ValMez\Mlékárna 2022-12.kolo\VŘ-podlahy-dlažby\"/>
    </mc:Choice>
  </mc:AlternateContent>
  <bookViews>
    <workbookView xWindow="0" yWindow="0" windowWidth="23040" windowHeight="9384"/>
  </bookViews>
  <sheets>
    <sheet name="Krycí list" sheetId="9" r:id="rId1"/>
    <sheet name="SO 02 I202.0201 Pol" sheetId="7" r:id="rId2"/>
  </sheets>
  <definedNames>
    <definedName name="CenaCelkemVypocet" localSheetId="0">'Krycí list'!$I$40</definedName>
    <definedName name="Mena">'Krycí list'!$J$29</definedName>
    <definedName name="_xlnm.Print_Titles" localSheetId="1">'SO 02 I202.0201 Pol'!$1:$6</definedName>
    <definedName name="_xlnm.Print_Area" localSheetId="1">'SO 02 I202.0201 Pol'!$A$1:$K$26</definedName>
    <definedName name="SazbaDPH1" localSheetId="0">'Krycí list'!$E$23</definedName>
    <definedName name="SazbaDPH2" localSheetId="0">'Krycí list'!$E$25</definedName>
    <definedName name="solver_lin" localSheetId="1" hidden="1">0</definedName>
    <definedName name="solver_num" localSheetId="1" hidden="1">0</definedName>
    <definedName name="solver_opt" localSheetId="1" hidden="1">'SO 02 I202.0201 Pol'!#REF!</definedName>
    <definedName name="solver_typ" localSheetId="1" hidden="1">1</definedName>
    <definedName name="solver_val" localSheetId="1" hidden="1">0</definedName>
    <definedName name="ZakladDPHZakl">'Krycí list'!$G$25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7" l="1"/>
  <c r="E18" i="7"/>
  <c r="E17" i="7"/>
  <c r="E16" i="7"/>
  <c r="J40" i="9"/>
  <c r="I40" i="9"/>
  <c r="H40" i="9"/>
  <c r="G40" i="9"/>
  <c r="F40" i="9"/>
  <c r="J39" i="9"/>
  <c r="G38" i="9"/>
  <c r="F38" i="9"/>
  <c r="J28" i="9"/>
  <c r="J27" i="9"/>
  <c r="J26" i="9"/>
  <c r="E26" i="9"/>
  <c r="J25" i="9"/>
  <c r="J24" i="9"/>
  <c r="E24" i="9"/>
  <c r="J23" i="9"/>
  <c r="G23" i="7" l="1"/>
  <c r="BE24" i="7" l="1"/>
  <c r="BD24" i="7"/>
  <c r="BC24" i="7"/>
  <c r="BA24" i="7"/>
  <c r="BE21" i="7"/>
  <c r="BD21" i="7"/>
  <c r="BC21" i="7"/>
  <c r="BA21" i="7"/>
  <c r="K21" i="7"/>
  <c r="I21" i="7"/>
  <c r="G21" i="7"/>
  <c r="BE18" i="7"/>
  <c r="BD18" i="7"/>
  <c r="BC18" i="7"/>
  <c r="BB18" i="7"/>
  <c r="K18" i="7"/>
  <c r="I18" i="7"/>
  <c r="G18" i="7"/>
  <c r="BA18" i="7" s="1"/>
  <c r="BE17" i="7"/>
  <c r="BD17" i="7"/>
  <c r="BC17" i="7"/>
  <c r="BB17" i="7"/>
  <c r="K17" i="7"/>
  <c r="I17" i="7"/>
  <c r="G17" i="7"/>
  <c r="BA17" i="7" s="1"/>
  <c r="BE16" i="7"/>
  <c r="BD16" i="7"/>
  <c r="BC16" i="7"/>
  <c r="BB16" i="7"/>
  <c r="K16" i="7"/>
  <c r="I16" i="7"/>
  <c r="G16" i="7"/>
  <c r="BA16" i="7" s="1"/>
  <c r="BE15" i="7"/>
  <c r="BD15" i="7"/>
  <c r="BC15" i="7"/>
  <c r="BB15" i="7"/>
  <c r="K15" i="7"/>
  <c r="I15" i="7"/>
  <c r="G15" i="7"/>
  <c r="BE12" i="7"/>
  <c r="BD12" i="7"/>
  <c r="BC12" i="7"/>
  <c r="BB12" i="7"/>
  <c r="K12" i="7"/>
  <c r="I12" i="7"/>
  <c r="G12" i="7"/>
  <c r="BA12" i="7" s="1"/>
  <c r="BE11" i="7"/>
  <c r="BD11" i="7"/>
  <c r="BC11" i="7"/>
  <c r="BB11" i="7"/>
  <c r="K11" i="7"/>
  <c r="I11" i="7"/>
  <c r="G11" i="7"/>
  <c r="BA11" i="7" s="1"/>
  <c r="BE8" i="7"/>
  <c r="BE9" i="7" s="1"/>
  <c r="BD8" i="7"/>
  <c r="BD9" i="7" s="1"/>
  <c r="BC8" i="7"/>
  <c r="BC9" i="7" s="1"/>
  <c r="BB8" i="7"/>
  <c r="BB9" i="7" s="1"/>
  <c r="K8" i="7"/>
  <c r="K9" i="7" s="1"/>
  <c r="I8" i="7"/>
  <c r="G8" i="7"/>
  <c r="BA8" i="7" s="1"/>
  <c r="BA9" i="7" s="1"/>
  <c r="I9" i="7"/>
  <c r="BB21" i="7" l="1"/>
  <c r="E24" i="7"/>
  <c r="I13" i="7"/>
  <c r="K19" i="7"/>
  <c r="BA25" i="7"/>
  <c r="BD13" i="7"/>
  <c r="K13" i="7"/>
  <c r="BE25" i="7"/>
  <c r="BE13" i="7"/>
  <c r="BC19" i="7"/>
  <c r="BB13" i="7"/>
  <c r="G9" i="7"/>
  <c r="I19" i="7"/>
  <c r="BD25" i="7"/>
  <c r="BC25" i="7"/>
  <c r="BD19" i="7"/>
  <c r="G19" i="7"/>
  <c r="BB19" i="7"/>
  <c r="BE19" i="7"/>
  <c r="G13" i="7"/>
  <c r="BC13" i="7"/>
  <c r="BA13" i="7"/>
  <c r="BA15" i="7"/>
  <c r="BA19" i="7" s="1"/>
  <c r="K24" i="7" l="1"/>
  <c r="K25" i="7" s="1"/>
  <c r="I24" i="7"/>
  <c r="I25" i="7" s="1"/>
  <c r="G24" i="7"/>
  <c r="BB24" i="7" l="1"/>
  <c r="BB25" i="7" s="1"/>
  <c r="G25" i="7"/>
  <c r="G26" i="7" s="1"/>
  <c r="I16" i="9" s="1"/>
  <c r="I21" i="9" s="1"/>
  <c r="G25" i="9" s="1"/>
  <c r="G28" i="9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<sst xmlns="http://schemas.openxmlformats.org/spreadsheetml/2006/main" count="127" uniqueCount="103">
  <si>
    <t>Stavba :</t>
  </si>
  <si>
    <t>%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</si>
  <si>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</si>
  <si>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</si>
  <si>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</si>
  <si>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</si>
  <si>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</si>
  <si>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</si>
  <si>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</si>
  <si>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</si>
  <si>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</si>
  <si>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</si>
  <si>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</si>
  <si>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</si>
  <si>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</si>
  <si>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</si>
  <si>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</si>
  <si>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</si>
  <si>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Q202/2021 Mlékárna Valašské Meziříčí</t>
  </si>
  <si>
    <t>63</t>
  </si>
  <si>
    <t>Podlahy a podlahové konstrukce</t>
  </si>
  <si>
    <t>63 Podlahy a podlahové konstrukce</t>
  </si>
  <si>
    <t>632411104R00</t>
  </si>
  <si>
    <t xml:space="preserve">Vyrovnávací stěrka Cemix 050, ruční zprac. tl.4 mm </t>
  </si>
  <si>
    <t>m2</t>
  </si>
  <si>
    <t>96</t>
  </si>
  <si>
    <t>Bourání konstrukcí</t>
  </si>
  <si>
    <t>96 Bourání konstrukcí</t>
  </si>
  <si>
    <t>97</t>
  </si>
  <si>
    <t>Přesun sutí</t>
  </si>
  <si>
    <t>97 Přesun sutí</t>
  </si>
  <si>
    <t>979082213R00</t>
  </si>
  <si>
    <t xml:space="preserve">Vodorovná doprava suti po suchu do 1 km </t>
  </si>
  <si>
    <t>t</t>
  </si>
  <si>
    <t>979082219R00</t>
  </si>
  <si>
    <t xml:space="preserve">Příplatek za dopravu suti po suchu za další 1 km </t>
  </si>
  <si>
    <t>979087311R00</t>
  </si>
  <si>
    <t xml:space="preserve">Vodorovné přemístění suti nošením do 10 m </t>
  </si>
  <si>
    <t>979990001R00</t>
  </si>
  <si>
    <t xml:space="preserve">Poplatek za skládku stavební suti </t>
  </si>
  <si>
    <t>771</t>
  </si>
  <si>
    <t>Podlahy z dlaždic a obklady</t>
  </si>
  <si>
    <t>771 Podlahy z dlaždic a obklady</t>
  </si>
  <si>
    <t>771570012RA0</t>
  </si>
  <si>
    <t>998771202R00</t>
  </si>
  <si>
    <t xml:space="preserve">Přesun hmot pro podlahy z dlaždic, výšky do 12 m </t>
  </si>
  <si>
    <t>SO 02 Podlahy z keramické dlažby - Oprava 100 %</t>
  </si>
  <si>
    <t>Bourání soklíků z dlažeb keramických</t>
  </si>
  <si>
    <t xml:space="preserve">m </t>
  </si>
  <si>
    <t xml:space="preserve">D+M dlažba z dlaždic keramických 20 x 20 cm </t>
  </si>
  <si>
    <t>771471041R00</t>
  </si>
  <si>
    <t>R-pol.</t>
  </si>
  <si>
    <t>D+M nerezové dilatační lišty vč.prořezání a osazení</t>
  </si>
  <si>
    <t>m</t>
  </si>
  <si>
    <t>D+M obklad soklíků keramických s požlábkem  15x10</t>
  </si>
  <si>
    <t>Mlékárna Valašské Meziříčí</t>
  </si>
  <si>
    <t>CZK</t>
  </si>
  <si>
    <t>HSV</t>
  </si>
  <si>
    <t>PSV</t>
  </si>
  <si>
    <t>Ostatní náklady</t>
  </si>
  <si>
    <t>#RTSROZP#</t>
  </si>
  <si>
    <t>Položkový rozpočet</t>
  </si>
  <si>
    <t>Zakázka:</t>
  </si>
  <si>
    <t>Misto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</si>
  <si>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</si>
  <si>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</si>
  <si>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</si>
  <si>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</si>
  <si>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</si>
  <si>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</si>
  <si>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</si>
  <si>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</si>
  <si>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MON</t>
  </si>
  <si>
    <t>VN</t>
  </si>
  <si>
    <t>Vedlejší náklady</t>
  </si>
  <si>
    <t>ON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</si>
  <si>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</si>
  <si>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</si>
  <si>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</si>
  <si>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</si>
  <si>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</si>
  <si>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</si>
  <si>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</si>
  <si>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</si>
  <si>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</si>
  <si>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</si>
  <si>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</si>
  <si>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</si>
  <si>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</si>
  <si>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</si>
  <si>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</si>
  <si>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</si>
  <si>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</si>
  <si>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</si>
  <si>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</si>
  <si>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Obslužní komunikace počas výstavby</t>
  </si>
  <si>
    <t>Celkem za stavbu</t>
  </si>
  <si>
    <t>Oprava dlažby</t>
  </si>
  <si>
    <t>Oprava dlažby - v rozsahu 100 %</t>
  </si>
  <si>
    <t>965081713RT8</t>
  </si>
  <si>
    <t>Bourání dlaždic keramických tl. do 20 mm, nad 1 m2 sbíječka, dlaždice keramické</t>
  </si>
  <si>
    <t>965081802R03</t>
  </si>
  <si>
    <t>Příplatek za provozní vlivy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</si>
</sst>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7" x14ac:knownFonts="1"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7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0"/>
      <color rgb="FFFFFFCC"/>
      <name val="Arial CE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0">
    <xf numFmtId="0" fontId="0" fillId="0" borderId="0" xfId="0"/>
    <xf numFmtId="49" fontId="3" fillId="0" borderId="11" xfId="1" applyNumberFormat="1" applyFont="1" applyBorder="1"/>
    <xf numFmtId="49" fontId="3" fillId="0" borderId="16" xfId="1" applyNumberFormat="1" applyFont="1" applyBorder="1"/>
    <xf numFmtId="0" fontId="1" fillId="0" borderId="0" xfId="1" applyFont="1"/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1" fillId="0" borderId="11" xfId="1" applyFont="1" applyBorder="1"/>
    <xf numFmtId="0" fontId="2" fillId="0" borderId="12" xfId="1" applyFont="1" applyBorder="1" applyAlignment="1">
      <alignment horizontal="right"/>
    </xf>
    <xf numFmtId="49" fontId="1" fillId="0" borderId="11" xfId="1" applyNumberFormat="1" applyFont="1" applyBorder="1" applyAlignment="1">
      <alignment horizontal="left"/>
    </xf>
    <xf numFmtId="0" fontId="1" fillId="0" borderId="13" xfId="1" applyFont="1" applyBorder="1"/>
    <xf numFmtId="0" fontId="1" fillId="0" borderId="16" xfId="1" applyFont="1" applyBorder="1"/>
    <xf numFmtId="0" fontId="2" fillId="0" borderId="0" xfId="1" applyFont="1"/>
    <xf numFmtId="0" fontId="1" fillId="0" borderId="0" xfId="1" applyFont="1" applyAlignment="1">
      <alignment horizontal="right"/>
    </xf>
    <xf numFmtId="49" fontId="2" fillId="2" borderId="6" xfId="1" applyNumberFormat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wrapText="1"/>
    </xf>
    <xf numFmtId="0" fontId="3" fillId="0" borderId="8" xfId="1" applyFont="1" applyBorder="1" applyAlignment="1">
      <alignment horizontal="center"/>
    </xf>
    <xf numFmtId="49" fontId="3" fillId="0" borderId="8" xfId="1" applyNumberFormat="1" applyFont="1" applyBorder="1" applyAlignment="1">
      <alignment horizontal="left"/>
    </xf>
    <xf numFmtId="0" fontId="3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right"/>
    </xf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0" fontId="9" fillId="0" borderId="0" xfId="1" applyFont="1"/>
    <xf numFmtId="0" fontId="4" fillId="0" borderId="7" xfId="1" applyFont="1" applyBorder="1" applyAlignment="1">
      <alignment horizontal="center" vertical="top"/>
    </xf>
    <xf numFmtId="49" fontId="4" fillId="0" borderId="7" xfId="1" applyNumberFormat="1" applyFont="1" applyBorder="1" applyAlignment="1">
      <alignment horizontal="left" vertical="top"/>
    </xf>
    <xf numFmtId="0" fontId="4" fillId="0" borderId="7" xfId="1" applyFont="1" applyBorder="1" applyAlignment="1">
      <alignment vertical="top" wrapText="1"/>
    </xf>
    <xf numFmtId="49" fontId="4" fillId="0" borderId="7" xfId="1" applyNumberFormat="1" applyFont="1" applyBorder="1" applyAlignment="1">
      <alignment horizontal="center" shrinkToFit="1"/>
    </xf>
    <xf numFmtId="4" fontId="4" fillId="0" borderId="7" xfId="1" applyNumberFormat="1" applyFont="1" applyBorder="1" applyAlignment="1">
      <alignment horizontal="right"/>
    </xf>
    <xf numFmtId="4" fontId="4" fillId="0" borderId="7" xfId="1" applyNumberFormat="1" applyFont="1" applyBorder="1"/>
    <xf numFmtId="164" fontId="4" fillId="0" borderId="7" xfId="1" applyNumberFormat="1" applyFont="1" applyBorder="1"/>
    <xf numFmtId="4" fontId="4" fillId="0" borderId="5" xfId="1" applyNumberFormat="1" applyFont="1" applyBorder="1"/>
    <xf numFmtId="0" fontId="1" fillId="2" borderId="6" xfId="1" applyFont="1" applyFill="1" applyBorder="1" applyAlignment="1">
      <alignment horizontal="center"/>
    </xf>
    <xf numFmtId="49" fontId="10" fillId="2" borderId="6" xfId="1" applyNumberFormat="1" applyFont="1" applyFill="1" applyBorder="1" applyAlignment="1">
      <alignment horizontal="left"/>
    </xf>
    <xf numFmtId="0" fontId="10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3" fillId="2" borderId="6" xfId="1" applyNumberFormat="1" applyFont="1" applyFill="1" applyBorder="1"/>
    <xf numFmtId="0" fontId="1" fillId="2" borderId="2" xfId="1" applyFont="1" applyFill="1" applyBorder="1"/>
    <xf numFmtId="4" fontId="3" fillId="2" borderId="3" xfId="1" applyNumberFormat="1" applyFont="1" applyFill="1" applyBorder="1"/>
    <xf numFmtId="3" fontId="1" fillId="0" borderId="0" xfId="1" applyNumberFormat="1" applyFont="1"/>
    <xf numFmtId="0" fontId="11" fillId="0" borderId="0" xfId="1" applyFont="1"/>
    <xf numFmtId="0" fontId="12" fillId="0" borderId="0" xfId="1" applyFont="1"/>
    <xf numFmtId="3" fontId="12" fillId="0" borderId="0" xfId="1" applyNumberFormat="1" applyFont="1" applyAlignment="1">
      <alignment horizontal="right"/>
    </xf>
    <xf numFmtId="4" fontId="12" fillId="0" borderId="0" xfId="1" applyNumberFormat="1" applyFont="1"/>
    <xf numFmtId="4" fontId="3" fillId="2" borderId="7" xfId="1" applyNumberFormat="1" applyFont="1" applyFill="1" applyBorder="1"/>
    <xf numFmtId="4" fontId="3" fillId="0" borderId="19" xfId="1" applyNumberFormat="1" applyFont="1" applyBorder="1"/>
    <xf numFmtId="0" fontId="4" fillId="0" borderId="4" xfId="1" applyFont="1" applyBorder="1" applyAlignment="1">
      <alignment vertical="top" wrapText="1"/>
    </xf>
    <xf numFmtId="4" fontId="4" fillId="0" borderId="20" xfId="1" applyNumberFormat="1" applyFont="1" applyBorder="1" applyAlignment="1">
      <alignment horizontal="right"/>
    </xf>
    <xf numFmtId="49" fontId="4" fillId="0" borderId="6" xfId="1" applyNumberFormat="1" applyFont="1" applyBorder="1" applyAlignment="1">
      <alignment horizontal="center" shrinkToFit="1"/>
    </xf>
    <xf numFmtId="4" fontId="4" fillId="0" borderId="6" xfId="1" applyNumberFormat="1" applyFont="1" applyBorder="1" applyAlignment="1">
      <alignment horizontal="right"/>
    </xf>
    <xf numFmtId="0" fontId="0" fillId="0" borderId="21" xfId="0" applyBorder="1"/>
    <xf numFmtId="0" fontId="0" fillId="0" borderId="25" xfId="0" applyBorder="1"/>
    <xf numFmtId="0" fontId="16" fillId="3" borderId="25" xfId="0" applyFont="1" applyFill="1" applyBorder="1" applyAlignment="1">
      <alignment horizontal="left" vertical="center" indent="1"/>
    </xf>
    <xf numFmtId="49" fontId="17" fillId="3" borderId="0" xfId="0" applyNumberFormat="1" applyFont="1" applyFill="1" applyAlignment="1">
      <alignment horizontal="left" vertical="center"/>
    </xf>
    <xf numFmtId="14" fontId="18" fillId="0" borderId="0" xfId="0" applyNumberFormat="1" applyFont="1" applyAlignment="1">
      <alignment horizontal="left"/>
    </xf>
    <xf numFmtId="0" fontId="0" fillId="3" borderId="25" xfId="0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/>
    </xf>
    <xf numFmtId="0" fontId="0" fillId="3" borderId="28" xfId="0" applyFill="1" applyBorder="1" applyAlignment="1">
      <alignment horizontal="left" vertical="center" indent="1"/>
    </xf>
    <xf numFmtId="0" fontId="0" fillId="3" borderId="29" xfId="0" applyFill="1" applyBorder="1"/>
    <xf numFmtId="49" fontId="14" fillId="3" borderId="29" xfId="0" applyNumberFormat="1" applyFont="1" applyFill="1" applyBorder="1" applyAlignment="1">
      <alignment horizontal="left" vertical="center"/>
    </xf>
    <xf numFmtId="0" fontId="14" fillId="3" borderId="29" xfId="0" applyFont="1" applyFill="1" applyBorder="1"/>
    <xf numFmtId="0" fontId="14" fillId="3" borderId="30" xfId="0" applyFont="1" applyFill="1" applyBorder="1"/>
    <xf numFmtId="0" fontId="0" fillId="0" borderId="25" xfId="0" applyBorder="1" applyAlignment="1">
      <alignment horizontal="left" vertical="center" indent="1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7" xfId="0" applyBorder="1"/>
    <xf numFmtId="0" fontId="14" fillId="0" borderId="25" xfId="0" applyFont="1" applyBorder="1" applyAlignment="1">
      <alignment horizontal="left" vertical="center" indent="1"/>
    </xf>
    <xf numFmtId="0" fontId="14" fillId="0" borderId="28" xfId="0" applyFont="1" applyBorder="1" applyAlignment="1">
      <alignment horizontal="left" vertical="center" indent="1"/>
    </xf>
    <xf numFmtId="49" fontId="14" fillId="0" borderId="29" xfId="0" applyNumberFormat="1" applyFont="1" applyBorder="1" applyAlignment="1">
      <alignment horizontal="right" vertical="center"/>
    </xf>
    <xf numFmtId="49" fontId="14" fillId="0" borderId="29" xfId="0" applyNumberFormat="1" applyFont="1" applyBorder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/>
    <xf numFmtId="0" fontId="14" fillId="0" borderId="0" xfId="0" applyFont="1" applyAlignment="1">
      <alignment horizontal="left" vertical="center"/>
    </xf>
    <xf numFmtId="0" fontId="0" fillId="0" borderId="28" xfId="0" applyBorder="1" applyAlignment="1">
      <alignment horizontal="left" indent="1"/>
    </xf>
    <xf numFmtId="0" fontId="14" fillId="0" borderId="29" xfId="0" applyFont="1" applyBorder="1" applyAlignment="1">
      <alignment horizontal="right" vertical="center"/>
    </xf>
    <xf numFmtId="0" fontId="14" fillId="0" borderId="29" xfId="0" applyFont="1" applyBorder="1" applyAlignment="1">
      <alignment horizontal="left" vertical="center"/>
    </xf>
    <xf numFmtId="0" fontId="0" fillId="0" borderId="29" xfId="0" applyBorder="1"/>
    <xf numFmtId="0" fontId="0" fillId="0" borderId="29" xfId="0" applyBorder="1" applyAlignment="1">
      <alignment horizontal="right"/>
    </xf>
    <xf numFmtId="0" fontId="0" fillId="0" borderId="29" xfId="0" applyBorder="1" applyAlignment="1">
      <alignment horizontal="right" vertical="center"/>
    </xf>
    <xf numFmtId="0" fontId="0" fillId="0" borderId="31" xfId="0" applyBorder="1" applyAlignment="1">
      <alignment horizontal="left" vertical="top" indent="1"/>
    </xf>
    <xf numFmtId="0" fontId="0" fillId="0" borderId="20" xfId="0" applyBorder="1" applyAlignment="1">
      <alignment vertical="top"/>
    </xf>
    <xf numFmtId="0" fontId="14" fillId="0" borderId="20" xfId="0" applyFont="1" applyBorder="1" applyAlignment="1">
      <alignment horizontal="left" vertical="top"/>
    </xf>
    <xf numFmtId="0" fontId="14" fillId="0" borderId="20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6" xfId="0" applyBorder="1"/>
    <xf numFmtId="0" fontId="0" fillId="0" borderId="29" xfId="0" applyBorder="1" applyAlignment="1">
      <alignment horizontal="left"/>
    </xf>
    <xf numFmtId="49" fontId="0" fillId="0" borderId="25" xfId="0" applyNumberFormat="1" applyBorder="1"/>
    <xf numFmtId="49" fontId="0" fillId="0" borderId="32" xfId="0" applyNumberFormat="1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14" fillId="0" borderId="32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/>
    <xf numFmtId="0" fontId="0" fillId="0" borderId="32" xfId="0" applyBorder="1" applyAlignment="1">
      <alignment horizontal="left" indent="1"/>
    </xf>
    <xf numFmtId="1" fontId="1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14" fillId="0" borderId="2" xfId="0" applyFont="1" applyBorder="1" applyAlignment="1">
      <alignment vertical="center"/>
    </xf>
    <xf numFmtId="49" fontId="0" fillId="0" borderId="33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 indent="1"/>
    </xf>
    <xf numFmtId="1" fontId="14" fillId="0" borderId="1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/>
    </xf>
    <xf numFmtId="1" fontId="14" fillId="0" borderId="34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left" vertical="center" indent="1"/>
    </xf>
    <xf numFmtId="49" fontId="0" fillId="0" borderId="3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0" fontId="21" fillId="3" borderId="35" xfId="0" applyFont="1" applyFill="1" applyBorder="1" applyAlignment="1">
      <alignment horizontal="left" vertical="center" indent="1"/>
    </xf>
    <xf numFmtId="0" fontId="22" fillId="3" borderId="36" xfId="0" applyFont="1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4" fontId="21" fillId="3" borderId="36" xfId="0" applyNumberFormat="1" applyFont="1" applyFill="1" applyBorder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0" fontId="0" fillId="3" borderId="36" xfId="0" applyFill="1" applyBorder="1"/>
    <xf numFmtId="49" fontId="14" fillId="3" borderId="37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Alignment="1">
      <alignment horizontal="center" vertical="center"/>
    </xf>
    <xf numFmtId="0" fontId="14" fillId="0" borderId="29" xfId="0" applyFont="1" applyBorder="1" applyAlignment="1">
      <alignment vertical="top"/>
    </xf>
    <xf numFmtId="14" fontId="14" fillId="0" borderId="29" xfId="0" applyNumberFormat="1" applyFont="1" applyBorder="1" applyAlignment="1">
      <alignment horizontal="center" vertical="top"/>
    </xf>
    <xf numFmtId="0" fontId="14" fillId="0" borderId="25" xfId="0" applyFont="1" applyBorder="1"/>
    <xf numFmtId="0" fontId="14" fillId="0" borderId="0" xfId="0" applyFont="1"/>
    <xf numFmtId="0" fontId="14" fillId="0" borderId="29" xfId="0" applyFont="1" applyBorder="1"/>
    <xf numFmtId="0" fontId="14" fillId="0" borderId="27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horizontal="righ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3" fontId="0" fillId="0" borderId="41" xfId="0" applyNumberFormat="1" applyBorder="1"/>
    <xf numFmtId="3" fontId="24" fillId="3" borderId="4" xfId="0" applyNumberFormat="1" applyFont="1" applyFill="1" applyBorder="1" applyAlignment="1">
      <alignment vertical="center"/>
    </xf>
    <xf numFmtId="3" fontId="24" fillId="3" borderId="20" xfId="0" applyNumberFormat="1" applyFont="1" applyFill="1" applyBorder="1" applyAlignment="1">
      <alignment vertical="center"/>
    </xf>
    <xf numFmtId="3" fontId="24" fillId="3" borderId="20" xfId="0" applyNumberFormat="1" applyFont="1" applyFill="1" applyBorder="1" applyAlignment="1">
      <alignment vertical="center" wrapText="1"/>
    </xf>
    <xf numFmtId="3" fontId="13" fillId="3" borderId="7" xfId="0" applyNumberFormat="1" applyFont="1" applyFill="1" applyBorder="1" applyAlignment="1">
      <alignment horizontal="center" vertical="center" wrapText="1" shrinkToFit="1"/>
    </xf>
    <xf numFmtId="3" fontId="24" fillId="3" borderId="4" xfId="0" applyNumberFormat="1" applyFont="1" applyFill="1" applyBorder="1" applyAlignment="1">
      <alignment horizontal="center" vertical="center" wrapText="1" shrinkToFit="1"/>
    </xf>
    <xf numFmtId="3" fontId="24" fillId="3" borderId="7" xfId="0" applyNumberFormat="1" applyFont="1" applyFill="1" applyBorder="1" applyAlignment="1">
      <alignment horizontal="center" vertical="center" wrapText="1" shrinkToFit="1"/>
    </xf>
    <xf numFmtId="3" fontId="24" fillId="3" borderId="7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18" fillId="0" borderId="2" xfId="0" applyNumberFormat="1" applyFont="1" applyBorder="1" applyAlignment="1">
      <alignment horizontal="right" wrapText="1" shrinkToFit="1"/>
    </xf>
    <xf numFmtId="3" fontId="18" fillId="0" borderId="2" xfId="0" applyNumberFormat="1" applyFont="1" applyBorder="1" applyAlignment="1">
      <alignment horizontal="right" shrinkToFit="1"/>
    </xf>
    <xf numFmtId="3" fontId="0" fillId="0" borderId="2" xfId="0" applyNumberFormat="1" applyBorder="1" applyAlignment="1">
      <alignment shrinkToFit="1"/>
    </xf>
    <xf numFmtId="3" fontId="0" fillId="0" borderId="6" xfId="0" applyNumberFormat="1" applyBorder="1" applyAlignment="1">
      <alignment shrinkToFit="1"/>
    </xf>
    <xf numFmtId="3" fontId="0" fillId="0" borderId="6" xfId="0" applyNumberFormat="1" applyBorder="1"/>
    <xf numFmtId="3" fontId="25" fillId="4" borderId="29" xfId="0" applyNumberFormat="1" applyFont="1" applyFill="1" applyBorder="1" applyAlignment="1">
      <alignment wrapText="1" shrinkToFit="1"/>
    </xf>
    <xf numFmtId="3" fontId="25" fillId="4" borderId="29" xfId="0" applyNumberFormat="1" applyFont="1" applyFill="1" applyBorder="1" applyAlignment="1">
      <alignment shrinkToFit="1"/>
    </xf>
    <xf numFmtId="3" fontId="0" fillId="4" borderId="42" xfId="0" applyNumberFormat="1" applyFill="1" applyBorder="1" applyAlignment="1">
      <alignment shrinkToFit="1"/>
    </xf>
    <xf numFmtId="3" fontId="0" fillId="4" borderId="42" xfId="0" applyNumberFormat="1" applyFill="1" applyBorder="1"/>
    <xf numFmtId="3" fontId="0" fillId="4" borderId="1" xfId="0" applyNumberFormat="1" applyFill="1" applyBorder="1"/>
    <xf numFmtId="3" fontId="0" fillId="4" borderId="2" xfId="0" applyNumberFormat="1" applyFill="1" applyBorder="1"/>
    <xf numFmtId="4" fontId="20" fillId="0" borderId="34" xfId="0" applyNumberFormat="1" applyFont="1" applyBorder="1" applyAlignment="1">
      <alignment horizontal="right" vertical="center"/>
    </xf>
    <xf numFmtId="4" fontId="20" fillId="0" borderId="29" xfId="0" applyNumberFormat="1" applyFont="1" applyBorder="1" applyAlignment="1">
      <alignment horizontal="right" vertical="center"/>
    </xf>
    <xf numFmtId="4" fontId="20" fillId="0" borderId="20" xfId="0" applyNumberFormat="1" applyFont="1" applyBorder="1" applyAlignment="1">
      <alignment horizontal="right" vertical="center"/>
    </xf>
    <xf numFmtId="4" fontId="23" fillId="3" borderId="36" xfId="0" applyNumberFormat="1" applyFont="1" applyFill="1" applyBorder="1" applyAlignment="1">
      <alignment horizontal="right" vertical="center"/>
    </xf>
    <xf numFmtId="2" fontId="23" fillId="3" borderId="36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/>
    </xf>
    <xf numFmtId="3" fontId="0" fillId="0" borderId="2" xfId="0" applyNumberFormat="1" applyBorder="1"/>
    <xf numFmtId="3" fontId="0" fillId="0" borderId="2" xfId="0" applyNumberFormat="1" applyBorder="1" applyAlignment="1">
      <alignment wrapText="1"/>
    </xf>
    <xf numFmtId="4" fontId="20" fillId="0" borderId="1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horizontal="right" vertical="center" indent="1"/>
    </xf>
    <xf numFmtId="4" fontId="19" fillId="0" borderId="3" xfId="0" applyNumberFormat="1" applyFont="1" applyBorder="1" applyAlignment="1">
      <alignment horizontal="right" vertical="center" indent="1"/>
    </xf>
    <xf numFmtId="4" fontId="19" fillId="0" borderId="33" xfId="0" applyNumberFormat="1" applyFont="1" applyBorder="1" applyAlignment="1">
      <alignment horizontal="right" vertical="center" indent="1"/>
    </xf>
    <xf numFmtId="4" fontId="20" fillId="0" borderId="1" xfId="0" applyNumberFormat="1" applyFont="1" applyBorder="1" applyAlignment="1">
      <alignment horizontal="right" vertical="center" indent="1"/>
    </xf>
    <xf numFmtId="4" fontId="20" fillId="0" borderId="3" xfId="0" applyNumberFormat="1" applyFont="1" applyBorder="1" applyAlignment="1">
      <alignment horizontal="right" vertical="center" indent="1"/>
    </xf>
    <xf numFmtId="4" fontId="20" fillId="0" borderId="33" xfId="0" applyNumberFormat="1" applyFont="1" applyBorder="1" applyAlignment="1">
      <alignment horizontal="right" vertical="center" indent="1"/>
    </xf>
    <xf numFmtId="4" fontId="20" fillId="0" borderId="1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right" vertical="center"/>
    </xf>
    <xf numFmtId="1" fontId="0" fillId="0" borderId="29" xfId="0" applyNumberFormat="1" applyBorder="1" applyAlignment="1">
      <alignment horizontal="right" indent="1"/>
    </xf>
    <xf numFmtId="0" fontId="0" fillId="0" borderId="29" xfId="0" applyBorder="1" applyAlignment="1">
      <alignment horizontal="right" indent="1"/>
    </xf>
    <xf numFmtId="0" fontId="0" fillId="0" borderId="30" xfId="0" applyBorder="1" applyAlignment="1">
      <alignment horizontal="right" indent="1"/>
    </xf>
    <xf numFmtId="49" fontId="14" fillId="0" borderId="29" xfId="0" applyNumberFormat="1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17" fillId="3" borderId="20" xfId="0" applyNumberFormat="1" applyFont="1" applyFill="1" applyBorder="1" applyAlignment="1">
      <alignment horizontal="center" vertical="center" shrinkToFit="1"/>
    </xf>
    <xf numFmtId="0" fontId="17" fillId="3" borderId="20" xfId="0" applyFont="1" applyFill="1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center" vertical="center" shrinkToFit="1"/>
    </xf>
    <xf numFmtId="49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49" fontId="14" fillId="0" borderId="2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49" fontId="1" fillId="0" borderId="14" xfId="1" applyNumberFormat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7" xfId="1" applyFont="1" applyBorder="1" applyAlignment="1">
      <alignment horizontal="center" shrinkToFit="1"/>
    </xf>
    <xf numFmtId="0" fontId="1" fillId="0" borderId="16" xfId="1" applyFont="1" applyBorder="1" applyAlignment="1">
      <alignment horizontal="center" shrinkToFit="1"/>
    </xf>
    <xf numFmtId="0" fontId="1" fillId="0" borderId="18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tabSelected="1" topLeftCell="B3" workbookViewId="0">
      <selection activeCell="M18" sqref="M1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9" width="12.6640625" customWidth="1"/>
    <col min="10" max="10" width="6.6640625" customWidth="1"/>
    <col min="11" max="11" width="4.33203125" customWidth="1"/>
    <col min="12" max="15" width="10.6640625" customWidth="1"/>
  </cols>
  <sheetData>
    <row r="1" spans="1:15" ht="17.399999999999999" x14ac:dyDescent="0.25">
      <c r="A1" s="55" t="s">
        <v>60</v>
      </c>
      <c r="B1" s="181" t="s">
        <v>61</v>
      </c>
      <c r="C1" s="182"/>
      <c r="D1" s="182"/>
      <c r="E1" s="182"/>
      <c r="F1" s="182"/>
      <c r="G1" s="182"/>
      <c r="H1" s="182"/>
      <c r="I1" s="182"/>
      <c r="J1" s="183"/>
    </row>
    <row r="2" spans="1:15" ht="15.6" x14ac:dyDescent="0.25">
      <c r="A2" s="56"/>
      <c r="B2" s="57" t="s">
        <v>62</v>
      </c>
      <c r="C2" s="58"/>
      <c r="D2" s="184" t="s">
        <v>98</v>
      </c>
      <c r="E2" s="185"/>
      <c r="F2" s="185"/>
      <c r="G2" s="185"/>
      <c r="H2" s="185"/>
      <c r="I2" s="185"/>
      <c r="J2" s="186"/>
      <c r="O2" s="59"/>
    </row>
    <row r="3" spans="1:15" ht="23.25" customHeight="1" x14ac:dyDescent="0.25">
      <c r="A3" s="56"/>
      <c r="B3" s="60" t="s">
        <v>63</v>
      </c>
      <c r="C3" s="61"/>
      <c r="D3" s="187" t="s">
        <v>55</v>
      </c>
      <c r="E3" s="188"/>
      <c r="F3" s="188"/>
      <c r="G3" s="188"/>
      <c r="H3" s="188"/>
      <c r="I3" s="188"/>
      <c r="J3" s="189"/>
    </row>
    <row r="4" spans="1:15" ht="23.25" hidden="1" customHeight="1" x14ac:dyDescent="0.25">
      <c r="A4" s="56"/>
      <c r="B4" s="62" t="s">
        <v>4</v>
      </c>
      <c r="C4" s="63"/>
      <c r="D4" s="64"/>
      <c r="E4" s="64"/>
      <c r="F4" s="65"/>
      <c r="G4" s="65"/>
      <c r="H4" s="65"/>
      <c r="I4" s="65"/>
      <c r="J4" s="66"/>
    </row>
    <row r="5" spans="1:15" ht="24" customHeight="1" x14ac:dyDescent="0.25">
      <c r="A5" s="56"/>
      <c r="B5" s="67" t="s">
        <v>64</v>
      </c>
      <c r="D5" s="68" t="s">
        <v>55</v>
      </c>
      <c r="E5" s="69"/>
      <c r="F5" s="69"/>
      <c r="G5" s="69"/>
      <c r="H5" s="70" t="s">
        <v>65</v>
      </c>
      <c r="I5" s="68"/>
      <c r="J5" s="71"/>
    </row>
    <row r="6" spans="1:15" ht="15.75" customHeight="1" x14ac:dyDescent="0.25">
      <c r="A6" s="56"/>
      <c r="B6" s="72"/>
      <c r="C6" s="69"/>
      <c r="D6" s="68"/>
      <c r="E6" s="69"/>
      <c r="F6" s="69"/>
      <c r="G6" s="69"/>
      <c r="H6" s="70" t="s">
        <v>66</v>
      </c>
      <c r="I6" s="68"/>
      <c r="J6" s="71"/>
    </row>
    <row r="7" spans="1:15" ht="15.75" customHeight="1" x14ac:dyDescent="0.25">
      <c r="A7" s="56"/>
      <c r="B7" s="73"/>
      <c r="C7" s="74"/>
      <c r="D7" s="75"/>
      <c r="E7" s="76"/>
      <c r="F7" s="76"/>
      <c r="G7" s="76"/>
      <c r="H7" s="77"/>
      <c r="I7" s="76"/>
      <c r="J7" s="78"/>
    </row>
    <row r="8" spans="1:15" ht="24" hidden="1" customHeight="1" x14ac:dyDescent="0.25">
      <c r="A8" s="56"/>
      <c r="B8" s="67" t="s">
        <v>67</v>
      </c>
      <c r="D8" s="79"/>
      <c r="H8" s="70" t="s">
        <v>65</v>
      </c>
      <c r="I8" s="79"/>
      <c r="J8" s="71"/>
    </row>
    <row r="9" spans="1:15" ht="15.75" hidden="1" customHeight="1" x14ac:dyDescent="0.25">
      <c r="A9" s="56"/>
      <c r="B9" s="56"/>
      <c r="D9" s="79"/>
      <c r="H9" s="70" t="s">
        <v>66</v>
      </c>
      <c r="I9" s="79"/>
      <c r="J9" s="71"/>
    </row>
    <row r="10" spans="1:15" ht="15.75" hidden="1" customHeight="1" x14ac:dyDescent="0.25">
      <c r="A10" s="56"/>
      <c r="B10" s="80"/>
      <c r="C10" s="81"/>
      <c r="D10" s="82"/>
      <c r="E10" s="77"/>
      <c r="F10" s="77"/>
      <c r="G10" s="83"/>
      <c r="H10" s="83"/>
      <c r="I10" s="84"/>
      <c r="J10" s="78"/>
    </row>
    <row r="11" spans="1:15" ht="24" customHeight="1" x14ac:dyDescent="0.25">
      <c r="A11" s="56"/>
      <c r="B11" s="67" t="s">
        <v>68</v>
      </c>
      <c r="D11" s="190"/>
      <c r="E11" s="190"/>
      <c r="F11" s="190"/>
      <c r="G11" s="190"/>
      <c r="H11" s="70" t="s">
        <v>65</v>
      </c>
      <c r="I11" s="68"/>
      <c r="J11" s="71"/>
    </row>
    <row r="12" spans="1:15" ht="15.75" customHeight="1" x14ac:dyDescent="0.25">
      <c r="A12" s="56"/>
      <c r="B12" s="72"/>
      <c r="C12" s="69"/>
      <c r="D12" s="191"/>
      <c r="E12" s="191"/>
      <c r="F12" s="191"/>
      <c r="G12" s="191"/>
      <c r="H12" s="70" t="s">
        <v>66</v>
      </c>
      <c r="I12" s="68"/>
      <c r="J12" s="71"/>
    </row>
    <row r="13" spans="1:15" ht="15.75" customHeight="1" x14ac:dyDescent="0.25">
      <c r="A13" s="56"/>
      <c r="B13" s="73"/>
      <c r="C13" s="74"/>
      <c r="D13" s="180"/>
      <c r="E13" s="180"/>
      <c r="F13" s="180"/>
      <c r="G13" s="180"/>
      <c r="H13" s="85"/>
      <c r="I13" s="76"/>
      <c r="J13" s="78"/>
    </row>
    <row r="14" spans="1:15" ht="24" customHeight="1" x14ac:dyDescent="0.25">
      <c r="A14" s="56"/>
      <c r="B14" s="86" t="s">
        <v>69</v>
      </c>
      <c r="C14" s="87"/>
      <c r="D14" s="88"/>
      <c r="E14" s="89"/>
      <c r="F14" s="89"/>
      <c r="G14" s="89"/>
      <c r="H14" s="90"/>
      <c r="I14" s="89"/>
      <c r="J14" s="91"/>
    </row>
    <row r="15" spans="1:15" ht="32.25" customHeight="1" x14ac:dyDescent="0.25">
      <c r="A15" s="56"/>
      <c r="B15" s="80" t="s">
        <v>70</v>
      </c>
      <c r="C15" s="92"/>
      <c r="D15" s="83"/>
      <c r="E15" s="177"/>
      <c r="F15" s="177"/>
      <c r="G15" s="178"/>
      <c r="H15" s="178"/>
      <c r="I15" s="178" t="s">
        <v>71</v>
      </c>
      <c r="J15" s="179"/>
    </row>
    <row r="16" spans="1:15" ht="13.8" x14ac:dyDescent="0.25">
      <c r="A16" s="93" t="s">
        <v>57</v>
      </c>
      <c r="B16" s="94" t="s">
        <v>97</v>
      </c>
      <c r="C16" s="95"/>
      <c r="D16" s="96"/>
      <c r="E16" s="169"/>
      <c r="F16" s="170"/>
      <c r="G16" s="169"/>
      <c r="H16" s="170"/>
      <c r="I16" s="169">
        <f>'SO 02 I202.0201 Pol'!G26</f>
        <v>0</v>
      </c>
      <c r="J16" s="171"/>
    </row>
    <row r="17" spans="1:10" ht="13.8" x14ac:dyDescent="0.25">
      <c r="A17" s="93" t="s">
        <v>58</v>
      </c>
      <c r="B17" s="94" t="s">
        <v>102</v>
      </c>
      <c r="C17" s="95"/>
      <c r="D17" s="96"/>
      <c r="E17" s="169"/>
      <c r="F17" s="170"/>
      <c r="G17" s="169"/>
      <c r="H17" s="170"/>
      <c r="I17" s="169">
        <v>0</v>
      </c>
      <c r="J17" s="171"/>
    </row>
    <row r="18" spans="1:10" ht="13.8" x14ac:dyDescent="0.25">
      <c r="A18" s="93" t="s">
        <v>72</v>
      </c>
      <c r="B18" s="94"/>
      <c r="C18" s="95"/>
      <c r="D18" s="96"/>
      <c r="E18" s="169"/>
      <c r="F18" s="170"/>
      <c r="G18" s="169"/>
      <c r="H18" s="170"/>
      <c r="I18" s="169"/>
      <c r="J18" s="171"/>
    </row>
    <row r="19" spans="1:10" ht="13.8" x14ac:dyDescent="0.25">
      <c r="A19" s="93" t="s">
        <v>73</v>
      </c>
      <c r="B19" s="94" t="s">
        <v>74</v>
      </c>
      <c r="C19" s="95"/>
      <c r="D19" s="96"/>
      <c r="E19" s="169"/>
      <c r="F19" s="170"/>
      <c r="G19" s="169"/>
      <c r="H19" s="170"/>
      <c r="I19" s="169">
        <v>0</v>
      </c>
      <c r="J19" s="171"/>
    </row>
    <row r="20" spans="1:10" ht="13.8" x14ac:dyDescent="0.25">
      <c r="A20" s="93" t="s">
        <v>75</v>
      </c>
      <c r="B20" s="94" t="s">
        <v>59</v>
      </c>
      <c r="C20" s="95"/>
      <c r="D20" s="96"/>
      <c r="E20" s="169"/>
      <c r="F20" s="170"/>
      <c r="G20" s="169"/>
      <c r="H20" s="170"/>
      <c r="I20" s="169">
        <v>0</v>
      </c>
      <c r="J20" s="171"/>
    </row>
    <row r="21" spans="1:10" ht="13.8" x14ac:dyDescent="0.25">
      <c r="A21" s="56"/>
      <c r="B21" s="97" t="s">
        <v>71</v>
      </c>
      <c r="C21" s="98"/>
      <c r="D21" s="99"/>
      <c r="E21" s="172"/>
      <c r="F21" s="173"/>
      <c r="G21" s="172"/>
      <c r="H21" s="173"/>
      <c r="I21" s="172">
        <f>SUM(I16:J20)</f>
        <v>0</v>
      </c>
      <c r="J21" s="174"/>
    </row>
    <row r="22" spans="1:10" ht="33" customHeight="1" x14ac:dyDescent="0.25">
      <c r="A22" s="56"/>
      <c r="B22" s="100" t="s">
        <v>76</v>
      </c>
      <c r="C22" s="95"/>
      <c r="D22" s="96"/>
      <c r="E22" s="101"/>
      <c r="F22" s="102"/>
      <c r="G22" s="103"/>
      <c r="H22" s="103"/>
      <c r="I22" s="103"/>
      <c r="J22" s="104"/>
    </row>
    <row r="23" spans="1:10" ht="13.8" x14ac:dyDescent="0.25">
      <c r="A23" s="56"/>
      <c r="B23" s="105" t="s">
        <v>77</v>
      </c>
      <c r="C23" s="95"/>
      <c r="D23" s="96"/>
      <c r="E23" s="106">
        <v>15</v>
      </c>
      <c r="F23" s="102" t="s">
        <v>1</v>
      </c>
      <c r="G23" s="167">
        <v>0</v>
      </c>
      <c r="H23" s="168"/>
      <c r="I23" s="168"/>
      <c r="J23" s="104" t="str">
        <f t="shared" ref="J23:J28" si="0">Mena</f>
        <v>CZK</v>
      </c>
    </row>
    <row r="24" spans="1:10" ht="13.8" hidden="1" x14ac:dyDescent="0.25">
      <c r="A24" s="56"/>
      <c r="B24" s="105" t="s">
        <v>78</v>
      </c>
      <c r="C24" s="95"/>
      <c r="D24" s="96"/>
      <c r="E24" s="106">
        <f>SazbaDPH1</f>
        <v>15</v>
      </c>
      <c r="F24" s="102" t="s">
        <v>1</v>
      </c>
      <c r="G24" s="175">
        <v>0</v>
      </c>
      <c r="H24" s="176"/>
      <c r="I24" s="176"/>
      <c r="J24" s="104" t="str">
        <f t="shared" si="0"/>
        <v>CZK</v>
      </c>
    </row>
    <row r="25" spans="1:10" ht="14.4" thickBot="1" x14ac:dyDescent="0.3">
      <c r="A25" s="56"/>
      <c r="B25" s="105" t="s">
        <v>79</v>
      </c>
      <c r="C25" s="95"/>
      <c r="D25" s="96"/>
      <c r="E25" s="106">
        <v>21</v>
      </c>
      <c r="F25" s="102" t="s">
        <v>1</v>
      </c>
      <c r="G25" s="167">
        <f>I21</f>
        <v>0</v>
      </c>
      <c r="H25" s="168"/>
      <c r="I25" s="168"/>
      <c r="J25" s="104" t="str">
        <f t="shared" si="0"/>
        <v>CZK</v>
      </c>
    </row>
    <row r="26" spans="1:10" ht="14.4" hidden="1" thickBot="1" x14ac:dyDescent="0.3">
      <c r="A26" s="56"/>
      <c r="B26" s="107" t="s">
        <v>80</v>
      </c>
      <c r="C26" s="108"/>
      <c r="D26" s="83"/>
      <c r="E26" s="109">
        <f>SazbaDPH2</f>
        <v>21</v>
      </c>
      <c r="F26" s="110" t="s">
        <v>1</v>
      </c>
      <c r="G26" s="159">
        <v>0</v>
      </c>
      <c r="H26" s="160"/>
      <c r="I26" s="160"/>
      <c r="J26" s="111" t="str">
        <f t="shared" si="0"/>
        <v>CZK</v>
      </c>
    </row>
    <row r="27" spans="1:10" ht="14.4" hidden="1" thickBot="1" x14ac:dyDescent="0.3">
      <c r="A27" s="56"/>
      <c r="B27" s="67" t="s">
        <v>81</v>
      </c>
      <c r="C27" s="112"/>
      <c r="D27" s="113"/>
      <c r="E27" s="112"/>
      <c r="F27" s="114"/>
      <c r="G27" s="161">
        <v>9.9999999976716894E-2</v>
      </c>
      <c r="H27" s="161"/>
      <c r="I27" s="161"/>
      <c r="J27" s="115" t="str">
        <f t="shared" si="0"/>
        <v>CZK</v>
      </c>
    </row>
    <row r="28" spans="1:10" ht="17.399999999999999" thickBot="1" x14ac:dyDescent="0.3">
      <c r="A28" s="56"/>
      <c r="B28" s="116" t="s">
        <v>82</v>
      </c>
      <c r="C28" s="117"/>
      <c r="D28" s="117"/>
      <c r="E28" s="118"/>
      <c r="F28" s="119"/>
      <c r="G28" s="162">
        <f>ZakladDPHZakl</f>
        <v>0</v>
      </c>
      <c r="H28" s="163"/>
      <c r="I28" s="163"/>
      <c r="J28" s="120" t="str">
        <f t="shared" si="0"/>
        <v>CZK</v>
      </c>
    </row>
    <row r="29" spans="1:10" ht="17.399999999999999" hidden="1" thickBot="1" x14ac:dyDescent="0.3">
      <c r="A29" s="56"/>
      <c r="B29" s="116" t="s">
        <v>83</v>
      </c>
      <c r="C29" s="121"/>
      <c r="D29" s="121"/>
      <c r="E29" s="121"/>
      <c r="F29" s="121"/>
      <c r="G29" s="162">
        <v>279374</v>
      </c>
      <c r="H29" s="162"/>
      <c r="I29" s="162"/>
      <c r="J29" s="122" t="s">
        <v>56</v>
      </c>
    </row>
    <row r="30" spans="1:10" ht="12.75" customHeight="1" x14ac:dyDescent="0.25">
      <c r="A30" s="56"/>
      <c r="B30" s="56"/>
      <c r="J30" s="123"/>
    </row>
    <row r="31" spans="1:10" ht="30" customHeight="1" x14ac:dyDescent="0.25">
      <c r="A31" s="56"/>
      <c r="B31" s="56"/>
      <c r="J31" s="123"/>
    </row>
    <row r="32" spans="1:10" ht="18.75" customHeight="1" x14ac:dyDescent="0.25">
      <c r="A32" s="56"/>
      <c r="B32" s="124"/>
      <c r="C32" s="125" t="s">
        <v>84</v>
      </c>
      <c r="D32" s="126"/>
      <c r="E32" s="126"/>
      <c r="F32" s="125" t="s">
        <v>85</v>
      </c>
      <c r="G32" s="126"/>
      <c r="H32" s="127"/>
      <c r="I32" s="126"/>
      <c r="J32" s="123"/>
    </row>
    <row r="33" spans="1:10" ht="47.25" customHeight="1" x14ac:dyDescent="0.25">
      <c r="A33" s="56"/>
      <c r="B33" s="56"/>
      <c r="J33" s="123"/>
    </row>
    <row r="34" spans="1:10" s="129" customFormat="1" ht="18.75" customHeight="1" x14ac:dyDescent="0.25">
      <c r="A34" s="128"/>
      <c r="B34" s="128"/>
      <c r="D34" s="130"/>
      <c r="E34" s="130"/>
      <c r="G34" s="130"/>
      <c r="H34" s="130"/>
      <c r="I34" s="130"/>
      <c r="J34" s="131"/>
    </row>
    <row r="35" spans="1:10" ht="12.75" customHeight="1" x14ac:dyDescent="0.25">
      <c r="A35" s="56"/>
      <c r="B35" s="56"/>
      <c r="D35" s="164" t="s">
        <v>86</v>
      </c>
      <c r="E35" s="164"/>
      <c r="H35" s="132" t="s">
        <v>87</v>
      </c>
      <c r="J35" s="123"/>
    </row>
    <row r="36" spans="1:10" ht="13.8" thickBot="1" x14ac:dyDescent="0.3">
      <c r="A36" s="133"/>
      <c r="B36" s="133"/>
      <c r="C36" s="134"/>
      <c r="D36" s="134"/>
      <c r="E36" s="134"/>
      <c r="F36" s="134"/>
      <c r="G36" s="134"/>
      <c r="H36" s="134"/>
      <c r="I36" s="134"/>
      <c r="J36" s="135"/>
    </row>
    <row r="37" spans="1:10" ht="17.399999999999999" hidden="1" x14ac:dyDescent="0.3">
      <c r="B37" s="136" t="s">
        <v>88</v>
      </c>
      <c r="C37" s="137"/>
      <c r="D37" s="137"/>
      <c r="E37" s="137"/>
      <c r="F37" s="138"/>
      <c r="G37" s="138"/>
      <c r="H37" s="138"/>
      <c r="I37" s="138"/>
      <c r="J37" s="137"/>
    </row>
    <row r="38" spans="1:10" ht="19.2" hidden="1" x14ac:dyDescent="0.25">
      <c r="A38" s="139" t="s">
        <v>89</v>
      </c>
      <c r="B38" s="140" t="s">
        <v>90</v>
      </c>
      <c r="C38" s="141" t="s">
        <v>91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92</v>
      </c>
      <c r="I38" s="145" t="s">
        <v>93</v>
      </c>
      <c r="J38" s="146" t="s">
        <v>1</v>
      </c>
    </row>
    <row r="39" spans="1:10" ht="25.5" hidden="1" customHeight="1" x14ac:dyDescent="0.25">
      <c r="A39" s="139">
        <v>1</v>
      </c>
      <c r="B39" s="147" t="s">
        <v>94</v>
      </c>
      <c r="C39" s="165" t="s">
        <v>95</v>
      </c>
      <c r="D39" s="166"/>
      <c r="E39" s="166"/>
      <c r="F39" s="148">
        <v>0</v>
      </c>
      <c r="G39" s="149">
        <v>0</v>
      </c>
      <c r="H39" s="150"/>
      <c r="I39" s="151">
        <v>279373.90000000002</v>
      </c>
      <c r="J39" s="152">
        <f>IF(CenaCelkemVypocet=0,"",I39/CenaCelkemVypocet*100)</f>
        <v>100</v>
      </c>
    </row>
    <row r="40" spans="1:10" ht="25.5" hidden="1" customHeight="1" x14ac:dyDescent="0.25">
      <c r="A40" s="139"/>
      <c r="B40" s="157" t="s">
        <v>96</v>
      </c>
      <c r="C40" s="158"/>
      <c r="D40" s="158"/>
      <c r="E40" s="158"/>
      <c r="F40" s="153">
        <f>SUMIF(A39:A39,"=1",F39:F39)</f>
        <v>0</v>
      </c>
      <c r="G40" s="154">
        <f>SUMIF(A39:A39,"=1",G39:G39)</f>
        <v>0</v>
      </c>
      <c r="H40" s="154">
        <f>SUMIF(A39:A39,"=1",H39:H39)</f>
        <v>0</v>
      </c>
      <c r="I40" s="155">
        <f>SUMIF(A39:A39,"=1",I39:I39)</f>
        <v>279373.90000000002</v>
      </c>
      <c r="J40" s="156">
        <f>SUMIF(A39:A39,"=1",J39:J39)</f>
        <v>100</v>
      </c>
    </row>
  </sheetData>
  <mergeCells count="37">
    <mergeCell ref="D13:G13"/>
    <mergeCell ref="B1:J1"/>
    <mergeCell ref="D2:J2"/>
    <mergeCell ref="D3:J3"/>
    <mergeCell ref="D11:G11"/>
    <mergeCell ref="D12:G12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G25:I25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B40:E40"/>
    <mergeCell ref="G26:I26"/>
    <mergeCell ref="G27:I27"/>
    <mergeCell ref="G28:I28"/>
    <mergeCell ref="G29:I29"/>
    <mergeCell ref="D35:E35"/>
    <mergeCell ref="C39:E39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86"/>
  <sheetViews>
    <sheetView showGridLines="0" showZeros="0" zoomScaleNormal="100" zoomScaleSheetLayoutView="100" workbookViewId="0">
      <selection activeCell="L21" sqref="L21"/>
    </sheetView>
  </sheetViews>
  <sheetFormatPr defaultRowHeight="13.2" x14ac:dyDescent="0.25"/>
  <cols>
    <col min="1" max="1" width="4.44140625" style="3" customWidth="1"/>
    <col min="2" max="2" width="11.5546875" style="3" customWidth="1"/>
    <col min="3" max="3" width="40.44140625" style="3" customWidth="1"/>
    <col min="4" max="4" width="5.5546875" style="3" customWidth="1"/>
    <col min="5" max="5" width="8.5546875" style="13" customWidth="1"/>
    <col min="6" max="6" width="9.88671875" style="3" customWidth="1"/>
    <col min="7" max="7" width="13.88671875" style="3" customWidth="1"/>
    <col min="8" max="8" width="11.6640625" style="3" hidden="1" customWidth="1"/>
    <col min="9" max="9" width="11.5546875" style="3" hidden="1" customWidth="1"/>
    <col min="10" max="10" width="11" style="3" hidden="1" customWidth="1"/>
    <col min="11" max="11" width="10.44140625" style="3" hidden="1" customWidth="1"/>
    <col min="12" max="12" width="75.44140625" style="3" customWidth="1"/>
    <col min="13" max="13" width="45.33203125" style="3" customWidth="1"/>
    <col min="14" max="256" width="9.109375" style="3"/>
    <col min="257" max="257" width="4.44140625" style="3" customWidth="1"/>
    <col min="258" max="258" width="11.5546875" style="3" customWidth="1"/>
    <col min="259" max="259" width="40.44140625" style="3" customWidth="1"/>
    <col min="260" max="260" width="5.5546875" style="3" customWidth="1"/>
    <col min="261" max="261" width="8.5546875" style="3" customWidth="1"/>
    <col min="262" max="262" width="9.88671875" style="3" customWidth="1"/>
    <col min="263" max="263" width="13.88671875" style="3" customWidth="1"/>
    <col min="264" max="264" width="11.6640625" style="3" customWidth="1"/>
    <col min="265" max="265" width="11.5546875" style="3" customWidth="1"/>
    <col min="266" max="266" width="11" style="3" customWidth="1"/>
    <col min="267" max="267" width="10.44140625" style="3" customWidth="1"/>
    <col min="268" max="268" width="75.44140625" style="3" customWidth="1"/>
    <col min="269" max="269" width="45.33203125" style="3" customWidth="1"/>
    <col min="270" max="512" width="9.109375" style="3"/>
    <col min="513" max="513" width="4.44140625" style="3" customWidth="1"/>
    <col min="514" max="514" width="11.5546875" style="3" customWidth="1"/>
    <col min="515" max="515" width="40.44140625" style="3" customWidth="1"/>
    <col min="516" max="516" width="5.5546875" style="3" customWidth="1"/>
    <col min="517" max="517" width="8.5546875" style="3" customWidth="1"/>
    <col min="518" max="518" width="9.88671875" style="3" customWidth="1"/>
    <col min="519" max="519" width="13.88671875" style="3" customWidth="1"/>
    <col min="520" max="520" width="11.6640625" style="3" customWidth="1"/>
    <col min="521" max="521" width="11.5546875" style="3" customWidth="1"/>
    <col min="522" max="522" width="11" style="3" customWidth="1"/>
    <col min="523" max="523" width="10.44140625" style="3" customWidth="1"/>
    <col min="524" max="524" width="75.44140625" style="3" customWidth="1"/>
    <col min="525" max="525" width="45.33203125" style="3" customWidth="1"/>
    <col min="526" max="768" width="9.109375" style="3"/>
    <col min="769" max="769" width="4.44140625" style="3" customWidth="1"/>
    <col min="770" max="770" width="11.5546875" style="3" customWidth="1"/>
    <col min="771" max="771" width="40.44140625" style="3" customWidth="1"/>
    <col min="772" max="772" width="5.5546875" style="3" customWidth="1"/>
    <col min="773" max="773" width="8.5546875" style="3" customWidth="1"/>
    <col min="774" max="774" width="9.88671875" style="3" customWidth="1"/>
    <col min="775" max="775" width="13.88671875" style="3" customWidth="1"/>
    <col min="776" max="776" width="11.6640625" style="3" customWidth="1"/>
    <col min="777" max="777" width="11.5546875" style="3" customWidth="1"/>
    <col min="778" max="778" width="11" style="3" customWidth="1"/>
    <col min="779" max="779" width="10.44140625" style="3" customWidth="1"/>
    <col min="780" max="780" width="75.44140625" style="3" customWidth="1"/>
    <col min="781" max="781" width="45.33203125" style="3" customWidth="1"/>
    <col min="782" max="1024" width="9.109375" style="3"/>
    <col min="1025" max="1025" width="4.44140625" style="3" customWidth="1"/>
    <col min="1026" max="1026" width="11.5546875" style="3" customWidth="1"/>
    <col min="1027" max="1027" width="40.44140625" style="3" customWidth="1"/>
    <col min="1028" max="1028" width="5.5546875" style="3" customWidth="1"/>
    <col min="1029" max="1029" width="8.5546875" style="3" customWidth="1"/>
    <col min="1030" max="1030" width="9.88671875" style="3" customWidth="1"/>
    <col min="1031" max="1031" width="13.88671875" style="3" customWidth="1"/>
    <col min="1032" max="1032" width="11.6640625" style="3" customWidth="1"/>
    <col min="1033" max="1033" width="11.5546875" style="3" customWidth="1"/>
    <col min="1034" max="1034" width="11" style="3" customWidth="1"/>
    <col min="1035" max="1035" width="10.44140625" style="3" customWidth="1"/>
    <col min="1036" max="1036" width="75.44140625" style="3" customWidth="1"/>
    <col min="1037" max="1037" width="45.33203125" style="3" customWidth="1"/>
    <col min="1038" max="1280" width="9.109375" style="3"/>
    <col min="1281" max="1281" width="4.44140625" style="3" customWidth="1"/>
    <col min="1282" max="1282" width="11.5546875" style="3" customWidth="1"/>
    <col min="1283" max="1283" width="40.44140625" style="3" customWidth="1"/>
    <col min="1284" max="1284" width="5.5546875" style="3" customWidth="1"/>
    <col min="1285" max="1285" width="8.5546875" style="3" customWidth="1"/>
    <col min="1286" max="1286" width="9.88671875" style="3" customWidth="1"/>
    <col min="1287" max="1287" width="13.88671875" style="3" customWidth="1"/>
    <col min="1288" max="1288" width="11.6640625" style="3" customWidth="1"/>
    <col min="1289" max="1289" width="11.5546875" style="3" customWidth="1"/>
    <col min="1290" max="1290" width="11" style="3" customWidth="1"/>
    <col min="1291" max="1291" width="10.44140625" style="3" customWidth="1"/>
    <col min="1292" max="1292" width="75.44140625" style="3" customWidth="1"/>
    <col min="1293" max="1293" width="45.33203125" style="3" customWidth="1"/>
    <col min="1294" max="1536" width="9.109375" style="3"/>
    <col min="1537" max="1537" width="4.44140625" style="3" customWidth="1"/>
    <col min="1538" max="1538" width="11.5546875" style="3" customWidth="1"/>
    <col min="1539" max="1539" width="40.44140625" style="3" customWidth="1"/>
    <col min="1540" max="1540" width="5.5546875" style="3" customWidth="1"/>
    <col min="1541" max="1541" width="8.5546875" style="3" customWidth="1"/>
    <col min="1542" max="1542" width="9.88671875" style="3" customWidth="1"/>
    <col min="1543" max="1543" width="13.88671875" style="3" customWidth="1"/>
    <col min="1544" max="1544" width="11.6640625" style="3" customWidth="1"/>
    <col min="1545" max="1545" width="11.5546875" style="3" customWidth="1"/>
    <col min="1546" max="1546" width="11" style="3" customWidth="1"/>
    <col min="1547" max="1547" width="10.44140625" style="3" customWidth="1"/>
    <col min="1548" max="1548" width="75.44140625" style="3" customWidth="1"/>
    <col min="1549" max="1549" width="45.33203125" style="3" customWidth="1"/>
    <col min="1550" max="1792" width="9.109375" style="3"/>
    <col min="1793" max="1793" width="4.44140625" style="3" customWidth="1"/>
    <col min="1794" max="1794" width="11.5546875" style="3" customWidth="1"/>
    <col min="1795" max="1795" width="40.44140625" style="3" customWidth="1"/>
    <col min="1796" max="1796" width="5.5546875" style="3" customWidth="1"/>
    <col min="1797" max="1797" width="8.5546875" style="3" customWidth="1"/>
    <col min="1798" max="1798" width="9.88671875" style="3" customWidth="1"/>
    <col min="1799" max="1799" width="13.88671875" style="3" customWidth="1"/>
    <col min="1800" max="1800" width="11.6640625" style="3" customWidth="1"/>
    <col min="1801" max="1801" width="11.5546875" style="3" customWidth="1"/>
    <col min="1802" max="1802" width="11" style="3" customWidth="1"/>
    <col min="1803" max="1803" width="10.44140625" style="3" customWidth="1"/>
    <col min="1804" max="1804" width="75.44140625" style="3" customWidth="1"/>
    <col min="1805" max="1805" width="45.33203125" style="3" customWidth="1"/>
    <col min="1806" max="2048" width="9.109375" style="3"/>
    <col min="2049" max="2049" width="4.44140625" style="3" customWidth="1"/>
    <col min="2050" max="2050" width="11.5546875" style="3" customWidth="1"/>
    <col min="2051" max="2051" width="40.44140625" style="3" customWidth="1"/>
    <col min="2052" max="2052" width="5.5546875" style="3" customWidth="1"/>
    <col min="2053" max="2053" width="8.5546875" style="3" customWidth="1"/>
    <col min="2054" max="2054" width="9.88671875" style="3" customWidth="1"/>
    <col min="2055" max="2055" width="13.88671875" style="3" customWidth="1"/>
    <col min="2056" max="2056" width="11.6640625" style="3" customWidth="1"/>
    <col min="2057" max="2057" width="11.5546875" style="3" customWidth="1"/>
    <col min="2058" max="2058" width="11" style="3" customWidth="1"/>
    <col min="2059" max="2059" width="10.44140625" style="3" customWidth="1"/>
    <col min="2060" max="2060" width="75.44140625" style="3" customWidth="1"/>
    <col min="2061" max="2061" width="45.33203125" style="3" customWidth="1"/>
    <col min="2062" max="2304" width="9.109375" style="3"/>
    <col min="2305" max="2305" width="4.44140625" style="3" customWidth="1"/>
    <col min="2306" max="2306" width="11.5546875" style="3" customWidth="1"/>
    <col min="2307" max="2307" width="40.44140625" style="3" customWidth="1"/>
    <col min="2308" max="2308" width="5.5546875" style="3" customWidth="1"/>
    <col min="2309" max="2309" width="8.5546875" style="3" customWidth="1"/>
    <col min="2310" max="2310" width="9.88671875" style="3" customWidth="1"/>
    <col min="2311" max="2311" width="13.88671875" style="3" customWidth="1"/>
    <col min="2312" max="2312" width="11.6640625" style="3" customWidth="1"/>
    <col min="2313" max="2313" width="11.5546875" style="3" customWidth="1"/>
    <col min="2314" max="2314" width="11" style="3" customWidth="1"/>
    <col min="2315" max="2315" width="10.44140625" style="3" customWidth="1"/>
    <col min="2316" max="2316" width="75.44140625" style="3" customWidth="1"/>
    <col min="2317" max="2317" width="45.33203125" style="3" customWidth="1"/>
    <col min="2318" max="2560" width="9.109375" style="3"/>
    <col min="2561" max="2561" width="4.44140625" style="3" customWidth="1"/>
    <col min="2562" max="2562" width="11.5546875" style="3" customWidth="1"/>
    <col min="2563" max="2563" width="40.44140625" style="3" customWidth="1"/>
    <col min="2564" max="2564" width="5.5546875" style="3" customWidth="1"/>
    <col min="2565" max="2565" width="8.5546875" style="3" customWidth="1"/>
    <col min="2566" max="2566" width="9.88671875" style="3" customWidth="1"/>
    <col min="2567" max="2567" width="13.88671875" style="3" customWidth="1"/>
    <col min="2568" max="2568" width="11.6640625" style="3" customWidth="1"/>
    <col min="2569" max="2569" width="11.5546875" style="3" customWidth="1"/>
    <col min="2570" max="2570" width="11" style="3" customWidth="1"/>
    <col min="2571" max="2571" width="10.44140625" style="3" customWidth="1"/>
    <col min="2572" max="2572" width="75.44140625" style="3" customWidth="1"/>
    <col min="2573" max="2573" width="45.33203125" style="3" customWidth="1"/>
    <col min="2574" max="2816" width="9.109375" style="3"/>
    <col min="2817" max="2817" width="4.44140625" style="3" customWidth="1"/>
    <col min="2818" max="2818" width="11.5546875" style="3" customWidth="1"/>
    <col min="2819" max="2819" width="40.44140625" style="3" customWidth="1"/>
    <col min="2820" max="2820" width="5.5546875" style="3" customWidth="1"/>
    <col min="2821" max="2821" width="8.5546875" style="3" customWidth="1"/>
    <col min="2822" max="2822" width="9.88671875" style="3" customWidth="1"/>
    <col min="2823" max="2823" width="13.88671875" style="3" customWidth="1"/>
    <col min="2824" max="2824" width="11.6640625" style="3" customWidth="1"/>
    <col min="2825" max="2825" width="11.5546875" style="3" customWidth="1"/>
    <col min="2826" max="2826" width="11" style="3" customWidth="1"/>
    <col min="2827" max="2827" width="10.44140625" style="3" customWidth="1"/>
    <col min="2828" max="2828" width="75.44140625" style="3" customWidth="1"/>
    <col min="2829" max="2829" width="45.33203125" style="3" customWidth="1"/>
    <col min="2830" max="3072" width="9.109375" style="3"/>
    <col min="3073" max="3073" width="4.44140625" style="3" customWidth="1"/>
    <col min="3074" max="3074" width="11.5546875" style="3" customWidth="1"/>
    <col min="3075" max="3075" width="40.44140625" style="3" customWidth="1"/>
    <col min="3076" max="3076" width="5.5546875" style="3" customWidth="1"/>
    <col min="3077" max="3077" width="8.5546875" style="3" customWidth="1"/>
    <col min="3078" max="3078" width="9.88671875" style="3" customWidth="1"/>
    <col min="3079" max="3079" width="13.88671875" style="3" customWidth="1"/>
    <col min="3080" max="3080" width="11.6640625" style="3" customWidth="1"/>
    <col min="3081" max="3081" width="11.5546875" style="3" customWidth="1"/>
    <col min="3082" max="3082" width="11" style="3" customWidth="1"/>
    <col min="3083" max="3083" width="10.44140625" style="3" customWidth="1"/>
    <col min="3084" max="3084" width="75.44140625" style="3" customWidth="1"/>
    <col min="3085" max="3085" width="45.33203125" style="3" customWidth="1"/>
    <col min="3086" max="3328" width="9.109375" style="3"/>
    <col min="3329" max="3329" width="4.44140625" style="3" customWidth="1"/>
    <col min="3330" max="3330" width="11.5546875" style="3" customWidth="1"/>
    <col min="3331" max="3331" width="40.44140625" style="3" customWidth="1"/>
    <col min="3332" max="3332" width="5.5546875" style="3" customWidth="1"/>
    <col min="3333" max="3333" width="8.5546875" style="3" customWidth="1"/>
    <col min="3334" max="3334" width="9.88671875" style="3" customWidth="1"/>
    <col min="3335" max="3335" width="13.88671875" style="3" customWidth="1"/>
    <col min="3336" max="3336" width="11.6640625" style="3" customWidth="1"/>
    <col min="3337" max="3337" width="11.5546875" style="3" customWidth="1"/>
    <col min="3338" max="3338" width="11" style="3" customWidth="1"/>
    <col min="3339" max="3339" width="10.44140625" style="3" customWidth="1"/>
    <col min="3340" max="3340" width="75.44140625" style="3" customWidth="1"/>
    <col min="3341" max="3341" width="45.33203125" style="3" customWidth="1"/>
    <col min="3342" max="3584" width="9.109375" style="3"/>
    <col min="3585" max="3585" width="4.44140625" style="3" customWidth="1"/>
    <col min="3586" max="3586" width="11.5546875" style="3" customWidth="1"/>
    <col min="3587" max="3587" width="40.44140625" style="3" customWidth="1"/>
    <col min="3588" max="3588" width="5.5546875" style="3" customWidth="1"/>
    <col min="3589" max="3589" width="8.5546875" style="3" customWidth="1"/>
    <col min="3590" max="3590" width="9.88671875" style="3" customWidth="1"/>
    <col min="3591" max="3591" width="13.88671875" style="3" customWidth="1"/>
    <col min="3592" max="3592" width="11.6640625" style="3" customWidth="1"/>
    <col min="3593" max="3593" width="11.5546875" style="3" customWidth="1"/>
    <col min="3594" max="3594" width="11" style="3" customWidth="1"/>
    <col min="3595" max="3595" width="10.44140625" style="3" customWidth="1"/>
    <col min="3596" max="3596" width="75.44140625" style="3" customWidth="1"/>
    <col min="3597" max="3597" width="45.33203125" style="3" customWidth="1"/>
    <col min="3598" max="3840" width="9.109375" style="3"/>
    <col min="3841" max="3841" width="4.44140625" style="3" customWidth="1"/>
    <col min="3842" max="3842" width="11.5546875" style="3" customWidth="1"/>
    <col min="3843" max="3843" width="40.44140625" style="3" customWidth="1"/>
    <col min="3844" max="3844" width="5.5546875" style="3" customWidth="1"/>
    <col min="3845" max="3845" width="8.5546875" style="3" customWidth="1"/>
    <col min="3846" max="3846" width="9.88671875" style="3" customWidth="1"/>
    <col min="3847" max="3847" width="13.88671875" style="3" customWidth="1"/>
    <col min="3848" max="3848" width="11.6640625" style="3" customWidth="1"/>
    <col min="3849" max="3849" width="11.5546875" style="3" customWidth="1"/>
    <col min="3850" max="3850" width="11" style="3" customWidth="1"/>
    <col min="3851" max="3851" width="10.44140625" style="3" customWidth="1"/>
    <col min="3852" max="3852" width="75.44140625" style="3" customWidth="1"/>
    <col min="3853" max="3853" width="45.33203125" style="3" customWidth="1"/>
    <col min="3854" max="4096" width="9.109375" style="3"/>
    <col min="4097" max="4097" width="4.44140625" style="3" customWidth="1"/>
    <col min="4098" max="4098" width="11.5546875" style="3" customWidth="1"/>
    <col min="4099" max="4099" width="40.44140625" style="3" customWidth="1"/>
    <col min="4100" max="4100" width="5.5546875" style="3" customWidth="1"/>
    <col min="4101" max="4101" width="8.5546875" style="3" customWidth="1"/>
    <col min="4102" max="4102" width="9.88671875" style="3" customWidth="1"/>
    <col min="4103" max="4103" width="13.88671875" style="3" customWidth="1"/>
    <col min="4104" max="4104" width="11.6640625" style="3" customWidth="1"/>
    <col min="4105" max="4105" width="11.5546875" style="3" customWidth="1"/>
    <col min="4106" max="4106" width="11" style="3" customWidth="1"/>
    <col min="4107" max="4107" width="10.44140625" style="3" customWidth="1"/>
    <col min="4108" max="4108" width="75.44140625" style="3" customWidth="1"/>
    <col min="4109" max="4109" width="45.33203125" style="3" customWidth="1"/>
    <col min="4110" max="4352" width="9.109375" style="3"/>
    <col min="4353" max="4353" width="4.44140625" style="3" customWidth="1"/>
    <col min="4354" max="4354" width="11.5546875" style="3" customWidth="1"/>
    <col min="4355" max="4355" width="40.44140625" style="3" customWidth="1"/>
    <col min="4356" max="4356" width="5.5546875" style="3" customWidth="1"/>
    <col min="4357" max="4357" width="8.5546875" style="3" customWidth="1"/>
    <col min="4358" max="4358" width="9.88671875" style="3" customWidth="1"/>
    <col min="4359" max="4359" width="13.88671875" style="3" customWidth="1"/>
    <col min="4360" max="4360" width="11.6640625" style="3" customWidth="1"/>
    <col min="4361" max="4361" width="11.5546875" style="3" customWidth="1"/>
    <col min="4362" max="4362" width="11" style="3" customWidth="1"/>
    <col min="4363" max="4363" width="10.44140625" style="3" customWidth="1"/>
    <col min="4364" max="4364" width="75.44140625" style="3" customWidth="1"/>
    <col min="4365" max="4365" width="45.33203125" style="3" customWidth="1"/>
    <col min="4366" max="4608" width="9.109375" style="3"/>
    <col min="4609" max="4609" width="4.44140625" style="3" customWidth="1"/>
    <col min="4610" max="4610" width="11.5546875" style="3" customWidth="1"/>
    <col min="4611" max="4611" width="40.44140625" style="3" customWidth="1"/>
    <col min="4612" max="4612" width="5.5546875" style="3" customWidth="1"/>
    <col min="4613" max="4613" width="8.5546875" style="3" customWidth="1"/>
    <col min="4614" max="4614" width="9.88671875" style="3" customWidth="1"/>
    <col min="4615" max="4615" width="13.88671875" style="3" customWidth="1"/>
    <col min="4616" max="4616" width="11.6640625" style="3" customWidth="1"/>
    <col min="4617" max="4617" width="11.5546875" style="3" customWidth="1"/>
    <col min="4618" max="4618" width="11" style="3" customWidth="1"/>
    <col min="4619" max="4619" width="10.44140625" style="3" customWidth="1"/>
    <col min="4620" max="4620" width="75.44140625" style="3" customWidth="1"/>
    <col min="4621" max="4621" width="45.33203125" style="3" customWidth="1"/>
    <col min="4622" max="4864" width="9.109375" style="3"/>
    <col min="4865" max="4865" width="4.44140625" style="3" customWidth="1"/>
    <col min="4866" max="4866" width="11.5546875" style="3" customWidth="1"/>
    <col min="4867" max="4867" width="40.44140625" style="3" customWidth="1"/>
    <col min="4868" max="4868" width="5.5546875" style="3" customWidth="1"/>
    <col min="4869" max="4869" width="8.5546875" style="3" customWidth="1"/>
    <col min="4870" max="4870" width="9.88671875" style="3" customWidth="1"/>
    <col min="4871" max="4871" width="13.88671875" style="3" customWidth="1"/>
    <col min="4872" max="4872" width="11.6640625" style="3" customWidth="1"/>
    <col min="4873" max="4873" width="11.5546875" style="3" customWidth="1"/>
    <col min="4874" max="4874" width="11" style="3" customWidth="1"/>
    <col min="4875" max="4875" width="10.44140625" style="3" customWidth="1"/>
    <col min="4876" max="4876" width="75.44140625" style="3" customWidth="1"/>
    <col min="4877" max="4877" width="45.33203125" style="3" customWidth="1"/>
    <col min="4878" max="5120" width="9.109375" style="3"/>
    <col min="5121" max="5121" width="4.44140625" style="3" customWidth="1"/>
    <col min="5122" max="5122" width="11.5546875" style="3" customWidth="1"/>
    <col min="5123" max="5123" width="40.44140625" style="3" customWidth="1"/>
    <col min="5124" max="5124" width="5.5546875" style="3" customWidth="1"/>
    <col min="5125" max="5125" width="8.5546875" style="3" customWidth="1"/>
    <col min="5126" max="5126" width="9.88671875" style="3" customWidth="1"/>
    <col min="5127" max="5127" width="13.88671875" style="3" customWidth="1"/>
    <col min="5128" max="5128" width="11.6640625" style="3" customWidth="1"/>
    <col min="5129" max="5129" width="11.5546875" style="3" customWidth="1"/>
    <col min="5130" max="5130" width="11" style="3" customWidth="1"/>
    <col min="5131" max="5131" width="10.44140625" style="3" customWidth="1"/>
    <col min="5132" max="5132" width="75.44140625" style="3" customWidth="1"/>
    <col min="5133" max="5133" width="45.33203125" style="3" customWidth="1"/>
    <col min="5134" max="5376" width="9.109375" style="3"/>
    <col min="5377" max="5377" width="4.44140625" style="3" customWidth="1"/>
    <col min="5378" max="5378" width="11.5546875" style="3" customWidth="1"/>
    <col min="5379" max="5379" width="40.44140625" style="3" customWidth="1"/>
    <col min="5380" max="5380" width="5.5546875" style="3" customWidth="1"/>
    <col min="5381" max="5381" width="8.5546875" style="3" customWidth="1"/>
    <col min="5382" max="5382" width="9.88671875" style="3" customWidth="1"/>
    <col min="5383" max="5383" width="13.88671875" style="3" customWidth="1"/>
    <col min="5384" max="5384" width="11.6640625" style="3" customWidth="1"/>
    <col min="5385" max="5385" width="11.5546875" style="3" customWidth="1"/>
    <col min="5386" max="5386" width="11" style="3" customWidth="1"/>
    <col min="5387" max="5387" width="10.44140625" style="3" customWidth="1"/>
    <col min="5388" max="5388" width="75.44140625" style="3" customWidth="1"/>
    <col min="5389" max="5389" width="45.33203125" style="3" customWidth="1"/>
    <col min="5390" max="5632" width="9.109375" style="3"/>
    <col min="5633" max="5633" width="4.44140625" style="3" customWidth="1"/>
    <col min="5634" max="5634" width="11.5546875" style="3" customWidth="1"/>
    <col min="5635" max="5635" width="40.44140625" style="3" customWidth="1"/>
    <col min="5636" max="5636" width="5.5546875" style="3" customWidth="1"/>
    <col min="5637" max="5637" width="8.5546875" style="3" customWidth="1"/>
    <col min="5638" max="5638" width="9.88671875" style="3" customWidth="1"/>
    <col min="5639" max="5639" width="13.88671875" style="3" customWidth="1"/>
    <col min="5640" max="5640" width="11.6640625" style="3" customWidth="1"/>
    <col min="5641" max="5641" width="11.5546875" style="3" customWidth="1"/>
    <col min="5642" max="5642" width="11" style="3" customWidth="1"/>
    <col min="5643" max="5643" width="10.44140625" style="3" customWidth="1"/>
    <col min="5644" max="5644" width="75.44140625" style="3" customWidth="1"/>
    <col min="5645" max="5645" width="45.33203125" style="3" customWidth="1"/>
    <col min="5646" max="5888" width="9.109375" style="3"/>
    <col min="5889" max="5889" width="4.44140625" style="3" customWidth="1"/>
    <col min="5890" max="5890" width="11.5546875" style="3" customWidth="1"/>
    <col min="5891" max="5891" width="40.44140625" style="3" customWidth="1"/>
    <col min="5892" max="5892" width="5.5546875" style="3" customWidth="1"/>
    <col min="5893" max="5893" width="8.5546875" style="3" customWidth="1"/>
    <col min="5894" max="5894" width="9.88671875" style="3" customWidth="1"/>
    <col min="5895" max="5895" width="13.88671875" style="3" customWidth="1"/>
    <col min="5896" max="5896" width="11.6640625" style="3" customWidth="1"/>
    <col min="5897" max="5897" width="11.5546875" style="3" customWidth="1"/>
    <col min="5898" max="5898" width="11" style="3" customWidth="1"/>
    <col min="5899" max="5899" width="10.44140625" style="3" customWidth="1"/>
    <col min="5900" max="5900" width="75.44140625" style="3" customWidth="1"/>
    <col min="5901" max="5901" width="45.33203125" style="3" customWidth="1"/>
    <col min="5902" max="6144" width="9.109375" style="3"/>
    <col min="6145" max="6145" width="4.44140625" style="3" customWidth="1"/>
    <col min="6146" max="6146" width="11.5546875" style="3" customWidth="1"/>
    <col min="6147" max="6147" width="40.44140625" style="3" customWidth="1"/>
    <col min="6148" max="6148" width="5.5546875" style="3" customWidth="1"/>
    <col min="6149" max="6149" width="8.5546875" style="3" customWidth="1"/>
    <col min="6150" max="6150" width="9.88671875" style="3" customWidth="1"/>
    <col min="6151" max="6151" width="13.88671875" style="3" customWidth="1"/>
    <col min="6152" max="6152" width="11.6640625" style="3" customWidth="1"/>
    <col min="6153" max="6153" width="11.5546875" style="3" customWidth="1"/>
    <col min="6154" max="6154" width="11" style="3" customWidth="1"/>
    <col min="6155" max="6155" width="10.44140625" style="3" customWidth="1"/>
    <col min="6156" max="6156" width="75.44140625" style="3" customWidth="1"/>
    <col min="6157" max="6157" width="45.33203125" style="3" customWidth="1"/>
    <col min="6158" max="6400" width="9.109375" style="3"/>
    <col min="6401" max="6401" width="4.44140625" style="3" customWidth="1"/>
    <col min="6402" max="6402" width="11.5546875" style="3" customWidth="1"/>
    <col min="6403" max="6403" width="40.44140625" style="3" customWidth="1"/>
    <col min="6404" max="6404" width="5.5546875" style="3" customWidth="1"/>
    <col min="6405" max="6405" width="8.5546875" style="3" customWidth="1"/>
    <col min="6406" max="6406" width="9.88671875" style="3" customWidth="1"/>
    <col min="6407" max="6407" width="13.88671875" style="3" customWidth="1"/>
    <col min="6408" max="6408" width="11.6640625" style="3" customWidth="1"/>
    <col min="6409" max="6409" width="11.5546875" style="3" customWidth="1"/>
    <col min="6410" max="6410" width="11" style="3" customWidth="1"/>
    <col min="6411" max="6411" width="10.44140625" style="3" customWidth="1"/>
    <col min="6412" max="6412" width="75.44140625" style="3" customWidth="1"/>
    <col min="6413" max="6413" width="45.33203125" style="3" customWidth="1"/>
    <col min="6414" max="6656" width="9.109375" style="3"/>
    <col min="6657" max="6657" width="4.44140625" style="3" customWidth="1"/>
    <col min="6658" max="6658" width="11.5546875" style="3" customWidth="1"/>
    <col min="6659" max="6659" width="40.44140625" style="3" customWidth="1"/>
    <col min="6660" max="6660" width="5.5546875" style="3" customWidth="1"/>
    <col min="6661" max="6661" width="8.5546875" style="3" customWidth="1"/>
    <col min="6662" max="6662" width="9.88671875" style="3" customWidth="1"/>
    <col min="6663" max="6663" width="13.88671875" style="3" customWidth="1"/>
    <col min="6664" max="6664" width="11.6640625" style="3" customWidth="1"/>
    <col min="6665" max="6665" width="11.5546875" style="3" customWidth="1"/>
    <col min="6666" max="6666" width="11" style="3" customWidth="1"/>
    <col min="6667" max="6667" width="10.44140625" style="3" customWidth="1"/>
    <col min="6668" max="6668" width="75.44140625" style="3" customWidth="1"/>
    <col min="6669" max="6669" width="45.33203125" style="3" customWidth="1"/>
    <col min="6670" max="6912" width="9.109375" style="3"/>
    <col min="6913" max="6913" width="4.44140625" style="3" customWidth="1"/>
    <col min="6914" max="6914" width="11.5546875" style="3" customWidth="1"/>
    <col min="6915" max="6915" width="40.44140625" style="3" customWidth="1"/>
    <col min="6916" max="6916" width="5.5546875" style="3" customWidth="1"/>
    <col min="6917" max="6917" width="8.5546875" style="3" customWidth="1"/>
    <col min="6918" max="6918" width="9.88671875" style="3" customWidth="1"/>
    <col min="6919" max="6919" width="13.88671875" style="3" customWidth="1"/>
    <col min="6920" max="6920" width="11.6640625" style="3" customWidth="1"/>
    <col min="6921" max="6921" width="11.5546875" style="3" customWidth="1"/>
    <col min="6922" max="6922" width="11" style="3" customWidth="1"/>
    <col min="6923" max="6923" width="10.44140625" style="3" customWidth="1"/>
    <col min="6924" max="6924" width="75.44140625" style="3" customWidth="1"/>
    <col min="6925" max="6925" width="45.33203125" style="3" customWidth="1"/>
    <col min="6926" max="7168" width="9.109375" style="3"/>
    <col min="7169" max="7169" width="4.44140625" style="3" customWidth="1"/>
    <col min="7170" max="7170" width="11.5546875" style="3" customWidth="1"/>
    <col min="7171" max="7171" width="40.44140625" style="3" customWidth="1"/>
    <col min="7172" max="7172" width="5.5546875" style="3" customWidth="1"/>
    <col min="7173" max="7173" width="8.5546875" style="3" customWidth="1"/>
    <col min="7174" max="7174" width="9.88671875" style="3" customWidth="1"/>
    <col min="7175" max="7175" width="13.88671875" style="3" customWidth="1"/>
    <col min="7176" max="7176" width="11.6640625" style="3" customWidth="1"/>
    <col min="7177" max="7177" width="11.5546875" style="3" customWidth="1"/>
    <col min="7178" max="7178" width="11" style="3" customWidth="1"/>
    <col min="7179" max="7179" width="10.44140625" style="3" customWidth="1"/>
    <col min="7180" max="7180" width="75.44140625" style="3" customWidth="1"/>
    <col min="7181" max="7181" width="45.33203125" style="3" customWidth="1"/>
    <col min="7182" max="7424" width="9.109375" style="3"/>
    <col min="7425" max="7425" width="4.44140625" style="3" customWidth="1"/>
    <col min="7426" max="7426" width="11.5546875" style="3" customWidth="1"/>
    <col min="7427" max="7427" width="40.44140625" style="3" customWidth="1"/>
    <col min="7428" max="7428" width="5.5546875" style="3" customWidth="1"/>
    <col min="7429" max="7429" width="8.5546875" style="3" customWidth="1"/>
    <col min="7430" max="7430" width="9.88671875" style="3" customWidth="1"/>
    <col min="7431" max="7431" width="13.88671875" style="3" customWidth="1"/>
    <col min="7432" max="7432" width="11.6640625" style="3" customWidth="1"/>
    <col min="7433" max="7433" width="11.5546875" style="3" customWidth="1"/>
    <col min="7434" max="7434" width="11" style="3" customWidth="1"/>
    <col min="7435" max="7435" width="10.44140625" style="3" customWidth="1"/>
    <col min="7436" max="7436" width="75.44140625" style="3" customWidth="1"/>
    <col min="7437" max="7437" width="45.33203125" style="3" customWidth="1"/>
    <col min="7438" max="7680" width="9.109375" style="3"/>
    <col min="7681" max="7681" width="4.44140625" style="3" customWidth="1"/>
    <col min="7682" max="7682" width="11.5546875" style="3" customWidth="1"/>
    <col min="7683" max="7683" width="40.44140625" style="3" customWidth="1"/>
    <col min="7684" max="7684" width="5.5546875" style="3" customWidth="1"/>
    <col min="7685" max="7685" width="8.5546875" style="3" customWidth="1"/>
    <col min="7686" max="7686" width="9.88671875" style="3" customWidth="1"/>
    <col min="7687" max="7687" width="13.88671875" style="3" customWidth="1"/>
    <col min="7688" max="7688" width="11.6640625" style="3" customWidth="1"/>
    <col min="7689" max="7689" width="11.5546875" style="3" customWidth="1"/>
    <col min="7690" max="7690" width="11" style="3" customWidth="1"/>
    <col min="7691" max="7691" width="10.44140625" style="3" customWidth="1"/>
    <col min="7692" max="7692" width="75.44140625" style="3" customWidth="1"/>
    <col min="7693" max="7693" width="45.33203125" style="3" customWidth="1"/>
    <col min="7694" max="7936" width="9.109375" style="3"/>
    <col min="7937" max="7937" width="4.44140625" style="3" customWidth="1"/>
    <col min="7938" max="7938" width="11.5546875" style="3" customWidth="1"/>
    <col min="7939" max="7939" width="40.44140625" style="3" customWidth="1"/>
    <col min="7940" max="7940" width="5.5546875" style="3" customWidth="1"/>
    <col min="7941" max="7941" width="8.5546875" style="3" customWidth="1"/>
    <col min="7942" max="7942" width="9.88671875" style="3" customWidth="1"/>
    <col min="7943" max="7943" width="13.88671875" style="3" customWidth="1"/>
    <col min="7944" max="7944" width="11.6640625" style="3" customWidth="1"/>
    <col min="7945" max="7945" width="11.5546875" style="3" customWidth="1"/>
    <col min="7946" max="7946" width="11" style="3" customWidth="1"/>
    <col min="7947" max="7947" width="10.44140625" style="3" customWidth="1"/>
    <col min="7948" max="7948" width="75.44140625" style="3" customWidth="1"/>
    <col min="7949" max="7949" width="45.33203125" style="3" customWidth="1"/>
    <col min="7950" max="8192" width="9.109375" style="3"/>
    <col min="8193" max="8193" width="4.44140625" style="3" customWidth="1"/>
    <col min="8194" max="8194" width="11.5546875" style="3" customWidth="1"/>
    <col min="8195" max="8195" width="40.44140625" style="3" customWidth="1"/>
    <col min="8196" max="8196" width="5.5546875" style="3" customWidth="1"/>
    <col min="8197" max="8197" width="8.5546875" style="3" customWidth="1"/>
    <col min="8198" max="8198" width="9.88671875" style="3" customWidth="1"/>
    <col min="8199" max="8199" width="13.88671875" style="3" customWidth="1"/>
    <col min="8200" max="8200" width="11.6640625" style="3" customWidth="1"/>
    <col min="8201" max="8201" width="11.5546875" style="3" customWidth="1"/>
    <col min="8202" max="8202" width="11" style="3" customWidth="1"/>
    <col min="8203" max="8203" width="10.44140625" style="3" customWidth="1"/>
    <col min="8204" max="8204" width="75.44140625" style="3" customWidth="1"/>
    <col min="8205" max="8205" width="45.33203125" style="3" customWidth="1"/>
    <col min="8206" max="8448" width="9.109375" style="3"/>
    <col min="8449" max="8449" width="4.44140625" style="3" customWidth="1"/>
    <col min="8450" max="8450" width="11.5546875" style="3" customWidth="1"/>
    <col min="8451" max="8451" width="40.44140625" style="3" customWidth="1"/>
    <col min="8452" max="8452" width="5.5546875" style="3" customWidth="1"/>
    <col min="8453" max="8453" width="8.5546875" style="3" customWidth="1"/>
    <col min="8454" max="8454" width="9.88671875" style="3" customWidth="1"/>
    <col min="8455" max="8455" width="13.88671875" style="3" customWidth="1"/>
    <col min="8456" max="8456" width="11.6640625" style="3" customWidth="1"/>
    <col min="8457" max="8457" width="11.5546875" style="3" customWidth="1"/>
    <col min="8458" max="8458" width="11" style="3" customWidth="1"/>
    <col min="8459" max="8459" width="10.44140625" style="3" customWidth="1"/>
    <col min="8460" max="8460" width="75.44140625" style="3" customWidth="1"/>
    <col min="8461" max="8461" width="45.33203125" style="3" customWidth="1"/>
    <col min="8462" max="8704" width="9.109375" style="3"/>
    <col min="8705" max="8705" width="4.44140625" style="3" customWidth="1"/>
    <col min="8706" max="8706" width="11.5546875" style="3" customWidth="1"/>
    <col min="8707" max="8707" width="40.44140625" style="3" customWidth="1"/>
    <col min="8708" max="8708" width="5.5546875" style="3" customWidth="1"/>
    <col min="8709" max="8709" width="8.5546875" style="3" customWidth="1"/>
    <col min="8710" max="8710" width="9.88671875" style="3" customWidth="1"/>
    <col min="8711" max="8711" width="13.88671875" style="3" customWidth="1"/>
    <col min="8712" max="8712" width="11.6640625" style="3" customWidth="1"/>
    <col min="8713" max="8713" width="11.5546875" style="3" customWidth="1"/>
    <col min="8714" max="8714" width="11" style="3" customWidth="1"/>
    <col min="8715" max="8715" width="10.44140625" style="3" customWidth="1"/>
    <col min="8716" max="8716" width="75.44140625" style="3" customWidth="1"/>
    <col min="8717" max="8717" width="45.33203125" style="3" customWidth="1"/>
    <col min="8718" max="8960" width="9.109375" style="3"/>
    <col min="8961" max="8961" width="4.44140625" style="3" customWidth="1"/>
    <col min="8962" max="8962" width="11.5546875" style="3" customWidth="1"/>
    <col min="8963" max="8963" width="40.44140625" style="3" customWidth="1"/>
    <col min="8964" max="8964" width="5.5546875" style="3" customWidth="1"/>
    <col min="8965" max="8965" width="8.5546875" style="3" customWidth="1"/>
    <col min="8966" max="8966" width="9.88671875" style="3" customWidth="1"/>
    <col min="8967" max="8967" width="13.88671875" style="3" customWidth="1"/>
    <col min="8968" max="8968" width="11.6640625" style="3" customWidth="1"/>
    <col min="8969" max="8969" width="11.5546875" style="3" customWidth="1"/>
    <col min="8970" max="8970" width="11" style="3" customWidth="1"/>
    <col min="8971" max="8971" width="10.44140625" style="3" customWidth="1"/>
    <col min="8972" max="8972" width="75.44140625" style="3" customWidth="1"/>
    <col min="8973" max="8973" width="45.33203125" style="3" customWidth="1"/>
    <col min="8974" max="9216" width="9.109375" style="3"/>
    <col min="9217" max="9217" width="4.44140625" style="3" customWidth="1"/>
    <col min="9218" max="9218" width="11.5546875" style="3" customWidth="1"/>
    <col min="9219" max="9219" width="40.44140625" style="3" customWidth="1"/>
    <col min="9220" max="9220" width="5.5546875" style="3" customWidth="1"/>
    <col min="9221" max="9221" width="8.5546875" style="3" customWidth="1"/>
    <col min="9222" max="9222" width="9.88671875" style="3" customWidth="1"/>
    <col min="9223" max="9223" width="13.88671875" style="3" customWidth="1"/>
    <col min="9224" max="9224" width="11.6640625" style="3" customWidth="1"/>
    <col min="9225" max="9225" width="11.5546875" style="3" customWidth="1"/>
    <col min="9226" max="9226" width="11" style="3" customWidth="1"/>
    <col min="9227" max="9227" width="10.44140625" style="3" customWidth="1"/>
    <col min="9228" max="9228" width="75.44140625" style="3" customWidth="1"/>
    <col min="9229" max="9229" width="45.33203125" style="3" customWidth="1"/>
    <col min="9230" max="9472" width="9.109375" style="3"/>
    <col min="9473" max="9473" width="4.44140625" style="3" customWidth="1"/>
    <col min="9474" max="9474" width="11.5546875" style="3" customWidth="1"/>
    <col min="9475" max="9475" width="40.44140625" style="3" customWidth="1"/>
    <col min="9476" max="9476" width="5.5546875" style="3" customWidth="1"/>
    <col min="9477" max="9477" width="8.5546875" style="3" customWidth="1"/>
    <col min="9478" max="9478" width="9.88671875" style="3" customWidth="1"/>
    <col min="9479" max="9479" width="13.88671875" style="3" customWidth="1"/>
    <col min="9480" max="9480" width="11.6640625" style="3" customWidth="1"/>
    <col min="9481" max="9481" width="11.5546875" style="3" customWidth="1"/>
    <col min="9482" max="9482" width="11" style="3" customWidth="1"/>
    <col min="9483" max="9483" width="10.44140625" style="3" customWidth="1"/>
    <col min="9484" max="9484" width="75.44140625" style="3" customWidth="1"/>
    <col min="9485" max="9485" width="45.33203125" style="3" customWidth="1"/>
    <col min="9486" max="9728" width="9.109375" style="3"/>
    <col min="9729" max="9729" width="4.44140625" style="3" customWidth="1"/>
    <col min="9730" max="9730" width="11.5546875" style="3" customWidth="1"/>
    <col min="9731" max="9731" width="40.44140625" style="3" customWidth="1"/>
    <col min="9732" max="9732" width="5.5546875" style="3" customWidth="1"/>
    <col min="9733" max="9733" width="8.5546875" style="3" customWidth="1"/>
    <col min="9734" max="9734" width="9.88671875" style="3" customWidth="1"/>
    <col min="9735" max="9735" width="13.88671875" style="3" customWidth="1"/>
    <col min="9736" max="9736" width="11.6640625" style="3" customWidth="1"/>
    <col min="9737" max="9737" width="11.5546875" style="3" customWidth="1"/>
    <col min="9738" max="9738" width="11" style="3" customWidth="1"/>
    <col min="9739" max="9739" width="10.44140625" style="3" customWidth="1"/>
    <col min="9740" max="9740" width="75.44140625" style="3" customWidth="1"/>
    <col min="9741" max="9741" width="45.33203125" style="3" customWidth="1"/>
    <col min="9742" max="9984" width="9.109375" style="3"/>
    <col min="9985" max="9985" width="4.44140625" style="3" customWidth="1"/>
    <col min="9986" max="9986" width="11.5546875" style="3" customWidth="1"/>
    <col min="9987" max="9987" width="40.44140625" style="3" customWidth="1"/>
    <col min="9988" max="9988" width="5.5546875" style="3" customWidth="1"/>
    <col min="9989" max="9989" width="8.5546875" style="3" customWidth="1"/>
    <col min="9990" max="9990" width="9.88671875" style="3" customWidth="1"/>
    <col min="9991" max="9991" width="13.88671875" style="3" customWidth="1"/>
    <col min="9992" max="9992" width="11.6640625" style="3" customWidth="1"/>
    <col min="9993" max="9993" width="11.5546875" style="3" customWidth="1"/>
    <col min="9994" max="9994" width="11" style="3" customWidth="1"/>
    <col min="9995" max="9995" width="10.44140625" style="3" customWidth="1"/>
    <col min="9996" max="9996" width="75.44140625" style="3" customWidth="1"/>
    <col min="9997" max="9997" width="45.33203125" style="3" customWidth="1"/>
    <col min="9998" max="10240" width="9.109375" style="3"/>
    <col min="10241" max="10241" width="4.44140625" style="3" customWidth="1"/>
    <col min="10242" max="10242" width="11.5546875" style="3" customWidth="1"/>
    <col min="10243" max="10243" width="40.44140625" style="3" customWidth="1"/>
    <col min="10244" max="10244" width="5.5546875" style="3" customWidth="1"/>
    <col min="10245" max="10245" width="8.5546875" style="3" customWidth="1"/>
    <col min="10246" max="10246" width="9.88671875" style="3" customWidth="1"/>
    <col min="10247" max="10247" width="13.88671875" style="3" customWidth="1"/>
    <col min="10248" max="10248" width="11.6640625" style="3" customWidth="1"/>
    <col min="10249" max="10249" width="11.5546875" style="3" customWidth="1"/>
    <col min="10250" max="10250" width="11" style="3" customWidth="1"/>
    <col min="10251" max="10251" width="10.44140625" style="3" customWidth="1"/>
    <col min="10252" max="10252" width="75.44140625" style="3" customWidth="1"/>
    <col min="10253" max="10253" width="45.33203125" style="3" customWidth="1"/>
    <col min="10254" max="10496" width="9.109375" style="3"/>
    <col min="10497" max="10497" width="4.44140625" style="3" customWidth="1"/>
    <col min="10498" max="10498" width="11.5546875" style="3" customWidth="1"/>
    <col min="10499" max="10499" width="40.44140625" style="3" customWidth="1"/>
    <col min="10500" max="10500" width="5.5546875" style="3" customWidth="1"/>
    <col min="10501" max="10501" width="8.5546875" style="3" customWidth="1"/>
    <col min="10502" max="10502" width="9.88671875" style="3" customWidth="1"/>
    <col min="10503" max="10503" width="13.88671875" style="3" customWidth="1"/>
    <col min="10504" max="10504" width="11.6640625" style="3" customWidth="1"/>
    <col min="10505" max="10505" width="11.5546875" style="3" customWidth="1"/>
    <col min="10506" max="10506" width="11" style="3" customWidth="1"/>
    <col min="10507" max="10507" width="10.44140625" style="3" customWidth="1"/>
    <col min="10508" max="10508" width="75.44140625" style="3" customWidth="1"/>
    <col min="10509" max="10509" width="45.33203125" style="3" customWidth="1"/>
    <col min="10510" max="10752" width="9.109375" style="3"/>
    <col min="10753" max="10753" width="4.44140625" style="3" customWidth="1"/>
    <col min="10754" max="10754" width="11.5546875" style="3" customWidth="1"/>
    <col min="10755" max="10755" width="40.44140625" style="3" customWidth="1"/>
    <col min="10756" max="10756" width="5.5546875" style="3" customWidth="1"/>
    <col min="10757" max="10757" width="8.5546875" style="3" customWidth="1"/>
    <col min="10758" max="10758" width="9.88671875" style="3" customWidth="1"/>
    <col min="10759" max="10759" width="13.88671875" style="3" customWidth="1"/>
    <col min="10760" max="10760" width="11.6640625" style="3" customWidth="1"/>
    <col min="10761" max="10761" width="11.5546875" style="3" customWidth="1"/>
    <col min="10762" max="10762" width="11" style="3" customWidth="1"/>
    <col min="10763" max="10763" width="10.44140625" style="3" customWidth="1"/>
    <col min="10764" max="10764" width="75.44140625" style="3" customWidth="1"/>
    <col min="10765" max="10765" width="45.33203125" style="3" customWidth="1"/>
    <col min="10766" max="11008" width="9.109375" style="3"/>
    <col min="11009" max="11009" width="4.44140625" style="3" customWidth="1"/>
    <col min="11010" max="11010" width="11.5546875" style="3" customWidth="1"/>
    <col min="11011" max="11011" width="40.44140625" style="3" customWidth="1"/>
    <col min="11012" max="11012" width="5.5546875" style="3" customWidth="1"/>
    <col min="11013" max="11013" width="8.5546875" style="3" customWidth="1"/>
    <col min="11014" max="11014" width="9.88671875" style="3" customWidth="1"/>
    <col min="11015" max="11015" width="13.88671875" style="3" customWidth="1"/>
    <col min="11016" max="11016" width="11.6640625" style="3" customWidth="1"/>
    <col min="11017" max="11017" width="11.5546875" style="3" customWidth="1"/>
    <col min="11018" max="11018" width="11" style="3" customWidth="1"/>
    <col min="11019" max="11019" width="10.44140625" style="3" customWidth="1"/>
    <col min="11020" max="11020" width="75.44140625" style="3" customWidth="1"/>
    <col min="11021" max="11021" width="45.33203125" style="3" customWidth="1"/>
    <col min="11022" max="11264" width="9.109375" style="3"/>
    <col min="11265" max="11265" width="4.44140625" style="3" customWidth="1"/>
    <col min="11266" max="11266" width="11.5546875" style="3" customWidth="1"/>
    <col min="11267" max="11267" width="40.44140625" style="3" customWidth="1"/>
    <col min="11268" max="11268" width="5.5546875" style="3" customWidth="1"/>
    <col min="11269" max="11269" width="8.5546875" style="3" customWidth="1"/>
    <col min="11270" max="11270" width="9.88671875" style="3" customWidth="1"/>
    <col min="11271" max="11271" width="13.88671875" style="3" customWidth="1"/>
    <col min="11272" max="11272" width="11.6640625" style="3" customWidth="1"/>
    <col min="11273" max="11273" width="11.5546875" style="3" customWidth="1"/>
    <col min="11274" max="11274" width="11" style="3" customWidth="1"/>
    <col min="11275" max="11275" width="10.44140625" style="3" customWidth="1"/>
    <col min="11276" max="11276" width="75.44140625" style="3" customWidth="1"/>
    <col min="11277" max="11277" width="45.33203125" style="3" customWidth="1"/>
    <col min="11278" max="11520" width="9.109375" style="3"/>
    <col min="11521" max="11521" width="4.44140625" style="3" customWidth="1"/>
    <col min="11522" max="11522" width="11.5546875" style="3" customWidth="1"/>
    <col min="11523" max="11523" width="40.44140625" style="3" customWidth="1"/>
    <col min="11524" max="11524" width="5.5546875" style="3" customWidth="1"/>
    <col min="11525" max="11525" width="8.5546875" style="3" customWidth="1"/>
    <col min="11526" max="11526" width="9.88671875" style="3" customWidth="1"/>
    <col min="11527" max="11527" width="13.88671875" style="3" customWidth="1"/>
    <col min="11528" max="11528" width="11.6640625" style="3" customWidth="1"/>
    <col min="11529" max="11529" width="11.5546875" style="3" customWidth="1"/>
    <col min="11530" max="11530" width="11" style="3" customWidth="1"/>
    <col min="11531" max="11531" width="10.44140625" style="3" customWidth="1"/>
    <col min="11532" max="11532" width="75.44140625" style="3" customWidth="1"/>
    <col min="11533" max="11533" width="45.33203125" style="3" customWidth="1"/>
    <col min="11534" max="11776" width="9.109375" style="3"/>
    <col min="11777" max="11777" width="4.44140625" style="3" customWidth="1"/>
    <col min="11778" max="11778" width="11.5546875" style="3" customWidth="1"/>
    <col min="11779" max="11779" width="40.44140625" style="3" customWidth="1"/>
    <col min="11780" max="11780" width="5.5546875" style="3" customWidth="1"/>
    <col min="11781" max="11781" width="8.5546875" style="3" customWidth="1"/>
    <col min="11782" max="11782" width="9.88671875" style="3" customWidth="1"/>
    <col min="11783" max="11783" width="13.88671875" style="3" customWidth="1"/>
    <col min="11784" max="11784" width="11.6640625" style="3" customWidth="1"/>
    <col min="11785" max="11785" width="11.5546875" style="3" customWidth="1"/>
    <col min="11786" max="11786" width="11" style="3" customWidth="1"/>
    <col min="11787" max="11787" width="10.44140625" style="3" customWidth="1"/>
    <col min="11788" max="11788" width="75.44140625" style="3" customWidth="1"/>
    <col min="11789" max="11789" width="45.33203125" style="3" customWidth="1"/>
    <col min="11790" max="12032" width="9.109375" style="3"/>
    <col min="12033" max="12033" width="4.44140625" style="3" customWidth="1"/>
    <col min="12034" max="12034" width="11.5546875" style="3" customWidth="1"/>
    <col min="12035" max="12035" width="40.44140625" style="3" customWidth="1"/>
    <col min="12036" max="12036" width="5.5546875" style="3" customWidth="1"/>
    <col min="12037" max="12037" width="8.5546875" style="3" customWidth="1"/>
    <col min="12038" max="12038" width="9.88671875" style="3" customWidth="1"/>
    <col min="12039" max="12039" width="13.88671875" style="3" customWidth="1"/>
    <col min="12040" max="12040" width="11.6640625" style="3" customWidth="1"/>
    <col min="12041" max="12041" width="11.5546875" style="3" customWidth="1"/>
    <col min="12042" max="12042" width="11" style="3" customWidth="1"/>
    <col min="12043" max="12043" width="10.44140625" style="3" customWidth="1"/>
    <col min="12044" max="12044" width="75.44140625" style="3" customWidth="1"/>
    <col min="12045" max="12045" width="45.33203125" style="3" customWidth="1"/>
    <col min="12046" max="12288" width="9.109375" style="3"/>
    <col min="12289" max="12289" width="4.44140625" style="3" customWidth="1"/>
    <col min="12290" max="12290" width="11.5546875" style="3" customWidth="1"/>
    <col min="12291" max="12291" width="40.44140625" style="3" customWidth="1"/>
    <col min="12292" max="12292" width="5.5546875" style="3" customWidth="1"/>
    <col min="12293" max="12293" width="8.5546875" style="3" customWidth="1"/>
    <col min="12294" max="12294" width="9.88671875" style="3" customWidth="1"/>
    <col min="12295" max="12295" width="13.88671875" style="3" customWidth="1"/>
    <col min="12296" max="12296" width="11.6640625" style="3" customWidth="1"/>
    <col min="12297" max="12297" width="11.5546875" style="3" customWidth="1"/>
    <col min="12298" max="12298" width="11" style="3" customWidth="1"/>
    <col min="12299" max="12299" width="10.44140625" style="3" customWidth="1"/>
    <col min="12300" max="12300" width="75.44140625" style="3" customWidth="1"/>
    <col min="12301" max="12301" width="45.33203125" style="3" customWidth="1"/>
    <col min="12302" max="12544" width="9.109375" style="3"/>
    <col min="12545" max="12545" width="4.44140625" style="3" customWidth="1"/>
    <col min="12546" max="12546" width="11.5546875" style="3" customWidth="1"/>
    <col min="12547" max="12547" width="40.44140625" style="3" customWidth="1"/>
    <col min="12548" max="12548" width="5.5546875" style="3" customWidth="1"/>
    <col min="12549" max="12549" width="8.5546875" style="3" customWidth="1"/>
    <col min="12550" max="12550" width="9.88671875" style="3" customWidth="1"/>
    <col min="12551" max="12551" width="13.88671875" style="3" customWidth="1"/>
    <col min="12552" max="12552" width="11.6640625" style="3" customWidth="1"/>
    <col min="12553" max="12553" width="11.5546875" style="3" customWidth="1"/>
    <col min="12554" max="12554" width="11" style="3" customWidth="1"/>
    <col min="12555" max="12555" width="10.44140625" style="3" customWidth="1"/>
    <col min="12556" max="12556" width="75.44140625" style="3" customWidth="1"/>
    <col min="12557" max="12557" width="45.33203125" style="3" customWidth="1"/>
    <col min="12558" max="12800" width="9.109375" style="3"/>
    <col min="12801" max="12801" width="4.44140625" style="3" customWidth="1"/>
    <col min="12802" max="12802" width="11.5546875" style="3" customWidth="1"/>
    <col min="12803" max="12803" width="40.44140625" style="3" customWidth="1"/>
    <col min="12804" max="12804" width="5.5546875" style="3" customWidth="1"/>
    <col min="12805" max="12805" width="8.5546875" style="3" customWidth="1"/>
    <col min="12806" max="12806" width="9.88671875" style="3" customWidth="1"/>
    <col min="12807" max="12807" width="13.88671875" style="3" customWidth="1"/>
    <col min="12808" max="12808" width="11.6640625" style="3" customWidth="1"/>
    <col min="12809" max="12809" width="11.5546875" style="3" customWidth="1"/>
    <col min="12810" max="12810" width="11" style="3" customWidth="1"/>
    <col min="12811" max="12811" width="10.44140625" style="3" customWidth="1"/>
    <col min="12812" max="12812" width="75.44140625" style="3" customWidth="1"/>
    <col min="12813" max="12813" width="45.33203125" style="3" customWidth="1"/>
    <col min="12814" max="13056" width="9.109375" style="3"/>
    <col min="13057" max="13057" width="4.44140625" style="3" customWidth="1"/>
    <col min="13058" max="13058" width="11.5546875" style="3" customWidth="1"/>
    <col min="13059" max="13059" width="40.44140625" style="3" customWidth="1"/>
    <col min="13060" max="13060" width="5.5546875" style="3" customWidth="1"/>
    <col min="13061" max="13061" width="8.5546875" style="3" customWidth="1"/>
    <col min="13062" max="13062" width="9.88671875" style="3" customWidth="1"/>
    <col min="13063" max="13063" width="13.88671875" style="3" customWidth="1"/>
    <col min="13064" max="13064" width="11.6640625" style="3" customWidth="1"/>
    <col min="13065" max="13065" width="11.5546875" style="3" customWidth="1"/>
    <col min="13066" max="13066" width="11" style="3" customWidth="1"/>
    <col min="13067" max="13067" width="10.44140625" style="3" customWidth="1"/>
    <col min="13068" max="13068" width="75.44140625" style="3" customWidth="1"/>
    <col min="13069" max="13069" width="45.33203125" style="3" customWidth="1"/>
    <col min="13070" max="13312" width="9.109375" style="3"/>
    <col min="13313" max="13313" width="4.44140625" style="3" customWidth="1"/>
    <col min="13314" max="13314" width="11.5546875" style="3" customWidth="1"/>
    <col min="13315" max="13315" width="40.44140625" style="3" customWidth="1"/>
    <col min="13316" max="13316" width="5.5546875" style="3" customWidth="1"/>
    <col min="13317" max="13317" width="8.5546875" style="3" customWidth="1"/>
    <col min="13318" max="13318" width="9.88671875" style="3" customWidth="1"/>
    <col min="13319" max="13319" width="13.88671875" style="3" customWidth="1"/>
    <col min="13320" max="13320" width="11.6640625" style="3" customWidth="1"/>
    <col min="13321" max="13321" width="11.5546875" style="3" customWidth="1"/>
    <col min="13322" max="13322" width="11" style="3" customWidth="1"/>
    <col min="13323" max="13323" width="10.44140625" style="3" customWidth="1"/>
    <col min="13324" max="13324" width="75.44140625" style="3" customWidth="1"/>
    <col min="13325" max="13325" width="45.33203125" style="3" customWidth="1"/>
    <col min="13326" max="13568" width="9.109375" style="3"/>
    <col min="13569" max="13569" width="4.44140625" style="3" customWidth="1"/>
    <col min="13570" max="13570" width="11.5546875" style="3" customWidth="1"/>
    <col min="13571" max="13571" width="40.44140625" style="3" customWidth="1"/>
    <col min="13572" max="13572" width="5.5546875" style="3" customWidth="1"/>
    <col min="13573" max="13573" width="8.5546875" style="3" customWidth="1"/>
    <col min="13574" max="13574" width="9.88671875" style="3" customWidth="1"/>
    <col min="13575" max="13575" width="13.88671875" style="3" customWidth="1"/>
    <col min="13576" max="13576" width="11.6640625" style="3" customWidth="1"/>
    <col min="13577" max="13577" width="11.5546875" style="3" customWidth="1"/>
    <col min="13578" max="13578" width="11" style="3" customWidth="1"/>
    <col min="13579" max="13579" width="10.44140625" style="3" customWidth="1"/>
    <col min="13580" max="13580" width="75.44140625" style="3" customWidth="1"/>
    <col min="13581" max="13581" width="45.33203125" style="3" customWidth="1"/>
    <col min="13582" max="13824" width="9.109375" style="3"/>
    <col min="13825" max="13825" width="4.44140625" style="3" customWidth="1"/>
    <col min="13826" max="13826" width="11.5546875" style="3" customWidth="1"/>
    <col min="13827" max="13827" width="40.44140625" style="3" customWidth="1"/>
    <col min="13828" max="13828" width="5.5546875" style="3" customWidth="1"/>
    <col min="13829" max="13829" width="8.5546875" style="3" customWidth="1"/>
    <col min="13830" max="13830" width="9.88671875" style="3" customWidth="1"/>
    <col min="13831" max="13831" width="13.88671875" style="3" customWidth="1"/>
    <col min="13832" max="13832" width="11.6640625" style="3" customWidth="1"/>
    <col min="13833" max="13833" width="11.5546875" style="3" customWidth="1"/>
    <col min="13834" max="13834" width="11" style="3" customWidth="1"/>
    <col min="13835" max="13835" width="10.44140625" style="3" customWidth="1"/>
    <col min="13836" max="13836" width="75.44140625" style="3" customWidth="1"/>
    <col min="13837" max="13837" width="45.33203125" style="3" customWidth="1"/>
    <col min="13838" max="14080" width="9.109375" style="3"/>
    <col min="14081" max="14081" width="4.44140625" style="3" customWidth="1"/>
    <col min="14082" max="14082" width="11.5546875" style="3" customWidth="1"/>
    <col min="14083" max="14083" width="40.44140625" style="3" customWidth="1"/>
    <col min="14084" max="14084" width="5.5546875" style="3" customWidth="1"/>
    <col min="14085" max="14085" width="8.5546875" style="3" customWidth="1"/>
    <col min="14086" max="14086" width="9.88671875" style="3" customWidth="1"/>
    <col min="14087" max="14087" width="13.88671875" style="3" customWidth="1"/>
    <col min="14088" max="14088" width="11.6640625" style="3" customWidth="1"/>
    <col min="14089" max="14089" width="11.5546875" style="3" customWidth="1"/>
    <col min="14090" max="14090" width="11" style="3" customWidth="1"/>
    <col min="14091" max="14091" width="10.44140625" style="3" customWidth="1"/>
    <col min="14092" max="14092" width="75.44140625" style="3" customWidth="1"/>
    <col min="14093" max="14093" width="45.33203125" style="3" customWidth="1"/>
    <col min="14094" max="14336" width="9.109375" style="3"/>
    <col min="14337" max="14337" width="4.44140625" style="3" customWidth="1"/>
    <col min="14338" max="14338" width="11.5546875" style="3" customWidth="1"/>
    <col min="14339" max="14339" width="40.44140625" style="3" customWidth="1"/>
    <col min="14340" max="14340" width="5.5546875" style="3" customWidth="1"/>
    <col min="14341" max="14341" width="8.5546875" style="3" customWidth="1"/>
    <col min="14342" max="14342" width="9.88671875" style="3" customWidth="1"/>
    <col min="14343" max="14343" width="13.88671875" style="3" customWidth="1"/>
    <col min="14344" max="14344" width="11.6640625" style="3" customWidth="1"/>
    <col min="14345" max="14345" width="11.5546875" style="3" customWidth="1"/>
    <col min="14346" max="14346" width="11" style="3" customWidth="1"/>
    <col min="14347" max="14347" width="10.44140625" style="3" customWidth="1"/>
    <col min="14348" max="14348" width="75.44140625" style="3" customWidth="1"/>
    <col min="14349" max="14349" width="45.33203125" style="3" customWidth="1"/>
    <col min="14350" max="14592" width="9.109375" style="3"/>
    <col min="14593" max="14593" width="4.44140625" style="3" customWidth="1"/>
    <col min="14594" max="14594" width="11.5546875" style="3" customWidth="1"/>
    <col min="14595" max="14595" width="40.44140625" style="3" customWidth="1"/>
    <col min="14596" max="14596" width="5.5546875" style="3" customWidth="1"/>
    <col min="14597" max="14597" width="8.5546875" style="3" customWidth="1"/>
    <col min="14598" max="14598" width="9.88671875" style="3" customWidth="1"/>
    <col min="14599" max="14599" width="13.88671875" style="3" customWidth="1"/>
    <col min="14600" max="14600" width="11.6640625" style="3" customWidth="1"/>
    <col min="14601" max="14601" width="11.5546875" style="3" customWidth="1"/>
    <col min="14602" max="14602" width="11" style="3" customWidth="1"/>
    <col min="14603" max="14603" width="10.44140625" style="3" customWidth="1"/>
    <col min="14604" max="14604" width="75.44140625" style="3" customWidth="1"/>
    <col min="14605" max="14605" width="45.33203125" style="3" customWidth="1"/>
    <col min="14606" max="14848" width="9.109375" style="3"/>
    <col min="14849" max="14849" width="4.44140625" style="3" customWidth="1"/>
    <col min="14850" max="14850" width="11.5546875" style="3" customWidth="1"/>
    <col min="14851" max="14851" width="40.44140625" style="3" customWidth="1"/>
    <col min="14852" max="14852" width="5.5546875" style="3" customWidth="1"/>
    <col min="14853" max="14853" width="8.5546875" style="3" customWidth="1"/>
    <col min="14854" max="14854" width="9.88671875" style="3" customWidth="1"/>
    <col min="14855" max="14855" width="13.88671875" style="3" customWidth="1"/>
    <col min="14856" max="14856" width="11.6640625" style="3" customWidth="1"/>
    <col min="14857" max="14857" width="11.5546875" style="3" customWidth="1"/>
    <col min="14858" max="14858" width="11" style="3" customWidth="1"/>
    <col min="14859" max="14859" width="10.44140625" style="3" customWidth="1"/>
    <col min="14860" max="14860" width="75.44140625" style="3" customWidth="1"/>
    <col min="14861" max="14861" width="45.33203125" style="3" customWidth="1"/>
    <col min="14862" max="15104" width="9.109375" style="3"/>
    <col min="15105" max="15105" width="4.44140625" style="3" customWidth="1"/>
    <col min="15106" max="15106" width="11.5546875" style="3" customWidth="1"/>
    <col min="15107" max="15107" width="40.44140625" style="3" customWidth="1"/>
    <col min="15108" max="15108" width="5.5546875" style="3" customWidth="1"/>
    <col min="15109" max="15109" width="8.5546875" style="3" customWidth="1"/>
    <col min="15110" max="15110" width="9.88671875" style="3" customWidth="1"/>
    <col min="15111" max="15111" width="13.88671875" style="3" customWidth="1"/>
    <col min="15112" max="15112" width="11.6640625" style="3" customWidth="1"/>
    <col min="15113" max="15113" width="11.5546875" style="3" customWidth="1"/>
    <col min="15114" max="15114" width="11" style="3" customWidth="1"/>
    <col min="15115" max="15115" width="10.44140625" style="3" customWidth="1"/>
    <col min="15116" max="15116" width="75.44140625" style="3" customWidth="1"/>
    <col min="15117" max="15117" width="45.33203125" style="3" customWidth="1"/>
    <col min="15118" max="15360" width="9.109375" style="3"/>
    <col min="15361" max="15361" width="4.44140625" style="3" customWidth="1"/>
    <col min="15362" max="15362" width="11.5546875" style="3" customWidth="1"/>
    <col min="15363" max="15363" width="40.44140625" style="3" customWidth="1"/>
    <col min="15364" max="15364" width="5.5546875" style="3" customWidth="1"/>
    <col min="15365" max="15365" width="8.5546875" style="3" customWidth="1"/>
    <col min="15366" max="15366" width="9.88671875" style="3" customWidth="1"/>
    <col min="15367" max="15367" width="13.88671875" style="3" customWidth="1"/>
    <col min="15368" max="15368" width="11.6640625" style="3" customWidth="1"/>
    <col min="15369" max="15369" width="11.5546875" style="3" customWidth="1"/>
    <col min="15370" max="15370" width="11" style="3" customWidth="1"/>
    <col min="15371" max="15371" width="10.44140625" style="3" customWidth="1"/>
    <col min="15372" max="15372" width="75.44140625" style="3" customWidth="1"/>
    <col min="15373" max="15373" width="45.33203125" style="3" customWidth="1"/>
    <col min="15374" max="15616" width="9.109375" style="3"/>
    <col min="15617" max="15617" width="4.44140625" style="3" customWidth="1"/>
    <col min="15618" max="15618" width="11.5546875" style="3" customWidth="1"/>
    <col min="15619" max="15619" width="40.44140625" style="3" customWidth="1"/>
    <col min="15620" max="15620" width="5.5546875" style="3" customWidth="1"/>
    <col min="15621" max="15621" width="8.5546875" style="3" customWidth="1"/>
    <col min="15622" max="15622" width="9.88671875" style="3" customWidth="1"/>
    <col min="15623" max="15623" width="13.88671875" style="3" customWidth="1"/>
    <col min="15624" max="15624" width="11.6640625" style="3" customWidth="1"/>
    <col min="15625" max="15625" width="11.5546875" style="3" customWidth="1"/>
    <col min="15626" max="15626" width="11" style="3" customWidth="1"/>
    <col min="15627" max="15627" width="10.44140625" style="3" customWidth="1"/>
    <col min="15628" max="15628" width="75.44140625" style="3" customWidth="1"/>
    <col min="15629" max="15629" width="45.33203125" style="3" customWidth="1"/>
    <col min="15630" max="15872" width="9.109375" style="3"/>
    <col min="15873" max="15873" width="4.44140625" style="3" customWidth="1"/>
    <col min="15874" max="15874" width="11.5546875" style="3" customWidth="1"/>
    <col min="15875" max="15875" width="40.44140625" style="3" customWidth="1"/>
    <col min="15876" max="15876" width="5.5546875" style="3" customWidth="1"/>
    <col min="15877" max="15877" width="8.5546875" style="3" customWidth="1"/>
    <col min="15878" max="15878" width="9.88671875" style="3" customWidth="1"/>
    <col min="15879" max="15879" width="13.88671875" style="3" customWidth="1"/>
    <col min="15880" max="15880" width="11.6640625" style="3" customWidth="1"/>
    <col min="15881" max="15881" width="11.5546875" style="3" customWidth="1"/>
    <col min="15882" max="15882" width="11" style="3" customWidth="1"/>
    <col min="15883" max="15883" width="10.44140625" style="3" customWidth="1"/>
    <col min="15884" max="15884" width="75.44140625" style="3" customWidth="1"/>
    <col min="15885" max="15885" width="45.33203125" style="3" customWidth="1"/>
    <col min="15886" max="16128" width="9.109375" style="3"/>
    <col min="16129" max="16129" width="4.44140625" style="3" customWidth="1"/>
    <col min="16130" max="16130" width="11.5546875" style="3" customWidth="1"/>
    <col min="16131" max="16131" width="40.44140625" style="3" customWidth="1"/>
    <col min="16132" max="16132" width="5.5546875" style="3" customWidth="1"/>
    <col min="16133" max="16133" width="8.5546875" style="3" customWidth="1"/>
    <col min="16134" max="16134" width="9.88671875" style="3" customWidth="1"/>
    <col min="16135" max="16135" width="13.88671875" style="3" customWidth="1"/>
    <col min="16136" max="16136" width="11.6640625" style="3" customWidth="1"/>
    <col min="16137" max="16137" width="11.5546875" style="3" customWidth="1"/>
    <col min="16138" max="16138" width="11" style="3" customWidth="1"/>
    <col min="16139" max="16139" width="10.44140625" style="3" customWidth="1"/>
    <col min="16140" max="16140" width="75.44140625" style="3" customWidth="1"/>
    <col min="16141" max="16141" width="45.33203125" style="3" customWidth="1"/>
    <col min="16142" max="16384" width="9.109375" style="3"/>
  </cols>
  <sheetData>
    <row r="1" spans="1:80" ht="15.6" x14ac:dyDescent="0.3">
      <c r="A1" s="192" t="s">
        <v>3</v>
      </c>
      <c r="B1" s="192"/>
      <c r="C1" s="192"/>
      <c r="D1" s="192"/>
      <c r="E1" s="192"/>
      <c r="F1" s="192"/>
      <c r="G1" s="192"/>
    </row>
    <row r="2" spans="1:80" ht="14.25" customHeight="1" thickBot="1" x14ac:dyDescent="0.3">
      <c r="B2" s="4"/>
      <c r="C2" s="5"/>
      <c r="D2" s="5"/>
      <c r="E2" s="6"/>
      <c r="F2" s="5"/>
      <c r="G2" s="5"/>
    </row>
    <row r="3" spans="1:80" ht="13.8" thickTop="1" x14ac:dyDescent="0.25">
      <c r="A3" s="193" t="s">
        <v>0</v>
      </c>
      <c r="B3" s="194"/>
      <c r="C3" s="1" t="s">
        <v>18</v>
      </c>
      <c r="D3" s="7"/>
      <c r="E3" s="8" t="s">
        <v>4</v>
      </c>
      <c r="F3" s="9"/>
      <c r="G3" s="10"/>
    </row>
    <row r="4" spans="1:80" ht="13.8" thickBot="1" x14ac:dyDescent="0.3">
      <c r="A4" s="195" t="s">
        <v>2</v>
      </c>
      <c r="B4" s="196"/>
      <c r="C4" s="2" t="s">
        <v>46</v>
      </c>
      <c r="D4" s="11"/>
      <c r="E4" s="197"/>
      <c r="F4" s="198"/>
      <c r="G4" s="199"/>
    </row>
    <row r="5" spans="1:80" ht="13.8" thickTop="1" x14ac:dyDescent="0.25">
      <c r="A5" s="12"/>
    </row>
    <row r="6" spans="1:80" ht="27" customHeight="1" x14ac:dyDescent="0.25">
      <c r="A6" s="14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6" t="s">
        <v>11</v>
      </c>
      <c r="H6" s="17" t="s">
        <v>12</v>
      </c>
      <c r="I6" s="17" t="s">
        <v>13</v>
      </c>
      <c r="J6" s="17" t="s">
        <v>14</v>
      </c>
      <c r="K6" s="17" t="s">
        <v>15</v>
      </c>
    </row>
    <row r="7" spans="1:80" x14ac:dyDescent="0.25">
      <c r="A7" s="18" t="s">
        <v>16</v>
      </c>
      <c r="B7" s="19" t="s">
        <v>19</v>
      </c>
      <c r="C7" s="20" t="s">
        <v>20</v>
      </c>
      <c r="D7" s="21"/>
      <c r="E7" s="22"/>
      <c r="F7" s="22"/>
      <c r="G7" s="23"/>
      <c r="H7" s="24"/>
      <c r="I7" s="25"/>
      <c r="J7" s="24"/>
      <c r="K7" s="25"/>
      <c r="O7" s="26">
        <v>1</v>
      </c>
    </row>
    <row r="8" spans="1:80" x14ac:dyDescent="0.25">
      <c r="A8" s="27">
        <v>1</v>
      </c>
      <c r="B8" s="28" t="s">
        <v>22</v>
      </c>
      <c r="C8" s="29" t="s">
        <v>23</v>
      </c>
      <c r="D8" s="30" t="s">
        <v>24</v>
      </c>
      <c r="E8" s="31">
        <v>924</v>
      </c>
      <c r="F8" s="31"/>
      <c r="G8" s="32">
        <f>E8*F8</f>
        <v>0</v>
      </c>
      <c r="H8" s="33">
        <v>7.0000000000000001E-3</v>
      </c>
      <c r="I8" s="34">
        <f>E8*H8</f>
        <v>6.468</v>
      </c>
      <c r="J8" s="33">
        <v>0</v>
      </c>
      <c r="K8" s="34">
        <f>E8*J8</f>
        <v>0</v>
      </c>
      <c r="O8" s="26">
        <v>2</v>
      </c>
      <c r="AA8" s="3">
        <v>1</v>
      </c>
      <c r="AB8" s="3">
        <v>1</v>
      </c>
      <c r="AC8" s="3">
        <v>1</v>
      </c>
      <c r="AZ8" s="3">
        <v>1</v>
      </c>
      <c r="BA8" s="3">
        <f>IF(AZ8=1,G8,0)</f>
        <v>0</v>
      </c>
      <c r="BB8" s="3">
        <f>IF(AZ8=2,G8,0)</f>
        <v>0</v>
      </c>
      <c r="BC8" s="3">
        <f>IF(AZ8=3,G8,0)</f>
        <v>0</v>
      </c>
      <c r="BD8" s="3">
        <f>IF(AZ8=4,G8,0)</f>
        <v>0</v>
      </c>
      <c r="BE8" s="3">
        <f>IF(AZ8=5,G8,0)</f>
        <v>0</v>
      </c>
      <c r="CA8" s="26">
        <v>1</v>
      </c>
      <c r="CB8" s="26">
        <v>1</v>
      </c>
    </row>
    <row r="9" spans="1:80" x14ac:dyDescent="0.25">
      <c r="A9" s="35"/>
      <c r="B9" s="36" t="s">
        <v>17</v>
      </c>
      <c r="C9" s="37" t="s">
        <v>21</v>
      </c>
      <c r="D9" s="38"/>
      <c r="E9" s="39"/>
      <c r="F9" s="40"/>
      <c r="G9" s="41">
        <f>SUM(G7:G8)</f>
        <v>0</v>
      </c>
      <c r="H9" s="42"/>
      <c r="I9" s="43">
        <f>SUM(I7:I8)</f>
        <v>6.468</v>
      </c>
      <c r="J9" s="42"/>
      <c r="K9" s="43">
        <f>SUM(K7:K8)</f>
        <v>0</v>
      </c>
      <c r="O9" s="26">
        <v>4</v>
      </c>
      <c r="BA9" s="44">
        <f>SUM(BA7:BA8)</f>
        <v>0</v>
      </c>
      <c r="BB9" s="44">
        <f>SUM(BB7:BB8)</f>
        <v>0</v>
      </c>
      <c r="BC9" s="44">
        <f>SUM(BC7:BC8)</f>
        <v>0</v>
      </c>
      <c r="BD9" s="44">
        <f>SUM(BD7:BD8)</f>
        <v>0</v>
      </c>
      <c r="BE9" s="44">
        <f>SUM(BE7:BE8)</f>
        <v>0</v>
      </c>
    </row>
    <row r="10" spans="1:80" x14ac:dyDescent="0.25">
      <c r="A10" s="18" t="s">
        <v>16</v>
      </c>
      <c r="B10" s="19" t="s">
        <v>25</v>
      </c>
      <c r="C10" s="20" t="s">
        <v>26</v>
      </c>
      <c r="D10" s="21"/>
      <c r="E10" s="22"/>
      <c r="F10" s="22"/>
      <c r="G10" s="23"/>
      <c r="H10" s="24"/>
      <c r="I10" s="25"/>
      <c r="J10" s="24"/>
      <c r="K10" s="25"/>
      <c r="O10" s="26">
        <v>1</v>
      </c>
    </row>
    <row r="11" spans="1:80" x14ac:dyDescent="0.25">
      <c r="A11" s="27">
        <v>2</v>
      </c>
      <c r="B11" s="28" t="s">
        <v>101</v>
      </c>
      <c r="C11" s="29" t="s">
        <v>47</v>
      </c>
      <c r="D11" s="30" t="s">
        <v>48</v>
      </c>
      <c r="E11" s="31">
        <v>395</v>
      </c>
      <c r="F11" s="31"/>
      <c r="G11" s="32">
        <f>E11*F11</f>
        <v>0</v>
      </c>
      <c r="H11" s="33">
        <v>0</v>
      </c>
      <c r="I11" s="34">
        <f>E11*H11</f>
        <v>0</v>
      </c>
      <c r="J11" s="33">
        <v>-2.2000000000000002</v>
      </c>
      <c r="K11" s="34">
        <f>E11*J11</f>
        <v>-869.00000000000011</v>
      </c>
      <c r="O11" s="26">
        <v>2</v>
      </c>
      <c r="AA11" s="3">
        <v>1</v>
      </c>
      <c r="AB11" s="3">
        <v>1</v>
      </c>
      <c r="AC11" s="3">
        <v>1</v>
      </c>
      <c r="AZ11" s="3">
        <v>1</v>
      </c>
      <c r="BA11" s="3">
        <f>IF(AZ11=1,G11,0)</f>
        <v>0</v>
      </c>
      <c r="BB11" s="3">
        <f>IF(AZ11=2,G11,0)</f>
        <v>0</v>
      </c>
      <c r="BC11" s="3">
        <f>IF(AZ11=3,G11,0)</f>
        <v>0</v>
      </c>
      <c r="BD11" s="3">
        <f>IF(AZ11=4,G11,0)</f>
        <v>0</v>
      </c>
      <c r="BE11" s="3">
        <f>IF(AZ11=5,G11,0)</f>
        <v>0</v>
      </c>
      <c r="CA11" s="26">
        <v>1</v>
      </c>
      <c r="CB11" s="26">
        <v>1</v>
      </c>
    </row>
    <row r="12" spans="1:80" ht="20.399999999999999" x14ac:dyDescent="0.25">
      <c r="A12" s="27">
        <v>3</v>
      </c>
      <c r="B12" s="28" t="s">
        <v>99</v>
      </c>
      <c r="C12" s="29" t="s">
        <v>100</v>
      </c>
      <c r="D12" s="30" t="s">
        <v>24</v>
      </c>
      <c r="E12" s="31">
        <v>924</v>
      </c>
      <c r="F12" s="31"/>
      <c r="G12" s="32">
        <f>E12*F12</f>
        <v>0</v>
      </c>
      <c r="H12" s="33">
        <v>0</v>
      </c>
      <c r="I12" s="34">
        <f>E12*H12</f>
        <v>0</v>
      </c>
      <c r="J12" s="33">
        <v>-0.02</v>
      </c>
      <c r="K12" s="34">
        <f>E12*J12</f>
        <v>-18.48</v>
      </c>
      <c r="O12" s="26">
        <v>2</v>
      </c>
      <c r="AA12" s="3">
        <v>1</v>
      </c>
      <c r="AB12" s="3">
        <v>1</v>
      </c>
      <c r="AC12" s="3">
        <v>1</v>
      </c>
      <c r="AZ12" s="3">
        <v>1</v>
      </c>
      <c r="BA12" s="3">
        <f>IF(AZ12=1,G12,0)</f>
        <v>0</v>
      </c>
      <c r="BB12" s="3">
        <f>IF(AZ12=2,G12,0)</f>
        <v>0</v>
      </c>
      <c r="BC12" s="3">
        <f>IF(AZ12=3,G12,0)</f>
        <v>0</v>
      </c>
      <c r="BD12" s="3">
        <f>IF(AZ12=4,G12,0)</f>
        <v>0</v>
      </c>
      <c r="BE12" s="3">
        <f>IF(AZ12=5,G12,0)</f>
        <v>0</v>
      </c>
      <c r="CA12" s="26">
        <v>1</v>
      </c>
      <c r="CB12" s="26">
        <v>1</v>
      </c>
    </row>
    <row r="13" spans="1:80" x14ac:dyDescent="0.25">
      <c r="A13" s="35"/>
      <c r="B13" s="36" t="s">
        <v>17</v>
      </c>
      <c r="C13" s="37" t="s">
        <v>27</v>
      </c>
      <c r="D13" s="38"/>
      <c r="E13" s="39"/>
      <c r="F13" s="40"/>
      <c r="G13" s="41">
        <f>SUM(G10:G12)</f>
        <v>0</v>
      </c>
      <c r="H13" s="42"/>
      <c r="I13" s="43">
        <f>SUM(I10:I12)</f>
        <v>0</v>
      </c>
      <c r="J13" s="42"/>
      <c r="K13" s="43">
        <f>SUM(K10:K12)</f>
        <v>-887.48000000000013</v>
      </c>
      <c r="O13" s="26">
        <v>4</v>
      </c>
      <c r="BA13" s="44">
        <f>SUM(BA10:BA12)</f>
        <v>0</v>
      </c>
      <c r="BB13" s="44">
        <f>SUM(BB10:BB12)</f>
        <v>0</v>
      </c>
      <c r="BC13" s="44">
        <f>SUM(BC10:BC12)</f>
        <v>0</v>
      </c>
      <c r="BD13" s="44">
        <f>SUM(BD10:BD12)</f>
        <v>0</v>
      </c>
      <c r="BE13" s="44">
        <f>SUM(BE10:BE12)</f>
        <v>0</v>
      </c>
    </row>
    <row r="14" spans="1:80" x14ac:dyDescent="0.25">
      <c r="A14" s="18" t="s">
        <v>16</v>
      </c>
      <c r="B14" s="19" t="s">
        <v>28</v>
      </c>
      <c r="C14" s="20" t="s">
        <v>29</v>
      </c>
      <c r="D14" s="21"/>
      <c r="E14" s="22"/>
      <c r="F14" s="22"/>
      <c r="G14" s="23"/>
      <c r="H14" s="24"/>
      <c r="I14" s="25"/>
      <c r="J14" s="24"/>
      <c r="K14" s="25"/>
      <c r="O14" s="26">
        <v>1</v>
      </c>
    </row>
    <row r="15" spans="1:80" x14ac:dyDescent="0.25">
      <c r="A15" s="27">
        <v>4</v>
      </c>
      <c r="B15" s="28" t="s">
        <v>31</v>
      </c>
      <c r="C15" s="29" t="s">
        <v>32</v>
      </c>
      <c r="D15" s="30" t="s">
        <v>33</v>
      </c>
      <c r="E15" s="31">
        <v>41.84</v>
      </c>
      <c r="F15" s="31"/>
      <c r="G15" s="32">
        <f>E15*F15</f>
        <v>0</v>
      </c>
      <c r="H15" s="33">
        <v>0</v>
      </c>
      <c r="I15" s="34">
        <f>E15*H15</f>
        <v>0</v>
      </c>
      <c r="J15" s="33">
        <v>0</v>
      </c>
      <c r="K15" s="34">
        <f>E15*J15</f>
        <v>0</v>
      </c>
      <c r="O15" s="26">
        <v>2</v>
      </c>
      <c r="AA15" s="3">
        <v>1</v>
      </c>
      <c r="AB15" s="3">
        <v>3</v>
      </c>
      <c r="AC15" s="3">
        <v>3</v>
      </c>
      <c r="AZ15" s="3">
        <v>1</v>
      </c>
      <c r="BA15" s="3">
        <f>IF(AZ15=1,G15,0)</f>
        <v>0</v>
      </c>
      <c r="BB15" s="3">
        <f>IF(AZ15=2,G15,0)</f>
        <v>0</v>
      </c>
      <c r="BC15" s="3">
        <f>IF(AZ15=3,G15,0)</f>
        <v>0</v>
      </c>
      <c r="BD15" s="3">
        <f>IF(AZ15=4,G15,0)</f>
        <v>0</v>
      </c>
      <c r="BE15" s="3">
        <f>IF(AZ15=5,G15,0)</f>
        <v>0</v>
      </c>
      <c r="CA15" s="26">
        <v>1</v>
      </c>
      <c r="CB15" s="26">
        <v>3</v>
      </c>
    </row>
    <row r="16" spans="1:80" x14ac:dyDescent="0.25">
      <c r="A16" s="27">
        <v>5</v>
      </c>
      <c r="B16" s="28" t="s">
        <v>34</v>
      </c>
      <c r="C16" s="29" t="s">
        <v>35</v>
      </c>
      <c r="D16" s="30" t="s">
        <v>33</v>
      </c>
      <c r="E16" s="31">
        <f>E15*10</f>
        <v>418.40000000000003</v>
      </c>
      <c r="F16" s="31"/>
      <c r="G16" s="32">
        <f>E16*F16</f>
        <v>0</v>
      </c>
      <c r="H16" s="33">
        <v>0</v>
      </c>
      <c r="I16" s="34">
        <f>E16*H16</f>
        <v>0</v>
      </c>
      <c r="J16" s="33">
        <v>0</v>
      </c>
      <c r="K16" s="34">
        <f>E16*J16</f>
        <v>0</v>
      </c>
      <c r="O16" s="26">
        <v>2</v>
      </c>
      <c r="AA16" s="3">
        <v>1</v>
      </c>
      <c r="AB16" s="3">
        <v>3</v>
      </c>
      <c r="AC16" s="3">
        <v>3</v>
      </c>
      <c r="AZ16" s="3">
        <v>1</v>
      </c>
      <c r="BA16" s="3">
        <f>IF(AZ16=1,G16,0)</f>
        <v>0</v>
      </c>
      <c r="BB16" s="3">
        <f>IF(AZ16=2,G16,0)</f>
        <v>0</v>
      </c>
      <c r="BC16" s="3">
        <f>IF(AZ16=3,G16,0)</f>
        <v>0</v>
      </c>
      <c r="BD16" s="3">
        <f>IF(AZ16=4,G16,0)</f>
        <v>0</v>
      </c>
      <c r="BE16" s="3">
        <f>IF(AZ16=5,G16,0)</f>
        <v>0</v>
      </c>
      <c r="CA16" s="26">
        <v>1</v>
      </c>
      <c r="CB16" s="26">
        <v>3</v>
      </c>
    </row>
    <row r="17" spans="1:80" x14ac:dyDescent="0.25">
      <c r="A17" s="27">
        <v>6</v>
      </c>
      <c r="B17" s="28" t="s">
        <v>36</v>
      </c>
      <c r="C17" s="29" t="s">
        <v>37</v>
      </c>
      <c r="D17" s="30" t="s">
        <v>33</v>
      </c>
      <c r="E17" s="31">
        <f>E15</f>
        <v>41.84</v>
      </c>
      <c r="F17" s="31"/>
      <c r="G17" s="32">
        <f>E17*F17</f>
        <v>0</v>
      </c>
      <c r="H17" s="33">
        <v>0</v>
      </c>
      <c r="I17" s="34">
        <f>E17*H17</f>
        <v>0</v>
      </c>
      <c r="J17" s="33">
        <v>0</v>
      </c>
      <c r="K17" s="34">
        <f>E17*J17</f>
        <v>0</v>
      </c>
      <c r="O17" s="26">
        <v>2</v>
      </c>
      <c r="AA17" s="3">
        <v>1</v>
      </c>
      <c r="AB17" s="3">
        <v>3</v>
      </c>
      <c r="AC17" s="3">
        <v>3</v>
      </c>
      <c r="AZ17" s="3">
        <v>1</v>
      </c>
      <c r="BA17" s="3">
        <f>IF(AZ17=1,G17,0)</f>
        <v>0</v>
      </c>
      <c r="BB17" s="3">
        <f>IF(AZ17=2,G17,0)</f>
        <v>0</v>
      </c>
      <c r="BC17" s="3">
        <f>IF(AZ17=3,G17,0)</f>
        <v>0</v>
      </c>
      <c r="BD17" s="3">
        <f>IF(AZ17=4,G17,0)</f>
        <v>0</v>
      </c>
      <c r="BE17" s="3">
        <f>IF(AZ17=5,G17,0)</f>
        <v>0</v>
      </c>
      <c r="CA17" s="26">
        <v>1</v>
      </c>
      <c r="CB17" s="26">
        <v>3</v>
      </c>
    </row>
    <row r="18" spans="1:80" x14ac:dyDescent="0.25">
      <c r="A18" s="27">
        <v>7</v>
      </c>
      <c r="B18" s="28" t="s">
        <v>38</v>
      </c>
      <c r="C18" s="29" t="s">
        <v>39</v>
      </c>
      <c r="D18" s="30" t="s">
        <v>33</v>
      </c>
      <c r="E18" s="31">
        <f>E15</f>
        <v>41.84</v>
      </c>
      <c r="F18" s="31"/>
      <c r="G18" s="32">
        <f>E18*F18</f>
        <v>0</v>
      </c>
      <c r="H18" s="33">
        <v>0</v>
      </c>
      <c r="I18" s="34">
        <f>E18*H18</f>
        <v>0</v>
      </c>
      <c r="J18" s="33">
        <v>0</v>
      </c>
      <c r="K18" s="34">
        <f>E18*J18</f>
        <v>0</v>
      </c>
      <c r="O18" s="26">
        <v>2</v>
      </c>
      <c r="AA18" s="3">
        <v>1</v>
      </c>
      <c r="AB18" s="3">
        <v>3</v>
      </c>
      <c r="AC18" s="3">
        <v>3</v>
      </c>
      <c r="AZ18" s="3">
        <v>1</v>
      </c>
      <c r="BA18" s="3">
        <f>IF(AZ18=1,G18,0)</f>
        <v>0</v>
      </c>
      <c r="BB18" s="3">
        <f>IF(AZ18=2,G18,0)</f>
        <v>0</v>
      </c>
      <c r="BC18" s="3">
        <f>IF(AZ18=3,G18,0)</f>
        <v>0</v>
      </c>
      <c r="BD18" s="3">
        <f>IF(AZ18=4,G18,0)</f>
        <v>0</v>
      </c>
      <c r="BE18" s="3">
        <f>IF(AZ18=5,G18,0)</f>
        <v>0</v>
      </c>
      <c r="CA18" s="26">
        <v>1</v>
      </c>
      <c r="CB18" s="26">
        <v>3</v>
      </c>
    </row>
    <row r="19" spans="1:80" x14ac:dyDescent="0.25">
      <c r="A19" s="35"/>
      <c r="B19" s="36" t="s">
        <v>17</v>
      </c>
      <c r="C19" s="37" t="s">
        <v>30</v>
      </c>
      <c r="D19" s="38"/>
      <c r="E19" s="39"/>
      <c r="F19" s="40"/>
      <c r="G19" s="41">
        <f>SUM(G14:G18)</f>
        <v>0</v>
      </c>
      <c r="H19" s="42"/>
      <c r="I19" s="43">
        <f>SUM(I14:I18)</f>
        <v>0</v>
      </c>
      <c r="J19" s="42"/>
      <c r="K19" s="43">
        <f>SUM(K14:K18)</f>
        <v>0</v>
      </c>
      <c r="O19" s="26">
        <v>4</v>
      </c>
      <c r="BA19" s="44">
        <f>SUM(BA14:BA18)</f>
        <v>0</v>
      </c>
      <c r="BB19" s="44">
        <f>SUM(BB14:BB18)</f>
        <v>0</v>
      </c>
      <c r="BC19" s="44">
        <f>SUM(BC14:BC18)</f>
        <v>0</v>
      </c>
      <c r="BD19" s="44">
        <f>SUM(BD14:BD18)</f>
        <v>0</v>
      </c>
      <c r="BE19" s="44">
        <f>SUM(BE14:BE18)</f>
        <v>0</v>
      </c>
    </row>
    <row r="20" spans="1:80" x14ac:dyDescent="0.25">
      <c r="A20" s="18" t="s">
        <v>16</v>
      </c>
      <c r="B20" s="19" t="s">
        <v>40</v>
      </c>
      <c r="C20" s="20" t="s">
        <v>41</v>
      </c>
      <c r="D20" s="21"/>
      <c r="E20" s="22"/>
      <c r="F20" s="22"/>
      <c r="G20" s="23"/>
      <c r="H20" s="24"/>
      <c r="I20" s="25"/>
      <c r="J20" s="24"/>
      <c r="K20" s="25"/>
      <c r="O20" s="26">
        <v>1</v>
      </c>
    </row>
    <row r="21" spans="1:80" x14ac:dyDescent="0.25">
      <c r="A21" s="27">
        <v>8</v>
      </c>
      <c r="B21" s="28" t="s">
        <v>43</v>
      </c>
      <c r="C21" s="29" t="s">
        <v>49</v>
      </c>
      <c r="D21" s="30" t="s">
        <v>24</v>
      </c>
      <c r="E21" s="31">
        <v>924</v>
      </c>
      <c r="F21" s="31"/>
      <c r="G21" s="32">
        <f>E21*F21</f>
        <v>0</v>
      </c>
      <c r="H21" s="33">
        <v>7.2099999999999997E-2</v>
      </c>
      <c r="I21" s="34">
        <f>E21*H21</f>
        <v>66.620400000000004</v>
      </c>
      <c r="J21" s="33">
        <v>0</v>
      </c>
      <c r="K21" s="34">
        <f>E21*J21</f>
        <v>0</v>
      </c>
      <c r="O21" s="26">
        <v>2</v>
      </c>
      <c r="AA21" s="3">
        <v>2</v>
      </c>
      <c r="AB21" s="3">
        <v>7</v>
      </c>
      <c r="AC21" s="3">
        <v>7</v>
      </c>
      <c r="AZ21" s="3">
        <v>2</v>
      </c>
      <c r="BA21" s="3">
        <f>IF(AZ21=1,G21,0)</f>
        <v>0</v>
      </c>
      <c r="BB21" s="3">
        <f>IF(AZ21=2,G21,0)</f>
        <v>0</v>
      </c>
      <c r="BC21" s="3">
        <f>IF(AZ21=3,G21,0)</f>
        <v>0</v>
      </c>
      <c r="BD21" s="3">
        <f>IF(AZ21=4,G21,0)</f>
        <v>0</v>
      </c>
      <c r="BE21" s="3">
        <f>IF(AZ21=5,G21,0)</f>
        <v>0</v>
      </c>
      <c r="CA21" s="26">
        <v>2</v>
      </c>
      <c r="CB21" s="26">
        <v>7</v>
      </c>
    </row>
    <row r="22" spans="1:80" x14ac:dyDescent="0.25">
      <c r="A22" s="27">
        <v>9</v>
      </c>
      <c r="B22" s="28" t="s">
        <v>51</v>
      </c>
      <c r="C22" s="29" t="s">
        <v>52</v>
      </c>
      <c r="D22" s="30" t="s">
        <v>53</v>
      </c>
      <c r="E22" s="31">
        <v>240</v>
      </c>
      <c r="F22" s="31"/>
      <c r="G22" s="32">
        <f>E22*F22</f>
        <v>0</v>
      </c>
      <c r="H22" s="33"/>
      <c r="I22" s="34"/>
      <c r="J22" s="33"/>
      <c r="K22" s="34"/>
      <c r="O22" s="26"/>
      <c r="CA22" s="26"/>
      <c r="CB22" s="26"/>
    </row>
    <row r="23" spans="1:80" x14ac:dyDescent="0.25">
      <c r="A23" s="27">
        <v>10</v>
      </c>
      <c r="B23" s="28" t="s">
        <v>50</v>
      </c>
      <c r="C23" s="51" t="s">
        <v>54</v>
      </c>
      <c r="D23" s="53" t="s">
        <v>53</v>
      </c>
      <c r="E23" s="52">
        <v>395</v>
      </c>
      <c r="F23" s="54"/>
      <c r="G23" s="32">
        <f>E23*F23</f>
        <v>0</v>
      </c>
      <c r="H23" s="33"/>
      <c r="I23" s="34"/>
      <c r="J23" s="33"/>
      <c r="K23" s="34"/>
      <c r="O23" s="26"/>
      <c r="CA23" s="26"/>
      <c r="CB23" s="26"/>
    </row>
    <row r="24" spans="1:80" x14ac:dyDescent="0.25">
      <c r="A24" s="27">
        <v>11</v>
      </c>
      <c r="B24" s="28" t="s">
        <v>44</v>
      </c>
      <c r="C24" s="29" t="s">
        <v>45</v>
      </c>
      <c r="D24" s="30" t="s">
        <v>1</v>
      </c>
      <c r="E24" s="31">
        <f>(SUM(G21:G23)/100)</f>
        <v>0</v>
      </c>
      <c r="F24" s="31"/>
      <c r="G24" s="32">
        <f>E24*F24</f>
        <v>0</v>
      </c>
      <c r="H24" s="33">
        <v>0</v>
      </c>
      <c r="I24" s="34">
        <f>E24*H24</f>
        <v>0</v>
      </c>
      <c r="J24" s="33"/>
      <c r="K24" s="34">
        <f>E24*J24</f>
        <v>0</v>
      </c>
      <c r="O24" s="26">
        <v>2</v>
      </c>
      <c r="AA24" s="3">
        <v>12</v>
      </c>
      <c r="AB24" s="3">
        <v>0</v>
      </c>
      <c r="AC24" s="3">
        <v>11</v>
      </c>
      <c r="AZ24" s="3">
        <v>2</v>
      </c>
      <c r="BA24" s="3">
        <f>IF(AZ24=1,G24,0)</f>
        <v>0</v>
      </c>
      <c r="BB24" s="3">
        <f>IF(AZ24=2,G24,0)</f>
        <v>0</v>
      </c>
      <c r="BC24" s="3">
        <f>IF(AZ24=3,G24,0)</f>
        <v>0</v>
      </c>
      <c r="BD24" s="3">
        <f>IF(AZ24=4,G24,0)</f>
        <v>0</v>
      </c>
      <c r="BE24" s="3">
        <f>IF(AZ24=5,G24,0)</f>
        <v>0</v>
      </c>
      <c r="CA24" s="26">
        <v>12</v>
      </c>
      <c r="CB24" s="26">
        <v>0</v>
      </c>
    </row>
    <row r="25" spans="1:80" ht="13.8" thickBot="1" x14ac:dyDescent="0.3">
      <c r="A25" s="35"/>
      <c r="B25" s="36" t="s">
        <v>17</v>
      </c>
      <c r="C25" s="37" t="s">
        <v>42</v>
      </c>
      <c r="D25" s="38"/>
      <c r="E25" s="39"/>
      <c r="F25" s="40"/>
      <c r="G25" s="49">
        <f>SUM(G20:G24)</f>
        <v>0</v>
      </c>
      <c r="H25" s="42"/>
      <c r="I25" s="43">
        <f>SUM(I20:I24)</f>
        <v>66.620400000000004</v>
      </c>
      <c r="J25" s="42"/>
      <c r="K25" s="43">
        <f>SUM(K20:K24)</f>
        <v>0</v>
      </c>
      <c r="O25" s="26">
        <v>4</v>
      </c>
      <c r="BA25" s="44">
        <f>SUM(BA20:BA24)</f>
        <v>0</v>
      </c>
      <c r="BB25" s="44">
        <f>SUM(BB20:BB24)</f>
        <v>0</v>
      </c>
      <c r="BC25" s="44">
        <f>SUM(BC20:BC24)</f>
        <v>0</v>
      </c>
      <c r="BD25" s="44">
        <f>SUM(BD20:BD24)</f>
        <v>0</v>
      </c>
      <c r="BE25" s="44">
        <f>SUM(BE20:BE24)</f>
        <v>0</v>
      </c>
    </row>
    <row r="26" spans="1:80" ht="13.8" thickBot="1" x14ac:dyDescent="0.3">
      <c r="E26" s="3"/>
      <c r="G26" s="50">
        <f>G9+G13+G19+G25</f>
        <v>0</v>
      </c>
    </row>
    <row r="27" spans="1:80" x14ac:dyDescent="0.25">
      <c r="E27" s="3"/>
    </row>
    <row r="28" spans="1:80" x14ac:dyDescent="0.25">
      <c r="E28" s="3"/>
    </row>
    <row r="29" spans="1:80" x14ac:dyDescent="0.25">
      <c r="E29" s="3"/>
    </row>
    <row r="30" spans="1:80" x14ac:dyDescent="0.25">
      <c r="E30" s="3"/>
    </row>
    <row r="31" spans="1:80" x14ac:dyDescent="0.25">
      <c r="E31" s="3"/>
    </row>
    <row r="32" spans="1:80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1:7" x14ac:dyDescent="0.25">
      <c r="E81" s="3"/>
    </row>
    <row r="82" spans="1:7" x14ac:dyDescent="0.25">
      <c r="E82" s="3"/>
    </row>
    <row r="83" spans="1:7" x14ac:dyDescent="0.25">
      <c r="E83" s="3"/>
    </row>
    <row r="84" spans="1:7" x14ac:dyDescent="0.25">
      <c r="A84" s="45"/>
      <c r="B84" s="45"/>
    </row>
    <row r="85" spans="1:7" x14ac:dyDescent="0.25">
      <c r="C85" s="46"/>
      <c r="D85" s="46"/>
      <c r="E85" s="47"/>
      <c r="F85" s="46"/>
      <c r="G85" s="48"/>
    </row>
    <row r="86" spans="1:7" x14ac:dyDescent="0.25">
      <c r="A86" s="45"/>
      <c r="B86" s="4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</vt:i4>
      </vt:variant>
    </vt:vector>
  </HeadingPairs>
  <TitlesOfParts>
    <vt:vector size="9" baseType="lpstr">
      <vt:lpstr>Krycí list</vt:lpstr>
      <vt:lpstr>SO 02 I202.0201 Pol</vt:lpstr>
      <vt:lpstr>'Krycí list'!CenaCelkemVypocet</vt:lpstr>
      <vt:lpstr>Mena</vt:lpstr>
      <vt:lpstr>'SO 02 I202.0201 Pol'!Názvy_tisku</vt:lpstr>
      <vt:lpstr>'SO 02 I202.0201 Pol'!Oblast_tisku</vt:lpstr>
      <vt:lpstr>'Krycí list'!SazbaDPH1</vt:lpstr>
      <vt:lpstr>'Krycí list'!SazbaDPH2</vt:lpstr>
      <vt:lpstr>ZakladDPHZakl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</dc:creator>
  <cp:lastModifiedBy>NTB_191010</cp:lastModifiedBy>
  <cp:lastPrinted>2021-11-10T13:21:44Z</cp:lastPrinted>
  <dcterms:created xsi:type="dcterms:W3CDTF">2021-07-12T07:16:41Z</dcterms:created>
  <dcterms:modified xsi:type="dcterms:W3CDTF">2022-05-24T12:33:25Z</dcterms:modified>
</cp:coreProperties>
</file>