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iconsulting365.sharepoint.com/sites/Klienti/Sdilene dokumenty/F/Frigoexim/Kateřina Sejková/10. kolo - Frigoexim/10_VŘ přístavba C10/pracovní/"/>
    </mc:Choice>
  </mc:AlternateContent>
  <xr:revisionPtr revIDLastSave="0" documentId="11_C04068A9822B3737993DED9569E2391F4F3BAF74" xr6:coauthVersionLast="47" xr6:coauthVersionMax="47" xr10:uidLastSave="{00000000-0000-0000-0000-000000000000}"/>
  <bookViews>
    <workbookView xWindow="5160" yWindow="1905" windowWidth="17130" windowHeight="16830" xr2:uid="{00000000-000D-0000-FFFF-FFFF00000000}"/>
  </bookViews>
  <sheets>
    <sheet name="Rekapitulace stavby" sheetId="1" r:id="rId1"/>
    <sheet name="1 - stavební část" sheetId="2" r:id="rId2"/>
    <sheet name="2 - elektroinstalace" sheetId="3" r:id="rId3"/>
    <sheet name="3 - EPS" sheetId="4" r:id="rId4"/>
    <sheet name="4 - podlahové vytápění" sheetId="5" r:id="rId5"/>
    <sheet name="5 - vodovod" sheetId="6" r:id="rId6"/>
    <sheet name="6 - hlavní komponenty" sheetId="7" r:id="rId7"/>
    <sheet name="7 - armatury" sheetId="8" r:id="rId8"/>
    <sheet name="8 - potrubí" sheetId="9" r:id="rId9"/>
    <sheet name="9 - ostatní materiály a ú..." sheetId="10" r:id="rId10"/>
    <sheet name="99 - vedlejší a ostatní n..." sheetId="11" r:id="rId11"/>
    <sheet name="Pokyny pro vyplnění" sheetId="12" r:id="rId12"/>
  </sheets>
  <definedNames>
    <definedName name="_xlnm._FilterDatabase" localSheetId="1" hidden="1">'1 - stavební část'!$C$102:$K$1070</definedName>
    <definedName name="_xlnm._FilterDatabase" localSheetId="2" hidden="1">'2 - elektroinstalace'!$C$84:$K$164</definedName>
    <definedName name="_xlnm._FilterDatabase" localSheetId="3" hidden="1">'3 - EPS'!$C$80:$K$178</definedName>
    <definedName name="_xlnm._FilterDatabase" localSheetId="4" hidden="1">'4 - podlahové vytápění'!$C$84:$K$136</definedName>
    <definedName name="_xlnm._FilterDatabase" localSheetId="5" hidden="1">'5 - vodovod'!$C$81:$K$114</definedName>
    <definedName name="_xlnm._FilterDatabase" localSheetId="6" hidden="1">'6 - hlavní komponenty'!$C$78:$K$86</definedName>
    <definedName name="_xlnm._FilterDatabase" localSheetId="7" hidden="1">'7 - armatury'!$C$88:$K$325</definedName>
    <definedName name="_xlnm._FilterDatabase" localSheetId="8" hidden="1">'8 - potrubí'!$C$111:$K$198</definedName>
    <definedName name="_xlnm._FilterDatabase" localSheetId="9" hidden="1">'9 - ostatní materiály a ú...'!$C$80:$K$114</definedName>
    <definedName name="_xlnm._FilterDatabase" localSheetId="10" hidden="1">'99 - vedlejší a ostatní n...'!$C$80:$K$85</definedName>
    <definedName name="_xlnm.Print_Titles" localSheetId="1">'1 - stavební část'!$102:$102</definedName>
    <definedName name="_xlnm.Print_Titles" localSheetId="2">'2 - elektroinstalace'!$84:$84</definedName>
    <definedName name="_xlnm.Print_Titles" localSheetId="3">'3 - EPS'!$80:$80</definedName>
    <definedName name="_xlnm.Print_Titles" localSheetId="4">'4 - podlahové vytápění'!$84:$84</definedName>
    <definedName name="_xlnm.Print_Titles" localSheetId="5">'5 - vodovod'!$81:$81</definedName>
    <definedName name="_xlnm.Print_Titles" localSheetId="6">'6 - hlavní komponenty'!$78:$78</definedName>
    <definedName name="_xlnm.Print_Titles" localSheetId="7">'7 - armatury'!$88:$88</definedName>
    <definedName name="_xlnm.Print_Titles" localSheetId="8">'8 - potrubí'!$111:$111</definedName>
    <definedName name="_xlnm.Print_Titles" localSheetId="9">'9 - ostatní materiály a ú...'!$80:$80</definedName>
    <definedName name="_xlnm.Print_Titles" localSheetId="10">'99 - vedlejší a ostatní n...'!$80:$80</definedName>
    <definedName name="_xlnm.Print_Titles" localSheetId="0">'Rekapitulace stavby'!$52:$52</definedName>
    <definedName name="_xlnm.Print_Area" localSheetId="1">'1 - stavební část'!$C$4:$J$39,'1 - stavební část'!$C$45:$J$84,'1 - stavební část'!$C$90:$K$1070</definedName>
    <definedName name="_xlnm.Print_Area" localSheetId="2">'2 - elektroinstalace'!$C$4:$J$39,'2 - elektroinstalace'!$C$45:$J$66,'2 - elektroinstalace'!$C$72:$K$164</definedName>
    <definedName name="_xlnm.Print_Area" localSheetId="3">'3 - EPS'!$C$4:$J$39,'3 - EPS'!$C$45:$J$62,'3 - EPS'!$C$68:$K$178</definedName>
    <definedName name="_xlnm.Print_Area" localSheetId="4">'4 - podlahové vytápění'!$C$4:$J$39,'4 - podlahové vytápění'!$C$45:$J$66,'4 - podlahové vytápění'!$C$72:$K$136</definedName>
    <definedName name="_xlnm.Print_Area" localSheetId="5">'5 - vodovod'!$C$4:$J$39,'5 - vodovod'!$C$45:$J$63,'5 - vodovod'!$C$69:$K$114</definedName>
    <definedName name="_xlnm.Print_Area" localSheetId="6">'6 - hlavní komponenty'!$C$4:$J$39,'6 - hlavní komponenty'!$C$45:$J$60,'6 - hlavní komponenty'!$C$66:$K$86</definedName>
    <definedName name="_xlnm.Print_Area" localSheetId="7">'7 - armatury'!$C$4:$J$39,'7 - armatury'!$C$45:$J$70,'7 - armatury'!$C$76:$K$325</definedName>
    <definedName name="_xlnm.Print_Area" localSheetId="8">'8 - potrubí'!$C$4:$J$39,'8 - potrubí'!$C$45:$J$93,'8 - potrubí'!$C$99:$K$198</definedName>
    <definedName name="_xlnm.Print_Area" localSheetId="9">'9 - ostatní materiály a ú...'!$C$4:$J$39,'9 - ostatní materiály a ú...'!$C$45:$J$62,'9 - ostatní materiály a ú...'!$C$68:$K$114</definedName>
    <definedName name="_xlnm.Print_Area" localSheetId="10">'99 - vedlejší a ostatní n...'!$C$4:$J$39,'99 - vedlejší a ostatní n...'!$C$45:$J$62,'99 - vedlejší a ostatní n...'!$C$68:$K$85</definedName>
    <definedName name="_xlnm.Print_Area" localSheetId="11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1" l="1"/>
  <c r="J36" i="11"/>
  <c r="AY64" i="1" s="1"/>
  <c r="J35" i="11"/>
  <c r="AX64" i="1" s="1"/>
  <c r="BI84" i="11"/>
  <c r="BH84" i="11"/>
  <c r="BG84" i="11"/>
  <c r="BF84" i="11"/>
  <c r="T84" i="11"/>
  <c r="T83" i="11"/>
  <c r="T82" i="11"/>
  <c r="T81" i="11" s="1"/>
  <c r="R84" i="11"/>
  <c r="R83" i="11" s="1"/>
  <c r="R82" i="11" s="1"/>
  <c r="R81" i="11" s="1"/>
  <c r="P84" i="11"/>
  <c r="P83" i="11"/>
  <c r="P82" i="11"/>
  <c r="P81" i="11" s="1"/>
  <c r="AU64" i="1" s="1"/>
  <c r="F75" i="11"/>
  <c r="E73" i="11"/>
  <c r="F52" i="11"/>
  <c r="E50" i="11"/>
  <c r="J24" i="11"/>
  <c r="E24" i="11"/>
  <c r="J55" i="11" s="1"/>
  <c r="J23" i="11"/>
  <c r="J21" i="11"/>
  <c r="E21" i="11"/>
  <c r="J77" i="11" s="1"/>
  <c r="J20" i="11"/>
  <c r="J18" i="11"/>
  <c r="E18" i="11"/>
  <c r="F78" i="11" s="1"/>
  <c r="J17" i="11"/>
  <c r="J15" i="11"/>
  <c r="E15" i="11"/>
  <c r="F54" i="11" s="1"/>
  <c r="J14" i="11"/>
  <c r="J12" i="11"/>
  <c r="J75" i="11"/>
  <c r="E7" i="11"/>
  <c r="E48" i="11"/>
  <c r="J37" i="10"/>
  <c r="J36" i="10"/>
  <c r="AY63" i="1" s="1"/>
  <c r="J35" i="10"/>
  <c r="AX63" i="1"/>
  <c r="BI114" i="10"/>
  <c r="BH114" i="10"/>
  <c r="BG114" i="10"/>
  <c r="BF114" i="10"/>
  <c r="T114" i="10"/>
  <c r="R114" i="10"/>
  <c r="P114" i="10"/>
  <c r="BI113" i="10"/>
  <c r="BH113" i="10"/>
  <c r="BG113" i="10"/>
  <c r="BF113" i="10"/>
  <c r="T113" i="10"/>
  <c r="R113" i="10"/>
  <c r="P113" i="10"/>
  <c r="BI112" i="10"/>
  <c r="BH112" i="10"/>
  <c r="BG112" i="10"/>
  <c r="BF112" i="10"/>
  <c r="T112" i="10"/>
  <c r="R112" i="10"/>
  <c r="P112" i="10"/>
  <c r="BI111" i="10"/>
  <c r="BH111" i="10"/>
  <c r="BG111" i="10"/>
  <c r="BF111" i="10"/>
  <c r="T111" i="10"/>
  <c r="R111" i="10"/>
  <c r="P111" i="10"/>
  <c r="BI110" i="10"/>
  <c r="BH110" i="10"/>
  <c r="BG110" i="10"/>
  <c r="BF110" i="10"/>
  <c r="T110" i="10"/>
  <c r="R110" i="10"/>
  <c r="P110" i="10"/>
  <c r="BI109" i="10"/>
  <c r="BH109" i="10"/>
  <c r="BG109" i="10"/>
  <c r="BF109" i="10"/>
  <c r="T109" i="10"/>
  <c r="R109" i="10"/>
  <c r="P109" i="10"/>
  <c r="BI108" i="10"/>
  <c r="BH108" i="10"/>
  <c r="BG108" i="10"/>
  <c r="BF108" i="10"/>
  <c r="T108" i="10"/>
  <c r="R108" i="10"/>
  <c r="P108" i="10"/>
  <c r="BI107" i="10"/>
  <c r="BH107" i="10"/>
  <c r="BG107" i="10"/>
  <c r="BF107" i="10"/>
  <c r="T107" i="10"/>
  <c r="R107" i="10"/>
  <c r="P107" i="10"/>
  <c r="BI106" i="10"/>
  <c r="BH106" i="10"/>
  <c r="BG106" i="10"/>
  <c r="BF106" i="10"/>
  <c r="T106" i="10"/>
  <c r="R106" i="10"/>
  <c r="P106" i="10"/>
  <c r="BI105" i="10"/>
  <c r="BH105" i="10"/>
  <c r="BG105" i="10"/>
  <c r="BF105" i="10"/>
  <c r="T105" i="10"/>
  <c r="R105" i="10"/>
  <c r="P105" i="10"/>
  <c r="BI104" i="10"/>
  <c r="BH104" i="10"/>
  <c r="BG104" i="10"/>
  <c r="BF104" i="10"/>
  <c r="T104" i="10"/>
  <c r="R104" i="10"/>
  <c r="P104" i="10"/>
  <c r="BI103" i="10"/>
  <c r="BH103" i="10"/>
  <c r="BG103" i="10"/>
  <c r="BF103" i="10"/>
  <c r="T103" i="10"/>
  <c r="R103" i="10"/>
  <c r="P103" i="10"/>
  <c r="BI102" i="10"/>
  <c r="BH102" i="10"/>
  <c r="BG102" i="10"/>
  <c r="BF102" i="10"/>
  <c r="T102" i="10"/>
  <c r="R102" i="10"/>
  <c r="P102" i="10"/>
  <c r="BI101" i="10"/>
  <c r="BH101" i="10"/>
  <c r="BG101" i="10"/>
  <c r="BF101" i="10"/>
  <c r="T101" i="10"/>
  <c r="R101" i="10"/>
  <c r="P101" i="10"/>
  <c r="BI99" i="10"/>
  <c r="BH99" i="10"/>
  <c r="BG99" i="10"/>
  <c r="BF99" i="10"/>
  <c r="T99" i="10"/>
  <c r="R99" i="10"/>
  <c r="P99" i="10"/>
  <c r="BI98" i="10"/>
  <c r="BH98" i="10"/>
  <c r="BG98" i="10"/>
  <c r="BF98" i="10"/>
  <c r="T98" i="10"/>
  <c r="R98" i="10"/>
  <c r="P98" i="10"/>
  <c r="BI97" i="10"/>
  <c r="BH97" i="10"/>
  <c r="BG97" i="10"/>
  <c r="BF97" i="10"/>
  <c r="T97" i="10"/>
  <c r="R97" i="10"/>
  <c r="P97" i="10"/>
  <c r="BI96" i="10"/>
  <c r="BH96" i="10"/>
  <c r="BG96" i="10"/>
  <c r="BF96" i="10"/>
  <c r="T96" i="10"/>
  <c r="R96" i="10"/>
  <c r="P96" i="10"/>
  <c r="BI95" i="10"/>
  <c r="BH95" i="10"/>
  <c r="BG95" i="10"/>
  <c r="BF95" i="10"/>
  <c r="T95" i="10"/>
  <c r="R95" i="10"/>
  <c r="P95" i="10"/>
  <c r="BI94" i="10"/>
  <c r="BH94" i="10"/>
  <c r="BG94" i="10"/>
  <c r="BF94" i="10"/>
  <c r="T94" i="10"/>
  <c r="R94" i="10"/>
  <c r="P94" i="10"/>
  <c r="BI93" i="10"/>
  <c r="BH93" i="10"/>
  <c r="BG93" i="10"/>
  <c r="BF93" i="10"/>
  <c r="T93" i="10"/>
  <c r="R93" i="10"/>
  <c r="P93" i="10"/>
  <c r="BI92" i="10"/>
  <c r="BH92" i="10"/>
  <c r="BG92" i="10"/>
  <c r="BF92" i="10"/>
  <c r="T92" i="10"/>
  <c r="R92" i="10"/>
  <c r="P92" i="10"/>
  <c r="BI91" i="10"/>
  <c r="BH91" i="10"/>
  <c r="BG91" i="10"/>
  <c r="BF91" i="10"/>
  <c r="T91" i="10"/>
  <c r="R91" i="10"/>
  <c r="P91" i="10"/>
  <c r="BI90" i="10"/>
  <c r="BH90" i="10"/>
  <c r="BG90" i="10"/>
  <c r="BF90" i="10"/>
  <c r="T90" i="10"/>
  <c r="R90" i="10"/>
  <c r="P90" i="10"/>
  <c r="BI89" i="10"/>
  <c r="BH89" i="10"/>
  <c r="BG89" i="10"/>
  <c r="BF89" i="10"/>
  <c r="T89" i="10"/>
  <c r="R89" i="10"/>
  <c r="P89" i="10"/>
  <c r="BI88" i="10"/>
  <c r="BH88" i="10"/>
  <c r="BG88" i="10"/>
  <c r="BF88" i="10"/>
  <c r="T88" i="10"/>
  <c r="R88" i="10"/>
  <c r="P88" i="10"/>
  <c r="BI87" i="10"/>
  <c r="BH87" i="10"/>
  <c r="BG87" i="10"/>
  <c r="BF87" i="10"/>
  <c r="T87" i="10"/>
  <c r="R87" i="10"/>
  <c r="P87" i="10"/>
  <c r="BI86" i="10"/>
  <c r="BH86" i="10"/>
  <c r="BG86" i="10"/>
  <c r="BF86" i="10"/>
  <c r="T86" i="10"/>
  <c r="R86" i="10"/>
  <c r="P86" i="10"/>
  <c r="BI85" i="10"/>
  <c r="BH85" i="10"/>
  <c r="BG85" i="10"/>
  <c r="BF85" i="10"/>
  <c r="T85" i="10"/>
  <c r="R85" i="10"/>
  <c r="P85" i="10"/>
  <c r="BI84" i="10"/>
  <c r="BH84" i="10"/>
  <c r="BG84" i="10"/>
  <c r="BF84" i="10"/>
  <c r="T84" i="10"/>
  <c r="R84" i="10"/>
  <c r="P84" i="10"/>
  <c r="BI83" i="10"/>
  <c r="BH83" i="10"/>
  <c r="BG83" i="10"/>
  <c r="BF83" i="10"/>
  <c r="T83" i="10"/>
  <c r="R83" i="10"/>
  <c r="P83" i="10"/>
  <c r="F75" i="10"/>
  <c r="E73" i="10"/>
  <c r="F52" i="10"/>
  <c r="E50" i="10"/>
  <c r="J24" i="10"/>
  <c r="E24" i="10"/>
  <c r="J55" i="10" s="1"/>
  <c r="J23" i="10"/>
  <c r="J21" i="10"/>
  <c r="E21" i="10"/>
  <c r="J54" i="10" s="1"/>
  <c r="J20" i="10"/>
  <c r="J18" i="10"/>
  <c r="E18" i="10"/>
  <c r="F78" i="10" s="1"/>
  <c r="J17" i="10"/>
  <c r="J15" i="10"/>
  <c r="E15" i="10"/>
  <c r="F77" i="10" s="1"/>
  <c r="J14" i="10"/>
  <c r="J12" i="10"/>
  <c r="J75" i="10"/>
  <c r="E7" i="10"/>
  <c r="E71" i="10"/>
  <c r="J192" i="9"/>
  <c r="J91" i="9" s="1"/>
  <c r="J179" i="9"/>
  <c r="J86" i="9" s="1"/>
  <c r="J166" i="9"/>
  <c r="J153" i="9"/>
  <c r="J140" i="9"/>
  <c r="J127" i="9"/>
  <c r="J114" i="9"/>
  <c r="T113" i="9"/>
  <c r="R113" i="9"/>
  <c r="P113" i="9"/>
  <c r="BK113" i="9"/>
  <c r="J113" i="9"/>
  <c r="J60" i="9" s="1"/>
  <c r="J37" i="9"/>
  <c r="J36" i="9"/>
  <c r="AY62" i="1"/>
  <c r="J35" i="9"/>
  <c r="AX62" i="1"/>
  <c r="BI198" i="9"/>
  <c r="BH198" i="9"/>
  <c r="BG198" i="9"/>
  <c r="BF198" i="9"/>
  <c r="T198" i="9"/>
  <c r="R198" i="9"/>
  <c r="P198" i="9"/>
  <c r="BI196" i="9"/>
  <c r="BH196" i="9"/>
  <c r="BG196" i="9"/>
  <c r="BF196" i="9"/>
  <c r="T196" i="9"/>
  <c r="R196" i="9"/>
  <c r="P196" i="9"/>
  <c r="BI195" i="9"/>
  <c r="BH195" i="9"/>
  <c r="BG195" i="9"/>
  <c r="BF195" i="9"/>
  <c r="T195" i="9"/>
  <c r="R195" i="9"/>
  <c r="P195" i="9"/>
  <c r="BI194" i="9"/>
  <c r="BH194" i="9"/>
  <c r="BG194" i="9"/>
  <c r="BF194" i="9"/>
  <c r="T194" i="9"/>
  <c r="R194" i="9"/>
  <c r="P194" i="9"/>
  <c r="BI190" i="9"/>
  <c r="BH190" i="9"/>
  <c r="BG190" i="9"/>
  <c r="BF190" i="9"/>
  <c r="T190" i="9"/>
  <c r="T189" i="9" s="1"/>
  <c r="R190" i="9"/>
  <c r="R189" i="9" s="1"/>
  <c r="P190" i="9"/>
  <c r="P189" i="9" s="1"/>
  <c r="BI187" i="9"/>
  <c r="BH187" i="9"/>
  <c r="BG187" i="9"/>
  <c r="BF187" i="9"/>
  <c r="T187" i="9"/>
  <c r="T186" i="9" s="1"/>
  <c r="R187" i="9"/>
  <c r="R186" i="9" s="1"/>
  <c r="P187" i="9"/>
  <c r="P186" i="9" s="1"/>
  <c r="BI184" i="9"/>
  <c r="BH184" i="9"/>
  <c r="BG184" i="9"/>
  <c r="BF184" i="9"/>
  <c r="T184" i="9"/>
  <c r="T183" i="9" s="1"/>
  <c r="R184" i="9"/>
  <c r="R183" i="9" s="1"/>
  <c r="P184" i="9"/>
  <c r="P183" i="9" s="1"/>
  <c r="BI181" i="9"/>
  <c r="BH181" i="9"/>
  <c r="BG181" i="9"/>
  <c r="BF181" i="9"/>
  <c r="T181" i="9"/>
  <c r="T180" i="9" s="1"/>
  <c r="R181" i="9"/>
  <c r="R180" i="9" s="1"/>
  <c r="P181" i="9"/>
  <c r="P180" i="9" s="1"/>
  <c r="BI177" i="9"/>
  <c r="BH177" i="9"/>
  <c r="BG177" i="9"/>
  <c r="BF177" i="9"/>
  <c r="T177" i="9"/>
  <c r="T176" i="9"/>
  <c r="R177" i="9"/>
  <c r="R176" i="9"/>
  <c r="P177" i="9"/>
  <c r="P176" i="9"/>
  <c r="BI174" i="9"/>
  <c r="BH174" i="9"/>
  <c r="BG174" i="9"/>
  <c r="BF174" i="9"/>
  <c r="T174" i="9"/>
  <c r="T173" i="9"/>
  <c r="R174" i="9"/>
  <c r="R173" i="9"/>
  <c r="P174" i="9"/>
  <c r="P173" i="9"/>
  <c r="BI171" i="9"/>
  <c r="BH171" i="9"/>
  <c r="BG171" i="9"/>
  <c r="BF171" i="9"/>
  <c r="T171" i="9"/>
  <c r="T170" i="9"/>
  <c r="R171" i="9"/>
  <c r="R170" i="9"/>
  <c r="P171" i="9"/>
  <c r="P170" i="9"/>
  <c r="BI168" i="9"/>
  <c r="BH168" i="9"/>
  <c r="BG168" i="9"/>
  <c r="BF168" i="9"/>
  <c r="T168" i="9"/>
  <c r="T167" i="9"/>
  <c r="R168" i="9"/>
  <c r="R167" i="9"/>
  <c r="P168" i="9"/>
  <c r="P167" i="9"/>
  <c r="J81" i="9"/>
  <c r="BI164" i="9"/>
  <c r="BH164" i="9"/>
  <c r="BG164" i="9"/>
  <c r="BF164" i="9"/>
  <c r="T164" i="9"/>
  <c r="T163" i="9" s="1"/>
  <c r="R164" i="9"/>
  <c r="R163" i="9" s="1"/>
  <c r="P164" i="9"/>
  <c r="P163" i="9" s="1"/>
  <c r="BI161" i="9"/>
  <c r="BH161" i="9"/>
  <c r="BG161" i="9"/>
  <c r="BF161" i="9"/>
  <c r="T161" i="9"/>
  <c r="T160" i="9" s="1"/>
  <c r="R161" i="9"/>
  <c r="R160" i="9" s="1"/>
  <c r="P161" i="9"/>
  <c r="P160" i="9" s="1"/>
  <c r="BI158" i="9"/>
  <c r="BH158" i="9"/>
  <c r="BG158" i="9"/>
  <c r="BF158" i="9"/>
  <c r="T158" i="9"/>
  <c r="T157" i="9" s="1"/>
  <c r="R158" i="9"/>
  <c r="R157" i="9" s="1"/>
  <c r="P158" i="9"/>
  <c r="P157" i="9" s="1"/>
  <c r="BI155" i="9"/>
  <c r="BH155" i="9"/>
  <c r="BG155" i="9"/>
  <c r="BF155" i="9"/>
  <c r="T155" i="9"/>
  <c r="T154" i="9" s="1"/>
  <c r="R155" i="9"/>
  <c r="R154" i="9" s="1"/>
  <c r="P155" i="9"/>
  <c r="P154" i="9" s="1"/>
  <c r="J76" i="9"/>
  <c r="BI151" i="9"/>
  <c r="BH151" i="9"/>
  <c r="BG151" i="9"/>
  <c r="BF151" i="9"/>
  <c r="T151" i="9"/>
  <c r="T150" i="9"/>
  <c r="R151" i="9"/>
  <c r="R150" i="9"/>
  <c r="P151" i="9"/>
  <c r="P150" i="9"/>
  <c r="BI148" i="9"/>
  <c r="BH148" i="9"/>
  <c r="BG148" i="9"/>
  <c r="BF148" i="9"/>
  <c r="T148" i="9"/>
  <c r="T147" i="9"/>
  <c r="R148" i="9"/>
  <c r="R147" i="9"/>
  <c r="P148" i="9"/>
  <c r="P147" i="9"/>
  <c r="BI145" i="9"/>
  <c r="BH145" i="9"/>
  <c r="BG145" i="9"/>
  <c r="BF145" i="9"/>
  <c r="T145" i="9"/>
  <c r="T144" i="9"/>
  <c r="R145" i="9"/>
  <c r="R144" i="9"/>
  <c r="P145" i="9"/>
  <c r="P144" i="9"/>
  <c r="BI142" i="9"/>
  <c r="BH142" i="9"/>
  <c r="BG142" i="9"/>
  <c r="BF142" i="9"/>
  <c r="T142" i="9"/>
  <c r="T141" i="9"/>
  <c r="R142" i="9"/>
  <c r="R141" i="9"/>
  <c r="P142" i="9"/>
  <c r="P141" i="9"/>
  <c r="J71" i="9"/>
  <c r="BI138" i="9"/>
  <c r="BH138" i="9"/>
  <c r="BG138" i="9"/>
  <c r="BF138" i="9"/>
  <c r="T138" i="9"/>
  <c r="T137" i="9" s="1"/>
  <c r="R138" i="9"/>
  <c r="R137" i="9" s="1"/>
  <c r="P138" i="9"/>
  <c r="P137" i="9" s="1"/>
  <c r="BI135" i="9"/>
  <c r="BH135" i="9"/>
  <c r="BG135" i="9"/>
  <c r="BF135" i="9"/>
  <c r="T135" i="9"/>
  <c r="T134" i="9" s="1"/>
  <c r="R135" i="9"/>
  <c r="R134" i="9" s="1"/>
  <c r="P135" i="9"/>
  <c r="P134" i="9" s="1"/>
  <c r="BI132" i="9"/>
  <c r="BH132" i="9"/>
  <c r="BG132" i="9"/>
  <c r="BF132" i="9"/>
  <c r="T132" i="9"/>
  <c r="T131" i="9" s="1"/>
  <c r="R132" i="9"/>
  <c r="R131" i="9" s="1"/>
  <c r="P132" i="9"/>
  <c r="P131" i="9" s="1"/>
  <c r="BI129" i="9"/>
  <c r="BH129" i="9"/>
  <c r="BG129" i="9"/>
  <c r="BF129" i="9"/>
  <c r="T129" i="9"/>
  <c r="T128" i="9" s="1"/>
  <c r="R129" i="9"/>
  <c r="R128" i="9" s="1"/>
  <c r="P129" i="9"/>
  <c r="P128" i="9" s="1"/>
  <c r="J66" i="9"/>
  <c r="BI125" i="9"/>
  <c r="BH125" i="9"/>
  <c r="BG125" i="9"/>
  <c r="BF125" i="9"/>
  <c r="T125" i="9"/>
  <c r="T124" i="9"/>
  <c r="R125" i="9"/>
  <c r="R124" i="9"/>
  <c r="P125" i="9"/>
  <c r="P124" i="9"/>
  <c r="BI122" i="9"/>
  <c r="BH122" i="9"/>
  <c r="BG122" i="9"/>
  <c r="BF122" i="9"/>
  <c r="T122" i="9"/>
  <c r="T121" i="9"/>
  <c r="R122" i="9"/>
  <c r="R121" i="9"/>
  <c r="P122" i="9"/>
  <c r="P121" i="9"/>
  <c r="BI119" i="9"/>
  <c r="BH119" i="9"/>
  <c r="BG119" i="9"/>
  <c r="BF119" i="9"/>
  <c r="T119" i="9"/>
  <c r="T118" i="9"/>
  <c r="R119" i="9"/>
  <c r="R118" i="9"/>
  <c r="P119" i="9"/>
  <c r="P118" i="9"/>
  <c r="BI116" i="9"/>
  <c r="BH116" i="9"/>
  <c r="BG116" i="9"/>
  <c r="BF116" i="9"/>
  <c r="T116" i="9"/>
  <c r="T115" i="9"/>
  <c r="R116" i="9"/>
  <c r="R115" i="9"/>
  <c r="P116" i="9"/>
  <c r="P115" i="9"/>
  <c r="J61" i="9"/>
  <c r="F106" i="9"/>
  <c r="E104" i="9"/>
  <c r="F52" i="9"/>
  <c r="E50" i="9"/>
  <c r="J24" i="9"/>
  <c r="E24" i="9"/>
  <c r="J55" i="9"/>
  <c r="J23" i="9"/>
  <c r="J21" i="9"/>
  <c r="E21" i="9"/>
  <c r="J108" i="9"/>
  <c r="J20" i="9"/>
  <c r="J18" i="9"/>
  <c r="E18" i="9"/>
  <c r="F55" i="9"/>
  <c r="J17" i="9"/>
  <c r="J15" i="9"/>
  <c r="E15" i="9"/>
  <c r="F108" i="9"/>
  <c r="J14" i="9"/>
  <c r="J12" i="9"/>
  <c r="J106" i="9" s="1"/>
  <c r="E7" i="9"/>
  <c r="E102" i="9" s="1"/>
  <c r="J37" i="8"/>
  <c r="J36" i="8"/>
  <c r="AY61" i="1"/>
  <c r="J35" i="8"/>
  <c r="AX61" i="1"/>
  <c r="BI317" i="8"/>
  <c r="BH317" i="8"/>
  <c r="BG317" i="8"/>
  <c r="BF317" i="8"/>
  <c r="T317" i="8"/>
  <c r="R317" i="8"/>
  <c r="P317" i="8"/>
  <c r="BI308" i="8"/>
  <c r="BH308" i="8"/>
  <c r="BG308" i="8"/>
  <c r="BF308" i="8"/>
  <c r="T308" i="8"/>
  <c r="R308" i="8"/>
  <c r="P308" i="8"/>
  <c r="BI299" i="8"/>
  <c r="BH299" i="8"/>
  <c r="BG299" i="8"/>
  <c r="BF299" i="8"/>
  <c r="T299" i="8"/>
  <c r="R299" i="8"/>
  <c r="P299" i="8"/>
  <c r="BI291" i="8"/>
  <c r="BH291" i="8"/>
  <c r="BG291" i="8"/>
  <c r="BF291" i="8"/>
  <c r="T291" i="8"/>
  <c r="R291" i="8"/>
  <c r="P291" i="8"/>
  <c r="BI283" i="8"/>
  <c r="BH283" i="8"/>
  <c r="BG283" i="8"/>
  <c r="BF283" i="8"/>
  <c r="T283" i="8"/>
  <c r="R283" i="8"/>
  <c r="P283" i="8"/>
  <c r="BI275" i="8"/>
  <c r="BH275" i="8"/>
  <c r="BG275" i="8"/>
  <c r="BF275" i="8"/>
  <c r="T275" i="8"/>
  <c r="R275" i="8"/>
  <c r="P275" i="8"/>
  <c r="BI267" i="8"/>
  <c r="BH267" i="8"/>
  <c r="BG267" i="8"/>
  <c r="BF267" i="8"/>
  <c r="T267" i="8"/>
  <c r="R267" i="8"/>
  <c r="P267" i="8"/>
  <c r="BI258" i="8"/>
  <c r="BH258" i="8"/>
  <c r="BG258" i="8"/>
  <c r="BF258" i="8"/>
  <c r="T258" i="8"/>
  <c r="R258" i="8"/>
  <c r="P258" i="8"/>
  <c r="BI250" i="8"/>
  <c r="BH250" i="8"/>
  <c r="BG250" i="8"/>
  <c r="BF250" i="8"/>
  <c r="T250" i="8"/>
  <c r="R250" i="8"/>
  <c r="P250" i="8"/>
  <c r="BI242" i="8"/>
  <c r="BH242" i="8"/>
  <c r="BG242" i="8"/>
  <c r="BF242" i="8"/>
  <c r="T242" i="8"/>
  <c r="R242" i="8"/>
  <c r="P242" i="8"/>
  <c r="BI233" i="8"/>
  <c r="BH233" i="8"/>
  <c r="BG233" i="8"/>
  <c r="BF233" i="8"/>
  <c r="T233" i="8"/>
  <c r="R233" i="8"/>
  <c r="P233" i="8"/>
  <c r="BI225" i="8"/>
  <c r="BH225" i="8"/>
  <c r="BG225" i="8"/>
  <c r="BF225" i="8"/>
  <c r="T225" i="8"/>
  <c r="R225" i="8"/>
  <c r="P225" i="8"/>
  <c r="BI217" i="8"/>
  <c r="BH217" i="8"/>
  <c r="BG217" i="8"/>
  <c r="BF217" i="8"/>
  <c r="T217" i="8"/>
  <c r="R217" i="8"/>
  <c r="P217" i="8"/>
  <c r="BI208" i="8"/>
  <c r="BH208" i="8"/>
  <c r="BG208" i="8"/>
  <c r="BF208" i="8"/>
  <c r="T208" i="8"/>
  <c r="R208" i="8"/>
  <c r="P208" i="8"/>
  <c r="BI200" i="8"/>
  <c r="BH200" i="8"/>
  <c r="BG200" i="8"/>
  <c r="BF200" i="8"/>
  <c r="T200" i="8"/>
  <c r="R200" i="8"/>
  <c r="P200" i="8"/>
  <c r="BI192" i="8"/>
  <c r="BH192" i="8"/>
  <c r="BG192" i="8"/>
  <c r="BF192" i="8"/>
  <c r="T192" i="8"/>
  <c r="R192" i="8"/>
  <c r="P192" i="8"/>
  <c r="BI183" i="8"/>
  <c r="BH183" i="8"/>
  <c r="BG183" i="8"/>
  <c r="BF183" i="8"/>
  <c r="T183" i="8"/>
  <c r="R183" i="8"/>
  <c r="P183" i="8"/>
  <c r="BI175" i="8"/>
  <c r="BH175" i="8"/>
  <c r="BG175" i="8"/>
  <c r="BF175" i="8"/>
  <c r="T175" i="8"/>
  <c r="R175" i="8"/>
  <c r="P175" i="8"/>
  <c r="BI167" i="8"/>
  <c r="BH167" i="8"/>
  <c r="BG167" i="8"/>
  <c r="BF167" i="8"/>
  <c r="T167" i="8"/>
  <c r="R167" i="8"/>
  <c r="P167" i="8"/>
  <c r="BI158" i="8"/>
  <c r="BH158" i="8"/>
  <c r="BG158" i="8"/>
  <c r="BF158" i="8"/>
  <c r="T158" i="8"/>
  <c r="R158" i="8"/>
  <c r="P158" i="8"/>
  <c r="BI150" i="8"/>
  <c r="BH150" i="8"/>
  <c r="BG150" i="8"/>
  <c r="BF150" i="8"/>
  <c r="T150" i="8"/>
  <c r="R150" i="8"/>
  <c r="P150" i="8"/>
  <c r="BI142" i="8"/>
  <c r="BH142" i="8"/>
  <c r="BG142" i="8"/>
  <c r="BF142" i="8"/>
  <c r="T142" i="8"/>
  <c r="R142" i="8"/>
  <c r="P142" i="8"/>
  <c r="BI133" i="8"/>
  <c r="BH133" i="8"/>
  <c r="BG133" i="8"/>
  <c r="BF133" i="8"/>
  <c r="T133" i="8"/>
  <c r="R133" i="8"/>
  <c r="P133" i="8"/>
  <c r="BI125" i="8"/>
  <c r="BH125" i="8"/>
  <c r="BG125" i="8"/>
  <c r="BF125" i="8"/>
  <c r="T125" i="8"/>
  <c r="R125" i="8"/>
  <c r="P125" i="8"/>
  <c r="BI117" i="8"/>
  <c r="BH117" i="8"/>
  <c r="BG117" i="8"/>
  <c r="BF117" i="8"/>
  <c r="T117" i="8"/>
  <c r="R117" i="8"/>
  <c r="P117" i="8"/>
  <c r="BI108" i="8"/>
  <c r="BH108" i="8"/>
  <c r="BG108" i="8"/>
  <c r="BF108" i="8"/>
  <c r="T108" i="8"/>
  <c r="R108" i="8"/>
  <c r="P108" i="8"/>
  <c r="BI100" i="8"/>
  <c r="BH100" i="8"/>
  <c r="BG100" i="8"/>
  <c r="BF100" i="8"/>
  <c r="T100" i="8"/>
  <c r="R100" i="8"/>
  <c r="P100" i="8"/>
  <c r="BI92" i="8"/>
  <c r="BH92" i="8"/>
  <c r="BG92" i="8"/>
  <c r="BF92" i="8"/>
  <c r="T92" i="8"/>
  <c r="R92" i="8"/>
  <c r="P92" i="8"/>
  <c r="F83" i="8"/>
  <c r="E81" i="8"/>
  <c r="F52" i="8"/>
  <c r="E50" i="8"/>
  <c r="J24" i="8"/>
  <c r="E24" i="8"/>
  <c r="J86" i="8" s="1"/>
  <c r="J23" i="8"/>
  <c r="J21" i="8"/>
  <c r="E21" i="8"/>
  <c r="J54" i="8" s="1"/>
  <c r="J20" i="8"/>
  <c r="J18" i="8"/>
  <c r="E18" i="8"/>
  <c r="F86" i="8" s="1"/>
  <c r="J17" i="8"/>
  <c r="J15" i="8"/>
  <c r="E15" i="8"/>
  <c r="F85" i="8" s="1"/>
  <c r="J14" i="8"/>
  <c r="J12" i="8"/>
  <c r="J83" i="8"/>
  <c r="E7" i="8"/>
  <c r="E79" i="8" s="1"/>
  <c r="J37" i="7"/>
  <c r="J36" i="7"/>
  <c r="AY60" i="1" s="1"/>
  <c r="J35" i="7"/>
  <c r="AX60" i="1" s="1"/>
  <c r="BI86" i="7"/>
  <c r="BH86" i="7"/>
  <c r="BG86" i="7"/>
  <c r="BF86" i="7"/>
  <c r="T86" i="7"/>
  <c r="R86" i="7"/>
  <c r="P86" i="7"/>
  <c r="BI85" i="7"/>
  <c r="BH85" i="7"/>
  <c r="BG85" i="7"/>
  <c r="BF85" i="7"/>
  <c r="T85" i="7"/>
  <c r="R85" i="7"/>
  <c r="P85" i="7"/>
  <c r="BI84" i="7"/>
  <c r="BH84" i="7"/>
  <c r="BG84" i="7"/>
  <c r="BF84" i="7"/>
  <c r="T84" i="7"/>
  <c r="R84" i="7"/>
  <c r="P84" i="7"/>
  <c r="BI83" i="7"/>
  <c r="BH83" i="7"/>
  <c r="BG83" i="7"/>
  <c r="BF83" i="7"/>
  <c r="T83" i="7"/>
  <c r="R83" i="7"/>
  <c r="P83" i="7"/>
  <c r="BI82" i="7"/>
  <c r="BH82" i="7"/>
  <c r="BG82" i="7"/>
  <c r="BF82" i="7"/>
  <c r="T82" i="7"/>
  <c r="R82" i="7"/>
  <c r="P82" i="7"/>
  <c r="BI81" i="7"/>
  <c r="BH81" i="7"/>
  <c r="BG81" i="7"/>
  <c r="BF81" i="7"/>
  <c r="T81" i="7"/>
  <c r="R81" i="7"/>
  <c r="P81" i="7"/>
  <c r="BI80" i="7"/>
  <c r="BH80" i="7"/>
  <c r="BG80" i="7"/>
  <c r="BF80" i="7"/>
  <c r="T80" i="7"/>
  <c r="R80" i="7"/>
  <c r="P80" i="7"/>
  <c r="F73" i="7"/>
  <c r="E71" i="7"/>
  <c r="F52" i="7"/>
  <c r="E50" i="7"/>
  <c r="J24" i="7"/>
  <c r="E24" i="7"/>
  <c r="J55" i="7" s="1"/>
  <c r="J23" i="7"/>
  <c r="J21" i="7"/>
  <c r="E21" i="7"/>
  <c r="J75" i="7" s="1"/>
  <c r="J20" i="7"/>
  <c r="J18" i="7"/>
  <c r="E18" i="7"/>
  <c r="F76" i="7" s="1"/>
  <c r="J17" i="7"/>
  <c r="J15" i="7"/>
  <c r="E15" i="7"/>
  <c r="F54" i="7" s="1"/>
  <c r="J14" i="7"/>
  <c r="J12" i="7"/>
  <c r="J73" i="7"/>
  <c r="E7" i="7"/>
  <c r="E48" i="7"/>
  <c r="J37" i="6"/>
  <c r="J36" i="6"/>
  <c r="AY59" i="1"/>
  <c r="J35" i="6"/>
  <c r="AX59" i="1" s="1"/>
  <c r="BI113" i="6"/>
  <c r="BH113" i="6"/>
  <c r="BG113" i="6"/>
  <c r="BF113" i="6"/>
  <c r="T113" i="6"/>
  <c r="R113" i="6"/>
  <c r="P113" i="6"/>
  <c r="BI111" i="6"/>
  <c r="BH111" i="6"/>
  <c r="BG111" i="6"/>
  <c r="BF111" i="6"/>
  <c r="T111" i="6"/>
  <c r="R111" i="6"/>
  <c r="P111" i="6"/>
  <c r="BI109" i="6"/>
  <c r="BH109" i="6"/>
  <c r="BG109" i="6"/>
  <c r="BF109" i="6"/>
  <c r="T109" i="6"/>
  <c r="R109" i="6"/>
  <c r="P109" i="6"/>
  <c r="BI107" i="6"/>
  <c r="BH107" i="6"/>
  <c r="BG107" i="6"/>
  <c r="BF107" i="6"/>
  <c r="T107" i="6"/>
  <c r="R107" i="6"/>
  <c r="P107" i="6"/>
  <c r="BI105" i="6"/>
  <c r="BH105" i="6"/>
  <c r="BG105" i="6"/>
  <c r="BF105" i="6"/>
  <c r="T105" i="6"/>
  <c r="R105" i="6"/>
  <c r="P105" i="6"/>
  <c r="BI103" i="6"/>
  <c r="BH103" i="6"/>
  <c r="BG103" i="6"/>
  <c r="BF103" i="6"/>
  <c r="T103" i="6"/>
  <c r="R103" i="6"/>
  <c r="P103" i="6"/>
  <c r="BI101" i="6"/>
  <c r="BH101" i="6"/>
  <c r="BG101" i="6"/>
  <c r="BF101" i="6"/>
  <c r="T101" i="6"/>
  <c r="R101" i="6"/>
  <c r="P101" i="6"/>
  <c r="BI99" i="6"/>
  <c r="BH99" i="6"/>
  <c r="BG99" i="6"/>
  <c r="BF99" i="6"/>
  <c r="T99" i="6"/>
  <c r="R99" i="6"/>
  <c r="P99" i="6"/>
  <c r="BI97" i="6"/>
  <c r="BH97" i="6"/>
  <c r="BG97" i="6"/>
  <c r="BF97" i="6"/>
  <c r="T97" i="6"/>
  <c r="R97" i="6"/>
  <c r="P97" i="6"/>
  <c r="BI95" i="6"/>
  <c r="BH95" i="6"/>
  <c r="BG95" i="6"/>
  <c r="BF95" i="6"/>
  <c r="T95" i="6"/>
  <c r="R95" i="6"/>
  <c r="P95" i="6"/>
  <c r="BI92" i="6"/>
  <c r="BH92" i="6"/>
  <c r="BG92" i="6"/>
  <c r="BF92" i="6"/>
  <c r="T92" i="6"/>
  <c r="R92" i="6"/>
  <c r="P92" i="6"/>
  <c r="BI91" i="6"/>
  <c r="BH91" i="6"/>
  <c r="BG91" i="6"/>
  <c r="BF91" i="6"/>
  <c r="T91" i="6"/>
  <c r="R91" i="6"/>
  <c r="P91" i="6"/>
  <c r="BI89" i="6"/>
  <c r="BH89" i="6"/>
  <c r="BG89" i="6"/>
  <c r="BF89" i="6"/>
  <c r="T89" i="6"/>
  <c r="R89" i="6"/>
  <c r="P89" i="6"/>
  <c r="BI86" i="6"/>
  <c r="BH86" i="6"/>
  <c r="BG86" i="6"/>
  <c r="BF86" i="6"/>
  <c r="T86" i="6"/>
  <c r="R86" i="6"/>
  <c r="P86" i="6"/>
  <c r="BI84" i="6"/>
  <c r="BH84" i="6"/>
  <c r="BG84" i="6"/>
  <c r="BF84" i="6"/>
  <c r="T84" i="6"/>
  <c r="R84" i="6"/>
  <c r="P84" i="6"/>
  <c r="F76" i="6"/>
  <c r="E74" i="6"/>
  <c r="F52" i="6"/>
  <c r="E50" i="6"/>
  <c r="J24" i="6"/>
  <c r="E24" i="6"/>
  <c r="J55" i="6" s="1"/>
  <c r="J23" i="6"/>
  <c r="J21" i="6"/>
  <c r="E21" i="6"/>
  <c r="J78" i="6" s="1"/>
  <c r="J20" i="6"/>
  <c r="J18" i="6"/>
  <c r="E18" i="6"/>
  <c r="F79" i="6" s="1"/>
  <c r="J17" i="6"/>
  <c r="J15" i="6"/>
  <c r="E15" i="6"/>
  <c r="F78" i="6" s="1"/>
  <c r="J14" i="6"/>
  <c r="J12" i="6"/>
  <c r="J76" i="6"/>
  <c r="E7" i="6"/>
  <c r="E72" i="6"/>
  <c r="J37" i="5"/>
  <c r="J36" i="5"/>
  <c r="AY58" i="1" s="1"/>
  <c r="J35" i="5"/>
  <c r="AX58" i="1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6" i="5"/>
  <c r="BH116" i="5"/>
  <c r="BG116" i="5"/>
  <c r="BF116" i="5"/>
  <c r="T116" i="5"/>
  <c r="R116" i="5"/>
  <c r="P116" i="5"/>
  <c r="BI115" i="5"/>
  <c r="BH115" i="5"/>
  <c r="BG115" i="5"/>
  <c r="BF115" i="5"/>
  <c r="T115" i="5"/>
  <c r="R115" i="5"/>
  <c r="P115" i="5"/>
  <c r="BI114" i="5"/>
  <c r="BH114" i="5"/>
  <c r="BG114" i="5"/>
  <c r="BF114" i="5"/>
  <c r="T114" i="5"/>
  <c r="R114" i="5"/>
  <c r="P114" i="5"/>
  <c r="BI113" i="5"/>
  <c r="BH113" i="5"/>
  <c r="BG113" i="5"/>
  <c r="BF113" i="5"/>
  <c r="T113" i="5"/>
  <c r="R113" i="5"/>
  <c r="P113" i="5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6" i="5"/>
  <c r="BH106" i="5"/>
  <c r="BG106" i="5"/>
  <c r="BF106" i="5"/>
  <c r="T106" i="5"/>
  <c r="R106" i="5"/>
  <c r="P106" i="5"/>
  <c r="BI105" i="5"/>
  <c r="BH105" i="5"/>
  <c r="BG105" i="5"/>
  <c r="BF105" i="5"/>
  <c r="T105" i="5"/>
  <c r="R105" i="5"/>
  <c r="P105" i="5"/>
  <c r="BI104" i="5"/>
  <c r="BH104" i="5"/>
  <c r="BG104" i="5"/>
  <c r="BF104" i="5"/>
  <c r="T104" i="5"/>
  <c r="R104" i="5"/>
  <c r="P104" i="5"/>
  <c r="BI102" i="5"/>
  <c r="BH102" i="5"/>
  <c r="BG102" i="5"/>
  <c r="BF102" i="5"/>
  <c r="T102" i="5"/>
  <c r="R102" i="5"/>
  <c r="P102" i="5"/>
  <c r="BI101" i="5"/>
  <c r="BH101" i="5"/>
  <c r="BG101" i="5"/>
  <c r="BF101" i="5"/>
  <c r="T101" i="5"/>
  <c r="R101" i="5"/>
  <c r="P101" i="5"/>
  <c r="BI100" i="5"/>
  <c r="BH100" i="5"/>
  <c r="BG100" i="5"/>
  <c r="BF100" i="5"/>
  <c r="T100" i="5"/>
  <c r="R100" i="5"/>
  <c r="P100" i="5"/>
  <c r="BI99" i="5"/>
  <c r="BH99" i="5"/>
  <c r="BG99" i="5"/>
  <c r="BF99" i="5"/>
  <c r="T99" i="5"/>
  <c r="R99" i="5"/>
  <c r="P99" i="5"/>
  <c r="BI97" i="5"/>
  <c r="BH97" i="5"/>
  <c r="BG97" i="5"/>
  <c r="BF97" i="5"/>
  <c r="T97" i="5"/>
  <c r="R97" i="5"/>
  <c r="P97" i="5"/>
  <c r="BI96" i="5"/>
  <c r="BH96" i="5"/>
  <c r="BG96" i="5"/>
  <c r="BF96" i="5"/>
  <c r="T96" i="5"/>
  <c r="R96" i="5"/>
  <c r="P96" i="5"/>
  <c r="BI95" i="5"/>
  <c r="BH95" i="5"/>
  <c r="BG95" i="5"/>
  <c r="BF95" i="5"/>
  <c r="T95" i="5"/>
  <c r="R95" i="5"/>
  <c r="P95" i="5"/>
  <c r="BI94" i="5"/>
  <c r="BH94" i="5"/>
  <c r="BG94" i="5"/>
  <c r="BF94" i="5"/>
  <c r="T94" i="5"/>
  <c r="R94" i="5"/>
  <c r="P94" i="5"/>
  <c r="BI93" i="5"/>
  <c r="BH93" i="5"/>
  <c r="BG93" i="5"/>
  <c r="BF93" i="5"/>
  <c r="T93" i="5"/>
  <c r="R93" i="5"/>
  <c r="P93" i="5"/>
  <c r="BI92" i="5"/>
  <c r="BH92" i="5"/>
  <c r="BG92" i="5"/>
  <c r="BF92" i="5"/>
  <c r="T92" i="5"/>
  <c r="R92" i="5"/>
  <c r="P92" i="5"/>
  <c r="BI91" i="5"/>
  <c r="BH91" i="5"/>
  <c r="BG91" i="5"/>
  <c r="BF91" i="5"/>
  <c r="T91" i="5"/>
  <c r="R91" i="5"/>
  <c r="P91" i="5"/>
  <c r="BI90" i="5"/>
  <c r="BH90" i="5"/>
  <c r="BG90" i="5"/>
  <c r="BF90" i="5"/>
  <c r="T90" i="5"/>
  <c r="R90" i="5"/>
  <c r="P90" i="5"/>
  <c r="BI88" i="5"/>
  <c r="BH88" i="5"/>
  <c r="BG88" i="5"/>
  <c r="BF88" i="5"/>
  <c r="T88" i="5"/>
  <c r="R88" i="5"/>
  <c r="P88" i="5"/>
  <c r="BI87" i="5"/>
  <c r="BH87" i="5"/>
  <c r="BG87" i="5"/>
  <c r="BF87" i="5"/>
  <c r="T87" i="5"/>
  <c r="R87" i="5"/>
  <c r="P87" i="5"/>
  <c r="F79" i="5"/>
  <c r="E77" i="5"/>
  <c r="F52" i="5"/>
  <c r="E50" i="5"/>
  <c r="J24" i="5"/>
  <c r="E24" i="5"/>
  <c r="J82" i="5"/>
  <c r="J23" i="5"/>
  <c r="J21" i="5"/>
  <c r="E21" i="5"/>
  <c r="J54" i="5" s="1"/>
  <c r="J20" i="5"/>
  <c r="J18" i="5"/>
  <c r="E18" i="5"/>
  <c r="F55" i="5"/>
  <c r="J17" i="5"/>
  <c r="J15" i="5"/>
  <c r="E15" i="5"/>
  <c r="F81" i="5" s="1"/>
  <c r="J14" i="5"/>
  <c r="J12" i="5"/>
  <c r="J79" i="5" s="1"/>
  <c r="E7" i="5"/>
  <c r="E75" i="5"/>
  <c r="J82" i="4"/>
  <c r="J37" i="4"/>
  <c r="J36" i="4"/>
  <c r="AY57" i="1"/>
  <c r="J35" i="4"/>
  <c r="AX57" i="1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BI122" i="4"/>
  <c r="BH122" i="4"/>
  <c r="BG122" i="4"/>
  <c r="BF122" i="4"/>
  <c r="T122" i="4"/>
  <c r="R122" i="4"/>
  <c r="P122" i="4"/>
  <c r="BI121" i="4"/>
  <c r="BH121" i="4"/>
  <c r="BG121" i="4"/>
  <c r="BF121" i="4"/>
  <c r="T121" i="4"/>
  <c r="R121" i="4"/>
  <c r="P121" i="4"/>
  <c r="BI120" i="4"/>
  <c r="BH120" i="4"/>
  <c r="BG120" i="4"/>
  <c r="BF120" i="4"/>
  <c r="T120" i="4"/>
  <c r="R120" i="4"/>
  <c r="P120" i="4"/>
  <c r="BI119" i="4"/>
  <c r="BH119" i="4"/>
  <c r="BG119" i="4"/>
  <c r="BF119" i="4"/>
  <c r="T119" i="4"/>
  <c r="R119" i="4"/>
  <c r="P119" i="4"/>
  <c r="BI118" i="4"/>
  <c r="BH118" i="4"/>
  <c r="BG118" i="4"/>
  <c r="BF118" i="4"/>
  <c r="T118" i="4"/>
  <c r="R118" i="4"/>
  <c r="P118" i="4"/>
  <c r="BI117" i="4"/>
  <c r="BH117" i="4"/>
  <c r="BG117" i="4"/>
  <c r="BF117" i="4"/>
  <c r="T117" i="4"/>
  <c r="R117" i="4"/>
  <c r="P117" i="4"/>
  <c r="BI116" i="4"/>
  <c r="BH116" i="4"/>
  <c r="BG116" i="4"/>
  <c r="BF116" i="4"/>
  <c r="T116" i="4"/>
  <c r="R116" i="4"/>
  <c r="P116" i="4"/>
  <c r="BI115" i="4"/>
  <c r="BH115" i="4"/>
  <c r="BG115" i="4"/>
  <c r="BF115" i="4"/>
  <c r="T115" i="4"/>
  <c r="R115" i="4"/>
  <c r="P115" i="4"/>
  <c r="BI114" i="4"/>
  <c r="BH114" i="4"/>
  <c r="BG114" i="4"/>
  <c r="BF114" i="4"/>
  <c r="T114" i="4"/>
  <c r="R114" i="4"/>
  <c r="P114" i="4"/>
  <c r="BI113" i="4"/>
  <c r="BH113" i="4"/>
  <c r="BG113" i="4"/>
  <c r="BF113" i="4"/>
  <c r="T113" i="4"/>
  <c r="R113" i="4"/>
  <c r="P113" i="4"/>
  <c r="BI112" i="4"/>
  <c r="BH112" i="4"/>
  <c r="BG112" i="4"/>
  <c r="BF112" i="4"/>
  <c r="T112" i="4"/>
  <c r="R112" i="4"/>
  <c r="P112" i="4"/>
  <c r="BI111" i="4"/>
  <c r="BH111" i="4"/>
  <c r="BG111" i="4"/>
  <c r="BF111" i="4"/>
  <c r="T111" i="4"/>
  <c r="R111" i="4"/>
  <c r="P111" i="4"/>
  <c r="BI110" i="4"/>
  <c r="BH110" i="4"/>
  <c r="BG110" i="4"/>
  <c r="BF110" i="4"/>
  <c r="T110" i="4"/>
  <c r="R110" i="4"/>
  <c r="P110" i="4"/>
  <c r="BI109" i="4"/>
  <c r="BH109" i="4"/>
  <c r="BG109" i="4"/>
  <c r="BF109" i="4"/>
  <c r="T109" i="4"/>
  <c r="R109" i="4"/>
  <c r="P109" i="4"/>
  <c r="BI108" i="4"/>
  <c r="BH108" i="4"/>
  <c r="BG108" i="4"/>
  <c r="BF108" i="4"/>
  <c r="T108" i="4"/>
  <c r="R108" i="4"/>
  <c r="P108" i="4"/>
  <c r="BI107" i="4"/>
  <c r="BH107" i="4"/>
  <c r="BG107" i="4"/>
  <c r="BF107" i="4"/>
  <c r="T107" i="4"/>
  <c r="R107" i="4"/>
  <c r="P107" i="4"/>
  <c r="BI106" i="4"/>
  <c r="BH106" i="4"/>
  <c r="BG106" i="4"/>
  <c r="BF106" i="4"/>
  <c r="T106" i="4"/>
  <c r="R106" i="4"/>
  <c r="P106" i="4"/>
  <c r="BI105" i="4"/>
  <c r="BH105" i="4"/>
  <c r="BG105" i="4"/>
  <c r="BF105" i="4"/>
  <c r="T105" i="4"/>
  <c r="R105" i="4"/>
  <c r="P105" i="4"/>
  <c r="BI104" i="4"/>
  <c r="BH104" i="4"/>
  <c r="BG104" i="4"/>
  <c r="BF104" i="4"/>
  <c r="T104" i="4"/>
  <c r="R104" i="4"/>
  <c r="P104" i="4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100" i="4"/>
  <c r="BH100" i="4"/>
  <c r="BG100" i="4"/>
  <c r="BF100" i="4"/>
  <c r="T100" i="4"/>
  <c r="R100" i="4"/>
  <c r="P100" i="4"/>
  <c r="BI99" i="4"/>
  <c r="BH99" i="4"/>
  <c r="BG99" i="4"/>
  <c r="BF99" i="4"/>
  <c r="T99" i="4"/>
  <c r="R99" i="4"/>
  <c r="P99" i="4"/>
  <c r="BI98" i="4"/>
  <c r="BH98" i="4"/>
  <c r="BG98" i="4"/>
  <c r="BF98" i="4"/>
  <c r="T98" i="4"/>
  <c r="R98" i="4"/>
  <c r="P98" i="4"/>
  <c r="BI97" i="4"/>
  <c r="BH97" i="4"/>
  <c r="BG97" i="4"/>
  <c r="BF97" i="4"/>
  <c r="T97" i="4"/>
  <c r="R97" i="4"/>
  <c r="P97" i="4"/>
  <c r="BI96" i="4"/>
  <c r="BH96" i="4"/>
  <c r="BG96" i="4"/>
  <c r="BF96" i="4"/>
  <c r="T96" i="4"/>
  <c r="R96" i="4"/>
  <c r="P96" i="4"/>
  <c r="BI95" i="4"/>
  <c r="BH95" i="4"/>
  <c r="BG95" i="4"/>
  <c r="BF95" i="4"/>
  <c r="T95" i="4"/>
  <c r="R95" i="4"/>
  <c r="P95" i="4"/>
  <c r="BI94" i="4"/>
  <c r="BH94" i="4"/>
  <c r="BG94" i="4"/>
  <c r="BF94" i="4"/>
  <c r="T94" i="4"/>
  <c r="R94" i="4"/>
  <c r="P94" i="4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1" i="4"/>
  <c r="BH91" i="4"/>
  <c r="BG91" i="4"/>
  <c r="BF91" i="4"/>
  <c r="T91" i="4"/>
  <c r="R91" i="4"/>
  <c r="P91" i="4"/>
  <c r="BI90" i="4"/>
  <c r="BH90" i="4"/>
  <c r="BG90" i="4"/>
  <c r="BF90" i="4"/>
  <c r="T90" i="4"/>
  <c r="R90" i="4"/>
  <c r="P90" i="4"/>
  <c r="BI89" i="4"/>
  <c r="BH89" i="4"/>
  <c r="BG89" i="4"/>
  <c r="BF89" i="4"/>
  <c r="T89" i="4"/>
  <c r="R89" i="4"/>
  <c r="P89" i="4"/>
  <c r="BI88" i="4"/>
  <c r="BH88" i="4"/>
  <c r="BG88" i="4"/>
  <c r="BF88" i="4"/>
  <c r="T88" i="4"/>
  <c r="R88" i="4"/>
  <c r="P88" i="4"/>
  <c r="BI87" i="4"/>
  <c r="BH87" i="4"/>
  <c r="BG87" i="4"/>
  <c r="BF87" i="4"/>
  <c r="T87" i="4"/>
  <c r="R87" i="4"/>
  <c r="P87" i="4"/>
  <c r="BI86" i="4"/>
  <c r="BH86" i="4"/>
  <c r="BG86" i="4"/>
  <c r="BF86" i="4"/>
  <c r="T86" i="4"/>
  <c r="R86" i="4"/>
  <c r="P86" i="4"/>
  <c r="BI85" i="4"/>
  <c r="BH85" i="4"/>
  <c r="BG85" i="4"/>
  <c r="BF85" i="4"/>
  <c r="T85" i="4"/>
  <c r="R85" i="4"/>
  <c r="P85" i="4"/>
  <c r="BI84" i="4"/>
  <c r="BH84" i="4"/>
  <c r="BG84" i="4"/>
  <c r="BF84" i="4"/>
  <c r="T84" i="4"/>
  <c r="R84" i="4"/>
  <c r="P84" i="4"/>
  <c r="J60" i="4"/>
  <c r="F75" i="4"/>
  <c r="E73" i="4"/>
  <c r="F52" i="4"/>
  <c r="E50" i="4"/>
  <c r="J24" i="4"/>
  <c r="E24" i="4"/>
  <c r="J78" i="4" s="1"/>
  <c r="J23" i="4"/>
  <c r="J21" i="4"/>
  <c r="E21" i="4"/>
  <c r="J77" i="4" s="1"/>
  <c r="J20" i="4"/>
  <c r="J18" i="4"/>
  <c r="E18" i="4"/>
  <c r="F55" i="4" s="1"/>
  <c r="J17" i="4"/>
  <c r="J15" i="4"/>
  <c r="E15" i="4"/>
  <c r="F54" i="4" s="1"/>
  <c r="J14" i="4"/>
  <c r="J12" i="4"/>
  <c r="J75" i="4" s="1"/>
  <c r="E7" i="4"/>
  <c r="E48" i="4"/>
  <c r="J37" i="3"/>
  <c r="J36" i="3"/>
  <c r="AY56" i="1" s="1"/>
  <c r="J35" i="3"/>
  <c r="AX56" i="1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19" i="3"/>
  <c r="BH119" i="3"/>
  <c r="BG119" i="3"/>
  <c r="BF119" i="3"/>
  <c r="T119" i="3"/>
  <c r="R119" i="3"/>
  <c r="P119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BI115" i="3"/>
  <c r="BH115" i="3"/>
  <c r="BG115" i="3"/>
  <c r="BF115" i="3"/>
  <c r="T115" i="3"/>
  <c r="R115" i="3"/>
  <c r="P115" i="3"/>
  <c r="BI114" i="3"/>
  <c r="BH114" i="3"/>
  <c r="BG114" i="3"/>
  <c r="BF114" i="3"/>
  <c r="T114" i="3"/>
  <c r="R114" i="3"/>
  <c r="P114" i="3"/>
  <c r="BI113" i="3"/>
  <c r="BH113" i="3"/>
  <c r="BG113" i="3"/>
  <c r="BF113" i="3"/>
  <c r="T113" i="3"/>
  <c r="R113" i="3"/>
  <c r="P113" i="3"/>
  <c r="BI112" i="3"/>
  <c r="BH112" i="3"/>
  <c r="BG112" i="3"/>
  <c r="BF112" i="3"/>
  <c r="T112" i="3"/>
  <c r="R112" i="3"/>
  <c r="P112" i="3"/>
  <c r="BI110" i="3"/>
  <c r="BH110" i="3"/>
  <c r="BG110" i="3"/>
  <c r="BF110" i="3"/>
  <c r="T110" i="3"/>
  <c r="R110" i="3"/>
  <c r="P110" i="3"/>
  <c r="BI109" i="3"/>
  <c r="BH109" i="3"/>
  <c r="BG109" i="3"/>
  <c r="BF109" i="3"/>
  <c r="T109" i="3"/>
  <c r="R109" i="3"/>
  <c r="P109" i="3"/>
  <c r="BI108" i="3"/>
  <c r="BH108" i="3"/>
  <c r="BG108" i="3"/>
  <c r="BF108" i="3"/>
  <c r="T108" i="3"/>
  <c r="R108" i="3"/>
  <c r="P108" i="3"/>
  <c r="BI107" i="3"/>
  <c r="BH107" i="3"/>
  <c r="BG107" i="3"/>
  <c r="BF107" i="3"/>
  <c r="T107" i="3"/>
  <c r="R107" i="3"/>
  <c r="P107" i="3"/>
  <c r="BI106" i="3"/>
  <c r="BH106" i="3"/>
  <c r="BG106" i="3"/>
  <c r="BF106" i="3"/>
  <c r="T106" i="3"/>
  <c r="R106" i="3"/>
  <c r="P106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3" i="3"/>
  <c r="BH103" i="3"/>
  <c r="BG103" i="3"/>
  <c r="BF103" i="3"/>
  <c r="T103" i="3"/>
  <c r="R103" i="3"/>
  <c r="P103" i="3"/>
  <c r="BI102" i="3"/>
  <c r="BH102" i="3"/>
  <c r="BG102" i="3"/>
  <c r="BF102" i="3"/>
  <c r="T102" i="3"/>
  <c r="R102" i="3"/>
  <c r="P102" i="3"/>
  <c r="BI101" i="3"/>
  <c r="BH101" i="3"/>
  <c r="BG101" i="3"/>
  <c r="BF101" i="3"/>
  <c r="T101" i="3"/>
  <c r="R101" i="3"/>
  <c r="P101" i="3"/>
  <c r="BI100" i="3"/>
  <c r="BH100" i="3"/>
  <c r="BG100" i="3"/>
  <c r="BF100" i="3"/>
  <c r="T100" i="3"/>
  <c r="R100" i="3"/>
  <c r="P100" i="3"/>
  <c r="BI99" i="3"/>
  <c r="BH99" i="3"/>
  <c r="BG99" i="3"/>
  <c r="BF99" i="3"/>
  <c r="T99" i="3"/>
  <c r="R99" i="3"/>
  <c r="P99" i="3"/>
  <c r="BI98" i="3"/>
  <c r="BH98" i="3"/>
  <c r="BG98" i="3"/>
  <c r="BF98" i="3"/>
  <c r="T98" i="3"/>
  <c r="R98" i="3"/>
  <c r="P98" i="3"/>
  <c r="BI97" i="3"/>
  <c r="BH97" i="3"/>
  <c r="BG97" i="3"/>
  <c r="BF97" i="3"/>
  <c r="T97" i="3"/>
  <c r="R97" i="3"/>
  <c r="P97" i="3"/>
  <c r="BI96" i="3"/>
  <c r="BH96" i="3"/>
  <c r="BG96" i="3"/>
  <c r="BF96" i="3"/>
  <c r="T96" i="3"/>
  <c r="R96" i="3"/>
  <c r="P96" i="3"/>
  <c r="BI95" i="3"/>
  <c r="BH95" i="3"/>
  <c r="BG95" i="3"/>
  <c r="BF95" i="3"/>
  <c r="T95" i="3"/>
  <c r="R95" i="3"/>
  <c r="P95" i="3"/>
  <c r="BI94" i="3"/>
  <c r="BH94" i="3"/>
  <c r="BG94" i="3"/>
  <c r="BF94" i="3"/>
  <c r="T94" i="3"/>
  <c r="R94" i="3"/>
  <c r="P94" i="3"/>
  <c r="BI93" i="3"/>
  <c r="BH93" i="3"/>
  <c r="BG93" i="3"/>
  <c r="BF93" i="3"/>
  <c r="T93" i="3"/>
  <c r="R93" i="3"/>
  <c r="P93" i="3"/>
  <c r="BI92" i="3"/>
  <c r="BH92" i="3"/>
  <c r="BG92" i="3"/>
  <c r="BF92" i="3"/>
  <c r="T92" i="3"/>
  <c r="R92" i="3"/>
  <c r="P92" i="3"/>
  <c r="BI91" i="3"/>
  <c r="BH91" i="3"/>
  <c r="BG91" i="3"/>
  <c r="BF91" i="3"/>
  <c r="T91" i="3"/>
  <c r="R91" i="3"/>
  <c r="P91" i="3"/>
  <c r="BI90" i="3"/>
  <c r="BH90" i="3"/>
  <c r="BG90" i="3"/>
  <c r="BF90" i="3"/>
  <c r="T90" i="3"/>
  <c r="R90" i="3"/>
  <c r="P90" i="3"/>
  <c r="BI89" i="3"/>
  <c r="BH89" i="3"/>
  <c r="BG89" i="3"/>
  <c r="BF89" i="3"/>
  <c r="T89" i="3"/>
  <c r="R89" i="3"/>
  <c r="P89" i="3"/>
  <c r="BI88" i="3"/>
  <c r="BH88" i="3"/>
  <c r="BG88" i="3"/>
  <c r="BF88" i="3"/>
  <c r="T88" i="3"/>
  <c r="R88" i="3"/>
  <c r="P88" i="3"/>
  <c r="BI87" i="3"/>
  <c r="BH87" i="3"/>
  <c r="BG87" i="3"/>
  <c r="BF87" i="3"/>
  <c r="T87" i="3"/>
  <c r="R87" i="3"/>
  <c r="P87" i="3"/>
  <c r="F79" i="3"/>
  <c r="E77" i="3"/>
  <c r="F52" i="3"/>
  <c r="E50" i="3"/>
  <c r="J24" i="3"/>
  <c r="E24" i="3"/>
  <c r="J55" i="3" s="1"/>
  <c r="J23" i="3"/>
  <c r="J21" i="3"/>
  <c r="E21" i="3"/>
  <c r="J81" i="3"/>
  <c r="J20" i="3"/>
  <c r="J18" i="3"/>
  <c r="E18" i="3"/>
  <c r="F82" i="3" s="1"/>
  <c r="J17" i="3"/>
  <c r="J15" i="3"/>
  <c r="E15" i="3"/>
  <c r="F54" i="3"/>
  <c r="J14" i="3"/>
  <c r="J12" i="3"/>
  <c r="J52" i="3" s="1"/>
  <c r="E7" i="3"/>
  <c r="E75" i="3"/>
  <c r="J37" i="2"/>
  <c r="J36" i="2"/>
  <c r="AY55" i="1"/>
  <c r="J35" i="2"/>
  <c r="AX55" i="1"/>
  <c r="BI1064" i="2"/>
  <c r="BH1064" i="2"/>
  <c r="BG1064" i="2"/>
  <c r="BF1064" i="2"/>
  <c r="T1064" i="2"/>
  <c r="T1063" i="2"/>
  <c r="T1062" i="2" s="1"/>
  <c r="R1064" i="2"/>
  <c r="R1063" i="2" s="1"/>
  <c r="R1062" i="2" s="1"/>
  <c r="P1064" i="2"/>
  <c r="P1063" i="2" s="1"/>
  <c r="P1062" i="2" s="1"/>
  <c r="BI1060" i="2"/>
  <c r="BH1060" i="2"/>
  <c r="BG1060" i="2"/>
  <c r="BF1060" i="2"/>
  <c r="T1060" i="2"/>
  <c r="R1060" i="2"/>
  <c r="P1060" i="2"/>
  <c r="BI1056" i="2"/>
  <c r="BH1056" i="2"/>
  <c r="BG1056" i="2"/>
  <c r="BF1056" i="2"/>
  <c r="T1056" i="2"/>
  <c r="R1056" i="2"/>
  <c r="P1056" i="2"/>
  <c r="BI1047" i="2"/>
  <c r="BH1047" i="2"/>
  <c r="BG1047" i="2"/>
  <c r="BF1047" i="2"/>
  <c r="T1047" i="2"/>
  <c r="R1047" i="2"/>
  <c r="P1047" i="2"/>
  <c r="BI1043" i="2"/>
  <c r="BH1043" i="2"/>
  <c r="BG1043" i="2"/>
  <c r="BF1043" i="2"/>
  <c r="T1043" i="2"/>
  <c r="R1043" i="2"/>
  <c r="P1043" i="2"/>
  <c r="BI1039" i="2"/>
  <c r="BH1039" i="2"/>
  <c r="BG1039" i="2"/>
  <c r="BF1039" i="2"/>
  <c r="T1039" i="2"/>
  <c r="R1039" i="2"/>
  <c r="P1039" i="2"/>
  <c r="BI1035" i="2"/>
  <c r="BH1035" i="2"/>
  <c r="BG1035" i="2"/>
  <c r="BF1035" i="2"/>
  <c r="T1035" i="2"/>
  <c r="R1035" i="2"/>
  <c r="P1035" i="2"/>
  <c r="BI1034" i="2"/>
  <c r="BH1034" i="2"/>
  <c r="BG1034" i="2"/>
  <c r="BF1034" i="2"/>
  <c r="T1034" i="2"/>
  <c r="R1034" i="2"/>
  <c r="P1034" i="2"/>
  <c r="BI1030" i="2"/>
  <c r="BH1030" i="2"/>
  <c r="BG1030" i="2"/>
  <c r="BF1030" i="2"/>
  <c r="T1030" i="2"/>
  <c r="R1030" i="2"/>
  <c r="P1030" i="2"/>
  <c r="BI1029" i="2"/>
  <c r="BH1029" i="2"/>
  <c r="BG1029" i="2"/>
  <c r="BF1029" i="2"/>
  <c r="T1029" i="2"/>
  <c r="R1029" i="2"/>
  <c r="P1029" i="2"/>
  <c r="BI1024" i="2"/>
  <c r="BH1024" i="2"/>
  <c r="BG1024" i="2"/>
  <c r="BF1024" i="2"/>
  <c r="T1024" i="2"/>
  <c r="R1024" i="2"/>
  <c r="P1024" i="2"/>
  <c r="BI1017" i="2"/>
  <c r="BH1017" i="2"/>
  <c r="BG1017" i="2"/>
  <c r="BF1017" i="2"/>
  <c r="T1017" i="2"/>
  <c r="R1017" i="2"/>
  <c r="P1017" i="2"/>
  <c r="BI1012" i="2"/>
  <c r="BH1012" i="2"/>
  <c r="BG1012" i="2"/>
  <c r="BF1012" i="2"/>
  <c r="T1012" i="2"/>
  <c r="R1012" i="2"/>
  <c r="P1012" i="2"/>
  <c r="BI1011" i="2"/>
  <c r="BH1011" i="2"/>
  <c r="BG1011" i="2"/>
  <c r="BF1011" i="2"/>
  <c r="T1011" i="2"/>
  <c r="R1011" i="2"/>
  <c r="P1011" i="2"/>
  <c r="BI1006" i="2"/>
  <c r="BH1006" i="2"/>
  <c r="BG1006" i="2"/>
  <c r="BF1006" i="2"/>
  <c r="T1006" i="2"/>
  <c r="R1006" i="2"/>
  <c r="P1006" i="2"/>
  <c r="BI1002" i="2"/>
  <c r="BH1002" i="2"/>
  <c r="BG1002" i="2"/>
  <c r="BF1002" i="2"/>
  <c r="T1002" i="2"/>
  <c r="R1002" i="2"/>
  <c r="P1002" i="2"/>
  <c r="BI998" i="2"/>
  <c r="BH998" i="2"/>
  <c r="BG998" i="2"/>
  <c r="BF998" i="2"/>
  <c r="T998" i="2"/>
  <c r="R998" i="2"/>
  <c r="P998" i="2"/>
  <c r="BI991" i="2"/>
  <c r="BH991" i="2"/>
  <c r="BG991" i="2"/>
  <c r="BF991" i="2"/>
  <c r="T991" i="2"/>
  <c r="R991" i="2"/>
  <c r="P991" i="2"/>
  <c r="BI990" i="2"/>
  <c r="BH990" i="2"/>
  <c r="BG990" i="2"/>
  <c r="BF990" i="2"/>
  <c r="T990" i="2"/>
  <c r="R990" i="2"/>
  <c r="P990" i="2"/>
  <c r="BI985" i="2"/>
  <c r="BH985" i="2"/>
  <c r="BG985" i="2"/>
  <c r="BF985" i="2"/>
  <c r="T985" i="2"/>
  <c r="R985" i="2"/>
  <c r="P985" i="2"/>
  <c r="BI980" i="2"/>
  <c r="BH980" i="2"/>
  <c r="BG980" i="2"/>
  <c r="BF980" i="2"/>
  <c r="T980" i="2"/>
  <c r="R980" i="2"/>
  <c r="P980" i="2"/>
  <c r="BI979" i="2"/>
  <c r="BH979" i="2"/>
  <c r="BG979" i="2"/>
  <c r="BF979" i="2"/>
  <c r="T979" i="2"/>
  <c r="R979" i="2"/>
  <c r="P979" i="2"/>
  <c r="BI974" i="2"/>
  <c r="BH974" i="2"/>
  <c r="BG974" i="2"/>
  <c r="BF974" i="2"/>
  <c r="T974" i="2"/>
  <c r="R974" i="2"/>
  <c r="P974" i="2"/>
  <c r="BI970" i="2"/>
  <c r="BH970" i="2"/>
  <c r="BG970" i="2"/>
  <c r="BF970" i="2"/>
  <c r="T970" i="2"/>
  <c r="R970" i="2"/>
  <c r="P970" i="2"/>
  <c r="BI961" i="2"/>
  <c r="BH961" i="2"/>
  <c r="BG961" i="2"/>
  <c r="BF961" i="2"/>
  <c r="T961" i="2"/>
  <c r="R961" i="2"/>
  <c r="P961" i="2"/>
  <c r="BI959" i="2"/>
  <c r="BH959" i="2"/>
  <c r="BG959" i="2"/>
  <c r="BF959" i="2"/>
  <c r="T959" i="2"/>
  <c r="R959" i="2"/>
  <c r="P959" i="2"/>
  <c r="BI955" i="2"/>
  <c r="BH955" i="2"/>
  <c r="BG955" i="2"/>
  <c r="BF955" i="2"/>
  <c r="T955" i="2"/>
  <c r="R955" i="2"/>
  <c r="P955" i="2"/>
  <c r="BI953" i="2"/>
  <c r="BH953" i="2"/>
  <c r="BG953" i="2"/>
  <c r="BF953" i="2"/>
  <c r="T953" i="2"/>
  <c r="R953" i="2"/>
  <c r="P953" i="2"/>
  <c r="BI949" i="2"/>
  <c r="BH949" i="2"/>
  <c r="BG949" i="2"/>
  <c r="BF949" i="2"/>
  <c r="T949" i="2"/>
  <c r="R949" i="2"/>
  <c r="P949" i="2"/>
  <c r="BI945" i="2"/>
  <c r="BH945" i="2"/>
  <c r="BG945" i="2"/>
  <c r="BF945" i="2"/>
  <c r="T945" i="2"/>
  <c r="R945" i="2"/>
  <c r="P945" i="2"/>
  <c r="BI941" i="2"/>
  <c r="BH941" i="2"/>
  <c r="BG941" i="2"/>
  <c r="BF941" i="2"/>
  <c r="T941" i="2"/>
  <c r="R941" i="2"/>
  <c r="P941" i="2"/>
  <c r="BI939" i="2"/>
  <c r="BH939" i="2"/>
  <c r="BG939" i="2"/>
  <c r="BF939" i="2"/>
  <c r="T939" i="2"/>
  <c r="R939" i="2"/>
  <c r="P939" i="2"/>
  <c r="BI935" i="2"/>
  <c r="BH935" i="2"/>
  <c r="BG935" i="2"/>
  <c r="BF935" i="2"/>
  <c r="T935" i="2"/>
  <c r="R935" i="2"/>
  <c r="P935" i="2"/>
  <c r="BI930" i="2"/>
  <c r="BH930" i="2"/>
  <c r="BG930" i="2"/>
  <c r="BF930" i="2"/>
  <c r="T930" i="2"/>
  <c r="R930" i="2"/>
  <c r="P930" i="2"/>
  <c r="BI926" i="2"/>
  <c r="BH926" i="2"/>
  <c r="BG926" i="2"/>
  <c r="BF926" i="2"/>
  <c r="T926" i="2"/>
  <c r="R926" i="2"/>
  <c r="P926" i="2"/>
  <c r="BI921" i="2"/>
  <c r="BH921" i="2"/>
  <c r="BG921" i="2"/>
  <c r="BF921" i="2"/>
  <c r="T921" i="2"/>
  <c r="R921" i="2"/>
  <c r="P921" i="2"/>
  <c r="BI918" i="2"/>
  <c r="BH918" i="2"/>
  <c r="BG918" i="2"/>
  <c r="BF918" i="2"/>
  <c r="T918" i="2"/>
  <c r="R918" i="2"/>
  <c r="P918" i="2"/>
  <c r="BI913" i="2"/>
  <c r="BH913" i="2"/>
  <c r="BG913" i="2"/>
  <c r="BF913" i="2"/>
  <c r="T913" i="2"/>
  <c r="R913" i="2"/>
  <c r="P913" i="2"/>
  <c r="BI909" i="2"/>
  <c r="BH909" i="2"/>
  <c r="BG909" i="2"/>
  <c r="BF909" i="2"/>
  <c r="T909" i="2"/>
  <c r="R909" i="2"/>
  <c r="P909" i="2"/>
  <c r="BI905" i="2"/>
  <c r="BH905" i="2"/>
  <c r="BG905" i="2"/>
  <c r="BF905" i="2"/>
  <c r="T905" i="2"/>
  <c r="R905" i="2"/>
  <c r="P905" i="2"/>
  <c r="BI900" i="2"/>
  <c r="BH900" i="2"/>
  <c r="BG900" i="2"/>
  <c r="BF900" i="2"/>
  <c r="T900" i="2"/>
  <c r="R900" i="2"/>
  <c r="P900" i="2"/>
  <c r="BI897" i="2"/>
  <c r="BH897" i="2"/>
  <c r="BG897" i="2"/>
  <c r="BF897" i="2"/>
  <c r="T897" i="2"/>
  <c r="R897" i="2"/>
  <c r="P897" i="2"/>
  <c r="BI892" i="2"/>
  <c r="BH892" i="2"/>
  <c r="BG892" i="2"/>
  <c r="BF892" i="2"/>
  <c r="T892" i="2"/>
  <c r="R892" i="2"/>
  <c r="P892" i="2"/>
  <c r="BI889" i="2"/>
  <c r="BH889" i="2"/>
  <c r="BG889" i="2"/>
  <c r="BF889" i="2"/>
  <c r="T889" i="2"/>
  <c r="R889" i="2"/>
  <c r="P889" i="2"/>
  <c r="BI887" i="2"/>
  <c r="BH887" i="2"/>
  <c r="BG887" i="2"/>
  <c r="BF887" i="2"/>
  <c r="T887" i="2"/>
  <c r="R887" i="2"/>
  <c r="P887" i="2"/>
  <c r="BI883" i="2"/>
  <c r="BH883" i="2"/>
  <c r="BG883" i="2"/>
  <c r="BF883" i="2"/>
  <c r="T883" i="2"/>
  <c r="R883" i="2"/>
  <c r="P883" i="2"/>
  <c r="BI877" i="2"/>
  <c r="BH877" i="2"/>
  <c r="BG877" i="2"/>
  <c r="BF877" i="2"/>
  <c r="T877" i="2"/>
  <c r="R877" i="2"/>
  <c r="P877" i="2"/>
  <c r="BI873" i="2"/>
  <c r="BH873" i="2"/>
  <c r="BG873" i="2"/>
  <c r="BF873" i="2"/>
  <c r="T873" i="2"/>
  <c r="R873" i="2"/>
  <c r="P873" i="2"/>
  <c r="BI868" i="2"/>
  <c r="BH868" i="2"/>
  <c r="BG868" i="2"/>
  <c r="BF868" i="2"/>
  <c r="T868" i="2"/>
  <c r="R868" i="2"/>
  <c r="P868" i="2"/>
  <c r="BI864" i="2"/>
  <c r="BH864" i="2"/>
  <c r="BG864" i="2"/>
  <c r="BF864" i="2"/>
  <c r="T864" i="2"/>
  <c r="R864" i="2"/>
  <c r="P864" i="2"/>
  <c r="BI860" i="2"/>
  <c r="BH860" i="2"/>
  <c r="BG860" i="2"/>
  <c r="BF860" i="2"/>
  <c r="T860" i="2"/>
  <c r="R860" i="2"/>
  <c r="P860" i="2"/>
  <c r="BI855" i="2"/>
  <c r="BH855" i="2"/>
  <c r="BG855" i="2"/>
  <c r="BF855" i="2"/>
  <c r="T855" i="2"/>
  <c r="R855" i="2"/>
  <c r="P855" i="2"/>
  <c r="BI850" i="2"/>
  <c r="BH850" i="2"/>
  <c r="BG850" i="2"/>
  <c r="BF850" i="2"/>
  <c r="T850" i="2"/>
  <c r="R850" i="2"/>
  <c r="P850" i="2"/>
  <c r="BI846" i="2"/>
  <c r="BH846" i="2"/>
  <c r="BG846" i="2"/>
  <c r="BF846" i="2"/>
  <c r="T846" i="2"/>
  <c r="R846" i="2"/>
  <c r="P846" i="2"/>
  <c r="BI841" i="2"/>
  <c r="BH841" i="2"/>
  <c r="BG841" i="2"/>
  <c r="BF841" i="2"/>
  <c r="T841" i="2"/>
  <c r="R841" i="2"/>
  <c r="P841" i="2"/>
  <c r="BI840" i="2"/>
  <c r="BH840" i="2"/>
  <c r="BG840" i="2"/>
  <c r="BF840" i="2"/>
  <c r="T840" i="2"/>
  <c r="R840" i="2"/>
  <c r="P840" i="2"/>
  <c r="BI837" i="2"/>
  <c r="BH837" i="2"/>
  <c r="BG837" i="2"/>
  <c r="BF837" i="2"/>
  <c r="T837" i="2"/>
  <c r="R837" i="2"/>
  <c r="P837" i="2"/>
  <c r="BI833" i="2"/>
  <c r="BH833" i="2"/>
  <c r="BG833" i="2"/>
  <c r="BF833" i="2"/>
  <c r="T833" i="2"/>
  <c r="R833" i="2"/>
  <c r="P833" i="2"/>
  <c r="BI830" i="2"/>
  <c r="BH830" i="2"/>
  <c r="BG830" i="2"/>
  <c r="BF830" i="2"/>
  <c r="T830" i="2"/>
  <c r="R830" i="2"/>
  <c r="P830" i="2"/>
  <c r="BI826" i="2"/>
  <c r="BH826" i="2"/>
  <c r="BG826" i="2"/>
  <c r="BF826" i="2"/>
  <c r="T826" i="2"/>
  <c r="R826" i="2"/>
  <c r="P826" i="2"/>
  <c r="BI823" i="2"/>
  <c r="BH823" i="2"/>
  <c r="BG823" i="2"/>
  <c r="BF823" i="2"/>
  <c r="T823" i="2"/>
  <c r="R823" i="2"/>
  <c r="P823" i="2"/>
  <c r="BI822" i="2"/>
  <c r="BH822" i="2"/>
  <c r="BG822" i="2"/>
  <c r="BF822" i="2"/>
  <c r="T822" i="2"/>
  <c r="R822" i="2"/>
  <c r="P822" i="2"/>
  <c r="BI817" i="2"/>
  <c r="BH817" i="2"/>
  <c r="BG817" i="2"/>
  <c r="BF817" i="2"/>
  <c r="T817" i="2"/>
  <c r="R817" i="2"/>
  <c r="P817" i="2"/>
  <c r="BI816" i="2"/>
  <c r="BH816" i="2"/>
  <c r="BG816" i="2"/>
  <c r="BF816" i="2"/>
  <c r="T816" i="2"/>
  <c r="R816" i="2"/>
  <c r="P816" i="2"/>
  <c r="BI811" i="2"/>
  <c r="BH811" i="2"/>
  <c r="BG811" i="2"/>
  <c r="BF811" i="2"/>
  <c r="T811" i="2"/>
  <c r="R811" i="2"/>
  <c r="P811" i="2"/>
  <c r="BI807" i="2"/>
  <c r="BH807" i="2"/>
  <c r="BG807" i="2"/>
  <c r="BF807" i="2"/>
  <c r="T807" i="2"/>
  <c r="R807" i="2"/>
  <c r="P807" i="2"/>
  <c r="BI804" i="2"/>
  <c r="BH804" i="2"/>
  <c r="BG804" i="2"/>
  <c r="BF804" i="2"/>
  <c r="T804" i="2"/>
  <c r="R804" i="2"/>
  <c r="P804" i="2"/>
  <c r="BI799" i="2"/>
  <c r="BH799" i="2"/>
  <c r="BG799" i="2"/>
  <c r="BF799" i="2"/>
  <c r="T799" i="2"/>
  <c r="R799" i="2"/>
  <c r="P799" i="2"/>
  <c r="BI796" i="2"/>
  <c r="BH796" i="2"/>
  <c r="BG796" i="2"/>
  <c r="BF796" i="2"/>
  <c r="T796" i="2"/>
  <c r="R796" i="2"/>
  <c r="P796" i="2"/>
  <c r="BI794" i="2"/>
  <c r="BH794" i="2"/>
  <c r="BG794" i="2"/>
  <c r="BF794" i="2"/>
  <c r="T794" i="2"/>
  <c r="R794" i="2"/>
  <c r="P794" i="2"/>
  <c r="BI792" i="2"/>
  <c r="BH792" i="2"/>
  <c r="BG792" i="2"/>
  <c r="BF792" i="2"/>
  <c r="T792" i="2"/>
  <c r="R792" i="2"/>
  <c r="P792" i="2"/>
  <c r="BI789" i="2"/>
  <c r="BH789" i="2"/>
  <c r="BG789" i="2"/>
  <c r="BF789" i="2"/>
  <c r="T789" i="2"/>
  <c r="R789" i="2"/>
  <c r="P789" i="2"/>
  <c r="BI787" i="2"/>
  <c r="BH787" i="2"/>
  <c r="BG787" i="2"/>
  <c r="BF787" i="2"/>
  <c r="T787" i="2"/>
  <c r="R787" i="2"/>
  <c r="P787" i="2"/>
  <c r="BI782" i="2"/>
  <c r="BH782" i="2"/>
  <c r="BG782" i="2"/>
  <c r="BF782" i="2"/>
  <c r="T782" i="2"/>
  <c r="R782" i="2"/>
  <c r="P782" i="2"/>
  <c r="BI780" i="2"/>
  <c r="BH780" i="2"/>
  <c r="BG780" i="2"/>
  <c r="BF780" i="2"/>
  <c r="T780" i="2"/>
  <c r="R780" i="2"/>
  <c r="P780" i="2"/>
  <c r="BI775" i="2"/>
  <c r="BH775" i="2"/>
  <c r="BG775" i="2"/>
  <c r="BF775" i="2"/>
  <c r="T775" i="2"/>
  <c r="R775" i="2"/>
  <c r="P775" i="2"/>
  <c r="BI773" i="2"/>
  <c r="BH773" i="2"/>
  <c r="BG773" i="2"/>
  <c r="BF773" i="2"/>
  <c r="T773" i="2"/>
  <c r="R773" i="2"/>
  <c r="P773" i="2"/>
  <c r="BI768" i="2"/>
  <c r="BH768" i="2"/>
  <c r="BG768" i="2"/>
  <c r="BF768" i="2"/>
  <c r="T768" i="2"/>
  <c r="R768" i="2"/>
  <c r="P768" i="2"/>
  <c r="BI765" i="2"/>
  <c r="BH765" i="2"/>
  <c r="BG765" i="2"/>
  <c r="BF765" i="2"/>
  <c r="T765" i="2"/>
  <c r="R765" i="2"/>
  <c r="P765" i="2"/>
  <c r="BI761" i="2"/>
  <c r="BH761" i="2"/>
  <c r="BG761" i="2"/>
  <c r="BF761" i="2"/>
  <c r="T761" i="2"/>
  <c r="R761" i="2"/>
  <c r="P761" i="2"/>
  <c r="BI757" i="2"/>
  <c r="BH757" i="2"/>
  <c r="BG757" i="2"/>
  <c r="BF757" i="2"/>
  <c r="T757" i="2"/>
  <c r="R757" i="2"/>
  <c r="P757" i="2"/>
  <c r="BI756" i="2"/>
  <c r="BH756" i="2"/>
  <c r="BG756" i="2"/>
  <c r="BF756" i="2"/>
  <c r="T756" i="2"/>
  <c r="R756" i="2"/>
  <c r="P756" i="2"/>
  <c r="BI751" i="2"/>
  <c r="BH751" i="2"/>
  <c r="BG751" i="2"/>
  <c r="BF751" i="2"/>
  <c r="T751" i="2"/>
  <c r="R751" i="2"/>
  <c r="P751" i="2"/>
  <c r="BI747" i="2"/>
  <c r="BH747" i="2"/>
  <c r="BG747" i="2"/>
  <c r="BF747" i="2"/>
  <c r="T747" i="2"/>
  <c r="R747" i="2"/>
  <c r="P747" i="2"/>
  <c r="BI743" i="2"/>
  <c r="BH743" i="2"/>
  <c r="BG743" i="2"/>
  <c r="BF743" i="2"/>
  <c r="T743" i="2"/>
  <c r="R743" i="2"/>
  <c r="P743" i="2"/>
  <c r="BI738" i="2"/>
  <c r="BH738" i="2"/>
  <c r="BG738" i="2"/>
  <c r="BF738" i="2"/>
  <c r="T738" i="2"/>
  <c r="R738" i="2"/>
  <c r="P738" i="2"/>
  <c r="BI735" i="2"/>
  <c r="BH735" i="2"/>
  <c r="BG735" i="2"/>
  <c r="BF735" i="2"/>
  <c r="T735" i="2"/>
  <c r="R735" i="2"/>
  <c r="P735" i="2"/>
  <c r="BI733" i="2"/>
  <c r="BH733" i="2"/>
  <c r="BG733" i="2"/>
  <c r="BF733" i="2"/>
  <c r="T733" i="2"/>
  <c r="R733" i="2"/>
  <c r="P733" i="2"/>
  <c r="BI728" i="2"/>
  <c r="BH728" i="2"/>
  <c r="BG728" i="2"/>
  <c r="BF728" i="2"/>
  <c r="T728" i="2"/>
  <c r="R728" i="2"/>
  <c r="P728" i="2"/>
  <c r="BI724" i="2"/>
  <c r="BH724" i="2"/>
  <c r="BG724" i="2"/>
  <c r="BF724" i="2"/>
  <c r="T724" i="2"/>
  <c r="R724" i="2"/>
  <c r="P724" i="2"/>
  <c r="BI720" i="2"/>
  <c r="BH720" i="2"/>
  <c r="BG720" i="2"/>
  <c r="BF720" i="2"/>
  <c r="T720" i="2"/>
  <c r="R720" i="2"/>
  <c r="P720" i="2"/>
  <c r="BI715" i="2"/>
  <c r="BH715" i="2"/>
  <c r="BG715" i="2"/>
  <c r="BF715" i="2"/>
  <c r="T715" i="2"/>
  <c r="R715" i="2"/>
  <c r="P715" i="2"/>
  <c r="BI711" i="2"/>
  <c r="BH711" i="2"/>
  <c r="BG711" i="2"/>
  <c r="BF711" i="2"/>
  <c r="T711" i="2"/>
  <c r="R711" i="2"/>
  <c r="P711" i="2"/>
  <c r="BI706" i="2"/>
  <c r="BH706" i="2"/>
  <c r="BG706" i="2"/>
  <c r="BF706" i="2"/>
  <c r="T706" i="2"/>
  <c r="R706" i="2"/>
  <c r="P706" i="2"/>
  <c r="BI701" i="2"/>
  <c r="BH701" i="2"/>
  <c r="BG701" i="2"/>
  <c r="BF701" i="2"/>
  <c r="T701" i="2"/>
  <c r="R701" i="2"/>
  <c r="P701" i="2"/>
  <c r="BI699" i="2"/>
  <c r="BH699" i="2"/>
  <c r="BG699" i="2"/>
  <c r="BF699" i="2"/>
  <c r="T699" i="2"/>
  <c r="R699" i="2"/>
  <c r="P699" i="2"/>
  <c r="BI694" i="2"/>
  <c r="BH694" i="2"/>
  <c r="BG694" i="2"/>
  <c r="BF694" i="2"/>
  <c r="T694" i="2"/>
  <c r="R694" i="2"/>
  <c r="P694" i="2"/>
  <c r="BI692" i="2"/>
  <c r="BH692" i="2"/>
  <c r="BG692" i="2"/>
  <c r="BF692" i="2"/>
  <c r="T692" i="2"/>
  <c r="R692" i="2"/>
  <c r="P692" i="2"/>
  <c r="BI687" i="2"/>
  <c r="BH687" i="2"/>
  <c r="BG687" i="2"/>
  <c r="BF687" i="2"/>
  <c r="T687" i="2"/>
  <c r="R687" i="2"/>
  <c r="P687" i="2"/>
  <c r="BI683" i="2"/>
  <c r="BH683" i="2"/>
  <c r="BG683" i="2"/>
  <c r="BF683" i="2"/>
  <c r="T683" i="2"/>
  <c r="T682" i="2" s="1"/>
  <c r="R683" i="2"/>
  <c r="R682" i="2"/>
  <c r="P683" i="2"/>
  <c r="P682" i="2"/>
  <c r="BI680" i="2"/>
  <c r="BH680" i="2"/>
  <c r="BG680" i="2"/>
  <c r="BF680" i="2"/>
  <c r="T680" i="2"/>
  <c r="R680" i="2"/>
  <c r="P680" i="2"/>
  <c r="BI678" i="2"/>
  <c r="BH678" i="2"/>
  <c r="BG678" i="2"/>
  <c r="BF678" i="2"/>
  <c r="T678" i="2"/>
  <c r="R678" i="2"/>
  <c r="P678" i="2"/>
  <c r="BI676" i="2"/>
  <c r="BH676" i="2"/>
  <c r="BG676" i="2"/>
  <c r="BF676" i="2"/>
  <c r="T676" i="2"/>
  <c r="R676" i="2"/>
  <c r="P676" i="2"/>
  <c r="BI673" i="2"/>
  <c r="BH673" i="2"/>
  <c r="BG673" i="2"/>
  <c r="BF673" i="2"/>
  <c r="T673" i="2"/>
  <c r="R673" i="2"/>
  <c r="P673" i="2"/>
  <c r="BI671" i="2"/>
  <c r="BH671" i="2"/>
  <c r="BG671" i="2"/>
  <c r="BF671" i="2"/>
  <c r="T671" i="2"/>
  <c r="R671" i="2"/>
  <c r="P671" i="2"/>
  <c r="BI669" i="2"/>
  <c r="BH669" i="2"/>
  <c r="BG669" i="2"/>
  <c r="BF669" i="2"/>
  <c r="T669" i="2"/>
  <c r="R669" i="2"/>
  <c r="P669" i="2"/>
  <c r="BI667" i="2"/>
  <c r="BH667" i="2"/>
  <c r="BG667" i="2"/>
  <c r="BF667" i="2"/>
  <c r="T667" i="2"/>
  <c r="R667" i="2"/>
  <c r="P667" i="2"/>
  <c r="BI661" i="2"/>
  <c r="BH661" i="2"/>
  <c r="BG661" i="2"/>
  <c r="BF661" i="2"/>
  <c r="T661" i="2"/>
  <c r="R661" i="2"/>
  <c r="P661" i="2"/>
  <c r="BI654" i="2"/>
  <c r="BH654" i="2"/>
  <c r="BG654" i="2"/>
  <c r="BF654" i="2"/>
  <c r="T654" i="2"/>
  <c r="R654" i="2"/>
  <c r="P654" i="2"/>
  <c r="BI652" i="2"/>
  <c r="BH652" i="2"/>
  <c r="BG652" i="2"/>
  <c r="BF652" i="2"/>
  <c r="T652" i="2"/>
  <c r="R652" i="2"/>
  <c r="P652" i="2"/>
  <c r="BI647" i="2"/>
  <c r="BH647" i="2"/>
  <c r="BG647" i="2"/>
  <c r="BF647" i="2"/>
  <c r="T647" i="2"/>
  <c r="R647" i="2"/>
  <c r="P647" i="2"/>
  <c r="BI646" i="2"/>
  <c r="BH646" i="2"/>
  <c r="BG646" i="2"/>
  <c r="BF646" i="2"/>
  <c r="T646" i="2"/>
  <c r="R646" i="2"/>
  <c r="P646" i="2"/>
  <c r="BI644" i="2"/>
  <c r="BH644" i="2"/>
  <c r="BG644" i="2"/>
  <c r="BF644" i="2"/>
  <c r="T644" i="2"/>
  <c r="R644" i="2"/>
  <c r="P644" i="2"/>
  <c r="BI641" i="2"/>
  <c r="BH641" i="2"/>
  <c r="BG641" i="2"/>
  <c r="BF641" i="2"/>
  <c r="T641" i="2"/>
  <c r="R641" i="2"/>
  <c r="P641" i="2"/>
  <c r="BI639" i="2"/>
  <c r="BH639" i="2"/>
  <c r="BG639" i="2"/>
  <c r="BF639" i="2"/>
  <c r="T639" i="2"/>
  <c r="R639" i="2"/>
  <c r="P639" i="2"/>
  <c r="BI634" i="2"/>
  <c r="BH634" i="2"/>
  <c r="BG634" i="2"/>
  <c r="BF634" i="2"/>
  <c r="T634" i="2"/>
  <c r="R634" i="2"/>
  <c r="P634" i="2"/>
  <c r="BI632" i="2"/>
  <c r="BH632" i="2"/>
  <c r="BG632" i="2"/>
  <c r="BF632" i="2"/>
  <c r="T632" i="2"/>
  <c r="R632" i="2"/>
  <c r="P632" i="2"/>
  <c r="BI629" i="2"/>
  <c r="BH629" i="2"/>
  <c r="BG629" i="2"/>
  <c r="BF629" i="2"/>
  <c r="T629" i="2"/>
  <c r="R629" i="2"/>
  <c r="P629" i="2"/>
  <c r="BI624" i="2"/>
  <c r="BH624" i="2"/>
  <c r="BG624" i="2"/>
  <c r="BF624" i="2"/>
  <c r="T624" i="2"/>
  <c r="R624" i="2"/>
  <c r="P624" i="2"/>
  <c r="BI622" i="2"/>
  <c r="BH622" i="2"/>
  <c r="BG622" i="2"/>
  <c r="BF622" i="2"/>
  <c r="T622" i="2"/>
  <c r="R622" i="2"/>
  <c r="P622" i="2"/>
  <c r="BI619" i="2"/>
  <c r="BH619" i="2"/>
  <c r="BG619" i="2"/>
  <c r="BF619" i="2"/>
  <c r="T619" i="2"/>
  <c r="R619" i="2"/>
  <c r="P619" i="2"/>
  <c r="BI614" i="2"/>
  <c r="BH614" i="2"/>
  <c r="BG614" i="2"/>
  <c r="BF614" i="2"/>
  <c r="T614" i="2"/>
  <c r="R614" i="2"/>
  <c r="P614" i="2"/>
  <c r="BI612" i="2"/>
  <c r="BH612" i="2"/>
  <c r="BG612" i="2"/>
  <c r="BF612" i="2"/>
  <c r="T612" i="2"/>
  <c r="R612" i="2"/>
  <c r="P612" i="2"/>
  <c r="BI609" i="2"/>
  <c r="BH609" i="2"/>
  <c r="BG609" i="2"/>
  <c r="BF609" i="2"/>
  <c r="T609" i="2"/>
  <c r="R609" i="2"/>
  <c r="P609" i="2"/>
  <c r="BI602" i="2"/>
  <c r="BH602" i="2"/>
  <c r="BG602" i="2"/>
  <c r="BF602" i="2"/>
  <c r="T602" i="2"/>
  <c r="R602" i="2"/>
  <c r="P602" i="2"/>
  <c r="BI600" i="2"/>
  <c r="BH600" i="2"/>
  <c r="BG600" i="2"/>
  <c r="BF600" i="2"/>
  <c r="T600" i="2"/>
  <c r="R600" i="2"/>
  <c r="P600" i="2"/>
  <c r="BI595" i="2"/>
  <c r="BH595" i="2"/>
  <c r="BG595" i="2"/>
  <c r="BF595" i="2"/>
  <c r="T595" i="2"/>
  <c r="R595" i="2"/>
  <c r="P595" i="2"/>
  <c r="BI590" i="2"/>
  <c r="BH590" i="2"/>
  <c r="BG590" i="2"/>
  <c r="BF590" i="2"/>
  <c r="T590" i="2"/>
  <c r="R590" i="2"/>
  <c r="P590" i="2"/>
  <c r="BI588" i="2"/>
  <c r="BH588" i="2"/>
  <c r="BG588" i="2"/>
  <c r="BF588" i="2"/>
  <c r="T588" i="2"/>
  <c r="R588" i="2"/>
  <c r="P588" i="2"/>
  <c r="BI583" i="2"/>
  <c r="BH583" i="2"/>
  <c r="BG583" i="2"/>
  <c r="BF583" i="2"/>
  <c r="T583" i="2"/>
  <c r="R583" i="2"/>
  <c r="P583" i="2"/>
  <c r="BI582" i="2"/>
  <c r="BH582" i="2"/>
  <c r="BG582" i="2"/>
  <c r="BF582" i="2"/>
  <c r="T582" i="2"/>
  <c r="R582" i="2"/>
  <c r="P582" i="2"/>
  <c r="BI580" i="2"/>
  <c r="BH580" i="2"/>
  <c r="BG580" i="2"/>
  <c r="BF580" i="2"/>
  <c r="T580" i="2"/>
  <c r="R580" i="2"/>
  <c r="P580" i="2"/>
  <c r="BI579" i="2"/>
  <c r="BH579" i="2"/>
  <c r="BG579" i="2"/>
  <c r="BF579" i="2"/>
  <c r="T579" i="2"/>
  <c r="R579" i="2"/>
  <c r="P579" i="2"/>
  <c r="BI577" i="2"/>
  <c r="BH577" i="2"/>
  <c r="BG577" i="2"/>
  <c r="BF577" i="2"/>
  <c r="T577" i="2"/>
  <c r="R577" i="2"/>
  <c r="P577" i="2"/>
  <c r="BI568" i="2"/>
  <c r="BH568" i="2"/>
  <c r="BG568" i="2"/>
  <c r="BF568" i="2"/>
  <c r="T568" i="2"/>
  <c r="R568" i="2"/>
  <c r="P568" i="2"/>
  <c r="BI563" i="2"/>
  <c r="BH563" i="2"/>
  <c r="BG563" i="2"/>
  <c r="BF563" i="2"/>
  <c r="T563" i="2"/>
  <c r="R563" i="2"/>
  <c r="P563" i="2"/>
  <c r="BI557" i="2"/>
  <c r="BH557" i="2"/>
  <c r="BG557" i="2"/>
  <c r="BF557" i="2"/>
  <c r="T557" i="2"/>
  <c r="R557" i="2"/>
  <c r="P557" i="2"/>
  <c r="BI551" i="2"/>
  <c r="BH551" i="2"/>
  <c r="BG551" i="2"/>
  <c r="BF551" i="2"/>
  <c r="T551" i="2"/>
  <c r="R551" i="2"/>
  <c r="P551" i="2"/>
  <c r="BI545" i="2"/>
  <c r="BH545" i="2"/>
  <c r="BG545" i="2"/>
  <c r="BF545" i="2"/>
  <c r="T545" i="2"/>
  <c r="R545" i="2"/>
  <c r="P545" i="2"/>
  <c r="BI539" i="2"/>
  <c r="BH539" i="2"/>
  <c r="BG539" i="2"/>
  <c r="BF539" i="2"/>
  <c r="T539" i="2"/>
  <c r="R539" i="2"/>
  <c r="P539" i="2"/>
  <c r="BI534" i="2"/>
  <c r="BH534" i="2"/>
  <c r="BG534" i="2"/>
  <c r="BF534" i="2"/>
  <c r="T534" i="2"/>
  <c r="R534" i="2"/>
  <c r="P534" i="2"/>
  <c r="BI529" i="2"/>
  <c r="BH529" i="2"/>
  <c r="BG529" i="2"/>
  <c r="BF529" i="2"/>
  <c r="T529" i="2"/>
  <c r="R529" i="2"/>
  <c r="P529" i="2"/>
  <c r="BI523" i="2"/>
  <c r="BH523" i="2"/>
  <c r="BG523" i="2"/>
  <c r="BF523" i="2"/>
  <c r="T523" i="2"/>
  <c r="R523" i="2"/>
  <c r="P523" i="2"/>
  <c r="BI521" i="2"/>
  <c r="BH521" i="2"/>
  <c r="BG521" i="2"/>
  <c r="BF521" i="2"/>
  <c r="T521" i="2"/>
  <c r="R521" i="2"/>
  <c r="P521" i="2"/>
  <c r="BI516" i="2"/>
  <c r="BH516" i="2"/>
  <c r="BG516" i="2"/>
  <c r="BF516" i="2"/>
  <c r="T516" i="2"/>
  <c r="R516" i="2"/>
  <c r="P516" i="2"/>
  <c r="BI514" i="2"/>
  <c r="BH514" i="2"/>
  <c r="BG514" i="2"/>
  <c r="BF514" i="2"/>
  <c r="T514" i="2"/>
  <c r="R514" i="2"/>
  <c r="P514" i="2"/>
  <c r="BI508" i="2"/>
  <c r="BH508" i="2"/>
  <c r="BG508" i="2"/>
  <c r="BF508" i="2"/>
  <c r="T508" i="2"/>
  <c r="R508" i="2"/>
  <c r="P508" i="2"/>
  <c r="BI503" i="2"/>
  <c r="BH503" i="2"/>
  <c r="BG503" i="2"/>
  <c r="BF503" i="2"/>
  <c r="T503" i="2"/>
  <c r="R503" i="2"/>
  <c r="P503" i="2"/>
  <c r="BI498" i="2"/>
  <c r="BH498" i="2"/>
  <c r="BG498" i="2"/>
  <c r="BF498" i="2"/>
  <c r="T498" i="2"/>
  <c r="R498" i="2"/>
  <c r="P498" i="2"/>
  <c r="BI493" i="2"/>
  <c r="BH493" i="2"/>
  <c r="BG493" i="2"/>
  <c r="BF493" i="2"/>
  <c r="T493" i="2"/>
  <c r="R493" i="2"/>
  <c r="P493" i="2"/>
  <c r="BI490" i="2"/>
  <c r="BH490" i="2"/>
  <c r="BG490" i="2"/>
  <c r="BF490" i="2"/>
  <c r="T490" i="2"/>
  <c r="R490" i="2"/>
  <c r="P490" i="2"/>
  <c r="BI484" i="2"/>
  <c r="BH484" i="2"/>
  <c r="BG484" i="2"/>
  <c r="BF484" i="2"/>
  <c r="T484" i="2"/>
  <c r="R484" i="2"/>
  <c r="P484" i="2"/>
  <c r="BI478" i="2"/>
  <c r="BH478" i="2"/>
  <c r="BG478" i="2"/>
  <c r="BF478" i="2"/>
  <c r="T478" i="2"/>
  <c r="R478" i="2"/>
  <c r="P478" i="2"/>
  <c r="BI471" i="2"/>
  <c r="BH471" i="2"/>
  <c r="BG471" i="2"/>
  <c r="BF471" i="2"/>
  <c r="T471" i="2"/>
  <c r="R471" i="2"/>
  <c r="P471" i="2"/>
  <c r="BI466" i="2"/>
  <c r="BH466" i="2"/>
  <c r="BG466" i="2"/>
  <c r="BF466" i="2"/>
  <c r="T466" i="2"/>
  <c r="R466" i="2"/>
  <c r="P466" i="2"/>
  <c r="BI459" i="2"/>
  <c r="BH459" i="2"/>
  <c r="BG459" i="2"/>
  <c r="BF459" i="2"/>
  <c r="T459" i="2"/>
  <c r="R459" i="2"/>
  <c r="P459" i="2"/>
  <c r="BI447" i="2"/>
  <c r="BH447" i="2"/>
  <c r="BG447" i="2"/>
  <c r="BF447" i="2"/>
  <c r="T447" i="2"/>
  <c r="R447" i="2"/>
  <c r="P447" i="2"/>
  <c r="BI440" i="2"/>
  <c r="BH440" i="2"/>
  <c r="BG440" i="2"/>
  <c r="BF440" i="2"/>
  <c r="T440" i="2"/>
  <c r="R440" i="2"/>
  <c r="P440" i="2"/>
  <c r="BI434" i="2"/>
  <c r="BH434" i="2"/>
  <c r="BG434" i="2"/>
  <c r="BF434" i="2"/>
  <c r="T434" i="2"/>
  <c r="R434" i="2"/>
  <c r="P434" i="2"/>
  <c r="BI426" i="2"/>
  <c r="BH426" i="2"/>
  <c r="BG426" i="2"/>
  <c r="BF426" i="2"/>
  <c r="T426" i="2"/>
  <c r="R426" i="2"/>
  <c r="P426" i="2"/>
  <c r="BI411" i="2"/>
  <c r="BH411" i="2"/>
  <c r="BG411" i="2"/>
  <c r="BF411" i="2"/>
  <c r="T411" i="2"/>
  <c r="R411" i="2"/>
  <c r="P411" i="2"/>
  <c r="BI405" i="2"/>
  <c r="BH405" i="2"/>
  <c r="BG405" i="2"/>
  <c r="BF405" i="2"/>
  <c r="T405" i="2"/>
  <c r="R405" i="2"/>
  <c r="P405" i="2"/>
  <c r="BI400" i="2"/>
  <c r="BH400" i="2"/>
  <c r="BG400" i="2"/>
  <c r="BF400" i="2"/>
  <c r="T400" i="2"/>
  <c r="R400" i="2"/>
  <c r="P400" i="2"/>
  <c r="BI390" i="2"/>
  <c r="BH390" i="2"/>
  <c r="BG390" i="2"/>
  <c r="BF390" i="2"/>
  <c r="T390" i="2"/>
  <c r="R390" i="2"/>
  <c r="P390" i="2"/>
  <c r="BI353" i="2"/>
  <c r="BH353" i="2"/>
  <c r="BG353" i="2"/>
  <c r="BF353" i="2"/>
  <c r="T353" i="2"/>
  <c r="R353" i="2"/>
  <c r="P353" i="2"/>
  <c r="BI342" i="2"/>
  <c r="BH342" i="2"/>
  <c r="BG342" i="2"/>
  <c r="BF342" i="2"/>
  <c r="T342" i="2"/>
  <c r="R342" i="2"/>
  <c r="P342" i="2"/>
  <c r="BI300" i="2"/>
  <c r="BH300" i="2"/>
  <c r="BG300" i="2"/>
  <c r="BF300" i="2"/>
  <c r="T300" i="2"/>
  <c r="R300" i="2"/>
  <c r="P300" i="2"/>
  <c r="BI294" i="2"/>
  <c r="BH294" i="2"/>
  <c r="BG294" i="2"/>
  <c r="BF294" i="2"/>
  <c r="T294" i="2"/>
  <c r="R294" i="2"/>
  <c r="P294" i="2"/>
  <c r="BI251" i="2"/>
  <c r="BH251" i="2"/>
  <c r="BG251" i="2"/>
  <c r="BF251" i="2"/>
  <c r="T251" i="2"/>
  <c r="R251" i="2"/>
  <c r="P251" i="2"/>
  <c r="BI205" i="2"/>
  <c r="BH205" i="2"/>
  <c r="BG205" i="2"/>
  <c r="BF205" i="2"/>
  <c r="T205" i="2"/>
  <c r="R205" i="2"/>
  <c r="P205" i="2"/>
  <c r="BI199" i="2"/>
  <c r="BH199" i="2"/>
  <c r="BG199" i="2"/>
  <c r="BF199" i="2"/>
  <c r="T199" i="2"/>
  <c r="R199" i="2"/>
  <c r="P199" i="2"/>
  <c r="BI193" i="2"/>
  <c r="BH193" i="2"/>
  <c r="BG193" i="2"/>
  <c r="BF193" i="2"/>
  <c r="T193" i="2"/>
  <c r="R193" i="2"/>
  <c r="P193" i="2"/>
  <c r="BI185" i="2"/>
  <c r="BH185" i="2"/>
  <c r="BG185" i="2"/>
  <c r="BF185" i="2"/>
  <c r="T185" i="2"/>
  <c r="R185" i="2"/>
  <c r="P185" i="2"/>
  <c r="BI177" i="2"/>
  <c r="BH177" i="2"/>
  <c r="BG177" i="2"/>
  <c r="BF177" i="2"/>
  <c r="T177" i="2"/>
  <c r="R177" i="2"/>
  <c r="P177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2" i="2"/>
  <c r="BH142" i="2"/>
  <c r="BG142" i="2"/>
  <c r="BF142" i="2"/>
  <c r="T142" i="2"/>
  <c r="R142" i="2"/>
  <c r="P142" i="2"/>
  <c r="BI136" i="2"/>
  <c r="BH136" i="2"/>
  <c r="BG136" i="2"/>
  <c r="BF136" i="2"/>
  <c r="T136" i="2"/>
  <c r="R136" i="2"/>
  <c r="P136" i="2"/>
  <c r="BI130" i="2"/>
  <c r="BH130" i="2"/>
  <c r="BG130" i="2"/>
  <c r="BF130" i="2"/>
  <c r="T130" i="2"/>
  <c r="R130" i="2"/>
  <c r="P130" i="2"/>
  <c r="BI124" i="2"/>
  <c r="BH124" i="2"/>
  <c r="BG124" i="2"/>
  <c r="BF124" i="2"/>
  <c r="T124" i="2"/>
  <c r="R124" i="2"/>
  <c r="P124" i="2"/>
  <c r="BI118" i="2"/>
  <c r="BH118" i="2"/>
  <c r="BG118" i="2"/>
  <c r="BF118" i="2"/>
  <c r="T118" i="2"/>
  <c r="R118" i="2"/>
  <c r="P118" i="2"/>
  <c r="BI112" i="2"/>
  <c r="BH112" i="2"/>
  <c r="BG112" i="2"/>
  <c r="BF112" i="2"/>
  <c r="T112" i="2"/>
  <c r="R112" i="2"/>
  <c r="P112" i="2"/>
  <c r="BI106" i="2"/>
  <c r="BH106" i="2"/>
  <c r="BG106" i="2"/>
  <c r="BF106" i="2"/>
  <c r="T106" i="2"/>
  <c r="R106" i="2"/>
  <c r="P106" i="2"/>
  <c r="F97" i="2"/>
  <c r="E95" i="2"/>
  <c r="F52" i="2"/>
  <c r="E50" i="2"/>
  <c r="J24" i="2"/>
  <c r="E24" i="2"/>
  <c r="J100" i="2" s="1"/>
  <c r="J23" i="2"/>
  <c r="J21" i="2"/>
  <c r="E21" i="2"/>
  <c r="J54" i="2"/>
  <c r="J20" i="2"/>
  <c r="J18" i="2"/>
  <c r="E18" i="2"/>
  <c r="F100" i="2" s="1"/>
  <c r="J17" i="2"/>
  <c r="J15" i="2"/>
  <c r="E15" i="2"/>
  <c r="F99" i="2"/>
  <c r="J14" i="2"/>
  <c r="J12" i="2"/>
  <c r="J52" i="2"/>
  <c r="E7" i="2"/>
  <c r="E93" i="2"/>
  <c r="L50" i="1"/>
  <c r="AM50" i="1"/>
  <c r="AM49" i="1"/>
  <c r="L49" i="1"/>
  <c r="AM47" i="1"/>
  <c r="L47" i="1"/>
  <c r="L45" i="1"/>
  <c r="L44" i="1"/>
  <c r="J1011" i="2"/>
  <c r="J883" i="2"/>
  <c r="BK830" i="2"/>
  <c r="J775" i="2"/>
  <c r="J676" i="2"/>
  <c r="BK568" i="2"/>
  <c r="BK503" i="2"/>
  <c r="J294" i="2"/>
  <c r="J142" i="2"/>
  <c r="J1043" i="2"/>
  <c r="J1030" i="2"/>
  <c r="BK955" i="2"/>
  <c r="BK918" i="2"/>
  <c r="BK837" i="2"/>
  <c r="J756" i="2"/>
  <c r="BK678" i="2"/>
  <c r="BK612" i="2"/>
  <c r="J568" i="2"/>
  <c r="BK440" i="2"/>
  <c r="J251" i="2"/>
  <c r="BK136" i="2"/>
  <c r="J949" i="2"/>
  <c r="J841" i="2"/>
  <c r="BK794" i="2"/>
  <c r="BK738" i="2"/>
  <c r="BK671" i="2"/>
  <c r="J624" i="2"/>
  <c r="BK490" i="2"/>
  <c r="J921" i="2"/>
  <c r="J807" i="2"/>
  <c r="BK724" i="2"/>
  <c r="BK669" i="2"/>
  <c r="BK582" i="2"/>
  <c r="BK478" i="2"/>
  <c r="J205" i="2"/>
  <c r="J163" i="3"/>
  <c r="BK152" i="3"/>
  <c r="BK142" i="3"/>
  <c r="J126" i="3"/>
  <c r="BK109" i="3"/>
  <c r="BK94" i="3"/>
  <c r="BK129" i="3"/>
  <c r="BK112" i="3"/>
  <c r="J94" i="3"/>
  <c r="J90" i="3"/>
  <c r="J152" i="3"/>
  <c r="J137" i="3"/>
  <c r="BK115" i="3"/>
  <c r="BK176" i="4"/>
  <c r="J161" i="4"/>
  <c r="J138" i="4"/>
  <c r="J117" i="4"/>
  <c r="BK171" i="4"/>
  <c r="BK157" i="4"/>
  <c r="J149" i="4"/>
  <c r="BK133" i="4"/>
  <c r="J124" i="4"/>
  <c r="BK108" i="4"/>
  <c r="J99" i="4"/>
  <c r="BK90" i="4"/>
  <c r="J176" i="4"/>
  <c r="J157" i="4"/>
  <c r="J148" i="4"/>
  <c r="J127" i="4"/>
  <c r="J110" i="4"/>
  <c r="J96" i="4"/>
  <c r="BK84" i="4"/>
  <c r="BK136" i="5"/>
  <c r="BK124" i="5"/>
  <c r="J116" i="5"/>
  <c r="J107" i="5"/>
  <c r="BK99" i="5"/>
  <c r="J100" i="5"/>
  <c r="BK93" i="5"/>
  <c r="J109" i="6"/>
  <c r="J86" i="7"/>
  <c r="BK299" i="8"/>
  <c r="BK308" i="8"/>
  <c r="J92" i="8"/>
  <c r="BK158" i="8"/>
  <c r="J164" i="9"/>
  <c r="BK132" i="9"/>
  <c r="J132" i="9"/>
  <c r="BK107" i="10"/>
  <c r="BK101" i="10"/>
  <c r="J103" i="10"/>
  <c r="BK105" i="10"/>
  <c r="J84" i="11"/>
  <c r="J1006" i="2"/>
  <c r="J953" i="2"/>
  <c r="BK873" i="2"/>
  <c r="BK816" i="2"/>
  <c r="J699" i="2"/>
  <c r="BK516" i="2"/>
  <c r="BK300" i="2"/>
  <c r="BK1047" i="2"/>
  <c r="J1002" i="2"/>
  <c r="BK949" i="2"/>
  <c r="BK841" i="2"/>
  <c r="BK761" i="2"/>
  <c r="BK644" i="2"/>
  <c r="J580" i="2"/>
  <c r="BK411" i="2"/>
  <c r="J170" i="2"/>
  <c r="BK991" i="2"/>
  <c r="J864" i="2"/>
  <c r="J757" i="2"/>
  <c r="BK699" i="2"/>
  <c r="J516" i="2"/>
  <c r="J930" i="2"/>
  <c r="J811" i="2"/>
  <c r="J683" i="2"/>
  <c r="BK577" i="2"/>
  <c r="J434" i="2"/>
  <c r="J151" i="2"/>
  <c r="BK155" i="3"/>
  <c r="BK140" i="3"/>
  <c r="J122" i="3"/>
  <c r="J103" i="3"/>
  <c r="J149" i="3"/>
  <c r="J107" i="3"/>
  <c r="J88" i="3"/>
  <c r="BK153" i="3"/>
  <c r="BK124" i="3"/>
  <c r="J92" i="3"/>
  <c r="BK139" i="4"/>
  <c r="J169" i="4"/>
  <c r="J151" i="4"/>
  <c r="J134" i="4"/>
  <c r="BK117" i="4"/>
  <c r="BK96" i="4"/>
  <c r="BK175" i="4"/>
  <c r="J154" i="4"/>
  <c r="BK131" i="4"/>
  <c r="J123" i="4"/>
  <c r="BK114" i="4"/>
  <c r="J103" i="4"/>
  <c r="J90" i="4"/>
  <c r="J127" i="5"/>
  <c r="J123" i="5"/>
  <c r="J117" i="5"/>
  <c r="J105" i="5"/>
  <c r="BK113" i="5"/>
  <c r="J95" i="5"/>
  <c r="J95" i="6"/>
  <c r="BK95" i="6"/>
  <c r="J80" i="7"/>
  <c r="BK242" i="8"/>
  <c r="J275" i="8"/>
  <c r="J192" i="8"/>
  <c r="J183" i="8"/>
  <c r="BK125" i="9"/>
  <c r="BK116" i="9"/>
  <c r="J145" i="9"/>
  <c r="J155" i="9"/>
  <c r="BK98" i="10"/>
  <c r="BK93" i="10"/>
  <c r="J91" i="10"/>
  <c r="J34" i="11"/>
  <c r="AW64" i="1" s="1"/>
  <c r="J826" i="2"/>
  <c r="BK751" i="2"/>
  <c r="J622" i="2"/>
  <c r="BK390" i="2"/>
  <c r="BK168" i="2"/>
  <c r="J991" i="2"/>
  <c r="BK892" i="2"/>
  <c r="J765" i="2"/>
  <c r="BK639" i="2"/>
  <c r="J545" i="2"/>
  <c r="BK294" i="2"/>
  <c r="J148" i="2"/>
  <c r="BK974" i="2"/>
  <c r="BK826" i="2"/>
  <c r="J751" i="2"/>
  <c r="J646" i="2"/>
  <c r="BK459" i="2"/>
  <c r="J850" i="2"/>
  <c r="J711" i="2"/>
  <c r="J667" i="2"/>
  <c r="BK534" i="2"/>
  <c r="BK400" i="2"/>
  <c r="J119" i="3"/>
  <c r="J102" i="3"/>
  <c r="J87" i="3"/>
  <c r="BK139" i="3"/>
  <c r="BK117" i="3"/>
  <c r="BK98" i="3"/>
  <c r="BK163" i="3"/>
  <c r="BK148" i="3"/>
  <c r="BK135" i="3"/>
  <c r="J108" i="3"/>
  <c r="BK163" i="4"/>
  <c r="J122" i="4"/>
  <c r="J170" i="4"/>
  <c r="BK152" i="4"/>
  <c r="J132" i="4"/>
  <c r="BK116" i="4"/>
  <c r="BK94" i="4"/>
  <c r="J155" i="4"/>
  <c r="J135" i="4"/>
  <c r="BK107" i="4"/>
  <c r="J93" i="4"/>
  <c r="J129" i="5"/>
  <c r="BK120" i="5"/>
  <c r="BK109" i="5"/>
  <c r="J96" i="5"/>
  <c r="J104" i="5"/>
  <c r="BK111" i="6"/>
  <c r="J105" i="6"/>
  <c r="BK85" i="7"/>
  <c r="BK291" i="8"/>
  <c r="BK283" i="8"/>
  <c r="BK275" i="8"/>
  <c r="BK184" i="9"/>
  <c r="BK129" i="9"/>
  <c r="BK135" i="9"/>
  <c r="J122" i="9"/>
  <c r="J89" i="10"/>
  <c r="BK99" i="10"/>
  <c r="BK102" i="10"/>
  <c r="J110" i="10"/>
  <c r="BK84" i="11"/>
  <c r="J959" i="2"/>
  <c r="BK887" i="2"/>
  <c r="J817" i="2"/>
  <c r="BK646" i="2"/>
  <c r="J534" i="2"/>
  <c r="BK185" i="2"/>
  <c r="BK1056" i="2"/>
  <c r="J1017" i="2"/>
  <c r="J935" i="2"/>
  <c r="BK807" i="2"/>
  <c r="BK652" i="2"/>
  <c r="BK563" i="2"/>
  <c r="J400" i="2"/>
  <c r="BK118" i="2"/>
  <c r="BK945" i="2"/>
  <c r="BK804" i="2"/>
  <c r="BK747" i="2"/>
  <c r="BK622" i="2"/>
  <c r="BK199" i="2"/>
  <c r="J816" i="2"/>
  <c r="J671" i="2"/>
  <c r="J557" i="2"/>
  <c r="J426" i="2"/>
  <c r="BK158" i="3"/>
  <c r="BK141" i="3"/>
  <c r="J125" i="3"/>
  <c r="J105" i="3"/>
  <c r="BK88" i="3"/>
  <c r="BK122" i="3"/>
  <c r="BK92" i="3"/>
  <c r="BK154" i="3"/>
  <c r="J131" i="3"/>
  <c r="J96" i="3"/>
  <c r="BK145" i="4"/>
  <c r="J97" i="4"/>
  <c r="J159" i="4"/>
  <c r="BK142" i="4"/>
  <c r="J118" i="4"/>
  <c r="BK97" i="4"/>
  <c r="J84" i="4"/>
  <c r="J162" i="4"/>
  <c r="BK137" i="4"/>
  <c r="J104" i="4"/>
  <c r="BK127" i="5"/>
  <c r="J128" i="5"/>
  <c r="BK111" i="5"/>
  <c r="BK97" i="5"/>
  <c r="J115" i="5"/>
  <c r="BK91" i="5"/>
  <c r="BK105" i="6"/>
  <c r="BK84" i="6"/>
  <c r="BK258" i="8"/>
  <c r="J299" i="8"/>
  <c r="BK208" i="8"/>
  <c r="J150" i="8"/>
  <c r="BK119" i="9"/>
  <c r="J195" i="9"/>
  <c r="BK151" i="9"/>
  <c r="BK95" i="10"/>
  <c r="J95" i="10"/>
  <c r="J104" i="10"/>
  <c r="BK109" i="10"/>
  <c r="J110" i="5"/>
  <c r="BK113" i="6"/>
  <c r="BK92" i="6"/>
  <c r="BK83" i="7"/>
  <c r="J117" i="8"/>
  <c r="BK183" i="8"/>
  <c r="BK117" i="8"/>
  <c r="J190" i="9"/>
  <c r="J194" i="9"/>
  <c r="BK190" i="9"/>
  <c r="J99" i="10"/>
  <c r="BK85" i="10"/>
  <c r="J90" i="10"/>
  <c r="BK1017" i="2"/>
  <c r="BK970" i="2"/>
  <c r="BK921" i="2"/>
  <c r="BK889" i="2"/>
  <c r="BK833" i="2"/>
  <c r="J747" i="2"/>
  <c r="J612" i="2"/>
  <c r="J484" i="2"/>
  <c r="BK170" i="2"/>
  <c r="BK1039" i="2"/>
  <c r="BK897" i="2"/>
  <c r="BK823" i="2"/>
  <c r="BK683" i="2"/>
  <c r="J600" i="2"/>
  <c r="J478" i="2"/>
  <c r="BK153" i="2"/>
  <c r="BK959" i="2"/>
  <c r="J822" i="2"/>
  <c r="J735" i="2"/>
  <c r="J619" i="2"/>
  <c r="J300" i="2"/>
  <c r="J833" i="2"/>
  <c r="J673" i="2"/>
  <c r="J529" i="2"/>
  <c r="J162" i="3"/>
  <c r="J148" i="3"/>
  <c r="J135" i="3"/>
  <c r="BK107" i="3"/>
  <c r="J161" i="3"/>
  <c r="J115" i="3"/>
  <c r="BK157" i="3"/>
  <c r="J138" i="3"/>
  <c r="BK102" i="3"/>
  <c r="J158" i="4"/>
  <c r="J119" i="4"/>
  <c r="BK172" i="4"/>
  <c r="BK155" i="4"/>
  <c r="J131" i="4"/>
  <c r="BK112" i="4"/>
  <c r="BK91" i="4"/>
  <c r="BK170" i="4"/>
  <c r="BK149" i="4"/>
  <c r="BK125" i="4"/>
  <c r="BK121" i="4"/>
  <c r="BK99" i="4"/>
  <c r="J87" i="4"/>
  <c r="BK133" i="5"/>
  <c r="J121" i="5"/>
  <c r="J113" i="5"/>
  <c r="J93" i="5"/>
  <c r="BK105" i="5"/>
  <c r="J92" i="5"/>
  <c r="J99" i="6"/>
  <c r="BK84" i="7"/>
  <c r="BK267" i="8"/>
  <c r="J242" i="8"/>
  <c r="J283" i="8"/>
  <c r="BK142" i="8"/>
  <c r="J198" i="9"/>
  <c r="BK187" i="9"/>
  <c r="BK195" i="9"/>
  <c r="J116" i="9"/>
  <c r="J93" i="10"/>
  <c r="BK89" i="10"/>
  <c r="J98" i="10"/>
  <c r="J94" i="10"/>
  <c r="BK961" i="2"/>
  <c r="BK930" i="2"/>
  <c r="J840" i="2"/>
  <c r="BK787" i="2"/>
  <c r="J692" i="2"/>
  <c r="J582" i="2"/>
  <c r="J1060" i="2"/>
  <c r="BK1006" i="2"/>
  <c r="BK941" i="2"/>
  <c r="J830" i="2"/>
  <c r="BK735" i="2"/>
  <c r="BK579" i="2"/>
  <c r="BK405" i="2"/>
  <c r="J112" i="2"/>
  <c r="J941" i="2"/>
  <c r="J799" i="2"/>
  <c r="J733" i="2"/>
  <c r="BK629" i="2"/>
  <c r="BK205" i="2"/>
  <c r="BK822" i="2"/>
  <c r="J687" i="2"/>
  <c r="J614" i="2"/>
  <c r="BK484" i="2"/>
  <c r="BK142" i="2"/>
  <c r="J123" i="3"/>
  <c r="BK106" i="3"/>
  <c r="J93" i="3"/>
  <c r="J127" i="3"/>
  <c r="J109" i="3"/>
  <c r="J91" i="3"/>
  <c r="J155" i="3"/>
  <c r="J144" i="3"/>
  <c r="J130" i="3"/>
  <c r="J173" i="4"/>
  <c r="J142" i="4"/>
  <c r="J107" i="4"/>
  <c r="BK161" i="4"/>
  <c r="BK143" i="4"/>
  <c r="BK129" i="4"/>
  <c r="J111" i="4"/>
  <c r="J85" i="4"/>
  <c r="J168" i="4"/>
  <c r="BK147" i="4"/>
  <c r="BK118" i="4"/>
  <c r="BK98" i="4"/>
  <c r="J135" i="5"/>
  <c r="BK126" i="5"/>
  <c r="BK118" i="5"/>
  <c r="BK100" i="5"/>
  <c r="J94" i="5"/>
  <c r="J107" i="6"/>
  <c r="J101" i="6"/>
  <c r="BK82" i="7"/>
  <c r="J158" i="8"/>
  <c r="BK250" i="8"/>
  <c r="BK225" i="8"/>
  <c r="BK175" i="8"/>
  <c r="J168" i="9"/>
  <c r="BK181" i="9"/>
  <c r="J184" i="9"/>
  <c r="BK113" i="10"/>
  <c r="J87" i="10"/>
  <c r="BK90" i="10"/>
  <c r="BK96" i="10"/>
  <c r="BK87" i="10"/>
  <c r="J1029" i="2"/>
  <c r="J939" i="2"/>
  <c r="J868" i="2"/>
  <c r="J792" i="2"/>
  <c r="BK694" i="2"/>
  <c r="J563" i="2"/>
  <c r="J353" i="2"/>
  <c r="J1047" i="2"/>
  <c r="J998" i="2"/>
  <c r="J905" i="2"/>
  <c r="BK792" i="2"/>
  <c r="BK680" i="2"/>
  <c r="BK583" i="2"/>
  <c r="BK426" i="2"/>
  <c r="BK151" i="2"/>
  <c r="BK979" i="2"/>
  <c r="J887" i="2"/>
  <c r="BK773" i="2"/>
  <c r="BK673" i="2"/>
  <c r="BK539" i="2"/>
  <c r="J926" i="2"/>
  <c r="BK765" i="2"/>
  <c r="J680" i="2"/>
  <c r="J602" i="2"/>
  <c r="BK493" i="2"/>
  <c r="BK193" i="2"/>
  <c r="J153" i="3"/>
  <c r="J136" i="3"/>
  <c r="J121" i="3"/>
  <c r="BK90" i="3"/>
  <c r="J132" i="3"/>
  <c r="BK114" i="3"/>
  <c r="BK96" i="3"/>
  <c r="J150" i="3"/>
  <c r="BK136" i="3"/>
  <c r="BK105" i="3"/>
  <c r="BK160" i="4"/>
  <c r="J115" i="4"/>
  <c r="BK164" i="4"/>
  <c r="J145" i="4"/>
  <c r="BK126" i="4"/>
  <c r="BK106" i="4"/>
  <c r="BK88" i="4"/>
  <c r="BK169" i="4"/>
  <c r="J150" i="4"/>
  <c r="J128" i="4"/>
  <c r="BK100" i="4"/>
  <c r="BK128" i="5"/>
  <c r="BK123" i="5"/>
  <c r="BK115" i="5"/>
  <c r="BK101" i="5"/>
  <c r="BK88" i="5"/>
  <c r="BK102" i="5"/>
  <c r="BK107" i="6"/>
  <c r="J92" i="6"/>
  <c r="BK81" i="7"/>
  <c r="J142" i="8"/>
  <c r="J291" i="8"/>
  <c r="BK192" i="8"/>
  <c r="BK161" i="9"/>
  <c r="J119" i="9"/>
  <c r="BK198" i="9"/>
  <c r="J114" i="10"/>
  <c r="BK88" i="10"/>
  <c r="J101" i="10"/>
  <c r="J85" i="10"/>
  <c r="J985" i="2"/>
  <c r="BK935" i="2"/>
  <c r="BK855" i="2"/>
  <c r="J789" i="2"/>
  <c r="J701" i="2"/>
  <c r="J639" i="2"/>
  <c r="J551" i="2"/>
  <c r="J177" i="2"/>
  <c r="J1064" i="2"/>
  <c r="J1035" i="2"/>
  <c r="J990" i="2"/>
  <c r="BK939" i="2"/>
  <c r="J855" i="2"/>
  <c r="BK768" i="2"/>
  <c r="BK706" i="2"/>
  <c r="J632" i="2"/>
  <c r="J595" i="2"/>
  <c r="J490" i="2"/>
  <c r="BK177" i="2"/>
  <c r="BK161" i="2"/>
  <c r="BK1002" i="2"/>
  <c r="BK913" i="2"/>
  <c r="BK817" i="2"/>
  <c r="J782" i="2"/>
  <c r="J706" i="2"/>
  <c r="J644" i="2"/>
  <c r="BK600" i="2"/>
  <c r="J342" i="2"/>
  <c r="BK864" i="2"/>
  <c r="BK743" i="2"/>
  <c r="J678" i="2"/>
  <c r="BK590" i="2"/>
  <c r="BK521" i="2"/>
  <c r="J440" i="2"/>
  <c r="J136" i="2"/>
  <c r="J156" i="3"/>
  <c r="BK145" i="3"/>
  <c r="J134" i="3"/>
  <c r="BK118" i="3"/>
  <c r="BK104" i="3"/>
  <c r="BK89" i="3"/>
  <c r="J147" i="3"/>
  <c r="BK119" i="3"/>
  <c r="J97" i="3"/>
  <c r="BK156" i="3"/>
  <c r="J141" i="3"/>
  <c r="BK128" i="3"/>
  <c r="J100" i="3"/>
  <c r="J167" i="4"/>
  <c r="J141" i="4"/>
  <c r="J108" i="4"/>
  <c r="BK93" i="4"/>
  <c r="BK167" i="4"/>
  <c r="BK153" i="4"/>
  <c r="BK141" i="4"/>
  <c r="BK128" i="4"/>
  <c r="J114" i="4"/>
  <c r="BK103" i="4"/>
  <c r="J95" i="4"/>
  <c r="BK87" i="4"/>
  <c r="J171" i="4"/>
  <c r="J153" i="4"/>
  <c r="J133" i="4"/>
  <c r="J112" i="4"/>
  <c r="BK105" i="4"/>
  <c r="J92" i="4"/>
  <c r="BK134" i="5"/>
  <c r="BK132" i="5"/>
  <c r="J122" i="5"/>
  <c r="J118" i="5"/>
  <c r="BK108" i="5"/>
  <c r="J102" i="5"/>
  <c r="BK92" i="5"/>
  <c r="BK96" i="5"/>
  <c r="J88" i="5"/>
  <c r="BK89" i="6"/>
  <c r="BK99" i="6"/>
  <c r="J81" i="7"/>
  <c r="J250" i="8"/>
  <c r="J267" i="8"/>
  <c r="BK233" i="8"/>
  <c r="J200" i="8"/>
  <c r="BK122" i="9"/>
  <c r="BK155" i="9"/>
  <c r="BK142" i="9"/>
  <c r="BK94" i="10"/>
  <c r="J92" i="10"/>
  <c r="J97" i="10"/>
  <c r="J96" i="10"/>
  <c r="F36" i="11"/>
  <c r="BC64" i="1" s="1"/>
  <c r="BK782" i="2"/>
  <c r="J629" i="2"/>
  <c r="BK545" i="2"/>
  <c r="BK124" i="2"/>
  <c r="BK1029" i="2"/>
  <c r="J970" i="2"/>
  <c r="BK860" i="2"/>
  <c r="J724" i="2"/>
  <c r="BK614" i="2"/>
  <c r="BK551" i="2"/>
  <c r="BK342" i="2"/>
  <c r="BK1024" i="2"/>
  <c r="J892" i="2"/>
  <c r="BK775" i="2"/>
  <c r="BK711" i="2"/>
  <c r="BK632" i="2"/>
  <c r="J471" i="2"/>
  <c r="J860" i="2"/>
  <c r="BK720" i="2"/>
  <c r="J588" i="2"/>
  <c r="BK471" i="2"/>
  <c r="BK163" i="2"/>
  <c r="J159" i="3"/>
  <c r="BK144" i="3"/>
  <c r="J128" i="3"/>
  <c r="BK110" i="3"/>
  <c r="BK91" i="3"/>
  <c r="J124" i="3"/>
  <c r="BK93" i="3"/>
  <c r="BK147" i="3"/>
  <c r="BK134" i="3"/>
  <c r="J174" i="4"/>
  <c r="J143" i="4"/>
  <c r="J109" i="4"/>
  <c r="J165" i="4"/>
  <c r="J146" i="4"/>
  <c r="BK127" i="4"/>
  <c r="J100" i="4"/>
  <c r="J178" i="4"/>
  <c r="BK158" i="4"/>
  <c r="BK144" i="4"/>
  <c r="BK124" i="4"/>
  <c r="J120" i="4"/>
  <c r="J106" i="4"/>
  <c r="J136" i="5"/>
  <c r="BK129" i="5"/>
  <c r="J119" i="5"/>
  <c r="BK110" i="5"/>
  <c r="BK117" i="5"/>
  <c r="BK87" i="5"/>
  <c r="J111" i="6"/>
  <c r="BK91" i="6"/>
  <c r="J84" i="7"/>
  <c r="BK150" i="8"/>
  <c r="BK133" i="8"/>
  <c r="J225" i="8"/>
  <c r="BK174" i="9"/>
  <c r="BK158" i="9"/>
  <c r="J161" i="9"/>
  <c r="BK177" i="9"/>
  <c r="J112" i="10"/>
  <c r="J107" i="10"/>
  <c r="J83" i="10"/>
  <c r="J108" i="10"/>
  <c r="J1024" i="2"/>
  <c r="J945" i="2"/>
  <c r="BK877" i="2"/>
  <c r="BK514" i="2"/>
  <c r="J466" i="2"/>
  <c r="J106" i="2"/>
  <c r="BK1035" i="2"/>
  <c r="J961" i="2"/>
  <c r="BK850" i="2"/>
  <c r="BK654" i="2"/>
  <c r="BK602" i="2"/>
  <c r="J447" i="2"/>
  <c r="J163" i="2"/>
  <c r="BK985" i="2"/>
  <c r="BK868" i="2"/>
  <c r="BK789" i="2"/>
  <c r="BK701" i="2"/>
  <c r="J590" i="2"/>
  <c r="BK112" i="2"/>
  <c r="BK780" i="2"/>
  <c r="BK588" i="2"/>
  <c r="J459" i="2"/>
  <c r="AS54" i="1"/>
  <c r="BK101" i="3"/>
  <c r="BK151" i="4"/>
  <c r="BK110" i="4"/>
  <c r="BK166" i="4"/>
  <c r="BK148" i="4"/>
  <c r="BK120" i="4"/>
  <c r="J98" i="4"/>
  <c r="J177" i="4"/>
  <c r="BK159" i="4"/>
  <c r="J140" i="4"/>
  <c r="BK102" i="4"/>
  <c r="J89" i="4"/>
  <c r="BK135" i="5"/>
  <c r="J124" i="5"/>
  <c r="BK114" i="5"/>
  <c r="BK104" i="5"/>
  <c r="J114" i="5"/>
  <c r="BK90" i="5"/>
  <c r="BK97" i="6"/>
  <c r="BK86" i="7"/>
  <c r="BK200" i="8"/>
  <c r="BK317" i="8"/>
  <c r="J208" i="8"/>
  <c r="J148" i="9"/>
  <c r="BK196" i="9"/>
  <c r="J196" i="9"/>
  <c r="BK145" i="9"/>
  <c r="BK103" i="10"/>
  <c r="J84" i="10"/>
  <c r="BK108" i="10"/>
  <c r="J86" i="10"/>
  <c r="F37" i="11"/>
  <c r="BD64" i="1" s="1"/>
  <c r="J773" i="2"/>
  <c r="BK595" i="2"/>
  <c r="BK447" i="2"/>
  <c r="BK1064" i="2"/>
  <c r="J1039" i="2"/>
  <c r="J974" i="2"/>
  <c r="J873" i="2"/>
  <c r="BK757" i="2"/>
  <c r="J609" i="2"/>
  <c r="J493" i="2"/>
  <c r="J168" i="2"/>
  <c r="BK1012" i="2"/>
  <c r="BK840" i="2"/>
  <c r="J720" i="2"/>
  <c r="J641" i="2"/>
  <c r="J411" i="2"/>
  <c r="J846" i="2"/>
  <c r="J694" i="2"/>
  <c r="BK661" i="2"/>
  <c r="BK523" i="2"/>
  <c r="J130" i="2"/>
  <c r="J146" i="3"/>
  <c r="J129" i="3"/>
  <c r="BK108" i="3"/>
  <c r="J95" i="3"/>
  <c r="BK126" i="3"/>
  <c r="J101" i="3"/>
  <c r="J158" i="3"/>
  <c r="J140" i="3"/>
  <c r="J113" i="3"/>
  <c r="J166" i="4"/>
  <c r="J126" i="4"/>
  <c r="BK168" i="4"/>
  <c r="BK154" i="4"/>
  <c r="BK130" i="4"/>
  <c r="J113" i="4"/>
  <c r="BK92" i="4"/>
  <c r="BK174" i="4"/>
  <c r="BK146" i="4"/>
  <c r="BK115" i="4"/>
  <c r="BK95" i="4"/>
  <c r="J133" i="5"/>
  <c r="BK125" i="5"/>
  <c r="BK119" i="5"/>
  <c r="J106" i="5"/>
  <c r="BK94" i="5"/>
  <c r="J97" i="5"/>
  <c r="J86" i="6"/>
  <c r="J97" i="6"/>
  <c r="J85" i="7"/>
  <c r="J175" i="8"/>
  <c r="J167" i="8"/>
  <c r="J125" i="8"/>
  <c r="J177" i="9"/>
  <c r="J142" i="9"/>
  <c r="BK138" i="9"/>
  <c r="J125" i="9"/>
  <c r="BK91" i="10"/>
  <c r="J113" i="10"/>
  <c r="BK83" i="10"/>
  <c r="J955" i="2"/>
  <c r="BK905" i="2"/>
  <c r="BK799" i="2"/>
  <c r="J743" i="2"/>
  <c r="BK609" i="2"/>
  <c r="J405" i="2"/>
  <c r="J1056" i="2"/>
  <c r="J1012" i="2"/>
  <c r="J804" i="2"/>
  <c r="J647" i="2"/>
  <c r="J514" i="2"/>
  <c r="BK353" i="2"/>
  <c r="BK106" i="2"/>
  <c r="J980" i="2"/>
  <c r="J889" i="2"/>
  <c r="J761" i="2"/>
  <c r="J654" i="2"/>
  <c r="J523" i="2"/>
  <c r="BK130" i="2"/>
  <c r="J823" i="2"/>
  <c r="BK692" i="2"/>
  <c r="J634" i="2"/>
  <c r="J539" i="2"/>
  <c r="J390" i="2"/>
  <c r="J153" i="2"/>
  <c r="BK160" i="3"/>
  <c r="BK149" i="3"/>
  <c r="BK138" i="3"/>
  <c r="BK130" i="3"/>
  <c r="BK99" i="3"/>
  <c r="J157" i="3"/>
  <c r="BK125" i="3"/>
  <c r="J104" i="3"/>
  <c r="J160" i="3"/>
  <c r="BK146" i="3"/>
  <c r="J110" i="3"/>
  <c r="J147" i="4"/>
  <c r="J130" i="4"/>
  <c r="J163" i="4"/>
  <c r="J144" i="4"/>
  <c r="BK119" i="4"/>
  <c r="BK178" i="4"/>
  <c r="J164" i="4"/>
  <c r="BK138" i="4"/>
  <c r="J116" i="4"/>
  <c r="BK101" i="4"/>
  <c r="J88" i="4"/>
  <c r="J130" i="5"/>
  <c r="J126" i="5"/>
  <c r="J120" i="5"/>
  <c r="J111" i="5"/>
  <c r="BK116" i="5"/>
  <c r="J87" i="5"/>
  <c r="J103" i="6"/>
  <c r="J91" i="6"/>
  <c r="J83" i="7"/>
  <c r="BK167" i="8"/>
  <c r="J233" i="8"/>
  <c r="J100" i="8"/>
  <c r="J181" i="9"/>
  <c r="BK148" i="9"/>
  <c r="J174" i="9"/>
  <c r="BK164" i="9"/>
  <c r="BK112" i="10"/>
  <c r="BK110" i="10"/>
  <c r="BK114" i="10"/>
  <c r="BK86" i="10"/>
  <c r="F35" i="11"/>
  <c r="BB64" i="1"/>
  <c r="J796" i="2"/>
  <c r="BK728" i="2"/>
  <c r="J577" i="2"/>
  <c r="BK434" i="2"/>
  <c r="BK1060" i="2"/>
  <c r="BK1034" i="2"/>
  <c r="BK980" i="2"/>
  <c r="BK926" i="2"/>
  <c r="J780" i="2"/>
  <c r="J661" i="2"/>
  <c r="BK508" i="2"/>
  <c r="J199" i="2"/>
  <c r="J124" i="2"/>
  <c r="J918" i="2"/>
  <c r="BK796" i="2"/>
  <c r="BK667" i="2"/>
  <c r="J579" i="2"/>
  <c r="J897" i="2"/>
  <c r="BK756" i="2"/>
  <c r="J652" i="2"/>
  <c r="BK498" i="2"/>
  <c r="J118" i="2"/>
  <c r="BK151" i="3"/>
  <c r="BK131" i="3"/>
  <c r="J117" i="3"/>
  <c r="J98" i="3"/>
  <c r="BK137" i="3"/>
  <c r="J99" i="3"/>
  <c r="BK162" i="3"/>
  <c r="J142" i="3"/>
  <c r="J114" i="3"/>
  <c r="BK162" i="4"/>
  <c r="BK134" i="4"/>
  <c r="J105" i="4"/>
  <c r="J160" i="4"/>
  <c r="J139" i="4"/>
  <c r="J121" i="4"/>
  <c r="BK104" i="4"/>
  <c r="BK86" i="4"/>
  <c r="BK165" i="4"/>
  <c r="J136" i="4"/>
  <c r="BK122" i="4"/>
  <c r="BK111" i="4"/>
  <c r="J94" i="4"/>
  <c r="J132" i="5"/>
  <c r="J125" i="5"/>
  <c r="J108" i="5"/>
  <c r="J90" i="5"/>
  <c r="J101" i="5"/>
  <c r="BK109" i="6"/>
  <c r="BK103" i="6"/>
  <c r="BK86" i="6"/>
  <c r="BK80" i="7"/>
  <c r="BK100" i="8"/>
  <c r="BK108" i="8"/>
  <c r="BK194" i="9"/>
  <c r="J138" i="9"/>
  <c r="J129" i="9"/>
  <c r="J135" i="9"/>
  <c r="BK104" i="10"/>
  <c r="J105" i="10"/>
  <c r="J106" i="10"/>
  <c r="BK111" i="10"/>
  <c r="J979" i="2"/>
  <c r="BK900" i="2"/>
  <c r="BK811" i="2"/>
  <c r="J715" i="2"/>
  <c r="BK641" i="2"/>
  <c r="BK557" i="2"/>
  <c r="BK251" i="2"/>
  <c r="BK1043" i="2"/>
  <c r="BK1030" i="2"/>
  <c r="BK909" i="2"/>
  <c r="J794" i="2"/>
  <c r="BK687" i="2"/>
  <c r="BK619" i="2"/>
  <c r="J503" i="2"/>
  <c r="J185" i="2"/>
  <c r="BK1011" i="2"/>
  <c r="J900" i="2"/>
  <c r="J768" i="2"/>
  <c r="J669" i="2"/>
  <c r="J521" i="2"/>
  <c r="BK883" i="2"/>
  <c r="J738" i="2"/>
  <c r="BK676" i="2"/>
  <c r="BK580" i="2"/>
  <c r="J161" i="2"/>
  <c r="BK127" i="3"/>
  <c r="J112" i="3"/>
  <c r="BK97" i="3"/>
  <c r="J151" i="3"/>
  <c r="BK123" i="3"/>
  <c r="BK103" i="3"/>
  <c r="BK95" i="3"/>
  <c r="BK159" i="3"/>
  <c r="J139" i="3"/>
  <c r="J118" i="3"/>
  <c r="J89" i="3"/>
  <c r="BK136" i="4"/>
  <c r="BK85" i="4"/>
  <c r="J156" i="4"/>
  <c r="J137" i="4"/>
  <c r="J125" i="4"/>
  <c r="J101" i="4"/>
  <c r="BK89" i="4"/>
  <c r="BK173" i="4"/>
  <c r="J152" i="4"/>
  <c r="J129" i="4"/>
  <c r="BK113" i="4"/>
  <c r="J86" i="4"/>
  <c r="BK130" i="5"/>
  <c r="BK122" i="5"/>
  <c r="BK107" i="5"/>
  <c r="J91" i="5"/>
  <c r="J99" i="5"/>
  <c r="J84" i="6"/>
  <c r="J89" i="6"/>
  <c r="J317" i="8"/>
  <c r="J108" i="8"/>
  <c r="BK217" i="8"/>
  <c r="J133" i="8"/>
  <c r="BK125" i="8"/>
  <c r="J151" i="9"/>
  <c r="J158" i="9"/>
  <c r="BK168" i="9"/>
  <c r="J111" i="10"/>
  <c r="J88" i="10"/>
  <c r="BK84" i="10"/>
  <c r="J102" i="10"/>
  <c r="BK990" i="2"/>
  <c r="J913" i="2"/>
  <c r="J837" i="2"/>
  <c r="BK733" i="2"/>
  <c r="BK624" i="2"/>
  <c r="J498" i="2"/>
  <c r="BK148" i="2"/>
  <c r="J1034" i="2"/>
  <c r="BK953" i="2"/>
  <c r="BK846" i="2"/>
  <c r="BK715" i="2"/>
  <c r="BK634" i="2"/>
  <c r="BK529" i="2"/>
  <c r="J193" i="2"/>
  <c r="BK998" i="2"/>
  <c r="J909" i="2"/>
  <c r="J787" i="2"/>
  <c r="BK647" i="2"/>
  <c r="J508" i="2"/>
  <c r="J877" i="2"/>
  <c r="J728" i="2"/>
  <c r="J583" i="2"/>
  <c r="BK466" i="2"/>
  <c r="BK161" i="3"/>
  <c r="BK150" i="3"/>
  <c r="BK132" i="3"/>
  <c r="BK113" i="3"/>
  <c r="BK100" i="3"/>
  <c r="J154" i="3"/>
  <c r="J106" i="3"/>
  <c r="BK87" i="3"/>
  <c r="J145" i="3"/>
  <c r="BK121" i="3"/>
  <c r="J175" i="4"/>
  <c r="BK140" i="4"/>
  <c r="J172" i="4"/>
  <c r="BK150" i="4"/>
  <c r="BK135" i="4"/>
  <c r="BK123" i="4"/>
  <c r="J102" i="4"/>
  <c r="BK177" i="4"/>
  <c r="BK156" i="4"/>
  <c r="BK132" i="4"/>
  <c r="BK109" i="4"/>
  <c r="J91" i="4"/>
  <c r="J134" i="5"/>
  <c r="BK121" i="5"/>
  <c r="J109" i="5"/>
  <c r="BK95" i="5"/>
  <c r="BK106" i="5"/>
  <c r="J113" i="6"/>
  <c r="BK101" i="6"/>
  <c r="J82" i="7"/>
  <c r="J308" i="8"/>
  <c r="J258" i="8"/>
  <c r="J217" i="8"/>
  <c r="BK92" i="8"/>
  <c r="J187" i="9"/>
  <c r="BK171" i="9"/>
  <c r="J171" i="9"/>
  <c r="J109" i="10"/>
  <c r="BK106" i="10"/>
  <c r="BK92" i="10"/>
  <c r="BK97" i="10"/>
  <c r="R307" i="8" l="1"/>
  <c r="T307" i="8"/>
  <c r="P307" i="8"/>
  <c r="BK105" i="2"/>
  <c r="J105" i="2"/>
  <c r="J61" i="2"/>
  <c r="T176" i="2"/>
  <c r="BK352" i="2"/>
  <c r="J352" i="2"/>
  <c r="J63" i="2" s="1"/>
  <c r="BK446" i="2"/>
  <c r="J446" i="2" s="1"/>
  <c r="J64" i="2" s="1"/>
  <c r="BK477" i="2"/>
  <c r="BK104" i="2" s="1"/>
  <c r="J104" i="2" s="1"/>
  <c r="J60" i="2" s="1"/>
  <c r="T492" i="2"/>
  <c r="R556" i="2"/>
  <c r="P581" i="2"/>
  <c r="T666" i="2"/>
  <c r="BK686" i="2"/>
  <c r="T737" i="2"/>
  <c r="P767" i="2"/>
  <c r="BK791" i="2"/>
  <c r="J791" i="2"/>
  <c r="J75" i="2" s="1"/>
  <c r="T798" i="2"/>
  <c r="R806" i="2"/>
  <c r="BK825" i="2"/>
  <c r="J825" i="2"/>
  <c r="J78" i="2" s="1"/>
  <c r="T839" i="2"/>
  <c r="T899" i="2"/>
  <c r="BK920" i="2"/>
  <c r="J920" i="2"/>
  <c r="J81" i="2" s="1"/>
  <c r="T86" i="3"/>
  <c r="T111" i="3"/>
  <c r="R116" i="3"/>
  <c r="P120" i="3"/>
  <c r="T133" i="3"/>
  <c r="T143" i="3"/>
  <c r="R83" i="4"/>
  <c r="R81" i="4" s="1"/>
  <c r="R86" i="5"/>
  <c r="P89" i="5"/>
  <c r="T98" i="5"/>
  <c r="T103" i="5"/>
  <c r="BK112" i="5"/>
  <c r="J112" i="5" s="1"/>
  <c r="J64" i="5" s="1"/>
  <c r="BK131" i="5"/>
  <c r="J131" i="5"/>
  <c r="J65" i="5"/>
  <c r="T94" i="6"/>
  <c r="R79" i="7"/>
  <c r="R191" i="8"/>
  <c r="BK216" i="8"/>
  <c r="J216" i="8"/>
  <c r="J66" i="8" s="1"/>
  <c r="T216" i="8"/>
  <c r="T241" i="8"/>
  <c r="R266" i="8"/>
  <c r="R193" i="9"/>
  <c r="R112" i="9"/>
  <c r="T82" i="10"/>
  <c r="T100" i="10"/>
  <c r="T105" i="2"/>
  <c r="R176" i="2"/>
  <c r="R352" i="2"/>
  <c r="P446" i="2"/>
  <c r="R477" i="2"/>
  <c r="R492" i="2"/>
  <c r="P556" i="2"/>
  <c r="R581" i="2"/>
  <c r="BK666" i="2"/>
  <c r="J666" i="2"/>
  <c r="J69" i="2"/>
  <c r="T686" i="2"/>
  <c r="P737" i="2"/>
  <c r="BK767" i="2"/>
  <c r="J767" i="2" s="1"/>
  <c r="J74" i="2" s="1"/>
  <c r="R791" i="2"/>
  <c r="R798" i="2"/>
  <c r="P806" i="2"/>
  <c r="R825" i="2"/>
  <c r="P839" i="2"/>
  <c r="P899" i="2"/>
  <c r="R920" i="2"/>
  <c r="R86" i="3"/>
  <c r="R111" i="3"/>
  <c r="P116" i="3"/>
  <c r="T120" i="3"/>
  <c r="R133" i="3"/>
  <c r="R143" i="3"/>
  <c r="BK83" i="4"/>
  <c r="J83" i="4" s="1"/>
  <c r="J61" i="4" s="1"/>
  <c r="BK86" i="5"/>
  <c r="J86" i="5"/>
  <c r="J60" i="5"/>
  <c r="T86" i="5"/>
  <c r="BK98" i="5"/>
  <c r="J98" i="5"/>
  <c r="J62" i="5" s="1"/>
  <c r="P98" i="5"/>
  <c r="R103" i="5"/>
  <c r="P112" i="5"/>
  <c r="P131" i="5"/>
  <c r="R88" i="6"/>
  <c r="BK94" i="6"/>
  <c r="J94" i="6"/>
  <c r="J62" i="6" s="1"/>
  <c r="BK79" i="7"/>
  <c r="J79" i="7" s="1"/>
  <c r="BK91" i="8"/>
  <c r="J91" i="8" s="1"/>
  <c r="J61" i="8" s="1"/>
  <c r="T91" i="8"/>
  <c r="BK141" i="8"/>
  <c r="J141" i="8"/>
  <c r="J63" i="8" s="1"/>
  <c r="T141" i="8"/>
  <c r="R166" i="8"/>
  <c r="P191" i="8"/>
  <c r="T191" i="8"/>
  <c r="P216" i="8"/>
  <c r="P241" i="8"/>
  <c r="R241" i="8"/>
  <c r="P266" i="8"/>
  <c r="BK193" i="9"/>
  <c r="J193" i="9"/>
  <c r="J92" i="9" s="1"/>
  <c r="T193" i="9"/>
  <c r="T112" i="9"/>
  <c r="P82" i="10"/>
  <c r="P81" i="10"/>
  <c r="AU63" i="1" s="1"/>
  <c r="P100" i="10"/>
  <c r="P105" i="2"/>
  <c r="P176" i="2"/>
  <c r="P352" i="2"/>
  <c r="R446" i="2"/>
  <c r="P477" i="2"/>
  <c r="P492" i="2"/>
  <c r="T556" i="2"/>
  <c r="T581" i="2"/>
  <c r="P666" i="2"/>
  <c r="R686" i="2"/>
  <c r="R737" i="2"/>
  <c r="T767" i="2"/>
  <c r="T791" i="2"/>
  <c r="BK798" i="2"/>
  <c r="J798" i="2" s="1"/>
  <c r="J76" i="2" s="1"/>
  <c r="T806" i="2"/>
  <c r="T825" i="2"/>
  <c r="R839" i="2"/>
  <c r="R899" i="2"/>
  <c r="P920" i="2"/>
  <c r="BK86" i="3"/>
  <c r="J86" i="3" s="1"/>
  <c r="J60" i="3" s="1"/>
  <c r="P111" i="3"/>
  <c r="BK116" i="3"/>
  <c r="J116" i="3" s="1"/>
  <c r="J62" i="3" s="1"/>
  <c r="R120" i="3"/>
  <c r="P133" i="3"/>
  <c r="BK143" i="3"/>
  <c r="J143" i="3"/>
  <c r="J65" i="3"/>
  <c r="P83" i="4"/>
  <c r="P81" i="4" s="1"/>
  <c r="AU57" i="1" s="1"/>
  <c r="BK89" i="5"/>
  <c r="J89" i="5"/>
  <c r="J61" i="5" s="1"/>
  <c r="T89" i="5"/>
  <c r="P103" i="5"/>
  <c r="R112" i="5"/>
  <c r="T131" i="5"/>
  <c r="P88" i="6"/>
  <c r="R94" i="6"/>
  <c r="P79" i="7"/>
  <c r="AU60" i="1" s="1"/>
  <c r="R91" i="8"/>
  <c r="P116" i="8"/>
  <c r="T116" i="8"/>
  <c r="R141" i="8"/>
  <c r="P166" i="8"/>
  <c r="R82" i="10"/>
  <c r="BK100" i="10"/>
  <c r="J100" i="10" s="1"/>
  <c r="J61" i="10" s="1"/>
  <c r="R105" i="2"/>
  <c r="BK176" i="2"/>
  <c r="J176" i="2" s="1"/>
  <c r="J62" i="2" s="1"/>
  <c r="T352" i="2"/>
  <c r="T446" i="2"/>
  <c r="T477" i="2"/>
  <c r="BK492" i="2"/>
  <c r="J492" i="2"/>
  <c r="J66" i="2" s="1"/>
  <c r="BK556" i="2"/>
  <c r="J556" i="2"/>
  <c r="J67" i="2" s="1"/>
  <c r="BK581" i="2"/>
  <c r="J581" i="2" s="1"/>
  <c r="J68" i="2" s="1"/>
  <c r="R666" i="2"/>
  <c r="P686" i="2"/>
  <c r="BK737" i="2"/>
  <c r="J737" i="2"/>
  <c r="J73" i="2" s="1"/>
  <c r="R767" i="2"/>
  <c r="P791" i="2"/>
  <c r="P798" i="2"/>
  <c r="BK806" i="2"/>
  <c r="J806" i="2" s="1"/>
  <c r="J77" i="2" s="1"/>
  <c r="P825" i="2"/>
  <c r="BK839" i="2"/>
  <c r="J839" i="2"/>
  <c r="J79" i="2" s="1"/>
  <c r="BK899" i="2"/>
  <c r="J899" i="2"/>
  <c r="J80" i="2" s="1"/>
  <c r="T920" i="2"/>
  <c r="P86" i="3"/>
  <c r="BK111" i="3"/>
  <c r="J111" i="3"/>
  <c r="J61" i="3" s="1"/>
  <c r="T116" i="3"/>
  <c r="BK120" i="3"/>
  <c r="BK85" i="3" s="1"/>
  <c r="J85" i="3" s="1"/>
  <c r="J59" i="3" s="1"/>
  <c r="BK133" i="3"/>
  <c r="J133" i="3" s="1"/>
  <c r="J64" i="3" s="1"/>
  <c r="P143" i="3"/>
  <c r="T83" i="4"/>
  <c r="T81" i="4"/>
  <c r="P86" i="5"/>
  <c r="R89" i="5"/>
  <c r="R98" i="5"/>
  <c r="BK103" i="5"/>
  <c r="J103" i="5"/>
  <c r="J63" i="5" s="1"/>
  <c r="T112" i="5"/>
  <c r="R131" i="5"/>
  <c r="BK88" i="6"/>
  <c r="J88" i="6" s="1"/>
  <c r="J61" i="6" s="1"/>
  <c r="T88" i="6"/>
  <c r="T83" i="6"/>
  <c r="T82" i="6" s="1"/>
  <c r="P94" i="6"/>
  <c r="T79" i="7"/>
  <c r="P91" i="8"/>
  <c r="BK116" i="8"/>
  <c r="J116" i="8"/>
  <c r="J62" i="8" s="1"/>
  <c r="R116" i="8"/>
  <c r="P141" i="8"/>
  <c r="BK166" i="8"/>
  <c r="J166" i="8"/>
  <c r="J64" i="8" s="1"/>
  <c r="T166" i="8"/>
  <c r="BK191" i="8"/>
  <c r="J191" i="8" s="1"/>
  <c r="J65" i="8" s="1"/>
  <c r="R216" i="8"/>
  <c r="BK241" i="8"/>
  <c r="J241" i="8"/>
  <c r="J67" i="8" s="1"/>
  <c r="BK266" i="8"/>
  <c r="J266" i="8"/>
  <c r="J68" i="8" s="1"/>
  <c r="T266" i="8"/>
  <c r="P193" i="9"/>
  <c r="P112" i="9"/>
  <c r="AU62" i="1"/>
  <c r="BK82" i="10"/>
  <c r="J82" i="10" s="1"/>
  <c r="J60" i="10" s="1"/>
  <c r="R100" i="10"/>
  <c r="BK83" i="6"/>
  <c r="J83" i="6" s="1"/>
  <c r="J60" i="6" s="1"/>
  <c r="BK124" i="9"/>
  <c r="J124" i="9" s="1"/>
  <c r="J65" i="9" s="1"/>
  <c r="BK134" i="9"/>
  <c r="J134" i="9" s="1"/>
  <c r="J69" i="9" s="1"/>
  <c r="BK147" i="9"/>
  <c r="J147" i="9"/>
  <c r="J74" i="9"/>
  <c r="BK160" i="9"/>
  <c r="J160" i="9" s="1"/>
  <c r="J79" i="9" s="1"/>
  <c r="BK170" i="9"/>
  <c r="J170" i="9"/>
  <c r="J83" i="9" s="1"/>
  <c r="BK176" i="9"/>
  <c r="J176" i="9"/>
  <c r="J85" i="9" s="1"/>
  <c r="BK189" i="9"/>
  <c r="J189" i="9"/>
  <c r="J90" i="9" s="1"/>
  <c r="BK682" i="2"/>
  <c r="J682" i="2" s="1"/>
  <c r="J70" i="2" s="1"/>
  <c r="BK1063" i="2"/>
  <c r="J1063" i="2" s="1"/>
  <c r="J83" i="2" s="1"/>
  <c r="BK307" i="8"/>
  <c r="J307" i="8" s="1"/>
  <c r="J69" i="8" s="1"/>
  <c r="BK118" i="9"/>
  <c r="J118" i="9"/>
  <c r="J63" i="9"/>
  <c r="BK121" i="9"/>
  <c r="J121" i="9" s="1"/>
  <c r="J64" i="9" s="1"/>
  <c r="BK141" i="9"/>
  <c r="J141" i="9"/>
  <c r="J72" i="9" s="1"/>
  <c r="BK150" i="9"/>
  <c r="J150" i="9"/>
  <c r="J75" i="9" s="1"/>
  <c r="BK154" i="9"/>
  <c r="J154" i="9"/>
  <c r="J77" i="9" s="1"/>
  <c r="BK183" i="9"/>
  <c r="J183" i="9" s="1"/>
  <c r="J88" i="9" s="1"/>
  <c r="BK83" i="11"/>
  <c r="J83" i="11" s="1"/>
  <c r="J61" i="11" s="1"/>
  <c r="BK115" i="9"/>
  <c r="J115" i="9" s="1"/>
  <c r="J62" i="9" s="1"/>
  <c r="BK128" i="9"/>
  <c r="J128" i="9"/>
  <c r="J67" i="9"/>
  <c r="BK131" i="9"/>
  <c r="J131" i="9" s="1"/>
  <c r="J68" i="9" s="1"/>
  <c r="BK137" i="9"/>
  <c r="J137" i="9"/>
  <c r="J70" i="9" s="1"/>
  <c r="BK144" i="9"/>
  <c r="J144" i="9"/>
  <c r="J73" i="9" s="1"/>
  <c r="BK157" i="9"/>
  <c r="J157" i="9"/>
  <c r="J78" i="9" s="1"/>
  <c r="BK163" i="9"/>
  <c r="J163" i="9" s="1"/>
  <c r="J80" i="9" s="1"/>
  <c r="BK167" i="9"/>
  <c r="J167" i="9" s="1"/>
  <c r="J82" i="9" s="1"/>
  <c r="BK173" i="9"/>
  <c r="J173" i="9" s="1"/>
  <c r="J84" i="9" s="1"/>
  <c r="BK180" i="9"/>
  <c r="J180" i="9"/>
  <c r="J87" i="9"/>
  <c r="BK186" i="9"/>
  <c r="J186" i="9" s="1"/>
  <c r="J89" i="9" s="1"/>
  <c r="J54" i="11"/>
  <c r="E71" i="11"/>
  <c r="F55" i="11"/>
  <c r="F77" i="11"/>
  <c r="J52" i="11"/>
  <c r="J78" i="11"/>
  <c r="BE84" i="11"/>
  <c r="E48" i="10"/>
  <c r="F54" i="10"/>
  <c r="J77" i="10"/>
  <c r="J78" i="10"/>
  <c r="BE84" i="10"/>
  <c r="BE89" i="10"/>
  <c r="BE90" i="10"/>
  <c r="BE91" i="10"/>
  <c r="BE92" i="10"/>
  <c r="BE94" i="10"/>
  <c r="BE111" i="10"/>
  <c r="BE113" i="10"/>
  <c r="F55" i="10"/>
  <c r="BE83" i="10"/>
  <c r="BE93" i="10"/>
  <c r="BE103" i="10"/>
  <c r="BE104" i="10"/>
  <c r="BE106" i="10"/>
  <c r="BE110" i="10"/>
  <c r="BE112" i="10"/>
  <c r="BE114" i="10"/>
  <c r="J52" i="10"/>
  <c r="BE86" i="10"/>
  <c r="BE95" i="10"/>
  <c r="BE96" i="10"/>
  <c r="BE97" i="10"/>
  <c r="BE107" i="10"/>
  <c r="BE108" i="10"/>
  <c r="BE109" i="10"/>
  <c r="BE85" i="10"/>
  <c r="BE87" i="10"/>
  <c r="BE88" i="10"/>
  <c r="BE98" i="10"/>
  <c r="BE99" i="10"/>
  <c r="BE101" i="10"/>
  <c r="BE102" i="10"/>
  <c r="BE105" i="10"/>
  <c r="F54" i="9"/>
  <c r="F109" i="9"/>
  <c r="BE138" i="9"/>
  <c r="BE155" i="9"/>
  <c r="BE158" i="9"/>
  <c r="BE174" i="9"/>
  <c r="BE184" i="9"/>
  <c r="E48" i="9"/>
  <c r="J54" i="9"/>
  <c r="J109" i="9"/>
  <c r="BE119" i="9"/>
  <c r="BE151" i="9"/>
  <c r="BE164" i="9"/>
  <c r="BE177" i="9"/>
  <c r="J52" i="9"/>
  <c r="BE122" i="9"/>
  <c r="BE125" i="9"/>
  <c r="BE145" i="9"/>
  <c r="BE161" i="9"/>
  <c r="BE171" i="9"/>
  <c r="BE181" i="9"/>
  <c r="BE194" i="9"/>
  <c r="BE196" i="9"/>
  <c r="BE116" i="9"/>
  <c r="BE129" i="9"/>
  <c r="BE132" i="9"/>
  <c r="BE135" i="9"/>
  <c r="BE142" i="9"/>
  <c r="BE148" i="9"/>
  <c r="BE168" i="9"/>
  <c r="BE187" i="9"/>
  <c r="BE190" i="9"/>
  <c r="BE195" i="9"/>
  <c r="BE198" i="9"/>
  <c r="E48" i="8"/>
  <c r="J55" i="8"/>
  <c r="BE100" i="8"/>
  <c r="BE133" i="8"/>
  <c r="BE200" i="8"/>
  <c r="BE225" i="8"/>
  <c r="BE250" i="8"/>
  <c r="BE283" i="8"/>
  <c r="F54" i="8"/>
  <c r="J85" i="8"/>
  <c r="BE92" i="8"/>
  <c r="BE158" i="8"/>
  <c r="BE167" i="8"/>
  <c r="BE175" i="8"/>
  <c r="BE183" i="8"/>
  <c r="BE192" i="8"/>
  <c r="BE242" i="8"/>
  <c r="BE258" i="8"/>
  <c r="BE267" i="8"/>
  <c r="BE275" i="8"/>
  <c r="BE308" i="8"/>
  <c r="J52" i="8"/>
  <c r="F55" i="8"/>
  <c r="BE108" i="8"/>
  <c r="BE117" i="8"/>
  <c r="BE150" i="8"/>
  <c r="BE217" i="8"/>
  <c r="BE299" i="8"/>
  <c r="BE125" i="8"/>
  <c r="BE142" i="8"/>
  <c r="BE208" i="8"/>
  <c r="BE233" i="8"/>
  <c r="BE291" i="8"/>
  <c r="BE317" i="8"/>
  <c r="J52" i="7"/>
  <c r="J54" i="7"/>
  <c r="E69" i="7"/>
  <c r="F75" i="7"/>
  <c r="J76" i="7"/>
  <c r="BE81" i="7"/>
  <c r="BE82" i="7"/>
  <c r="BE83" i="7"/>
  <c r="F55" i="7"/>
  <c r="BE84" i="7"/>
  <c r="BK82" i="6"/>
  <c r="J82" i="6" s="1"/>
  <c r="J59" i="6" s="1"/>
  <c r="BE80" i="7"/>
  <c r="BE85" i="7"/>
  <c r="BE86" i="7"/>
  <c r="E48" i="6"/>
  <c r="J52" i="6"/>
  <c r="J54" i="6"/>
  <c r="F55" i="6"/>
  <c r="J79" i="6"/>
  <c r="BE89" i="6"/>
  <c r="BE92" i="6"/>
  <c r="BE95" i="6"/>
  <c r="BE97" i="6"/>
  <c r="BE101" i="6"/>
  <c r="BE103" i="6"/>
  <c r="BE105" i="6"/>
  <c r="F54" i="6"/>
  <c r="BE84" i="6"/>
  <c r="BE86" i="6"/>
  <c r="BE91" i="6"/>
  <c r="BE99" i="6"/>
  <c r="BE107" i="6"/>
  <c r="BE109" i="6"/>
  <c r="BE111" i="6"/>
  <c r="BE113" i="6"/>
  <c r="J52" i="5"/>
  <c r="F54" i="5"/>
  <c r="J55" i="5"/>
  <c r="J81" i="5"/>
  <c r="F82" i="5"/>
  <c r="BE87" i="5"/>
  <c r="BE95" i="5"/>
  <c r="BE97" i="5"/>
  <c r="BE100" i="5"/>
  <c r="BE104" i="5"/>
  <c r="BE111" i="5"/>
  <c r="BE114" i="5"/>
  <c r="BE115" i="5"/>
  <c r="BE117" i="5"/>
  <c r="BE118" i="5"/>
  <c r="E48" i="5"/>
  <c r="BE88" i="5"/>
  <c r="BE90" i="5"/>
  <c r="BE91" i="5"/>
  <c r="BE92" i="5"/>
  <c r="BE93" i="5"/>
  <c r="BE94" i="5"/>
  <c r="BE96" i="5"/>
  <c r="BE99" i="5"/>
  <c r="BE101" i="5"/>
  <c r="BE102" i="5"/>
  <c r="BE105" i="5"/>
  <c r="BE106" i="5"/>
  <c r="BE107" i="5"/>
  <c r="BE108" i="5"/>
  <c r="BE109" i="5"/>
  <c r="BE110" i="5"/>
  <c r="BE113" i="5"/>
  <c r="BE116" i="5"/>
  <c r="BE119" i="5"/>
  <c r="BE120" i="5"/>
  <c r="BE121" i="5"/>
  <c r="BE122" i="5"/>
  <c r="BE123" i="5"/>
  <c r="BE124" i="5"/>
  <c r="BE125" i="5"/>
  <c r="BE126" i="5"/>
  <c r="BE128" i="5"/>
  <c r="BE132" i="5"/>
  <c r="BE134" i="5"/>
  <c r="BE127" i="5"/>
  <c r="BE129" i="5"/>
  <c r="BE130" i="5"/>
  <c r="BE133" i="5"/>
  <c r="BE135" i="5"/>
  <c r="BE136" i="5"/>
  <c r="J54" i="4"/>
  <c r="J55" i="4"/>
  <c r="F77" i="4"/>
  <c r="F78" i="4"/>
  <c r="BE85" i="4"/>
  <c r="BE89" i="4"/>
  <c r="BE90" i="4"/>
  <c r="BE91" i="4"/>
  <c r="BE93" i="4"/>
  <c r="BE95" i="4"/>
  <c r="BE98" i="4"/>
  <c r="BE102" i="4"/>
  <c r="BE106" i="4"/>
  <c r="BE108" i="4"/>
  <c r="BE109" i="4"/>
  <c r="BE110" i="4"/>
  <c r="BE115" i="4"/>
  <c r="BE117" i="4"/>
  <c r="BE119" i="4"/>
  <c r="BE122" i="4"/>
  <c r="BE126" i="4"/>
  <c r="BE135" i="4"/>
  <c r="BE137" i="4"/>
  <c r="BE147" i="4"/>
  <c r="BE149" i="4"/>
  <c r="BE151" i="4"/>
  <c r="BE152" i="4"/>
  <c r="BE153" i="4"/>
  <c r="BE154" i="4"/>
  <c r="BE156" i="4"/>
  <c r="BE161" i="4"/>
  <c r="BE163" i="4"/>
  <c r="BE166" i="4"/>
  <c r="BE169" i="4"/>
  <c r="BE173" i="4"/>
  <c r="BE175" i="4"/>
  <c r="BE177" i="4"/>
  <c r="BE178" i="4"/>
  <c r="J52" i="4"/>
  <c r="E71" i="4"/>
  <c r="BE84" i="4"/>
  <c r="BE88" i="4"/>
  <c r="BE92" i="4"/>
  <c r="BE94" i="4"/>
  <c r="BE97" i="4"/>
  <c r="BE100" i="4"/>
  <c r="BE103" i="4"/>
  <c r="BE105" i="4"/>
  <c r="BE107" i="4"/>
  <c r="BE111" i="4"/>
  <c r="BE112" i="4"/>
  <c r="BE113" i="4"/>
  <c r="BE114" i="4"/>
  <c r="BE116" i="4"/>
  <c r="BE118" i="4"/>
  <c r="BE120" i="4"/>
  <c r="BE123" i="4"/>
  <c r="BE127" i="4"/>
  <c r="BE130" i="4"/>
  <c r="BE131" i="4"/>
  <c r="BE133" i="4"/>
  <c r="BE134" i="4"/>
  <c r="BE136" i="4"/>
  <c r="BE138" i="4"/>
  <c r="BE139" i="4"/>
  <c r="BE140" i="4"/>
  <c r="BE141" i="4"/>
  <c r="BE142" i="4"/>
  <c r="BE143" i="4"/>
  <c r="BE144" i="4"/>
  <c r="BE145" i="4"/>
  <c r="BE148" i="4"/>
  <c r="BE150" i="4"/>
  <c r="BE155" i="4"/>
  <c r="BE158" i="4"/>
  <c r="BE159" i="4"/>
  <c r="BE160" i="4"/>
  <c r="BE162" i="4"/>
  <c r="BE164" i="4"/>
  <c r="BE165" i="4"/>
  <c r="BE167" i="4"/>
  <c r="BE170" i="4"/>
  <c r="BE171" i="4"/>
  <c r="BE172" i="4"/>
  <c r="BE174" i="4"/>
  <c r="BE86" i="4"/>
  <c r="BE87" i="4"/>
  <c r="BE96" i="4"/>
  <c r="BE99" i="4"/>
  <c r="BE101" i="4"/>
  <c r="BE104" i="4"/>
  <c r="BE121" i="4"/>
  <c r="BE124" i="4"/>
  <c r="BE125" i="4"/>
  <c r="BE128" i="4"/>
  <c r="BE129" i="4"/>
  <c r="BE132" i="4"/>
  <c r="BE146" i="4"/>
  <c r="BE157" i="4"/>
  <c r="BE168" i="4"/>
  <c r="BE176" i="4"/>
  <c r="E48" i="3"/>
  <c r="J54" i="3"/>
  <c r="J79" i="3"/>
  <c r="J82" i="3"/>
  <c r="BE88" i="3"/>
  <c r="BE91" i="3"/>
  <c r="BE95" i="3"/>
  <c r="BE107" i="3"/>
  <c r="BE109" i="3"/>
  <c r="BE112" i="3"/>
  <c r="BE123" i="3"/>
  <c r="BE126" i="3"/>
  <c r="BE129" i="3"/>
  <c r="BE135" i="3"/>
  <c r="BE137" i="3"/>
  <c r="BE138" i="3"/>
  <c r="BE139" i="3"/>
  <c r="BE140" i="3"/>
  <c r="BE141" i="3"/>
  <c r="BE142" i="3"/>
  <c r="BE144" i="3"/>
  <c r="BE149" i="3"/>
  <c r="BE151" i="3"/>
  <c r="BE154" i="3"/>
  <c r="BE157" i="3"/>
  <c r="BE159" i="3"/>
  <c r="BE161" i="3"/>
  <c r="BE162" i="3"/>
  <c r="J686" i="2"/>
  <c r="J72" i="2"/>
  <c r="F55" i="3"/>
  <c r="F81" i="3"/>
  <c r="BE87" i="3"/>
  <c r="BE90" i="3"/>
  <c r="BE92" i="3"/>
  <c r="BE93" i="3"/>
  <c r="BE96" i="3"/>
  <c r="BE98" i="3"/>
  <c r="BE100" i="3"/>
  <c r="BE103" i="3"/>
  <c r="BE104" i="3"/>
  <c r="BE105" i="3"/>
  <c r="BE106" i="3"/>
  <c r="BE108" i="3"/>
  <c r="BE113" i="3"/>
  <c r="BE117" i="3"/>
  <c r="BE122" i="3"/>
  <c r="BE124" i="3"/>
  <c r="BE128" i="3"/>
  <c r="BE136" i="3"/>
  <c r="BE146" i="3"/>
  <c r="BE148" i="3"/>
  <c r="BE150" i="3"/>
  <c r="BE153" i="3"/>
  <c r="BE156" i="3"/>
  <c r="BE160" i="3"/>
  <c r="BE163" i="3"/>
  <c r="BE89" i="3"/>
  <c r="BE94" i="3"/>
  <c r="BE97" i="3"/>
  <c r="BE99" i="3"/>
  <c r="BE101" i="3"/>
  <c r="BE102" i="3"/>
  <c r="BE110" i="3"/>
  <c r="BE114" i="3"/>
  <c r="BE115" i="3"/>
  <c r="BE118" i="3"/>
  <c r="BE119" i="3"/>
  <c r="BE121" i="3"/>
  <c r="BE125" i="3"/>
  <c r="BE127" i="3"/>
  <c r="BE130" i="3"/>
  <c r="BE131" i="3"/>
  <c r="BE132" i="3"/>
  <c r="BE134" i="3"/>
  <c r="BE145" i="3"/>
  <c r="BE147" i="3"/>
  <c r="BE152" i="3"/>
  <c r="BE155" i="3"/>
  <c r="BE158" i="3"/>
  <c r="E48" i="2"/>
  <c r="F54" i="2"/>
  <c r="J55" i="2"/>
  <c r="J99" i="2"/>
  <c r="BE106" i="2"/>
  <c r="BE177" i="2"/>
  <c r="BE185" i="2"/>
  <c r="BE193" i="2"/>
  <c r="BE300" i="2"/>
  <c r="BE405" i="2"/>
  <c r="BE411" i="2"/>
  <c r="BE440" i="2"/>
  <c r="BE539" i="2"/>
  <c r="BE557" i="2"/>
  <c r="BE563" i="2"/>
  <c r="BE577" i="2"/>
  <c r="BE583" i="2"/>
  <c r="BE595" i="2"/>
  <c r="BE619" i="2"/>
  <c r="BE624" i="2"/>
  <c r="BE629" i="2"/>
  <c r="BE641" i="2"/>
  <c r="BE646" i="2"/>
  <c r="BE694" i="2"/>
  <c r="BE701" i="2"/>
  <c r="BE715" i="2"/>
  <c r="BE733" i="2"/>
  <c r="BE751" i="2"/>
  <c r="BE773" i="2"/>
  <c r="BE782" i="2"/>
  <c r="BE787" i="2"/>
  <c r="BE792" i="2"/>
  <c r="BE796" i="2"/>
  <c r="BE799" i="2"/>
  <c r="BE804" i="2"/>
  <c r="BE826" i="2"/>
  <c r="BE837" i="2"/>
  <c r="BE850" i="2"/>
  <c r="BE868" i="2"/>
  <c r="BE889" i="2"/>
  <c r="BE897" i="2"/>
  <c r="BE900" i="2"/>
  <c r="BE905" i="2"/>
  <c r="BE909" i="2"/>
  <c r="BE913" i="2"/>
  <c r="J97" i="2"/>
  <c r="BE118" i="2"/>
  <c r="BE136" i="2"/>
  <c r="BE148" i="2"/>
  <c r="BE151" i="2"/>
  <c r="BE161" i="2"/>
  <c r="BE168" i="2"/>
  <c r="BE170" i="2"/>
  <c r="BE251" i="2"/>
  <c r="BE390" i="2"/>
  <c r="BE400" i="2"/>
  <c r="BE426" i="2"/>
  <c r="BE434" i="2"/>
  <c r="BE503" i="2"/>
  <c r="BE529" i="2"/>
  <c r="BE545" i="2"/>
  <c r="BE551" i="2"/>
  <c r="BE582" i="2"/>
  <c r="BE590" i="2"/>
  <c r="BE602" i="2"/>
  <c r="BE609" i="2"/>
  <c r="BE612" i="2"/>
  <c r="BE634" i="2"/>
  <c r="BE639" i="2"/>
  <c r="BE652" i="2"/>
  <c r="BE654" i="2"/>
  <c r="BE661" i="2"/>
  <c r="BE669" i="2"/>
  <c r="BE676" i="2"/>
  <c r="BE678" i="2"/>
  <c r="BE687" i="2"/>
  <c r="BE743" i="2"/>
  <c r="BE747" i="2"/>
  <c r="BE807" i="2"/>
  <c r="BE816" i="2"/>
  <c r="BE823" i="2"/>
  <c r="BE830" i="2"/>
  <c r="BE846" i="2"/>
  <c r="BE855" i="2"/>
  <c r="BE883" i="2"/>
  <c r="BE926" i="2"/>
  <c r="BE941" i="2"/>
  <c r="BE949" i="2"/>
  <c r="BE955" i="2"/>
  <c r="BE980" i="2"/>
  <c r="BE990" i="2"/>
  <c r="BE991" i="2"/>
  <c r="BE998" i="2"/>
  <c r="BE1006" i="2"/>
  <c r="BE1011" i="2"/>
  <c r="BE1017" i="2"/>
  <c r="BE124" i="2"/>
  <c r="BE142" i="2"/>
  <c r="BE199" i="2"/>
  <c r="BE205" i="2"/>
  <c r="BE294" i="2"/>
  <c r="BE353" i="2"/>
  <c r="BE447" i="2"/>
  <c r="BE459" i="2"/>
  <c r="BE466" i="2"/>
  <c r="BE484" i="2"/>
  <c r="BE493" i="2"/>
  <c r="BE514" i="2"/>
  <c r="BE516" i="2"/>
  <c r="BE534" i="2"/>
  <c r="BE568" i="2"/>
  <c r="BE580" i="2"/>
  <c r="BE622" i="2"/>
  <c r="BE667" i="2"/>
  <c r="BE673" i="2"/>
  <c r="BE692" i="2"/>
  <c r="BE699" i="2"/>
  <c r="BE706" i="2"/>
  <c r="BE724" i="2"/>
  <c r="BE728" i="2"/>
  <c r="BE738" i="2"/>
  <c r="BE780" i="2"/>
  <c r="BE789" i="2"/>
  <c r="BE811" i="2"/>
  <c r="BE817" i="2"/>
  <c r="BE833" i="2"/>
  <c r="BE864" i="2"/>
  <c r="BE873" i="2"/>
  <c r="BE877" i="2"/>
  <c r="BE887" i="2"/>
  <c r="BE918" i="2"/>
  <c r="BE935" i="2"/>
  <c r="BE945" i="2"/>
  <c r="BE979" i="2"/>
  <c r="BE1002" i="2"/>
  <c r="BE1024" i="2"/>
  <c r="BE1029" i="2"/>
  <c r="BE1030" i="2"/>
  <c r="BE1034" i="2"/>
  <c r="BE1035" i="2"/>
  <c r="BE1039" i="2"/>
  <c r="BE1043" i="2"/>
  <c r="BE1047" i="2"/>
  <c r="BE1056" i="2"/>
  <c r="BE1060" i="2"/>
  <c r="BE1064" i="2"/>
  <c r="F55" i="2"/>
  <c r="BE112" i="2"/>
  <c r="BE130" i="2"/>
  <c r="BE153" i="2"/>
  <c r="BE163" i="2"/>
  <c r="BE342" i="2"/>
  <c r="BE471" i="2"/>
  <c r="BE478" i="2"/>
  <c r="BE490" i="2"/>
  <c r="BE498" i="2"/>
  <c r="BE508" i="2"/>
  <c r="BE521" i="2"/>
  <c r="BE523" i="2"/>
  <c r="BE579" i="2"/>
  <c r="BE588" i="2"/>
  <c r="BE600" i="2"/>
  <c r="BE614" i="2"/>
  <c r="BE632" i="2"/>
  <c r="BE644" i="2"/>
  <c r="BE647" i="2"/>
  <c r="BE671" i="2"/>
  <c r="BE680" i="2"/>
  <c r="BE683" i="2"/>
  <c r="BE711" i="2"/>
  <c r="BE720" i="2"/>
  <c r="BE735" i="2"/>
  <c r="BE756" i="2"/>
  <c r="BE757" i="2"/>
  <c r="BE761" i="2"/>
  <c r="BE765" i="2"/>
  <c r="BE768" i="2"/>
  <c r="BE775" i="2"/>
  <c r="BE794" i="2"/>
  <c r="BE822" i="2"/>
  <c r="BE840" i="2"/>
  <c r="BE841" i="2"/>
  <c r="BE860" i="2"/>
  <c r="BE892" i="2"/>
  <c r="BE921" i="2"/>
  <c r="BE930" i="2"/>
  <c r="BE939" i="2"/>
  <c r="BE953" i="2"/>
  <c r="BE959" i="2"/>
  <c r="BE961" i="2"/>
  <c r="BE970" i="2"/>
  <c r="BE974" i="2"/>
  <c r="BE985" i="2"/>
  <c r="BE1012" i="2"/>
  <c r="F36" i="3"/>
  <c r="BC56" i="1"/>
  <c r="F37" i="4"/>
  <c r="BD57" i="1"/>
  <c r="J34" i="7"/>
  <c r="AW60" i="1" s="1"/>
  <c r="F35" i="9"/>
  <c r="BB62" i="1"/>
  <c r="J34" i="9"/>
  <c r="AW62" i="1"/>
  <c r="J34" i="10"/>
  <c r="AW63" i="1"/>
  <c r="F35" i="4"/>
  <c r="BB57" i="1" s="1"/>
  <c r="J34" i="5"/>
  <c r="AW58" i="1"/>
  <c r="F37" i="5"/>
  <c r="BD58" i="1"/>
  <c r="F35" i="7"/>
  <c r="BB60" i="1"/>
  <c r="F36" i="7"/>
  <c r="BC60" i="1" s="1"/>
  <c r="F34" i="8"/>
  <c r="BA61" i="1" s="1"/>
  <c r="F37" i="9"/>
  <c r="BD62" i="1"/>
  <c r="F35" i="2"/>
  <c r="BB55" i="1" s="1"/>
  <c r="F36" i="9"/>
  <c r="BC62" i="1" s="1"/>
  <c r="J34" i="2"/>
  <c r="AW55" i="1" s="1"/>
  <c r="F35" i="6"/>
  <c r="BB59" i="1"/>
  <c r="F34" i="9"/>
  <c r="BA62" i="1" s="1"/>
  <c r="F37" i="10"/>
  <c r="BD63" i="1" s="1"/>
  <c r="F34" i="2"/>
  <c r="BA55" i="1" s="1"/>
  <c r="J34" i="4"/>
  <c r="AW57" i="1" s="1"/>
  <c r="F34" i="4"/>
  <c r="BA57" i="1" s="1"/>
  <c r="F35" i="5"/>
  <c r="BB58" i="1" s="1"/>
  <c r="F37" i="6"/>
  <c r="BD59" i="1" s="1"/>
  <c r="F36" i="6"/>
  <c r="BC59" i="1" s="1"/>
  <c r="F36" i="8"/>
  <c r="BC61" i="1" s="1"/>
  <c r="F36" i="10"/>
  <c r="BC63" i="1" s="1"/>
  <c r="F35" i="3"/>
  <c r="BB56" i="1"/>
  <c r="F34" i="3"/>
  <c r="BA56" i="1"/>
  <c r="F36" i="4"/>
  <c r="BC57" i="1"/>
  <c r="F37" i="8"/>
  <c r="BD61" i="1"/>
  <c r="F34" i="10"/>
  <c r="BA63" i="1"/>
  <c r="F36" i="2"/>
  <c r="BC55" i="1"/>
  <c r="J34" i="3"/>
  <c r="AW56" i="1"/>
  <c r="F37" i="3"/>
  <c r="BD56" i="1"/>
  <c r="F34" i="6"/>
  <c r="BA59" i="1" s="1"/>
  <c r="J34" i="6"/>
  <c r="AW59" i="1"/>
  <c r="F37" i="7"/>
  <c r="BD60" i="1"/>
  <c r="J34" i="8"/>
  <c r="AW61" i="1" s="1"/>
  <c r="F35" i="10"/>
  <c r="BB63" i="1"/>
  <c r="F37" i="2"/>
  <c r="BD55" i="1" s="1"/>
  <c r="F34" i="5"/>
  <c r="BA58" i="1" s="1"/>
  <c r="F36" i="5"/>
  <c r="BC58" i="1" s="1"/>
  <c r="F34" i="7"/>
  <c r="BA60" i="1"/>
  <c r="F35" i="8"/>
  <c r="BB61" i="1" s="1"/>
  <c r="F34" i="11"/>
  <c r="BA64" i="1" s="1"/>
  <c r="J33" i="11"/>
  <c r="AV64" i="1" s="1"/>
  <c r="AT64" i="1" s="1"/>
  <c r="J59" i="7" l="1"/>
  <c r="J30" i="7"/>
  <c r="AG60" i="1" s="1"/>
  <c r="AN60" i="1" s="1"/>
  <c r="BK81" i="10"/>
  <c r="J81" i="10" s="1"/>
  <c r="J120" i="3"/>
  <c r="J63" i="3" s="1"/>
  <c r="J477" i="2"/>
  <c r="J65" i="2" s="1"/>
  <c r="R83" i="6"/>
  <c r="R82" i="6" s="1"/>
  <c r="T81" i="10"/>
  <c r="P83" i="6"/>
  <c r="P82" i="6"/>
  <c r="AU59" i="1" s="1"/>
  <c r="R104" i="2"/>
  <c r="P104" i="2"/>
  <c r="T90" i="8"/>
  <c r="T89" i="8" s="1"/>
  <c r="P85" i="5"/>
  <c r="AU58" i="1"/>
  <c r="T85" i="5"/>
  <c r="BK685" i="2"/>
  <c r="J685" i="2" s="1"/>
  <c r="J71" i="2" s="1"/>
  <c r="R85" i="3"/>
  <c r="P85" i="3"/>
  <c r="AU56" i="1"/>
  <c r="P685" i="2"/>
  <c r="P103" i="2"/>
  <c r="AU55" i="1" s="1"/>
  <c r="R81" i="10"/>
  <c r="R685" i="2"/>
  <c r="T685" i="2"/>
  <c r="T103" i="2" s="1"/>
  <c r="R85" i="5"/>
  <c r="P90" i="8"/>
  <c r="P89" i="8"/>
  <c r="AU61" i="1"/>
  <c r="R90" i="8"/>
  <c r="R89" i="8" s="1"/>
  <c r="T104" i="2"/>
  <c r="T85" i="3"/>
  <c r="BK1062" i="2"/>
  <c r="BK103" i="2" s="1"/>
  <c r="J103" i="2" s="1"/>
  <c r="J59" i="2" s="1"/>
  <c r="J1062" i="2"/>
  <c r="J82" i="2" s="1"/>
  <c r="BK85" i="5"/>
  <c r="J85" i="5"/>
  <c r="J59" i="5"/>
  <c r="BK112" i="9"/>
  <c r="J112" i="9" s="1"/>
  <c r="J59" i="9" s="1"/>
  <c r="BK82" i="11"/>
  <c r="BK81" i="11" s="1"/>
  <c r="J81" i="11" s="1"/>
  <c r="J59" i="11" s="1"/>
  <c r="BK90" i="8"/>
  <c r="BK89" i="8" s="1"/>
  <c r="J89" i="8" s="1"/>
  <c r="J30" i="8" s="1"/>
  <c r="AG61" i="1" s="1"/>
  <c r="BK81" i="4"/>
  <c r="J81" i="4"/>
  <c r="J59" i="4" s="1"/>
  <c r="J33" i="10"/>
  <c r="AV63" i="1"/>
  <c r="AT63" i="1"/>
  <c r="F33" i="10"/>
  <c r="AZ63" i="1"/>
  <c r="BC54" i="1"/>
  <c r="AY54" i="1" s="1"/>
  <c r="BD54" i="1"/>
  <c r="W33" i="1"/>
  <c r="J33" i="3"/>
  <c r="AV56" i="1" s="1"/>
  <c r="AT56" i="1" s="1"/>
  <c r="F33" i="5"/>
  <c r="AZ58" i="1"/>
  <c r="J33" i="6"/>
  <c r="AV59" i="1"/>
  <c r="AT59" i="1"/>
  <c r="BB54" i="1"/>
  <c r="AX54" i="1" s="1"/>
  <c r="J33" i="2"/>
  <c r="AV55" i="1"/>
  <c r="AT55" i="1"/>
  <c r="F33" i="4"/>
  <c r="AZ57" i="1" s="1"/>
  <c r="J30" i="6"/>
  <c r="AG59" i="1"/>
  <c r="J33" i="7"/>
  <c r="AV60" i="1"/>
  <c r="AT60" i="1"/>
  <c r="F33" i="7"/>
  <c r="AZ60" i="1" s="1"/>
  <c r="J33" i="9"/>
  <c r="AV62" i="1"/>
  <c r="AT62" i="1" s="1"/>
  <c r="F33" i="11"/>
  <c r="AZ64" i="1"/>
  <c r="F33" i="2"/>
  <c r="AZ55" i="1"/>
  <c r="F33" i="3"/>
  <c r="AZ56" i="1" s="1"/>
  <c r="J33" i="5"/>
  <c r="AV58" i="1"/>
  <c r="AT58" i="1"/>
  <c r="F33" i="9"/>
  <c r="AZ62" i="1"/>
  <c r="BA54" i="1"/>
  <c r="W30" i="1"/>
  <c r="J30" i="3"/>
  <c r="AG56" i="1"/>
  <c r="J33" i="4"/>
  <c r="AV57" i="1"/>
  <c r="AT57" i="1" s="1"/>
  <c r="F33" i="6"/>
  <c r="AZ59" i="1"/>
  <c r="J33" i="8"/>
  <c r="AV61" i="1" s="1"/>
  <c r="AT61" i="1" s="1"/>
  <c r="F33" i="8"/>
  <c r="AZ61" i="1" s="1"/>
  <c r="AN61" i="1" l="1"/>
  <c r="J59" i="10"/>
  <c r="J30" i="10"/>
  <c r="AG63" i="1" s="1"/>
  <c r="AN63" i="1" s="1"/>
  <c r="R103" i="2"/>
  <c r="J59" i="8"/>
  <c r="J82" i="11"/>
  <c r="J60" i="11"/>
  <c r="J90" i="8"/>
  <c r="J60" i="8"/>
  <c r="J39" i="10"/>
  <c r="J39" i="8"/>
  <c r="AN59" i="1"/>
  <c r="J39" i="7"/>
  <c r="J39" i="6"/>
  <c r="AN56" i="1"/>
  <c r="J39" i="3"/>
  <c r="J30" i="4"/>
  <c r="AG57" i="1"/>
  <c r="AZ54" i="1"/>
  <c r="AV54" i="1" s="1"/>
  <c r="AK29" i="1" s="1"/>
  <c r="AU54" i="1"/>
  <c r="J30" i="11"/>
  <c r="AG64" i="1" s="1"/>
  <c r="W32" i="1"/>
  <c r="W31" i="1"/>
  <c r="J30" i="9"/>
  <c r="AG62" i="1" s="1"/>
  <c r="J30" i="2"/>
  <c r="AG55" i="1"/>
  <c r="AW54" i="1"/>
  <c r="AK30" i="1" s="1"/>
  <c r="J30" i="5"/>
  <c r="AG58" i="1"/>
  <c r="J39" i="9" l="1"/>
  <c r="J39" i="5"/>
  <c r="J39" i="4"/>
  <c r="J39" i="11"/>
  <c r="J39" i="2"/>
  <c r="AN55" i="1"/>
  <c r="AN64" i="1"/>
  <c r="AN58" i="1"/>
  <c r="AN62" i="1"/>
  <c r="AN57" i="1"/>
  <c r="AG54" i="1"/>
  <c r="AK26" i="1"/>
  <c r="AK35" i="1"/>
  <c r="AT54" i="1"/>
  <c r="AN54" i="1" s="1"/>
  <c r="W29" i="1"/>
</calcChain>
</file>

<file path=xl/sharedStrings.xml><?xml version="1.0" encoding="utf-8"?>
<sst xmlns="http://schemas.openxmlformats.org/spreadsheetml/2006/main" count="18352" uniqueCount="2338">
  <si>
    <t>Export Komplet</t>
  </si>
  <si>
    <t>VZ</t>
  </si>
  <si>
    <t>2.0</t>
  </si>
  <si>
    <t>ZAMOK</t>
  </si>
  <si>
    <t>False</t>
  </si>
  <si>
    <t>{75a39a4b-bd16-4569-bc9d-c68453088c6d}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</si>
  <si>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</si>
  <si>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</si>
  <si>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</si>
  <si>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</si>
  <si>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</si>
  <si>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</si>
  <si>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</si>
  <si>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</si>
  <si>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22FBC021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</si>
  <si>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</si>
  <si>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</si>
  <si>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Česká Lípa - přístavba komory C 10</t>
  </si>
  <si>
    <t>KSO:</t>
  </si>
  <si>
    <t/>
  </si>
  <si>
    <t>CC-CZ:</t>
  </si>
  <si>
    <t>Místo:</t>
  </si>
  <si>
    <t xml:space="preserve"> </t>
  </si>
  <si>
    <t>Datum:</t>
  </si>
  <si>
    <t>25. 4. 2022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</si>
  <si>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</si>
  <si>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</si>
  <si>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</si>
  <si>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</si>
  <si>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</si>
  <si>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</si>
  <si>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</si>
  <si>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</si>
  <si>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</si>
  <si>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</si>
  <si>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</si>
  <si>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</si>
  <si>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</si>
  <si>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</si>
  <si>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</si>
  <si>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</si>
  <si>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</si>
  <si>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</si>
  <si>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</si>
  <si>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</si>
  <si>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</si>
  <si>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</si>
  <si>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</si>
  <si>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</si>
  <si>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</si>
  <si>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</si>
  <si>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</si>
  <si>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</si>
  <si>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</si>
  <si>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</si>
  <si>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</si>
  <si>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</si>
  <si>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</si>
  <si>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</si>
  <si>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</si>
  <si>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</si>
  <si>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</si>
  <si>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</si>
  <si>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</si>
  <si>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</si>
  <si>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</si>
  <si>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</si>
  <si>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</si>
  <si>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</si>
  <si>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</si>
  <si>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</si>
  <si>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</si>
  <si>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</si>
  <si>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</si>
  <si>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</si>
  <si>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stavební část</t>
  </si>
  <si>
    <t>STA</t>
  </si>
  <si>
    <t>{c2bbd8e5-07f6-4f28-8581-587226802c10}</t>
  </si>
  <si>
    <t>2</t>
  </si>
  <si>
    <t>elektroinstalace</t>
  </si>
  <si>
    <t>{67ed7012-360d-4dc3-92c1-c038aaed0062}</t>
  </si>
  <si>
    <t>3</t>
  </si>
  <si>
    <t>EPS</t>
  </si>
  <si>
    <t>{32545106-9d5c-4089-946a-22e7d1b4b89b}</t>
  </si>
  <si>
    <t>4</t>
  </si>
  <si>
    <t>podlahové vytápění</t>
  </si>
  <si>
    <t>{45699380-63eb-4634-b991-bab6949a36cc}</t>
  </si>
  <si>
    <t>5</t>
  </si>
  <si>
    <t>vodovod</t>
  </si>
  <si>
    <t>{78b66818-ad43-4c09-8cee-e474441b0879}</t>
  </si>
  <si>
    <t>6</t>
  </si>
  <si>
    <t>hlavní komponenty</t>
  </si>
  <si>
    <t>{fa56e02a-0150-41b7-8608-57882aebf5e7}</t>
  </si>
  <si>
    <t>7</t>
  </si>
  <si>
    <t>armatury</t>
  </si>
  <si>
    <t>{9228f5aa-6c0f-4716-b393-321af8023e13}</t>
  </si>
  <si>
    <t>8</t>
  </si>
  <si>
    <t>potrubí</t>
  </si>
  <si>
    <t>{3885bf95-06a6-4132-8fa3-18f7d0f74b92}</t>
  </si>
  <si>
    <t>9</t>
  </si>
  <si>
    <t>ostatní materiály a úkony</t>
  </si>
  <si>
    <t>{2a16b258-9a29-4c91-a8ed-d7eb31997364}</t>
  </si>
  <si>
    <t>99</t>
  </si>
  <si>
    <t>vedlejší a ostatní náklady stavby</t>
  </si>
  <si>
    <t>{6782d689-c4bf-41b3-94c0-6ed7bf05fce7}</t>
  </si>
  <si>
    <t>KRYCÍ LIST SOUPISU PRACÍ</t>
  </si>
  <si>
    <t>Objekt:</t>
  </si>
  <si>
    <t>1 -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</si>
  <si>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</si>
  <si>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</si>
  <si>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</si>
  <si>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</si>
  <si>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</si>
  <si>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</si>
  <si>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</si>
  <si>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</si>
  <si>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</si>
  <si>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</si>
  <si>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</si>
  <si>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</si>
  <si>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</si>
  <si>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</si>
  <si>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</si>
  <si>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</si>
  <si>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</si>
  <si>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</si>
  <si>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</si>
  <si>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</si>
  <si>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</si>
  <si>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</si>
  <si>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</si>
  <si>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</si>
  <si>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</si>
  <si>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</si>
  <si>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>M - Práce a dodávky M</t>
  </si>
  <si>
    <t xml:space="preserve">    43-M - Montáž ocelových konstrukcí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</si>
  <si>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</si>
  <si>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</si>
  <si>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</si>
  <si>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</si>
  <si>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</si>
  <si>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</si>
  <si>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</si>
  <si>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</si>
  <si>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</si>
  <si>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</si>
  <si>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</si>
  <si>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</si>
  <si>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</si>
  <si>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</si>
  <si>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</si>
  <si>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</si>
  <si>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</si>
  <si>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</si>
  <si>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</si>
  <si>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 - položku neoceňovat n e n í předmětem dodávky,</t>
  </si>
  <si>
    <t>m2</t>
  </si>
  <si>
    <t>CS ÚRS 2022 01</t>
  </si>
  <si>
    <t>1796292249</t>
  </si>
  <si>
    <t>Online PSC</t>
  </si>
  <si>
    <t>https://podminky.urs.cz/item/CS_URS_2022_01/113107172</t>
  </si>
  <si>
    <t>VV</t>
  </si>
  <si>
    <t>položku  neoceňovat  n e n í   předmětem dodávky,</t>
  </si>
  <si>
    <t>odstranění krytu - část plochy - odhad - 30 %</t>
  </si>
  <si>
    <t>50,00*30,00*0,30</t>
  </si>
  <si>
    <t>Součet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</si>
  <si>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</si>
  <si>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 - položku neoceňovat n e n í předmětem dodávky,</t>
  </si>
  <si>
    <t>841918003</t>
  </si>
  <si>
    <t>https://podminky.urs.cz/item/CS_URS_2022_01/113107182</t>
  </si>
  <si>
    <t>122251106</t>
  </si>
  <si>
    <t>Odkopávky a prokopávky nezapažené strojně v hornině třídy těžitelnosti I skupiny 3 přes 1 000 do 5 000 m3 - položku neoceňovat n e n í předmětem dodávky,</t>
  </si>
  <si>
    <t>m3</t>
  </si>
  <si>
    <t>-432354228</t>
  </si>
  <si>
    <t>https://podminky.urs.cz/item/CS_URS_2022_01/122251106</t>
  </si>
  <si>
    <t>snížení terenu na - 1,16</t>
  </si>
  <si>
    <t>50,00*30,00*1,16</t>
  </si>
  <si>
    <t>131351100</t>
  </si>
  <si>
    <t>Hloubení nezapažených jam a zářezů strojně s urovnáním dna do předepsaného profilu a spádu v hornině třídy těžitelnosti II skupiny 4 do 20 m3 - položku neoceňovat n e n í předmětem dodávky,</t>
  </si>
  <si>
    <t>1853814768</t>
  </si>
  <si>
    <t>https://podminky.urs.cz/item/CS_URS_2022_01/131351100</t>
  </si>
  <si>
    <t>pro patky</t>
  </si>
  <si>
    <t>184,119*1,35</t>
  </si>
  <si>
    <t>132351101</t>
  </si>
  <si>
    <t>Hloubení nezapažených rýh šířky do 800 mm strojně s urovnáním dna do předepsaného profilu a spádu v hornině třídy těžitelnosti II skupiny 4 do 20 m3 - položku neoceňovat n e n í předmětem dodávky,</t>
  </si>
  <si>
    <t>593895093</t>
  </si>
  <si>
    <t>https://podminky.urs.cz/item/CS_URS_2022_01/132351101</t>
  </si>
  <si>
    <t>pro pasy</t>
  </si>
  <si>
    <t>52,338*1,35</t>
  </si>
  <si>
    <t>132351102</t>
  </si>
  <si>
    <t>Hloubení nezapažených rýh šířky do 800 mm strojně s urovnáním dna do předepsaného profilu a spádu v hornině třídy těžitelnosti II skupiny 4 přes 20 do 50 m3 - položku neoceňovat n e n í předmětem dodávky,</t>
  </si>
  <si>
    <t>-1332180361</t>
  </si>
  <si>
    <t>https://podminky.urs.cz/item/CS_URS_2022_01/132351102</t>
  </si>
  <si>
    <t>pro kanalizaci</t>
  </si>
  <si>
    <t>(26,20+48,50+8,00+3,00*3)*0,80*1,00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</si>
  <si>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</si>
  <si>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 položku neoceňovat n e n í předmětem dodávky,</t>
  </si>
  <si>
    <t>1397317924</t>
  </si>
  <si>
    <t>https://podminky.urs.cz/item/CS_URS_2022_01/162751117</t>
  </si>
  <si>
    <t>odvoz</t>
  </si>
  <si>
    <t>70,656+1740,00+248,561+73,36</t>
  </si>
  <si>
    <t>171201221</t>
  </si>
  <si>
    <t>Poplatek za uložení stavebního odpadu na skládce (skládkovné) zeminy a kamení zatříděného do Katalogu odpadů pod kódem 17 05 04 - položku neoceňovat n e n í předmětem dodávky,</t>
  </si>
  <si>
    <t>t</t>
  </si>
  <si>
    <t>-1426313519</t>
  </si>
  <si>
    <t>https://podminky.urs.cz/item/CS_URS_2022_01/171201221</t>
  </si>
  <si>
    <t>2132,577*1,8 'Přepočtené koeficientem množství</t>
  </si>
  <si>
    <t>171251201</t>
  </si>
  <si>
    <t>Uložení sypaniny na skládky nebo meziskládky bez hutnění s upravením uložené sypaniny do předepsaného tvaru - položku neoceňovat n e n í předmětem dodávky,</t>
  </si>
  <si>
    <t>-1154953081</t>
  </si>
  <si>
    <t>https://podminky.urs.cz/item/CS_URS_2022_01/171251201</t>
  </si>
  <si>
    <t>10</t>
  </si>
  <si>
    <t>174151101</t>
  </si>
  <si>
    <t>Zásyp sypaninou z jakékoliv horniny strojně s uložením výkopku ve vrstvách se zhutněním jam, šachet, rýh nebo kolem objektů v těchto vykopávkách - položku neoceňovat n e n í předmětem dodávky,</t>
  </si>
  <si>
    <t>1968791424</t>
  </si>
  <si>
    <t>https://podminky.urs.cz/item/CS_URS_2022_01/174151101</t>
  </si>
  <si>
    <t>kolem pasů a patek</t>
  </si>
  <si>
    <t>248,561+70,656</t>
  </si>
  <si>
    <t>odpočet pasů a patek</t>
  </si>
  <si>
    <t>-(52,338+184,119)</t>
  </si>
  <si>
    <t>11</t>
  </si>
  <si>
    <t>M</t>
  </si>
  <si>
    <t>58331200.1</t>
  </si>
  <si>
    <t>štěrkopísek netříděný - položku  neoceňovat  n e n í   předmětem dodávky,</t>
  </si>
  <si>
    <t>392148464</t>
  </si>
  <si>
    <t>82,76*2 'Přepočtené koeficientem množství</t>
  </si>
  <si>
    <t>12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</si>
  <si>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</si>
  <si>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 - položku neoceňovat n e n í předmětem dodávky,</t>
  </si>
  <si>
    <t>-139071297</t>
  </si>
  <si>
    <t>https://podminky.urs.cz/item/CS_URS_2022_01/175151101</t>
  </si>
  <si>
    <t>pro kanalizaci - položku  neoceňovat  n e n í   předmětem dodávky,</t>
  </si>
  <si>
    <t>(26,20+48,50+8,00+3,00*3)*0,80*(0,30+0,40)</t>
  </si>
  <si>
    <t>13</t>
  </si>
  <si>
    <t>-1822344415</t>
  </si>
  <si>
    <t>51,352*2 'Přepočtené koeficientem množství</t>
  </si>
  <si>
    <t>14</t>
  </si>
  <si>
    <t>181951112</t>
  </si>
  <si>
    <t>Úprava pláně vyrovnáním výškových rozdílů strojně v hornině třídy těžitelnosti I, skupiny 1 až 3 se zhutněním - položku neoceňovat n e n í předmětem dodávky,</t>
  </si>
  <si>
    <t>534474853</t>
  </si>
  <si>
    <t>https://podminky.urs.cz/item/CS_URS_2022_01/181951112</t>
  </si>
  <si>
    <t>podlaha</t>
  </si>
  <si>
    <t>26,38*44,053</t>
  </si>
  <si>
    <t>Zakládání</t>
  </si>
  <si>
    <t>274321511</t>
  </si>
  <si>
    <t>Základy z betonu železového (bez výztuže) pasy z betonu bez zvláštních nároků na prostředí tř. C 25/30 - položku neoceňovat n e n í předmětem dodávky,</t>
  </si>
  <si>
    <t>1349455796</t>
  </si>
  <si>
    <t>https://podminky.urs.cz/item/CS_URS_2022_01/274321511</t>
  </si>
  <si>
    <t>základové pasy - výměra dle projektové dokumentace</t>
  </si>
  <si>
    <t>26,60*1,64*0,45</t>
  </si>
  <si>
    <t>24,10*1,54*0,45</t>
  </si>
  <si>
    <t>31,20*1,14*0,45</t>
  </si>
  <si>
    <t>16</t>
  </si>
  <si>
    <t>274351121</t>
  </si>
  <si>
    <t>Bednění základů pasů rovné zřízení - položku neoceňovat n e n í předmětem dodávky,</t>
  </si>
  <si>
    <t>1891231102</t>
  </si>
  <si>
    <t>https://podminky.urs.cz/item/CS_URS_2022_01/274351121</t>
  </si>
  <si>
    <t>26,60*1,64*2</t>
  </si>
  <si>
    <t>24,10*1,54*2</t>
  </si>
  <si>
    <t>31,20*1,14*2</t>
  </si>
  <si>
    <t>17</t>
  </si>
  <si>
    <t>274351122</t>
  </si>
  <si>
    <t>Bednění základů pasů rovné odstranění - položku neoceňovat n e n í předmětem dodávky,</t>
  </si>
  <si>
    <t>-140171837</t>
  </si>
  <si>
    <t>https://podminky.urs.cz/item/CS_URS_2022_01/274351122</t>
  </si>
  <si>
    <t>dle bednění</t>
  </si>
  <si>
    <t>232,612</t>
  </si>
  <si>
    <t>18</t>
  </si>
  <si>
    <t>274361821</t>
  </si>
  <si>
    <t>Výztuž základů pasů z betonářské oceli 10 505 (R) nebo BSt 500 - položku neoceňovat n e n í předmětem dodávky,</t>
  </si>
  <si>
    <t>176031940</t>
  </si>
  <si>
    <t>https://podminky.urs.cz/item/CS_URS_2022_01/274361821</t>
  </si>
  <si>
    <t>dle výpisu</t>
  </si>
  <si>
    <t>1615,60*0,001*1,05</t>
  </si>
  <si>
    <t>19</t>
  </si>
  <si>
    <t>275321511</t>
  </si>
  <si>
    <t>Základy z betonu železového (bez výztuže) patky z betonu bez zvláštních nároků na prostředí tř. C 25/30 - položku neoceňovat n e n í předmětem dodávky,</t>
  </si>
  <si>
    <t>1216041423</t>
  </si>
  <si>
    <t>https://podminky.urs.cz/item/CS_URS_2022_01/275321511</t>
  </si>
  <si>
    <t>patky dle výpisu</t>
  </si>
  <si>
    <t>P 1</t>
  </si>
  <si>
    <t>1,90*1,90*1,84-(0,45*1,90*0,69+(1,90-0,45)*0,65*0,69)</t>
  </si>
  <si>
    <t>P 1 a</t>
  </si>
  <si>
    <t>2,10*2,30*1,84-(0,65*2,10*0,69+(2,30-0,65)*0,45*0,69)</t>
  </si>
  <si>
    <t>P 1 b</t>
  </si>
  <si>
    <t>1,90*1,90*1,84-(0,65*1,90*0,69+(1,90-0,65)*0,45*0,69)</t>
  </si>
  <si>
    <t>P 1 c</t>
  </si>
  <si>
    <t>1,90*1,90*1,84-(0,65*1,90*0,69+0,69-0,65*0,95)</t>
  </si>
  <si>
    <t>P 2</t>
  </si>
  <si>
    <t>(2,50*2,50*1,54-0,75*2,50*0,69)*2</t>
  </si>
  <si>
    <t>P 2 a</t>
  </si>
  <si>
    <t>(2,50*2,50*1,54-0,95*2,50*0,69)*2</t>
  </si>
  <si>
    <t>P 3</t>
  </si>
  <si>
    <t>2,00*2,00*1,54-0,50*2,00*0,69</t>
  </si>
  <si>
    <t>P 3 a</t>
  </si>
  <si>
    <t>2,00*2,00*1,54-0,70*2,00*0,69</t>
  </si>
  <si>
    <t>P 4</t>
  </si>
  <si>
    <t>(2,40*2,20*1,64-0,55*2,40*0,69)*2</t>
  </si>
  <si>
    <t>P 4 a</t>
  </si>
  <si>
    <t>(2,40*2,20*1,64-0,70*2,40*0,69)*2</t>
  </si>
  <si>
    <t>P 5</t>
  </si>
  <si>
    <t>(2,00*2,00*1,64-0,70*2,00*0,69)*3</t>
  </si>
  <si>
    <t>P 6</t>
  </si>
  <si>
    <t>1,60*1,60*1,54*2</t>
  </si>
  <si>
    <t>P 7</t>
  </si>
  <si>
    <t>1,80*2,40*1,54</t>
  </si>
  <si>
    <t>P 8</t>
  </si>
  <si>
    <t>2,50*1,90*1,84-0,60*2,50*0,69</t>
  </si>
  <si>
    <t>P 9</t>
  </si>
  <si>
    <t>2,00*2,90*1,84-(0,70*2,90*0,69+1,54*0,85/2*1,84)</t>
  </si>
  <si>
    <t>P 10</t>
  </si>
  <si>
    <t>2,00*2,00*1,84-0,70*2,00*0,69</t>
  </si>
  <si>
    <t>P 11</t>
  </si>
  <si>
    <t>2,00*2,00*1,84-(0,70*2,00*0,69)</t>
  </si>
  <si>
    <t>P 12</t>
  </si>
  <si>
    <t>3,00*2,00*1,84-(0,70*1,305*0,69)</t>
  </si>
  <si>
    <t>P 13</t>
  </si>
  <si>
    <t>1,55*2,00*1,84+2,52*2,00*1,84+1,70*2,70*0,34+1,70*1,935*0,34</t>
  </si>
  <si>
    <t>odpočet</t>
  </si>
  <si>
    <t>-0,70*1,55*0,69</t>
  </si>
  <si>
    <t>-0,70*1,72*0,69</t>
  </si>
  <si>
    <t>20</t>
  </si>
  <si>
    <t>275351121</t>
  </si>
  <si>
    <t>Bednění základů patek zřízení - položku neoceňovat n e n í předmětem dodávky,</t>
  </si>
  <si>
    <t>815804902</t>
  </si>
  <si>
    <t>https://podminky.urs.cz/item/CS_URS_2022_01/275351121</t>
  </si>
  <si>
    <t>(1,90+1,90)*2*1,84</t>
  </si>
  <si>
    <t>(2,10+2,30)*2*1,84</t>
  </si>
  <si>
    <t>(2,50+2,50)*2*1,54*2</t>
  </si>
  <si>
    <t>(2,00+2,00)*2*1,54</t>
  </si>
  <si>
    <t>(2,40+2,20)*2*1,64*2</t>
  </si>
  <si>
    <t>(2,00+2,00)*2*1,64*3</t>
  </si>
  <si>
    <t>(1,60+1,60)*2*1,54*2</t>
  </si>
  <si>
    <t>(1,80+2,40)*2*1,54</t>
  </si>
  <si>
    <t>(2,50+1,90)*2*1,84</t>
  </si>
  <si>
    <t>(2,00+2,90)*2*1,84</t>
  </si>
  <si>
    <t>(2,00+2,00)*2*1,84</t>
  </si>
  <si>
    <t>(3,00+2,00)*2*1,84</t>
  </si>
  <si>
    <t>(1,55+2,00)*2*1,84+(2,52+2,00)*2*1,84+2,70*0,34*2+1,935*0,34*2</t>
  </si>
  <si>
    <t>275351122</t>
  </si>
  <si>
    <t>Bednění základů patek odstranění - položku neoceňovat n e n í předmětem dodávky,</t>
  </si>
  <si>
    <t>993816696</t>
  </si>
  <si>
    <t>https://podminky.urs.cz/item/CS_URS_2022_01/275351122</t>
  </si>
  <si>
    <t>391,657</t>
  </si>
  <si>
    <t>22</t>
  </si>
  <si>
    <t>275361821</t>
  </si>
  <si>
    <t>Výztuž základů patek z betonářské oceli 10 505 (R) - položku neoceňovat n e n í předmětem dodávky,</t>
  </si>
  <si>
    <t>-636943970</t>
  </si>
  <si>
    <t>https://podminky.urs.cz/item/CS_URS_2022_01/275361821</t>
  </si>
  <si>
    <t>191,61*0,001*1,05</t>
  </si>
  <si>
    <t>229,93*0,001*1,05</t>
  </si>
  <si>
    <t>188,45*0,001*1,05</t>
  </si>
  <si>
    <t>209,80*0,001*1,05</t>
  </si>
  <si>
    <t>366,47*0,001*1,05*2</t>
  </si>
  <si>
    <t>362,37*0,001*1,05*2</t>
  </si>
  <si>
    <t>174,45*0,001*1,05</t>
  </si>
  <si>
    <t>171,38*0,001*1,05</t>
  </si>
  <si>
    <t>324,53*0,001*1,05*2</t>
  </si>
  <si>
    <t>315,66*0,001*1,05*2</t>
  </si>
  <si>
    <t>179,54*0,001*1,05*3</t>
  </si>
  <si>
    <t>118,50*0,001*1,05*2</t>
  </si>
  <si>
    <t>171,73*0,001*1,05</t>
  </si>
  <si>
    <t>319,01*0,001*1,05</t>
  </si>
  <si>
    <t>338,42*0,001*1,05</t>
  </si>
  <si>
    <t>193,55*0,001*1,05</t>
  </si>
  <si>
    <t>(217,27-1,60)*0,001*1,05</t>
  </si>
  <si>
    <t>(252,90-2,50)*0,001*1,05</t>
  </si>
  <si>
    <t>(1064,60-4,000)*0,001*1,05</t>
  </si>
  <si>
    <t>23</t>
  </si>
  <si>
    <t>275362021</t>
  </si>
  <si>
    <t>Výztuž základů patek ze svařovaných sítí z drátů typu KARI - položku neoceňovat n e n í předmětem dodávky,</t>
  </si>
  <si>
    <t>2004330061</t>
  </si>
  <si>
    <t>https://podminky.urs.cz/item/CS_URS_2022_01/275362021</t>
  </si>
  <si>
    <t>3,61*0,00444*1,05</t>
  </si>
  <si>
    <t>5,51*0,00444*1,05</t>
  </si>
  <si>
    <t>8,92*0,00444*1,05</t>
  </si>
  <si>
    <t>Svislé a kompletní konstrukce</t>
  </si>
  <si>
    <t>24</t>
  </si>
  <si>
    <t>342151113</t>
  </si>
  <si>
    <t>Montáž opláštění stěn ocelové konstrukce ze sendvičových panelů šroubovaných, výšky budovy přes 12 do 24 m</t>
  </si>
  <si>
    <t>804812457</t>
  </si>
  <si>
    <t>https://podminky.urs.cz/item/CS_URS_2022_01/342151113</t>
  </si>
  <si>
    <t xml:space="preserve">opláštění haly  minerál  </t>
  </si>
  <si>
    <t>pohled severní</t>
  </si>
  <si>
    <t>tl 120 mm</t>
  </si>
  <si>
    <t>(45,053-0,60)*(8,00+0,20)</t>
  </si>
  <si>
    <t>pohled východní</t>
  </si>
  <si>
    <t>(0,45+1,49)*(12,128+0,20+0,51)</t>
  </si>
  <si>
    <t xml:space="preserve">pohled západní </t>
  </si>
  <si>
    <t>6,82*8,20</t>
  </si>
  <si>
    <t>pohled jižní</t>
  </si>
  <si>
    <t>(45,053-0,60)*(13,147+0,51)</t>
  </si>
  <si>
    <t>průchod</t>
  </si>
  <si>
    <t>(1,20+0,30+0,30+1,08)*4,30</t>
  </si>
  <si>
    <t>Mezisoučet</t>
  </si>
  <si>
    <t>tl 200 mm</t>
  </si>
  <si>
    <t>(26,81-1,496)*(12,50+0,20+0,51+12,128+0,20+0,51)/2-5,20*4,30</t>
  </si>
  <si>
    <t>1,15*4,30</t>
  </si>
  <si>
    <t>opláštění haly  PIR</t>
  </si>
  <si>
    <t>tl 220 mm</t>
  </si>
  <si>
    <t>severní pohled</t>
  </si>
  <si>
    <t>(0,22+31,71+0,20+11,613+0,22)*(12,128+0,20+0,51)</t>
  </si>
  <si>
    <t>pohled západní</t>
  </si>
  <si>
    <t>24,82*(12,50+0,20+0,51+12,128+0,20+0,51)/2</t>
  </si>
  <si>
    <t>dělící stěna - PIR 200 mm</t>
  </si>
  <si>
    <t>24,82*(12,50+0,20+0,51+12,128+0,20+0,51)/2-2,40*4,20</t>
  </si>
  <si>
    <t>PIR 100 mm - m 1,03</t>
  </si>
  <si>
    <t>(3,66+2,75)*5,00-2,00*2,30</t>
  </si>
  <si>
    <t>25</t>
  </si>
  <si>
    <t>55324723.1</t>
  </si>
  <si>
    <t>panel sendvičový stěnový vnější, izolace PIR, viditelné kotvení, U 0,09W/m2K, modulová/celková š 1100/1120mm tl min. 220mm</t>
  </si>
  <si>
    <t>-210153981</t>
  </si>
  <si>
    <t>(0,22+31,71+0,20+11,613+0,22)*(12,128+0,20+0,51)*1,1</t>
  </si>
  <si>
    <t>24,82*(12,50+0,20+0,51+12,128+0,20+0,51)/2*1,1</t>
  </si>
  <si>
    <t>26</t>
  </si>
  <si>
    <t>55324723</t>
  </si>
  <si>
    <t>panel sendvičový stěnový vnější, izolace PIR, viditelné kotvení, U 0,11W/m2K, modulová/celková š 1100/1120mm tl 200mm</t>
  </si>
  <si>
    <t>2133477536</t>
  </si>
  <si>
    <t>(24,82*(12,50+0,20+0,51+12,128+0,20+0,51)/2-2,40*4,20)*1,1</t>
  </si>
  <si>
    <t>27</t>
  </si>
  <si>
    <t>55324720.1</t>
  </si>
  <si>
    <t>panel sendvičový stěnový vnější, izolace PIR, viditelné kotvení, U 0,18W/m2K, modulová/celková š 1100/1120mm tl 100mm</t>
  </si>
  <si>
    <t>2141585965</t>
  </si>
  <si>
    <t>příčka</t>
  </si>
  <si>
    <t>((3,66+2,75)*5,00-2,00*2,30)*1,1</t>
  </si>
  <si>
    <t>28</t>
  </si>
  <si>
    <t>55324761</t>
  </si>
  <si>
    <t>panel sendvičový stěnový vnější, izolace minerální vlna, skryté kotvení, U 0,36W/m2K, modulová/celková š 1000/1054mm tl 120mm</t>
  </si>
  <si>
    <t>-2047285474</t>
  </si>
  <si>
    <t>(45,053-0,60)*(8,00+0,20)*1,1</t>
  </si>
  <si>
    <t>(0,45+1,49)*(12,128+0,20+0,51)*1,1</t>
  </si>
  <si>
    <t>6,82*8,20*1,1</t>
  </si>
  <si>
    <t>(45,053-0,60)*(13,147+0,51)*1,1</t>
  </si>
  <si>
    <t>(1,20+0,30+0,30+1,08)*4,30*1,1</t>
  </si>
  <si>
    <t>29</t>
  </si>
  <si>
    <t>55324765</t>
  </si>
  <si>
    <t>panel sendvičový stěnový vnější, izolace minerální vlna, skryté kotvení, U 0,21W/m2K, modulová/celková š 1000/1054mm tl 200mm</t>
  </si>
  <si>
    <t>-1834947845</t>
  </si>
  <si>
    <t>((26,81-1,496)*(12,50+0,20+0,51+12,128+0,20+0,51)/2-5,20*4,30)*1,1</t>
  </si>
  <si>
    <t>1,15*4,30*1,1</t>
  </si>
  <si>
    <t>30</t>
  </si>
  <si>
    <t>389361001</t>
  </si>
  <si>
    <t>Doplňující výztuž prefabrikovaných konstrukcí pro každý druh a stavební díl z betonářské oceli - položku neoceňovat n e n í předmětem dodávky,</t>
  </si>
  <si>
    <t>-13063406</t>
  </si>
  <si>
    <t>https://podminky.urs.cz/item/CS_URS_2022_01/389361001</t>
  </si>
  <si>
    <t>přebetonování stávajícího kanálu</t>
  </si>
  <si>
    <t>8,00*1,20*0,15*0,10</t>
  </si>
  <si>
    <t>31</t>
  </si>
  <si>
    <t>389381001</t>
  </si>
  <si>
    <t>Dobetonování prefabrikovaných konstrukcí - položku neoceňovat n e n í předmětem dodávky,</t>
  </si>
  <si>
    <t>771512179</t>
  </si>
  <si>
    <t>https://podminky.urs.cz/item/CS_URS_2022_01/389381001</t>
  </si>
  <si>
    <t>8,00*1,20*0,15</t>
  </si>
  <si>
    <t>Vodorovné konstrukce</t>
  </si>
  <si>
    <t>32</t>
  </si>
  <si>
    <t>444151113</t>
  </si>
  <si>
    <t>Montáž krytiny střech ocelových konstrukcí ze sendvičových panelů šroubovaných, výšky budovy přes 12 do 24 m</t>
  </si>
  <si>
    <t>-1409264177</t>
  </si>
  <si>
    <t>https://podminky.urs.cz/item/CS_URS_2022_01/444151113</t>
  </si>
  <si>
    <t>zastropní haly</t>
  </si>
  <si>
    <t>PIR min. 220 mm</t>
  </si>
  <si>
    <t>(27,68-0,60*2)*(45,043-0,60)/cos(3)</t>
  </si>
  <si>
    <t>5,20*1,15</t>
  </si>
  <si>
    <t>PIR 100 - zastropení 1,03</t>
  </si>
  <si>
    <t>2,75*3,76</t>
  </si>
  <si>
    <t>33</t>
  </si>
  <si>
    <t>55324723.2</t>
  </si>
  <si>
    <t>panel sendvičový střešní vnější, izolace PIR, viditelné kotvení, U 0,09W/m2K, modulová/celková š 1100/1120mm tl  min 220mm</t>
  </si>
  <si>
    <t>-1535510314</t>
  </si>
  <si>
    <t>PIR 220 mm</t>
  </si>
  <si>
    <t>(27,68-0,60*2)*(45,043-0,60)/cos(3)*1,1</t>
  </si>
  <si>
    <t>5,20*1,15*1,1</t>
  </si>
  <si>
    <t>34</t>
  </si>
  <si>
    <t>55324717</t>
  </si>
  <si>
    <t>panel sendvičový stěnový vnější, izolace PIR, skryté kotvení, U 0,22W/m2K, modulová/celková š 1000/1050mm tl 100mm</t>
  </si>
  <si>
    <t>-1818246227</t>
  </si>
  <si>
    <t>2,75*3,76*1,1</t>
  </si>
  <si>
    <t>35</t>
  </si>
  <si>
    <t>451573111</t>
  </si>
  <si>
    <t>Lože pod potrubí, stoky a drobné objekty v otevřeném výkopu z písku a štěrkopísku do 63 mm - položku neoceňovat n e n í předmětem dodávky,</t>
  </si>
  <si>
    <t>-859895049</t>
  </si>
  <si>
    <t>https://podminky.urs.cz/item/CS_URS_2022_01/451573111</t>
  </si>
  <si>
    <t>(26,20+48,50+8,00+3,00*3)*0,80*0,10</t>
  </si>
  <si>
    <t>Komunikace pozemní</t>
  </si>
  <si>
    <t>36</t>
  </si>
  <si>
    <t>564851011</t>
  </si>
  <si>
    <t>Podklad ze štěrkodrti ŠD s rozprostřením a zhutněním plochy jednotlivě do 100 m2, po zhutnění tl. 150 mm - položku neoceňovat n e n í předmětem dodávky,</t>
  </si>
  <si>
    <t>-99537895</t>
  </si>
  <si>
    <t>https://podminky.urs.cz/item/CS_URS_2022_01/564851011</t>
  </si>
  <si>
    <t>jižní strana - mezi objekty</t>
  </si>
  <si>
    <t>(46,00-5,60-5,12)*1,25</t>
  </si>
  <si>
    <t>37</t>
  </si>
  <si>
    <t>596211130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</si>
  <si>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C, pro plochy do 50 m2 - položku neoceňovat n e n í předmětem dodávky,</t>
  </si>
  <si>
    <t>-1677027675</t>
  </si>
  <si>
    <t>https://podminky.urs.cz/item/CS_URS_2022_01/596211130</t>
  </si>
  <si>
    <t>(46,00-5,60-5,12)*1,00</t>
  </si>
  <si>
    <t>38</t>
  </si>
  <si>
    <t>59245018</t>
  </si>
  <si>
    <t>dlažba tvar obdélník betonová 200x100x60mm přírodní - položku  neoceňovat  n e n í   předmětem dodávky,</t>
  </si>
  <si>
    <t>-1584585943</t>
  </si>
  <si>
    <t>35,28*1,1 'Přepočtené koeficientem množství</t>
  </si>
  <si>
    <t>Úpravy povrchů, podlahy a osazování výplní</t>
  </si>
  <si>
    <t>39</t>
  </si>
  <si>
    <t>631311115</t>
  </si>
  <si>
    <t>Mazanina z betonu prostého bez zvýšených nároků na prostředí tl. přes 50 do 80 mm tř. C 20/25</t>
  </si>
  <si>
    <t>-665455892</t>
  </si>
  <si>
    <t>https://podminky.urs.cz/item/CS_URS_2022_01/631311115</t>
  </si>
  <si>
    <t>mazanina - na topný systém</t>
  </si>
  <si>
    <t>(27,68-0,60*2)*(45,043-0,60)*0,07</t>
  </si>
  <si>
    <t>40</t>
  </si>
  <si>
    <t>631311135.1</t>
  </si>
  <si>
    <t>Mazanina z betonu prostého bez zvýšených nároků na prostředí tl. přes 120 do 240 mm tř. C 20/25 - položku neoceňovat n e n í předmětem dodávky,</t>
  </si>
  <si>
    <t>1691906980</t>
  </si>
  <si>
    <t>- položku  neoceňovat  n e n í   předmětem dodávky,</t>
  </si>
  <si>
    <t>podkladní mazanina</t>
  </si>
  <si>
    <t>27,68*45,043*0,15</t>
  </si>
  <si>
    <t>41</t>
  </si>
  <si>
    <t>631311135</t>
  </si>
  <si>
    <t>Mazanina z betonu prostého bez zvýšených nároků na prostředí tl. přes 120 do 240 mm tř. C 20/25</t>
  </si>
  <si>
    <t>750264064</t>
  </si>
  <si>
    <t>https://podminky.urs.cz/item/CS_URS_2022_01/631311135</t>
  </si>
  <si>
    <t>drátkobeton</t>
  </si>
  <si>
    <t>(27,68-0,60*2)*(45,043-0,60)*0,24</t>
  </si>
  <si>
    <t>42</t>
  </si>
  <si>
    <t>631319175</t>
  </si>
  <si>
    <t>Příplatek k cenám mazanin za stržení povrchu spodní vrstvy mazaniny latí před vložením výztuže nebo pletiva pro tl. obou vrstev mazaniny přes 120 do 240 mm - položku neoceňovat n e n í předmětem dodávky,</t>
  </si>
  <si>
    <t>402416849</t>
  </si>
  <si>
    <t>https://podminky.urs.cz/item/CS_URS_2022_01/631319175</t>
  </si>
  <si>
    <t>dle mazaniny</t>
  </si>
  <si>
    <t>187,019</t>
  </si>
  <si>
    <t>43</t>
  </si>
  <si>
    <t>631319205</t>
  </si>
  <si>
    <t>Příplatek k cenám betonových mazanin za vyztužení ocelovými vlákny (drátkobeton) objemové vyztužení 35 kg/m3</t>
  </si>
  <si>
    <t>787401007</t>
  </si>
  <si>
    <t>https://podminky.urs.cz/item/CS_URS_2022_01/631319205</t>
  </si>
  <si>
    <t>44</t>
  </si>
  <si>
    <t>631351101</t>
  </si>
  <si>
    <t>Bednění v podlahách rýh a hran zřízení</t>
  </si>
  <si>
    <t>1708308995</t>
  </si>
  <si>
    <t>https://podminky.urs.cz/item/CS_URS_2022_01/631351101</t>
  </si>
  <si>
    <t>(27,68+45,043)*2*0,20</t>
  </si>
  <si>
    <t>45</t>
  </si>
  <si>
    <t>631351102</t>
  </si>
  <si>
    <t>Bednění v podlahách rýh a hran odstranění</t>
  </si>
  <si>
    <t>-1251206529</t>
  </si>
  <si>
    <t>https://podminky.urs.cz/item/CS_URS_2022_01/631351102</t>
  </si>
  <si>
    <t>46</t>
  </si>
  <si>
    <t>631362021</t>
  </si>
  <si>
    <t>Výztuž mazanin ze svařovaných sítí z drátů typu KARI - položku neoceňovat n e n í předmětem dodávky,</t>
  </si>
  <si>
    <t>251774041</t>
  </si>
  <si>
    <t>https://podminky.urs.cz/item/CS_URS_2022_01/631362021</t>
  </si>
  <si>
    <t>27,68*45,043*0,0079*1,10</t>
  </si>
  <si>
    <t>47</t>
  </si>
  <si>
    <t>633131112</t>
  </si>
  <si>
    <t>Povrchová úprava vsypovou směsí průmyslových betonových podlah těžký provoz s přísadou karbidu, tl. 3 mm</t>
  </si>
  <si>
    <t>-1894001138</t>
  </si>
  <si>
    <t>https://podminky.urs.cz/item/CS_URS_2022_01/633131112</t>
  </si>
  <si>
    <t>(27,68-0,60*2)*(45,043-0,60)</t>
  </si>
  <si>
    <t>48</t>
  </si>
  <si>
    <t>634111116</t>
  </si>
  <si>
    <t>Obvodová dilatace mezi stěnou a mazaninou nebo potěrem pružnou těsnicí páskou na bázi syntetického kaučuku výšky 150 mm</t>
  </si>
  <si>
    <t>m</t>
  </si>
  <si>
    <t>-131840258</t>
  </si>
  <si>
    <t>https://podminky.urs.cz/item/CS_URS_2022_01/634111116</t>
  </si>
  <si>
    <t>((27,68-0,60*2)+(45,043-0,60))*2</t>
  </si>
  <si>
    <t>49</t>
  </si>
  <si>
    <t>634911123</t>
  </si>
  <si>
    <t>Řezání dilatačních nebo smršťovacích spár v čerstvé betonové mazanině nebo potěru šířky přes 5 do 10 mm, hloubky přes 20 do 50 mm</t>
  </si>
  <si>
    <t>-1012484649</t>
  </si>
  <si>
    <t>https://podminky.urs.cz/item/CS_URS_2022_01/634911123</t>
  </si>
  <si>
    <t>(27,68-0,60*2)*6</t>
  </si>
  <si>
    <t>(27,68-0,60*2)*7</t>
  </si>
  <si>
    <t>50</t>
  </si>
  <si>
    <t>635111215</t>
  </si>
  <si>
    <t>Násyp ze štěrkopísku, písku nebo kameniva pod podlahy se zhutněním ze štěrkopísku - položku neoceňovat n e n í předmětem dodávky,</t>
  </si>
  <si>
    <t>-650850524</t>
  </si>
  <si>
    <t>https://podminky.urs.cz/item/CS_URS_2022_01/635111215</t>
  </si>
  <si>
    <t>pod podlahu</t>
  </si>
  <si>
    <t>26,38*44,053*0,50</t>
  </si>
  <si>
    <t>51</t>
  </si>
  <si>
    <t>637211122</t>
  </si>
  <si>
    <t>Okapový chodník z dlaždic betonových se zalitím spár cementovou maltou do písku, tl. dlaždic 60 mm</t>
  </si>
  <si>
    <t>946736870</t>
  </si>
  <si>
    <t>https://podminky.urs.cz/item/CS_URS_2022_01/637211122</t>
  </si>
  <si>
    <t>kolem severní a západní fasády</t>
  </si>
  <si>
    <t>(45,043+0,50+27,68)*0,50</t>
  </si>
  <si>
    <t>Trubní vedení</t>
  </si>
  <si>
    <t>52</t>
  </si>
  <si>
    <t>871275211</t>
  </si>
  <si>
    <t>Kanalizační potrubí z tvrdého PVC v otevřeném výkopu ve sklonu do 20 %, hladkého plnostěnného jednovrstvého, tuhost třídy SN 4 DN 125 - položku neoceňovat n e n í předmětem dodávky,</t>
  </si>
  <si>
    <t>317543197</t>
  </si>
  <si>
    <t>https://podminky.urs.cz/item/CS_URS_2022_01/871275211</t>
  </si>
  <si>
    <t>odvod kondenzátu</t>
  </si>
  <si>
    <t>3,00+3,00+3,00</t>
  </si>
  <si>
    <t>53</t>
  </si>
  <si>
    <t>871315241</t>
  </si>
  <si>
    <t>Kanalizační potrubí z tvrdého PVC v otevřeném výkopu ve sklonu do 20 %, hladkého plnostěnného vícevrstvého, tuhost třídy SN 12 DN 150</t>
  </si>
  <si>
    <t>-494492381</t>
  </si>
  <si>
    <t>https://podminky.urs.cz/item/CS_URS_2022_01/871315241</t>
  </si>
  <si>
    <t>přípojky</t>
  </si>
  <si>
    <t>5+4</t>
  </si>
  <si>
    <t>54</t>
  </si>
  <si>
    <t>871365241</t>
  </si>
  <si>
    <t>Kanalizační potrubí z tvrdého PVC v otevřeném výkopu ve sklonu do 20 %, hladkého plnostěnného vícevrstvého, tuhost třídy SN 12 DN 250</t>
  </si>
  <si>
    <t>1451748561</t>
  </si>
  <si>
    <t>https://podminky.urs.cz/item/CS_URS_2022_01/871365241</t>
  </si>
  <si>
    <t>V 1</t>
  </si>
  <si>
    <t>26,20</t>
  </si>
  <si>
    <t>V 2</t>
  </si>
  <si>
    <t>48,50</t>
  </si>
  <si>
    <t>V 3</t>
  </si>
  <si>
    <t>55</t>
  </si>
  <si>
    <t>877365221</t>
  </si>
  <si>
    <t>Montáž tvarovek na kanalizačním potrubí z trub z plastu z tvrdého PVC nebo z polypropylenu v otevřeném výkopu dvouosých DN 250</t>
  </si>
  <si>
    <t>kus</t>
  </si>
  <si>
    <t>577898198</t>
  </si>
  <si>
    <t>https://podminky.urs.cz/item/CS_URS_2022_01/877365221</t>
  </si>
  <si>
    <t>56</t>
  </si>
  <si>
    <t>28611398</t>
  </si>
  <si>
    <t>odbočka kanalizační plastová s hrdlem KG 250/125/45°</t>
  </si>
  <si>
    <t>-1503253460</t>
  </si>
  <si>
    <t>57</t>
  </si>
  <si>
    <t>28611399</t>
  </si>
  <si>
    <t>odbočka kanalizační plastová s hrdlem KG 250/150/45°</t>
  </si>
  <si>
    <t>-443085501</t>
  </si>
  <si>
    <t>Ostatní konstrukce a práce, bourání</t>
  </si>
  <si>
    <t>58</t>
  </si>
  <si>
    <t>76607 - x 1</t>
  </si>
  <si>
    <t>vyřezání otvoru v půdním prostoru</t>
  </si>
  <si>
    <t>kpl</t>
  </si>
  <si>
    <t>1566028013</t>
  </si>
  <si>
    <t>59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</si>
  <si>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</si>
  <si>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</si>
  <si>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-456011780</t>
  </si>
  <si>
    <t>https://podminky.urs.cz/item/CS_URS_2022_01/916231213</t>
  </si>
  <si>
    <t>podél stávající budovy</t>
  </si>
  <si>
    <t>35,00</t>
  </si>
  <si>
    <t>60</t>
  </si>
  <si>
    <t>59217016</t>
  </si>
  <si>
    <t>obrubník betonový chodníkový 1000x80x250mm</t>
  </si>
  <si>
    <t>722857519</t>
  </si>
  <si>
    <t>35*1,02 'Přepočtené koeficientem množství</t>
  </si>
  <si>
    <t>61</t>
  </si>
  <si>
    <t>916991121</t>
  </si>
  <si>
    <t>Lože pod obrubníky, krajníky nebo obruby z dlažebních kostek z betonu prostého</t>
  </si>
  <si>
    <t>1705884708</t>
  </si>
  <si>
    <t>https://podminky.urs.cz/item/CS_URS_2022_01/916991121</t>
  </si>
  <si>
    <t>pod obrubník</t>
  </si>
  <si>
    <t>35,00*0,10*0,20</t>
  </si>
  <si>
    <t>62</t>
  </si>
  <si>
    <t>935111111</t>
  </si>
  <si>
    <t>Osazení betonového příkopového žlabu s vyplněním a zatřením spár cementovou maltou s ložem tl. 100 mm z kameniva těženého nebo štěrkopísku z betonových příkopových tvárnic šířky do 500 mm</t>
  </si>
  <si>
    <t>416979246</t>
  </si>
  <si>
    <t>https://podminky.urs.cz/item/CS_URS_2022_01/935111111</t>
  </si>
  <si>
    <t>mei objekty</t>
  </si>
  <si>
    <t>(46,00-5,60-5,12)</t>
  </si>
  <si>
    <t>63</t>
  </si>
  <si>
    <t>59227051</t>
  </si>
  <si>
    <t>žlabovka příkopová betonová 300x800x170mm</t>
  </si>
  <si>
    <t>245854655</t>
  </si>
  <si>
    <t>64</t>
  </si>
  <si>
    <t>941111131</t>
  </si>
  <si>
    <t>Montáž lešení řadového trubkového lehkého pracovního s podlahami s provozním zatížením tř. 3 do 200 kg/m2 šířky tř. W12 přes 1,2 do 1,5 m, výšky do 10 m</t>
  </si>
  <si>
    <t>-1178669405</t>
  </si>
  <si>
    <t>https://podminky.urs.cz/item/CS_URS_2022_01/941111131</t>
  </si>
  <si>
    <t>pro demontáž opláštění a příčky</t>
  </si>
  <si>
    <t>6,00*4,30</t>
  </si>
  <si>
    <t>vnitřní příčka</t>
  </si>
  <si>
    <t>4,00*5,00</t>
  </si>
  <si>
    <t>65</t>
  </si>
  <si>
    <t>941111231</t>
  </si>
  <si>
    <t>Montáž lešení řadového trubkového lehkého pracovního s podlahami s provozním zatížením tř. 3 do 200 kg/m2 Příplatek za první a každý další den použití lešení k ceně -1131</t>
  </si>
  <si>
    <t>69204900</t>
  </si>
  <si>
    <t>https://podminky.urs.cz/item/CS_URS_2022_01/941111231</t>
  </si>
  <si>
    <t>45,8*10 'Přepočtené koeficientem množství</t>
  </si>
  <si>
    <t>66</t>
  </si>
  <si>
    <t>941111831</t>
  </si>
  <si>
    <t>Demontáž lešení řadového trubkového lehkého pracovního s podlahami s provozním zatížením tř. 3 do 200 kg/m2 šířky tř. W12 přes 1,2 do 1,5 m, výšky do 10 m</t>
  </si>
  <si>
    <t>484188188</t>
  </si>
  <si>
    <t>https://podminky.urs.cz/item/CS_URS_2022_01/941111831</t>
  </si>
  <si>
    <t>67</t>
  </si>
  <si>
    <t>941112132</t>
  </si>
  <si>
    <t>Montáž lešení řadového trubkového lehkého pracovního bez podlah s provozním zatížením tř. 3 do 200 kg/m2 šířky tř. W12 přes 1,2 do 1,5 m, výšky přes 10 do 25 m</t>
  </si>
  <si>
    <t>-1737046216</t>
  </si>
  <si>
    <t>https://podminky.urs.cz/item/CS_URS_2022_01/941112132</t>
  </si>
  <si>
    <t>fasáda</t>
  </si>
  <si>
    <t>(45,043+1,50+27,68+1,50)*2*14,00</t>
  </si>
  <si>
    <t>68</t>
  </si>
  <si>
    <t>941112232</t>
  </si>
  <si>
    <t>Montáž lešení řadového trubkového lehkého pracovního bez podlah s provozním zatížením tř. 3 do 200 kg/m2 Příplatek za první a každý další den použití lešení k ceně -2132</t>
  </si>
  <si>
    <t>-1099377808</t>
  </si>
  <si>
    <t>https://podminky.urs.cz/item/CS_URS_2022_01/941112232</t>
  </si>
  <si>
    <t>2120,244*60 'Přepočtené koeficientem množství</t>
  </si>
  <si>
    <t>69</t>
  </si>
  <si>
    <t>941112832</t>
  </si>
  <si>
    <t>Demontáž lešení řadového trubkového lehkého pracovního bez podlah s provozním zatížením tř. 3 do 200 kg/m2 šířky W12 přes 1,2 do 1,5 m, výšky přes 10 do 25 m</t>
  </si>
  <si>
    <t>-1685854034</t>
  </si>
  <si>
    <t>https://podminky.urs.cz/item/CS_URS_2022_01/941112832</t>
  </si>
  <si>
    <t>70</t>
  </si>
  <si>
    <t>943211112</t>
  </si>
  <si>
    <t>Montáž lešení prostorového rámového lehkého pracovního s podlahami s provozním zatížením tř. 3 do 200 kg/m2, výšky přes 10 do 25 m</t>
  </si>
  <si>
    <t>566028898</t>
  </si>
  <si>
    <t>https://podminky.urs.cz/item/CS_URS_2022_01/943211112</t>
  </si>
  <si>
    <t>vnitřní lešení</t>
  </si>
  <si>
    <t>(784,30+281,10+7,70)*12,00</t>
  </si>
  <si>
    <t>71</t>
  </si>
  <si>
    <t>943211212</t>
  </si>
  <si>
    <t>Montáž lešení prostorového rámového lehkého pracovního s podlahami Příplatek za první a každý další den použití lešení k ceně -1112</t>
  </si>
  <si>
    <t>-1382384970</t>
  </si>
  <si>
    <t>https://podminky.urs.cz/item/CS_URS_2022_01/943211212</t>
  </si>
  <si>
    <t>12877,2*30 'Přepočtené koeficientem množství</t>
  </si>
  <si>
    <t>72</t>
  </si>
  <si>
    <t>943211812</t>
  </si>
  <si>
    <t>Demontáž lešení prostorového rámového lehkého pracovního s podlahami s provozním zatížením tř. 3 do 200 kg/m2, výšky přes 10 do 25 m</t>
  </si>
  <si>
    <t>1614129648</t>
  </si>
  <si>
    <t>https://podminky.urs.cz/item/CS_URS_2022_01/943211812</t>
  </si>
  <si>
    <t>73</t>
  </si>
  <si>
    <t>953312125</t>
  </si>
  <si>
    <t>Vložky svislé do dilatačních spár z polystyrenových desek extrudovaných včetně dodání a osazení, v jakémkoliv zdivu přes 40 do 50 mm</t>
  </si>
  <si>
    <t>-901547833</t>
  </si>
  <si>
    <t>https://podminky.urs.cz/item/CS_URS_2022_01/953312125</t>
  </si>
  <si>
    <t>dilatace v základech</t>
  </si>
  <si>
    <t>20,00</t>
  </si>
  <si>
    <t>74</t>
  </si>
  <si>
    <t>953943211</t>
  </si>
  <si>
    <t>Osazování drobných kovových předmětů kotvených do stěny hasicího přístroje</t>
  </si>
  <si>
    <t>-445494839</t>
  </si>
  <si>
    <t>https://podminky.urs.cz/item/CS_URS_2022_01/953943211</t>
  </si>
  <si>
    <t>75</t>
  </si>
  <si>
    <t>44934 A</t>
  </si>
  <si>
    <t>přístroj hasicí - 34 A</t>
  </si>
  <si>
    <t>-1864592969</t>
  </si>
  <si>
    <t>76</t>
  </si>
  <si>
    <t>953943212</t>
  </si>
  <si>
    <t>Osazování drobných kovových předmětů kotvených do stěny skříně pro hasicí přístroj</t>
  </si>
  <si>
    <t>1189582944</t>
  </si>
  <si>
    <t>https://podminky.urs.cz/item/CS_URS_2022_01/953943212</t>
  </si>
  <si>
    <t>77</t>
  </si>
  <si>
    <t>44983131</t>
  </si>
  <si>
    <t>skříňka na RHP</t>
  </si>
  <si>
    <t>-1727283181</t>
  </si>
  <si>
    <t>78</t>
  </si>
  <si>
    <t>953961214</t>
  </si>
  <si>
    <t>Kotvy chemické s vyvrtáním otvoru do betonu, železobetonu nebo tvrdého kamene chemická patrona, velikost M 16, hloubka 125 mm</t>
  </si>
  <si>
    <t>-49557992</t>
  </si>
  <si>
    <t>https://podminky.urs.cz/item/CS_URS_2022_01/953961214</t>
  </si>
  <si>
    <t>kotvení patek P 11, 12, 13</t>
  </si>
  <si>
    <t>(4+6+20)*2</t>
  </si>
  <si>
    <t>79</t>
  </si>
  <si>
    <t>953965135</t>
  </si>
  <si>
    <t>Kotvy chemické s vyvrtáním otvoru kotevní šrouby pro chemické kotvy, velikost M 16, délka 500 mm</t>
  </si>
  <si>
    <t>-2035671069</t>
  </si>
  <si>
    <t>https://podminky.urs.cz/item/CS_URS_2022_01/953965135</t>
  </si>
  <si>
    <t>80</t>
  </si>
  <si>
    <t>966072111</t>
  </si>
  <si>
    <t>Demontáž opláštění stěn ocelové konstrukce ze sendvičových panelů, výšky budovy do 6 m</t>
  </si>
  <si>
    <t>-1262918147</t>
  </si>
  <si>
    <t>https://podminky.urs.cz/item/CS_URS_2022_01/966072111</t>
  </si>
  <si>
    <t>demontáž části pláště severního křídla</t>
  </si>
  <si>
    <t>81</t>
  </si>
  <si>
    <t>968082031</t>
  </si>
  <si>
    <t>Vybourání plastových rámů oken s křídly, dveřních zárubní, vrat vrat, plochy do 5 m2</t>
  </si>
  <si>
    <t>1850241245</t>
  </si>
  <si>
    <t>https://podminky.urs.cz/item/CS_URS_2022_01/968082031</t>
  </si>
  <si>
    <t>vybourání plastových vrat - pro zpětné pioužití</t>
  </si>
  <si>
    <t>2,00*2,30</t>
  </si>
  <si>
    <t>997</t>
  </si>
  <si>
    <t>Přesun sutě</t>
  </si>
  <si>
    <t>82</t>
  </si>
  <si>
    <t>997013113</t>
  </si>
  <si>
    <t>Vnitrostaveništní doprava suti a vybouraných hmot vodorovně do 50 m svisle s použitím mechanizace pro budovy a haly výšky přes 9 do 12 m - položku neoceňovat n e n í předmětem dodávky,</t>
  </si>
  <si>
    <t>-1204783687</t>
  </si>
  <si>
    <t>https://podminky.urs.cz/item/CS_URS_2022_01/997013113</t>
  </si>
  <si>
    <t>83</t>
  </si>
  <si>
    <t>997013219</t>
  </si>
  <si>
    <t>Vnitrostaveništní doprava suti a vybouraných hmot vodorovně do 50 m Příplatek k cenám -3111 až -3217 za zvětšenou vodorovnou dopravu přes vymezenou dopravní vzdálenost za každých dalších i započatých 10 m - položku neoceňovat n e n í předmětem dodávky,</t>
  </si>
  <si>
    <t>2021145637</t>
  </si>
  <si>
    <t>https://podminky.urs.cz/item/CS_URS_2022_01/997013219</t>
  </si>
  <si>
    <t>84</t>
  </si>
  <si>
    <t>997013501</t>
  </si>
  <si>
    <t>Odvoz suti a vybouraných hmot na skládku nebo meziskládku se složením, na vzdálenost do 1 km - položku neoceňovat n e n í předmětem dodávky,</t>
  </si>
  <si>
    <t>2000425091</t>
  </si>
  <si>
    <t>https://podminky.urs.cz/item/CS_URS_2022_01/997013501</t>
  </si>
  <si>
    <t>85</t>
  </si>
  <si>
    <t>997013509</t>
  </si>
  <si>
    <t>Odvoz suti a vybouraných hmot na skládku nebo meziskládku se složením, na vzdálenost Příplatek k ceně za každý další i započatý 1 km přes 1 km - položku neoceňovat n e n í předmětem dodávky,</t>
  </si>
  <si>
    <t>1949144102</t>
  </si>
  <si>
    <t>https://podminky.urs.cz/item/CS_URS_2022_01/997013509</t>
  </si>
  <si>
    <t>382,497*10 'Přepočtené koeficientem množství</t>
  </si>
  <si>
    <t>86</t>
  </si>
  <si>
    <t>997013601</t>
  </si>
  <si>
    <t>Poplatek za uložení stavebního odpadu na skládce (skládkovné) z prostého betonu zatříděného do Katalogu odpadů pod kódem 17 01 01 - položku neoceňovat n e n í předmětem dodávky,</t>
  </si>
  <si>
    <t>-832859487</t>
  </si>
  <si>
    <t>https://podminky.urs.cz/item/CS_URS_2022_01/997013601</t>
  </si>
  <si>
    <t>87</t>
  </si>
  <si>
    <t>997013814</t>
  </si>
  <si>
    <t>Poplatek za uložení stavebního odpadu na skládce (skládkovné) z izolačních materiálů zatříděného do Katalogu odpadů pod kódem 17 06 04 - položku neoceňovat n e n í předmětem dodávky,</t>
  </si>
  <si>
    <t>-1281016294</t>
  </si>
  <si>
    <t>https://podminky.urs.cz/item/CS_URS_2022_01/997013814</t>
  </si>
  <si>
    <t>88</t>
  </si>
  <si>
    <t>997221645</t>
  </si>
  <si>
    <t>Poplatek za uložení stavebního odpadu na skládce (skládkovné) asfaltového bez obsahu dehtu zatříděného do Katalogu odpadů pod kódem 17 03 02 - položku neoceňovat n e n í předmětem dodávky,</t>
  </si>
  <si>
    <t>629898963</t>
  </si>
  <si>
    <t>https://podminky.urs.cz/item/CS_URS_2022_01/997221645</t>
  </si>
  <si>
    <t>998</t>
  </si>
  <si>
    <t>Přesun hmot</t>
  </si>
  <si>
    <t>89</t>
  </si>
  <si>
    <t>998014211</t>
  </si>
  <si>
    <t>Přesun hmot pro budovy a haly občanské výstavby, bydlení, výrobu a služby s nosnou svislou konstrukcí montovanou z dílců kovových vodorovná dopravní vzdálenost do 100 m, pro budovy a haly jednopodlažní - položku neoceňovat n e n í předmětem dodávky - bude řešeno individuálně</t>
  </si>
  <si>
    <t>820022938</t>
  </si>
  <si>
    <t>https://podminky.urs.cz/item/CS_URS_2022_01/998014211</t>
  </si>
  <si>
    <t>PSV</t>
  </si>
  <si>
    <t>Práce a dodávky PSV</t>
  </si>
  <si>
    <t>711</t>
  </si>
  <si>
    <t>Izolace proti vodě, vlhkosti a plynům</t>
  </si>
  <si>
    <t>90</t>
  </si>
  <si>
    <t>711471051</t>
  </si>
  <si>
    <t>Provedení izolace proti povrchové a podpovrchové tlakové vodě termoplasty na ploše vodorovné V folií PVC lepenou</t>
  </si>
  <si>
    <t>655809328</t>
  </si>
  <si>
    <t>https://podminky.urs.cz/item/CS_URS_2022_01/711471051</t>
  </si>
  <si>
    <t>izolace proti vodě</t>
  </si>
  <si>
    <t>91</t>
  </si>
  <si>
    <t>28322004</t>
  </si>
  <si>
    <t>fólie hydroizolační pro spodní stavbu mPVC tl 1,5mm</t>
  </si>
  <si>
    <t>667098049</t>
  </si>
  <si>
    <t>1176,851*1,1655 'Přepočtené koeficientem množství</t>
  </si>
  <si>
    <t>92</t>
  </si>
  <si>
    <t>711472051</t>
  </si>
  <si>
    <t>Provedení izolace proti povrchové a podpovrchové tlakové vodě termoplasty na ploše svislé S folií PVC lepenou</t>
  </si>
  <si>
    <t>1861154195</t>
  </si>
  <si>
    <t>https://podminky.urs.cz/item/CS_URS_2022_01/711472051</t>
  </si>
  <si>
    <t>vytažení izolace na stěny</t>
  </si>
  <si>
    <t>((27,68-0,60*2)+(45,043-0,60))*2*0,30</t>
  </si>
  <si>
    <t>93</t>
  </si>
  <si>
    <t>-1682788551</t>
  </si>
  <si>
    <t>42,554*1,221 'Přepočtené koeficientem množství</t>
  </si>
  <si>
    <t>94</t>
  </si>
  <si>
    <t>711491171</t>
  </si>
  <si>
    <t>Provedení doplňků izolace proti vodě textilií na ploše vodorovné V vrstva podkladní</t>
  </si>
  <si>
    <t>202430049</t>
  </si>
  <si>
    <t>https://podminky.urs.cz/item/CS_URS_2022_01/711491171</t>
  </si>
  <si>
    <t>95</t>
  </si>
  <si>
    <t>711491172</t>
  </si>
  <si>
    <t>Provedení doplňků izolace proti vodě textilií na ploše vodorovné V vrstva ochranná</t>
  </si>
  <si>
    <t>2059673579</t>
  </si>
  <si>
    <t>https://podminky.urs.cz/item/CS_URS_2022_01/711491172</t>
  </si>
  <si>
    <t>96</t>
  </si>
  <si>
    <t>69311172</t>
  </si>
  <si>
    <t>geotextilie PP s ÚV stabilizací 300g/m2</t>
  </si>
  <si>
    <t>175032951</t>
  </si>
  <si>
    <t>spc</t>
  </si>
  <si>
    <t>1176,851*2*1,1655</t>
  </si>
  <si>
    <t>97</t>
  </si>
  <si>
    <t>711491271</t>
  </si>
  <si>
    <t>Provedení doplňků izolace proti vodě textilií na ploše svislé S vrstva podkladní</t>
  </si>
  <si>
    <t>-246846024</t>
  </si>
  <si>
    <t>https://podminky.urs.cz/item/CS_URS_2022_01/711491271</t>
  </si>
  <si>
    <t>98</t>
  </si>
  <si>
    <t>711491272</t>
  </si>
  <si>
    <t>Provedení doplňků izolace proti vodě textilií na ploše svislé S vrstva ochranná</t>
  </si>
  <si>
    <t>-1369886559</t>
  </si>
  <si>
    <t>https://podminky.urs.cz/item/CS_URS_2022_01/711491272</t>
  </si>
  <si>
    <t>42,554</t>
  </si>
  <si>
    <t>892445452</t>
  </si>
  <si>
    <t>42,554*2*1,221</t>
  </si>
  <si>
    <t>100</t>
  </si>
  <si>
    <t>711494002</t>
  </si>
  <si>
    <t>Provedení dvojitého hydroizolačního systému pro izolaci spodní stavby proti povrchové a podpovrchové tlakové vodě ostatní ukončení textilie nebo izolace na svislé ploše</t>
  </si>
  <si>
    <t>-321733676</t>
  </si>
  <si>
    <t>https://podminky.urs.cz/item/CS_URS_2022_01/711494002</t>
  </si>
  <si>
    <t>101</t>
  </si>
  <si>
    <t>13880012</t>
  </si>
  <si>
    <t>lišta stěnová vyhnutá z poplastovaného plechu (PVC-P) rš 100mm</t>
  </si>
  <si>
    <t>-1039883523</t>
  </si>
  <si>
    <t>141,846*1,08 'Přepočtené koeficientem množství</t>
  </si>
  <si>
    <t>102</t>
  </si>
  <si>
    <t>998711203</t>
  </si>
  <si>
    <t>Přesun hmot pro izolace proti vodě, vlhkosti a plynům stanovený procentní sazbou (%) z ceny vodorovná dopravní vzdálenost do 50 m v objektech výšky přes 12 do 60 m</t>
  </si>
  <si>
    <t>%</t>
  </si>
  <si>
    <t>-704772024</t>
  </si>
  <si>
    <t>https://podminky.urs.cz/item/CS_URS_2022_01/998711203</t>
  </si>
  <si>
    <t>712</t>
  </si>
  <si>
    <t>Povlakové krytiny</t>
  </si>
  <si>
    <t>103</t>
  </si>
  <si>
    <t>712363384</t>
  </si>
  <si>
    <t>Povlakové krytiny střech plochých do 10° z tvarovaných poplastovaných lišt ostatní atypická výroba profilů o větší rš</t>
  </si>
  <si>
    <t>-1843454052</t>
  </si>
  <si>
    <t>https://podminky.urs.cz/item/CS_URS_2022_01/712363384</t>
  </si>
  <si>
    <t>pro ukotvení krytiny</t>
  </si>
  <si>
    <t>10,335*0,333*6</t>
  </si>
  <si>
    <t>104</t>
  </si>
  <si>
    <t>712363413</t>
  </si>
  <si>
    <t>Provedení povlakové krytiny střech plochých do 10° s mechanicky kotvenou izolací včetně položení fólie a horkovzdušného svaření tl. tepelné izolace do 100 mm budovy výšky do 18 m, kotvené do trapézového plechu nebo do dřeva rohové pole</t>
  </si>
  <si>
    <t>-673016100</t>
  </si>
  <si>
    <t>https://podminky.urs.cz/item/CS_URS_2022_01/712363413</t>
  </si>
  <si>
    <t>(20,71*10,355)/cos(8)</t>
  </si>
  <si>
    <t>105</t>
  </si>
  <si>
    <t>28322013</t>
  </si>
  <si>
    <t>fólie hydroizolační střešní mPVC mechanicky kotvená tl 1,5mm barevná</t>
  </si>
  <si>
    <t>1052543174</t>
  </si>
  <si>
    <t>specifikace materiálu</t>
  </si>
  <si>
    <t>216,56*1,16</t>
  </si>
  <si>
    <t>106</t>
  </si>
  <si>
    <t>712363683</t>
  </si>
  <si>
    <t>Provedení povlakové krytiny střech plochých do 10° s mechanicky kotvenou izolací ostatní práce mechanické kotvení kruhového prostupu do podkladu z trapézového plechu nebo ze dřeva</t>
  </si>
  <si>
    <t>-1365856288</t>
  </si>
  <si>
    <t>https://podminky.urs.cz/item/CS_URS_2022_01/712363683</t>
  </si>
  <si>
    <t>prostupy aerátorů</t>
  </si>
  <si>
    <t>107</t>
  </si>
  <si>
    <t>28342014</t>
  </si>
  <si>
    <t>manžeta těsnící pro prostupy hydroizolací z PVC uzavřená kruhová vnitřní průměr 120-180</t>
  </si>
  <si>
    <t>-1024712361</t>
  </si>
  <si>
    <t>108</t>
  </si>
  <si>
    <t>712391171</t>
  </si>
  <si>
    <t>Provedení povlakové krytiny střech plochých do 10° -ostatní práce provedení vrstvy textilní podkladní</t>
  </si>
  <si>
    <t>1636877253</t>
  </si>
  <si>
    <t>https://podminky.urs.cz/item/CS_URS_2022_01/712391171</t>
  </si>
  <si>
    <t>109</t>
  </si>
  <si>
    <t>350112005</t>
  </si>
  <si>
    <t>216,560*1,15</t>
  </si>
  <si>
    <t>110</t>
  </si>
  <si>
    <t>998712203</t>
  </si>
  <si>
    <t>Přesun hmot pro povlakové krytiny stanovený procentní sazbou (%) z ceny vodorovná dopravní vzdálenost do 50 m v objektech výšky přes 12 do 24 m</t>
  </si>
  <si>
    <t>1078075003</t>
  </si>
  <si>
    <t>https://podminky.urs.cz/item/CS_URS_2022_01/998712203</t>
  </si>
  <si>
    <t>713</t>
  </si>
  <si>
    <t>Izolace tepelné</t>
  </si>
  <si>
    <t>111</t>
  </si>
  <si>
    <t>713121121</t>
  </si>
  <si>
    <t>Montáž tepelné izolace podlah rohožemi, pásy, deskami, dílci, bloky (izolační materiál ve specifikaci) kladenými volně dvouvrstvá</t>
  </si>
  <si>
    <t>-1415143690</t>
  </si>
  <si>
    <t>https://podminky.urs.cz/item/CS_URS_2022_01/713121121</t>
  </si>
  <si>
    <t>tepelná izolace podlahy</t>
  </si>
  <si>
    <t>112</t>
  </si>
  <si>
    <t>28376464</t>
  </si>
  <si>
    <t>deska z polystyrénu XPS, hrana polodrážková a hladký povrch 700kPa tl 100mm</t>
  </si>
  <si>
    <t>849464466</t>
  </si>
  <si>
    <t>1176,851*2,2 'Přepočtené koeficientem množství</t>
  </si>
  <si>
    <t>113</t>
  </si>
  <si>
    <t>713191132</t>
  </si>
  <si>
    <t>Montáž tepelné izolace stavebních konstrukcí - doplňky a konstrukční součásti podlah, stropů vrchem nebo střech překrytím fólií separační z PE</t>
  </si>
  <si>
    <t>1427073414</t>
  </si>
  <si>
    <t>https://podminky.urs.cz/item/CS_URS_2022_01/713191132</t>
  </si>
  <si>
    <t>na tepelnou izolaci podlahy</t>
  </si>
  <si>
    <t>114</t>
  </si>
  <si>
    <t>28323053</t>
  </si>
  <si>
    <t>fólie PE (500 kg/m3) separační podlahová oddělující tepelnou izolaci tl 0,6mm</t>
  </si>
  <si>
    <t>102961815</t>
  </si>
  <si>
    <t>115</t>
  </si>
  <si>
    <t>713191134</t>
  </si>
  <si>
    <t>Montáž tepelné izolace stavebních konstrukcí - doplňky a konstrukční součásti podlah, stropů vrchem nebo střech překrytím fólií položenou volně se svařovanými spoji</t>
  </si>
  <si>
    <t>-2039176016</t>
  </si>
  <si>
    <t>https://podminky.urs.cz/item/CS_URS_2022_01/713191134</t>
  </si>
  <si>
    <t>parozábrana</t>
  </si>
  <si>
    <t>116</t>
  </si>
  <si>
    <t>28329282</t>
  </si>
  <si>
    <t>fólie PE vyztužená Al vrstvou pro parotěsnou vrstvu 170g/m2</t>
  </si>
  <si>
    <t>557503734</t>
  </si>
  <si>
    <t>117</t>
  </si>
  <si>
    <t>998713203</t>
  </si>
  <si>
    <t>Přesun hmot pro izolace tepelné stanovený procentní sazbou (%) z ceny vodorovná dopravní vzdálenost do 50 m v objektech výšky přes 12 do 24 m</t>
  </si>
  <si>
    <t>-1087312803</t>
  </si>
  <si>
    <t>https://podminky.urs.cz/item/CS_URS_2022_01/998713203</t>
  </si>
  <si>
    <t>721</t>
  </si>
  <si>
    <t>Zdravotechnika - vnitřní kanalizace</t>
  </si>
  <si>
    <t>118</t>
  </si>
  <si>
    <t>721211611</t>
  </si>
  <si>
    <t>Podlahové vpusti dvorní vtoky (vpusti) se svislým odtokem a zápachovou klapkou DN 110/160 mříž litina 226x226</t>
  </si>
  <si>
    <t>287951292</t>
  </si>
  <si>
    <t>https://podminky.urs.cz/item/CS_URS_2022_01/721211611</t>
  </si>
  <si>
    <t>119</t>
  </si>
  <si>
    <t>721242115</t>
  </si>
  <si>
    <t>Lapače střešních splavenin polypropylenové (PP) s kulovým kloubem na odtoku DN 110</t>
  </si>
  <si>
    <t>-1108827976</t>
  </si>
  <si>
    <t>https://podminky.urs.cz/item/CS_URS_2022_01/721242115</t>
  </si>
  <si>
    <t>120</t>
  </si>
  <si>
    <t>998721203</t>
  </si>
  <si>
    <t>Přesun hmot pro vnitřní kanalizace stanovený procentní sazbou (%) z ceny vodorovná dopravní vzdálenost do 50 m v objektech výšky přes 12 do 24 m</t>
  </si>
  <si>
    <t>-1060493356</t>
  </si>
  <si>
    <t>https://podminky.urs.cz/item/CS_URS_2022_01/998721203</t>
  </si>
  <si>
    <t>722</t>
  </si>
  <si>
    <t>Zdravotechnika - vnitřní vodovod</t>
  </si>
  <si>
    <t>121</t>
  </si>
  <si>
    <t>722259104</t>
  </si>
  <si>
    <t>Požární příslušenství a armatury hydrantové skříně ostatní příslušenství přetlakový ventil</t>
  </si>
  <si>
    <t>1356992731</t>
  </si>
  <si>
    <t>https://podminky.urs.cz/item/CS_URS_2022_01/722259104</t>
  </si>
  <si>
    <t>ozn 7</t>
  </si>
  <si>
    <t>122</t>
  </si>
  <si>
    <t>998722203</t>
  </si>
  <si>
    <t>Přesun hmot pro vnitřní vodovod stanovený procentní sazbou (%) z ceny vodorovná dopravní vzdálenost do 50 m v objektech výšky přes 12 do 24 m</t>
  </si>
  <si>
    <t>-532808760</t>
  </si>
  <si>
    <t>https://podminky.urs.cz/item/CS_URS_2022_01/998722203</t>
  </si>
  <si>
    <t>751</t>
  </si>
  <si>
    <t>Vzduchotechnika</t>
  </si>
  <si>
    <t>123</t>
  </si>
  <si>
    <t>751 - ozn 10</t>
  </si>
  <si>
    <t>ozn 10 - průběžná větrací fasádní žaluzie dodávka a montáž vč povrchové úpravy</t>
  </si>
  <si>
    <t>115388040</t>
  </si>
  <si>
    <t>ozn 10 - žaluzie v provedení dle projektové dokumentace</t>
  </si>
  <si>
    <t>75,70</t>
  </si>
  <si>
    <t>124</t>
  </si>
  <si>
    <t>751398022</t>
  </si>
  <si>
    <t>Montáž ostatních zařízení větrací mřížky stěnové, průřezu přes 0,04 do 0,100 m2</t>
  </si>
  <si>
    <t>703890427</t>
  </si>
  <si>
    <t>https://podminky.urs.cz/item/CS_URS_2022_01/751398022</t>
  </si>
  <si>
    <t>mřížky dle ozn 16</t>
  </si>
  <si>
    <t>125</t>
  </si>
  <si>
    <t>55341427.1</t>
  </si>
  <si>
    <t>mřížka větrací nerezová se síťovinou 100x100mm</t>
  </si>
  <si>
    <t>-1580084845</t>
  </si>
  <si>
    <t>126</t>
  </si>
  <si>
    <t>751398025</t>
  </si>
  <si>
    <t>Montáž ostatních zařízení větrací mřížky stěnové, průřezu přes 0,200 m2</t>
  </si>
  <si>
    <t>-670801799</t>
  </si>
  <si>
    <t>https://podminky.urs.cz/item/CS_URS_2022_01/751398025</t>
  </si>
  <si>
    <t>ozn 8 - větrací fasádní mřížky</t>
  </si>
  <si>
    <t>127</t>
  </si>
  <si>
    <t>42972923.1</t>
  </si>
  <si>
    <t>žaluzie protidešťová s pevnými lamelami, 600x600mm</t>
  </si>
  <si>
    <t>289182734</t>
  </si>
  <si>
    <t>128</t>
  </si>
  <si>
    <t>998751202</t>
  </si>
  <si>
    <t>Přesun hmot pro vzduchotechniku stanovený procentní sazbou (%) z ceny vodorovná dopravní vzdálenost do 50 m v objektech výšky přes 12 do 24 m</t>
  </si>
  <si>
    <t>-281269759</t>
  </si>
  <si>
    <t>https://podminky.urs.cz/item/CS_URS_2022_01/998751202</t>
  </si>
  <si>
    <t>762</t>
  </si>
  <si>
    <t>Konstrukce tesařské</t>
  </si>
  <si>
    <t>129</t>
  </si>
  <si>
    <t>762341275</t>
  </si>
  <si>
    <t>Montáž bednění střech rovných a šikmých sklonu do 60° s vyřezáním otvorů z desek dřevotřískových nebo dřevoštěpkových na pero a drážku</t>
  </si>
  <si>
    <t>1957618808</t>
  </si>
  <si>
    <t>https://podminky.urs.cz/item/CS_URS_2022_01/762341275</t>
  </si>
  <si>
    <t>130</t>
  </si>
  <si>
    <t>60726284</t>
  </si>
  <si>
    <t>deska dřevoštěpková OSB 3 P+D broušená tl 18mm</t>
  </si>
  <si>
    <t>337757498</t>
  </si>
  <si>
    <t>specifilkace materiálu</t>
  </si>
  <si>
    <t>216,560*1,10</t>
  </si>
  <si>
    <t>131</t>
  </si>
  <si>
    <t>762395000</t>
  </si>
  <si>
    <t>Spojovací prostředky krovů, bednění a laťování, nadstřešních konstrukcí svory, prkna, hřebíky, pásová ocel, vruty</t>
  </si>
  <si>
    <t>1797738286</t>
  </si>
  <si>
    <t>https://podminky.urs.cz/item/CS_URS_2022_01/762395000</t>
  </si>
  <si>
    <t>216,560*0,018</t>
  </si>
  <si>
    <t>132</t>
  </si>
  <si>
    <t>998762203</t>
  </si>
  <si>
    <t>Přesun hmot pro konstrukce tesařské stanovený procentní sazbou (%) z ceny vodorovná dopravní vzdálenost do 50 m v objektech výšky přes 12 do 24 m</t>
  </si>
  <si>
    <t>1895964180</t>
  </si>
  <si>
    <t>https://podminky.urs.cz/item/CS_URS_2022_01/998762203</t>
  </si>
  <si>
    <t>764</t>
  </si>
  <si>
    <t>Konstrukce klempířské</t>
  </si>
  <si>
    <t>133</t>
  </si>
  <si>
    <t>764 R01</t>
  </si>
  <si>
    <t>různé úpravy na klempířských konstrukcích při napojení na stávající objekt</t>
  </si>
  <si>
    <t>soubor</t>
  </si>
  <si>
    <t>1022677562</t>
  </si>
  <si>
    <t>134</t>
  </si>
  <si>
    <t>764011624</t>
  </si>
  <si>
    <t>Dilatační lišta z pozinkovaného plechu s povrchovou úpravou připojovací, včetně tmelení rš 200 mm</t>
  </si>
  <si>
    <t>-119949027</t>
  </si>
  <si>
    <t>https://podminky.urs.cz/item/CS_URS_2022_01/764011624</t>
  </si>
  <si>
    <t>spoj se stávajícím objektem mrazírny</t>
  </si>
  <si>
    <t>20,67/cos(8)</t>
  </si>
  <si>
    <t>135</t>
  </si>
  <si>
    <t>764203156</t>
  </si>
  <si>
    <t>Montáž oplechování střešních prvků sněhového zachytávače průbežného dvoutrubkového</t>
  </si>
  <si>
    <t>-310575735</t>
  </si>
  <si>
    <t>https://podminky.urs.cz/item/CS_URS_2022_01/764203156</t>
  </si>
  <si>
    <t>45,00+5,00+19,713</t>
  </si>
  <si>
    <t>136</t>
  </si>
  <si>
    <t>55344660.1</t>
  </si>
  <si>
    <t>sněhová mříž komplet vč. držáků dl 3 m</t>
  </si>
  <si>
    <t>-327343947</t>
  </si>
  <si>
    <t>specifikaece materiálu</t>
  </si>
  <si>
    <t>69,713/3+0,762</t>
  </si>
  <si>
    <t>24*2 'Přepočtené koeficientem množství</t>
  </si>
  <si>
    <t>137</t>
  </si>
  <si>
    <t>764212607</t>
  </si>
  <si>
    <t>Oplechování střešních prvků z pozinkovaného plechu s povrchovou úpravou úžlabí rš 670 mm</t>
  </si>
  <si>
    <t>-817664691</t>
  </si>
  <si>
    <t>https://podminky.urs.cz/item/CS_URS_2022_01/764212607</t>
  </si>
  <si>
    <t>úžlabí</t>
  </si>
  <si>
    <t>15,00*2</t>
  </si>
  <si>
    <t>138</t>
  </si>
  <si>
    <t>764212635</t>
  </si>
  <si>
    <t>Oplechování střešních prvků z pozinkovaného plechu s povrchovou úpravou štítu závětrnou lištou rš 400 mm</t>
  </si>
  <si>
    <t>1898145428</t>
  </si>
  <si>
    <t>https://podminky.urs.cz/item/CS_URS_2022_01/764212635</t>
  </si>
  <si>
    <t>27,90/cos(8)*2</t>
  </si>
  <si>
    <t>139</t>
  </si>
  <si>
    <t>764212663</t>
  </si>
  <si>
    <t>Oplechování střešních prvků z pozinkovaného plechu s povrchovou úpravou okapu střechy rovné okapovým plechem rš 250 mm</t>
  </si>
  <si>
    <t>-1101339482</t>
  </si>
  <si>
    <t>https://podminky.urs.cz/item/CS_URS_2022_01/764212663</t>
  </si>
  <si>
    <t>45,43+4,70+3,50*2+19,713</t>
  </si>
  <si>
    <t>140</t>
  </si>
  <si>
    <t>764216449</t>
  </si>
  <si>
    <t>Oplechování parapetů z pozinkovaného plechu rovných celoplošně lepené, bez rohů rš 800 mm</t>
  </si>
  <si>
    <t>779396402</t>
  </si>
  <si>
    <t>https://podminky.urs.cz/item/CS_URS_2022_01/764216449</t>
  </si>
  <si>
    <t>oplechování kolem haly - náhrada položky</t>
  </si>
  <si>
    <t>45,043*2+27,68-4,70</t>
  </si>
  <si>
    <t>141</t>
  </si>
  <si>
    <t>764311605</t>
  </si>
  <si>
    <t>Lemování zdí z pozinkovaného plechu s povrchovou úpravou boční nebo horní rovné, střech s krytinou prejzovou nebo vlnitou rš 400 mm</t>
  </si>
  <si>
    <t>-1206332481</t>
  </si>
  <si>
    <t>https://podminky.urs.cz/item/CS_URS_2022_01/764311605</t>
  </si>
  <si>
    <t>3,60*2</t>
  </si>
  <si>
    <t>142</t>
  </si>
  <si>
    <t>764316602</t>
  </si>
  <si>
    <t>Lemování ventilačních nástavců z pozinkovaného plechu s povrchovou úpravou výšky do 1000 mm, se stříškou střech s krytinou prejzovou nebo vlnitou, průměru přes 75 do 100 mm</t>
  </si>
  <si>
    <t>650071059</t>
  </si>
  <si>
    <t>https://podminky.urs.cz/item/CS_URS_2022_01/764316602</t>
  </si>
  <si>
    <t>odvětrávací hřebenové aerátory</t>
  </si>
  <si>
    <t>46/2</t>
  </si>
  <si>
    <t>14/2</t>
  </si>
  <si>
    <t>143</t>
  </si>
  <si>
    <t>764511603</t>
  </si>
  <si>
    <t>Žlab podokapní z pozinkovaného plechu s povrchovou úpravou včetně háků a čel půlkruhový rš 400 mm</t>
  </si>
  <si>
    <t>-815873458</t>
  </si>
  <si>
    <t>https://podminky.urs.cz/item/CS_URS_2022_01/764511603</t>
  </si>
  <si>
    <t>144</t>
  </si>
  <si>
    <t>764511644</t>
  </si>
  <si>
    <t>Žlab podokapní z pozinkovaného plechu s povrchovou úpravou včetně háků a čel kotlík oválný (trychtýřový), rš žlabu/průměr svodu 400/100 mm</t>
  </si>
  <si>
    <t>-1834184329</t>
  </si>
  <si>
    <t>https://podminky.urs.cz/item/CS_URS_2022_01/764511644</t>
  </si>
  <si>
    <t>145</t>
  </si>
  <si>
    <t>764511644.1</t>
  </si>
  <si>
    <t>Žlab podokapní z pozinkovaného plechu s povrchovou úpravou včetně háků a čel kotlík oválný (trychtýřový), rš žlabu/průměr svodu 400/120m</t>
  </si>
  <si>
    <t>-900036967</t>
  </si>
  <si>
    <t>146</t>
  </si>
  <si>
    <t>764518623</t>
  </si>
  <si>
    <t>Svod z pozinkovaného plechu s upraveným povrchem včetně objímek, kolen a odskoků kruhový, průměru 120 mm</t>
  </si>
  <si>
    <t>711031989</t>
  </si>
  <si>
    <t>https://podminky.urs.cz/item/CS_URS_2022_01/764518623</t>
  </si>
  <si>
    <t>8,00*13</t>
  </si>
  <si>
    <t>2,00*3,00</t>
  </si>
  <si>
    <t>147</t>
  </si>
  <si>
    <t>998764203</t>
  </si>
  <si>
    <t>Přesun hmot pro konstrukce klempířské stanovený procentní sazbou (%) z ceny vodorovná dopravní vzdálenost do 50 m v objektech výšky přes 12 do 24 m</t>
  </si>
  <si>
    <t>-2061332100</t>
  </si>
  <si>
    <t>https://podminky.urs.cz/item/CS_URS_2022_01/998764203</t>
  </si>
  <si>
    <t>766</t>
  </si>
  <si>
    <t>Konstrukce truhlářské</t>
  </si>
  <si>
    <t>148</t>
  </si>
  <si>
    <t>766660411</t>
  </si>
  <si>
    <t>Montáž dveřních křídel dřevěných nebo plastových vchodových dveří včetně rámu do zdiva jednokřídlových bez nadsvětlíku</t>
  </si>
  <si>
    <t>1525535939</t>
  </si>
  <si>
    <t>https://podminky.urs.cz/item/CS_URS_2022_01/766660411</t>
  </si>
  <si>
    <t>pro dveře dle ozn 1, 2</t>
  </si>
  <si>
    <t>1+1</t>
  </si>
  <si>
    <t>149</t>
  </si>
  <si>
    <t>611ozn 1</t>
  </si>
  <si>
    <t>ozn 1 - venkovní plastové dveře 900 x 1970 mm - vyhřívaný práh</t>
  </si>
  <si>
    <t>ks</t>
  </si>
  <si>
    <t>32691318</t>
  </si>
  <si>
    <t>kompletní provedení dveří dle projektové dokumentace</t>
  </si>
  <si>
    <t>150</t>
  </si>
  <si>
    <t>611ozn 2</t>
  </si>
  <si>
    <t>ozn 2 - venkovní plastové dveře 900 x 1970 mm - vyhřívaný práh</t>
  </si>
  <si>
    <t>275286844</t>
  </si>
  <si>
    <t>151</t>
  </si>
  <si>
    <t>766660451</t>
  </si>
  <si>
    <t>Montáž dveřních křídel dřevěných nebo plastových vchodových dveří včetně rámu do zdiva dvoukřídlových bez nadsvětlíku</t>
  </si>
  <si>
    <t>1778335976</t>
  </si>
  <si>
    <t>https://podminky.urs.cz/item/CS_URS_2022_01/766660451</t>
  </si>
  <si>
    <t>zpětné osazení plastových vrat</t>
  </si>
  <si>
    <t>152</t>
  </si>
  <si>
    <t>998766203</t>
  </si>
  <si>
    <t>Přesun hmot pro konstrukce truhlářské stanovený procentní sazbou (%) z ceny vodorovná dopravní vzdálenost do 50 m v objektech výšky přes 12 do 24 m</t>
  </si>
  <si>
    <t>-1077530878</t>
  </si>
  <si>
    <t>https://podminky.urs.cz/item/CS_URS_2022_01/998766203</t>
  </si>
  <si>
    <t>767</t>
  </si>
  <si>
    <t>Konstrukce zámečnické</t>
  </si>
  <si>
    <t>153</t>
  </si>
  <si>
    <t>767131111</t>
  </si>
  <si>
    <t>Montáž stěn a příček z plechu spojených šroubováním</t>
  </si>
  <si>
    <t>-56329801</t>
  </si>
  <si>
    <t>https://podminky.urs.cz/item/CS_URS_2022_01/767131111</t>
  </si>
  <si>
    <t>štíty</t>
  </si>
  <si>
    <t>(27,68*0,50+(27,68*(15,00-12,50-0,50)/2))*2</t>
  </si>
  <si>
    <t>154</t>
  </si>
  <si>
    <t>15484313.1</t>
  </si>
  <si>
    <t>plech trapézový 40/160 PES 25µm tl 1,30mm</t>
  </si>
  <si>
    <t>-1411363869</t>
  </si>
  <si>
    <t>83,04*1,10</t>
  </si>
  <si>
    <t>155</t>
  </si>
  <si>
    <t>767391112</t>
  </si>
  <si>
    <t>Montáž krytiny z tvarovaných plechů trapézových nebo vlnitých, uchyceným šroubováním</t>
  </si>
  <si>
    <t>30268195</t>
  </si>
  <si>
    <t>https://podminky.urs.cz/item/CS_URS_2022_01/767391112</t>
  </si>
  <si>
    <t xml:space="preserve">plocha střechy </t>
  </si>
  <si>
    <t>(45,043*27,857)/cos(8)</t>
  </si>
  <si>
    <t>156</t>
  </si>
  <si>
    <t>-1012571577</t>
  </si>
  <si>
    <t>1267,094*1,10</t>
  </si>
  <si>
    <t>157</t>
  </si>
  <si>
    <t>767391209</t>
  </si>
  <si>
    <t>Montáž krytiny z tvarovaných plechů Příplatek k cenám za antikondenzační úpravu plechu</t>
  </si>
  <si>
    <t>-379302101</t>
  </si>
  <si>
    <t>https://podminky.urs.cz/item/CS_URS_2022_01/767391209</t>
  </si>
  <si>
    <t>158</t>
  </si>
  <si>
    <t>767391231</t>
  </si>
  <si>
    <t>Montáž krytiny z tvarovaných plechů hřebene nebo nároží z hřebenáčů</t>
  </si>
  <si>
    <t>964362770</t>
  </si>
  <si>
    <t>https://podminky.urs.cz/item/CS_URS_2022_01/767391231</t>
  </si>
  <si>
    <t>45,043+10,355+3,485</t>
  </si>
  <si>
    <t>159</t>
  </si>
  <si>
    <t>15486027</t>
  </si>
  <si>
    <t>hřebenáč plechový rovný k trapézovým plechům velký tl 0,5mm PE 25µm lesk</t>
  </si>
  <si>
    <t>-2107693150</t>
  </si>
  <si>
    <t>58,883*1,10</t>
  </si>
  <si>
    <t>160</t>
  </si>
  <si>
    <t>767391235</t>
  </si>
  <si>
    <t>Montáž krytiny z tvarovaných plechů vložení těsnícího nebo větracího prvku</t>
  </si>
  <si>
    <t>-398758166</t>
  </si>
  <si>
    <t>https://podminky.urs.cz/item/CS_URS_2022_01/767391235</t>
  </si>
  <si>
    <t>161</t>
  </si>
  <si>
    <t>55350290</t>
  </si>
  <si>
    <t>pás větrací hřebene a nároží š 310mm</t>
  </si>
  <si>
    <t>-579289575</t>
  </si>
  <si>
    <t>58,883*1,05 'Přepočtené koeficientem množství</t>
  </si>
  <si>
    <t>162</t>
  </si>
  <si>
    <t>767391237</t>
  </si>
  <si>
    <t>Montáž krytiny z tvarovaných plechů vložení těsnícího pásku do spojů plechů ve sklonu do 10°</t>
  </si>
  <si>
    <t>-1894920758</t>
  </si>
  <si>
    <t>https://podminky.urs.cz/item/CS_URS_2022_01/767391237</t>
  </si>
  <si>
    <t>27,857/cos(8)*48</t>
  </si>
  <si>
    <t>163</t>
  </si>
  <si>
    <t>15485220</t>
  </si>
  <si>
    <t>páska těsnící butylkaučuková 1x15mm</t>
  </si>
  <si>
    <t>-242411435</t>
  </si>
  <si>
    <t>1350,277*1,05 'Přepočtené koeficientem množství</t>
  </si>
  <si>
    <t>164</t>
  </si>
  <si>
    <t>767590120</t>
  </si>
  <si>
    <t>Montáž podlahových konstrukcí podlahových roštů, podlah připevněných šroubováním</t>
  </si>
  <si>
    <t>kg</t>
  </si>
  <si>
    <t>-117606707</t>
  </si>
  <si>
    <t>https://podminky.urs.cz/item/CS_URS_2022_01/767590120</t>
  </si>
  <si>
    <t>půdní lávka</t>
  </si>
  <si>
    <t>57,50*1,00*22,00</t>
  </si>
  <si>
    <t>lávka A</t>
  </si>
  <si>
    <t>13,20*2,00*22,00</t>
  </si>
  <si>
    <t>lávka B</t>
  </si>
  <si>
    <t>4,12*2,00*22,00</t>
  </si>
  <si>
    <t>165</t>
  </si>
  <si>
    <t>55347016</t>
  </si>
  <si>
    <t>rošt podlahový lisovaný žárově zinkovaný velikost 30/3mm 1000x1000mm</t>
  </si>
  <si>
    <t>-1498375706</t>
  </si>
  <si>
    <t>(57,50+13,20*2+4,12*2)*1,1</t>
  </si>
  <si>
    <t>166</t>
  </si>
  <si>
    <t>767640111</t>
  </si>
  <si>
    <t>Montáž dveří ocelových nebo hliníkových vchodových jednokřídlových bez nadsvětlíku</t>
  </si>
  <si>
    <t>1487810016</t>
  </si>
  <si>
    <t>https://podminky.urs.cz/item/CS_URS_2022_01/767640111</t>
  </si>
  <si>
    <t>pro dveře dle ozn 9</t>
  </si>
  <si>
    <t>167</t>
  </si>
  <si>
    <t>55341166.1</t>
  </si>
  <si>
    <t>dveře jednokřídlé ocelové exterierové protipožární EW 15, 30, 45 D1 rohová zárubeň 600x1970mm</t>
  </si>
  <si>
    <t>2076749340</t>
  </si>
  <si>
    <t>168</t>
  </si>
  <si>
    <t>767651851</t>
  </si>
  <si>
    <t>Demontáž garážových a průmyslových vrat zvedacích, výklopných, plochy do 6 m2</t>
  </si>
  <si>
    <t>427632821</t>
  </si>
  <si>
    <t>https://podminky.urs.cz/item/CS_URS_2022_01/767651851</t>
  </si>
  <si>
    <t>demontáž vrat k dalšímu použití</t>
  </si>
  <si>
    <t>169</t>
  </si>
  <si>
    <t>767661502</t>
  </si>
  <si>
    <t>Montáž požárního uzávěru textilního roletového umístěného na otvor nebo do otvoru ve stěnách přes 9 do 13 m2</t>
  </si>
  <si>
    <t>-1654867757</t>
  </si>
  <si>
    <t>https://podminky.urs.cz/item/CS_URS_2022_01/767661502</t>
  </si>
  <si>
    <t>ozn 3 - vnitřní protiděťová roleta</t>
  </si>
  <si>
    <t>170</t>
  </si>
  <si>
    <t>59081017.1</t>
  </si>
  <si>
    <t>uzávěr požární textilní roletový EW 15 DP1 C  2600 x 4300 mm</t>
  </si>
  <si>
    <t>1791751790</t>
  </si>
  <si>
    <t>171</t>
  </si>
  <si>
    <t>767832111</t>
  </si>
  <si>
    <t>Montáž venkovních požárních žebříků na ocelovou konstrukci se suchovodem</t>
  </si>
  <si>
    <t>867115826</t>
  </si>
  <si>
    <t>https://podminky.urs.cz/item/CS_URS_2022_01/767832111</t>
  </si>
  <si>
    <t>zpětná montáž žebříku dle ozn  11</t>
  </si>
  <si>
    <t>15,25</t>
  </si>
  <si>
    <t>žebřík dle ozn 15</t>
  </si>
  <si>
    <t>1,50</t>
  </si>
  <si>
    <t>172</t>
  </si>
  <si>
    <t>553ozn 11</t>
  </si>
  <si>
    <t>ozn 11 - prodloužení stávajícíh žebříku o 3 m  - dodávka materiálu, výroba a povrchová úprava</t>
  </si>
  <si>
    <t>1740508133</t>
  </si>
  <si>
    <t>úprava žebříku dle projektové dokumentace</t>
  </si>
  <si>
    <t>173</t>
  </si>
  <si>
    <t>44983000</t>
  </si>
  <si>
    <t>žebřík venkovní bez suchovodu v provedení žárový Zn</t>
  </si>
  <si>
    <t>1112998281</t>
  </si>
  <si>
    <t>174</t>
  </si>
  <si>
    <t>767832122</t>
  </si>
  <si>
    <t>Montáž venkovních požárních žebříků do betonu bez suchovodu</t>
  </si>
  <si>
    <t>-313262522</t>
  </si>
  <si>
    <t>https://podminky.urs.cz/item/CS_URS_2022_01/767832122</t>
  </si>
  <si>
    <t>pro servisní žebřík dle ozn 12</t>
  </si>
  <si>
    <t>10,00</t>
  </si>
  <si>
    <t>175</t>
  </si>
  <si>
    <t>44983048</t>
  </si>
  <si>
    <t>žebřík venkovní s přímým výstupem a ochranným košem bez suchovodu z pozinkované oceli celkem dl 8,6-11m</t>
  </si>
  <si>
    <t>-769277229</t>
  </si>
  <si>
    <t>176</t>
  </si>
  <si>
    <t>767832801</t>
  </si>
  <si>
    <t>Demontáž venkovních požárních žebříků s ochranným košem</t>
  </si>
  <si>
    <t>-1854735439</t>
  </si>
  <si>
    <t>https://podminky.urs.cz/item/CS_URS_2022_01/767832801</t>
  </si>
  <si>
    <t>demontáž žebřlu dle ozn 11 - pro další použití</t>
  </si>
  <si>
    <t>12,50</t>
  </si>
  <si>
    <t>177</t>
  </si>
  <si>
    <t>767834112</t>
  </si>
  <si>
    <t>Montáž venkovních požárních žebříků Příplatek k cenám za montáž ochranného koše, připevněného svařováním</t>
  </si>
  <si>
    <t>1062383436</t>
  </si>
  <si>
    <t>https://podminky.urs.cz/item/CS_URS_2022_01/767834112</t>
  </si>
  <si>
    <t>ozn 12</t>
  </si>
  <si>
    <t>178</t>
  </si>
  <si>
    <t>767881118</t>
  </si>
  <si>
    <t>Montáž záchytného systému proti pádu bodů samostatných nebo v systému s poddajným kotvícím vedením do trapézového plechu samořeznými vruty, motýlkovými a provlékacími příchytkami</t>
  </si>
  <si>
    <t>-1573378324</t>
  </si>
  <si>
    <t>https://podminky.urs.cz/item/CS_URS_2022_01/767881118</t>
  </si>
  <si>
    <t>45/2*2</t>
  </si>
  <si>
    <t>14/2*2</t>
  </si>
  <si>
    <t>179</t>
  </si>
  <si>
    <t>70921439</t>
  </si>
  <si>
    <t>kotvicí bod pro trapézové a sendvičových konstrukce dl 300mm</t>
  </si>
  <si>
    <t>-681008655</t>
  </si>
  <si>
    <t>180</t>
  </si>
  <si>
    <t>767881161.1</t>
  </si>
  <si>
    <t>Montáž záchytného systému proti pádu nástavců určených k upevnění na sloupky nebo body v systému poddajného kotvícího vedení montáž lana uchycení lana k nástavcům</t>
  </si>
  <si>
    <t>-309127108</t>
  </si>
  <si>
    <t>45*2</t>
  </si>
  <si>
    <t>14*2</t>
  </si>
  <si>
    <t>181</t>
  </si>
  <si>
    <t>31452201</t>
  </si>
  <si>
    <t>nerezové lano určené pro systémy s požadavkem na permanentní kotvicí vedení tl 8mm</t>
  </si>
  <si>
    <t>963849699</t>
  </si>
  <si>
    <t>182</t>
  </si>
  <si>
    <t>76799 - ozn 13</t>
  </si>
  <si>
    <t>ozn 13 - vnější schody - dodávka materiálu, výroba, povrchová úprava a osazení</t>
  </si>
  <si>
    <t>491616842</t>
  </si>
  <si>
    <t>schody v provedení dle projektové dokumentace</t>
  </si>
  <si>
    <t>183</t>
  </si>
  <si>
    <t>76799 - ozn 14</t>
  </si>
  <si>
    <t>ozn 14 - vnější schody - dodávka materiálu, výroba, povrchová úprava a osazení</t>
  </si>
  <si>
    <t>1289284384</t>
  </si>
  <si>
    <t>184</t>
  </si>
  <si>
    <t>76799 - ozn 4</t>
  </si>
  <si>
    <t>ozn 4 - mrazírenská vrata 2400 x 4200 mm - dodávka a montáž</t>
  </si>
  <si>
    <t>-1024043662</t>
  </si>
  <si>
    <t>vrata v provedení dle projektové dokumentace</t>
  </si>
  <si>
    <t>185</t>
  </si>
  <si>
    <t>767995116</t>
  </si>
  <si>
    <t>Montáž ostatních atypických zámečnických konstrukcí hmotnosti přes 100 do 250 kg</t>
  </si>
  <si>
    <t>215035029</t>
  </si>
  <si>
    <t>https://podminky.urs.cz/item/CS_URS_2022_01/767995116</t>
  </si>
  <si>
    <t xml:space="preserve">osazení ocelového ochranného rámu </t>
  </si>
  <si>
    <t>13,969*(2,30+4,10*2)*4</t>
  </si>
  <si>
    <t>patní plech</t>
  </si>
  <si>
    <t>0,30*0,30*0,015*7850*4*2</t>
  </si>
  <si>
    <t>pomocný a kotevní materiál</t>
  </si>
  <si>
    <t>671,478*0,15</t>
  </si>
  <si>
    <t>186</t>
  </si>
  <si>
    <t>553ozn 6</t>
  </si>
  <si>
    <t>ozn 6 - ocelový ochranný rám</t>
  </si>
  <si>
    <t>-608008601</t>
  </si>
  <si>
    <t>dodávka materiálu, výroba a povrchová úprava černožlutým nátěrem</t>
  </si>
  <si>
    <t>772,20</t>
  </si>
  <si>
    <t>187</t>
  </si>
  <si>
    <t>998767203</t>
  </si>
  <si>
    <t>Přesun hmot pro zámečnické konstrukce stanovený procentní sazbou (%) z ceny vodorovná dopravní vzdálenost do 50 m v objektech výšky přes 12 do 24 m</t>
  </si>
  <si>
    <t>1630172795</t>
  </si>
  <si>
    <t>https://podminky.urs.cz/item/CS_URS_2022_01/998767203</t>
  </si>
  <si>
    <t>Práce a dodávky M</t>
  </si>
  <si>
    <t>43-M</t>
  </si>
  <si>
    <t>Montáž ocelových konstrukcí</t>
  </si>
  <si>
    <t>188</t>
  </si>
  <si>
    <t>430 x 1</t>
  </si>
  <si>
    <t>dodávka, montáž a povrchová úprava ocelové konstrukce</t>
  </si>
  <si>
    <t>-822795645</t>
  </si>
  <si>
    <t>výměry dle výpisu statika</t>
  </si>
  <si>
    <t>střecha</t>
  </si>
  <si>
    <t>12434,80+401,00</t>
  </si>
  <si>
    <t>ocelová konstrukce haly</t>
  </si>
  <si>
    <t>107207,00</t>
  </si>
  <si>
    <t>2 - elektroinstalace</t>
  </si>
  <si>
    <t>D2 - 1. Elektroinstalace</t>
  </si>
  <si>
    <t>D3 - 2. Rozvaděče</t>
  </si>
  <si>
    <t>D4 - 3. Ukončení vodičů</t>
  </si>
  <si>
    <t>D5 - 4. Hromosvod, uzemnění</t>
  </si>
  <si>
    <t>D6 - 5. Svítidla</t>
  </si>
  <si>
    <t>D7 - 6. HZS</t>
  </si>
  <si>
    <t>D2</t>
  </si>
  <si>
    <t>1. Elektroinstalace</t>
  </si>
  <si>
    <t>Pol1</t>
  </si>
  <si>
    <t>Vodič CY4 žl.zel.</t>
  </si>
  <si>
    <t>Pol2</t>
  </si>
  <si>
    <t>Vodič CY6 žl.zel.</t>
  </si>
  <si>
    <t>Pol3</t>
  </si>
  <si>
    <t>Vodič CY16 žl.zel.</t>
  </si>
  <si>
    <t>Pol4</t>
  </si>
  <si>
    <t>Kabel CYKY 3Jx1,5</t>
  </si>
  <si>
    <t>Pol5</t>
  </si>
  <si>
    <t>Kabel CYKY 3Jx2,5</t>
  </si>
  <si>
    <t>Pol6</t>
  </si>
  <si>
    <t>Kabel CYKY 5Jx2,5</t>
  </si>
  <si>
    <t>Pol7</t>
  </si>
  <si>
    <t>Kabel CYKY 5Jx4</t>
  </si>
  <si>
    <t>Pol8</t>
  </si>
  <si>
    <t>Kabel CYKY 5Jx16</t>
  </si>
  <si>
    <t>Pol9</t>
  </si>
  <si>
    <t>Trubka tuhá PVC o20 včetně příchytek</t>
  </si>
  <si>
    <t>Pol10</t>
  </si>
  <si>
    <t>Trubka tuhá PVC o25 včetně příchytek</t>
  </si>
  <si>
    <t>Pol11</t>
  </si>
  <si>
    <t>Trubka tuhá PVC o40 včetně příchytek</t>
  </si>
  <si>
    <t>Pol12</t>
  </si>
  <si>
    <t>Trubka ohebná PVC o20, vysoká pevnost</t>
  </si>
  <si>
    <t>Pol13</t>
  </si>
  <si>
    <t>Trubka ohebná PVC o25, vysoká pevnost</t>
  </si>
  <si>
    <t>Pol14</t>
  </si>
  <si>
    <t>Trubka ohebná PVC o40, vysoká pevnost</t>
  </si>
  <si>
    <t>Pol15</t>
  </si>
  <si>
    <t>Drátěný kabelový žlab 100/100 s dvojitým příčníkem, včetně podpěr, držáků, výložníků a příslušenství</t>
  </si>
  <si>
    <t>Pol16</t>
  </si>
  <si>
    <t>Drátěný kabelový žlab 200/100 s dvojitým příčníkem, včetně podpěr, držáků, výložníků a příslušenství</t>
  </si>
  <si>
    <t>Pol17</t>
  </si>
  <si>
    <t>Krabice do vlhka IP65</t>
  </si>
  <si>
    <t>Pol18</t>
  </si>
  <si>
    <t>spínač č.1, bílý, IP55</t>
  </si>
  <si>
    <t>Pol19</t>
  </si>
  <si>
    <t>Zásuvka 400V/16A 5. pól. IP65</t>
  </si>
  <si>
    <t>Pol20</t>
  </si>
  <si>
    <t>tlačítko bílé, IP55</t>
  </si>
  <si>
    <t>Pol21</t>
  </si>
  <si>
    <t>zásuvka 230V/16A bílá, IP65</t>
  </si>
  <si>
    <t>Pol22</t>
  </si>
  <si>
    <t>Infrapasivní čidlo IP44</t>
  </si>
  <si>
    <t>Pol23</t>
  </si>
  <si>
    <t>Požární ucpávka, utěsnění kompletní s odolností dle PBŘS</t>
  </si>
  <si>
    <t>PPV1</t>
  </si>
  <si>
    <t>Podružný materiál, PPV</t>
  </si>
  <si>
    <t>-1557261713</t>
  </si>
  <si>
    <t>D3</t>
  </si>
  <si>
    <t>2. Rozvaděče</t>
  </si>
  <si>
    <t>Pol25</t>
  </si>
  <si>
    <t>Doplnění stávajího rozvaděče - 3/50A</t>
  </si>
  <si>
    <t>Pol26</t>
  </si>
  <si>
    <t>Rozvaděč RC10 dle schéma</t>
  </si>
  <si>
    <t>Pol27</t>
  </si>
  <si>
    <t>Svorkovnice hl. pospojování</t>
  </si>
  <si>
    <t>PPV 2</t>
  </si>
  <si>
    <t>-397172065</t>
  </si>
  <si>
    <t>D4</t>
  </si>
  <si>
    <t>3. Ukončení vodičů</t>
  </si>
  <si>
    <t>pol 70</t>
  </si>
  <si>
    <t>Ukončení vodičů v rozvaděči – do 3x2,5</t>
  </si>
  <si>
    <t>946941501</t>
  </si>
  <si>
    <t>pol 71</t>
  </si>
  <si>
    <t>Ukončení vodičů v rozvaděči – do 5x4</t>
  </si>
  <si>
    <t>-1070613246</t>
  </si>
  <si>
    <t>pol 72</t>
  </si>
  <si>
    <t>Ukončení vodičů v rozvaděči – do 5x16</t>
  </si>
  <si>
    <t>901002131</t>
  </si>
  <si>
    <t>D5</t>
  </si>
  <si>
    <t>4. Hromosvod, uzemnění</t>
  </si>
  <si>
    <t>Pol28</t>
  </si>
  <si>
    <t>Pásek FeZn 30/4</t>
  </si>
  <si>
    <t>Pol29</t>
  </si>
  <si>
    <t>Vodič FeZn 8 včetně podpěr</t>
  </si>
  <si>
    <t>Pol30</t>
  </si>
  <si>
    <t>Vodič FeZn 10 včetně svorek</t>
  </si>
  <si>
    <t>Pol31</t>
  </si>
  <si>
    <t>Litinová krabice se zkušební svorkou Dehn do chodníku</t>
  </si>
  <si>
    <t>Pol32</t>
  </si>
  <si>
    <t>Drátový Jímač vč.svorek</t>
  </si>
  <si>
    <t>Pol33</t>
  </si>
  <si>
    <t>Označovací štítek</t>
  </si>
  <si>
    <t>Pol34</t>
  </si>
  <si>
    <t>Svorka SS</t>
  </si>
  <si>
    <t>Pol35</t>
  </si>
  <si>
    <t>SP1</t>
  </si>
  <si>
    <t>Pol36</t>
  </si>
  <si>
    <t>SR 02</t>
  </si>
  <si>
    <t>Pol37</t>
  </si>
  <si>
    <t>SR 03</t>
  </si>
  <si>
    <t>pol 74</t>
  </si>
  <si>
    <t xml:space="preserve">Antikorozní nátěr zemního spoje </t>
  </si>
  <si>
    <t>294045758</t>
  </si>
  <si>
    <t>PPV 3</t>
  </si>
  <si>
    <t>-157237186</t>
  </si>
  <si>
    <t>D6</t>
  </si>
  <si>
    <t>5. Svítidla</t>
  </si>
  <si>
    <t>Pol38</t>
  </si>
  <si>
    <t>A - LED SVÍTIDLO, IP65 (153 W)</t>
  </si>
  <si>
    <t>Pol39</t>
  </si>
  <si>
    <t>B - LED SVÍTIDLO, IP65, 4000K (153 W)</t>
  </si>
  <si>
    <t>Pol40</t>
  </si>
  <si>
    <t>C - LED SVÍTIDLO, IP64, 4000K (20 W)</t>
  </si>
  <si>
    <t>Pol41</t>
  </si>
  <si>
    <t>N1 - SVÍTIDLO NOUZOVÉHO 1,5W, IP65, OSVĚTLENÍ, 1 HOD NOUZOVÝ INVERTER + Sada piktogramů</t>
  </si>
  <si>
    <t>Pol42</t>
  </si>
  <si>
    <t>N2 - LED SVÍTIDLO 8W, IP65, NOUZOVÝ INVERTER 1 HOD</t>
  </si>
  <si>
    <t>Pol43</t>
  </si>
  <si>
    <t>N3 - SVÍTIDLO NOUZOVÉHO 1,5W, IP65, OSVĚTLENÍ, 1 HOD NOUZOVÝ INVERTER + Sada piktogramů</t>
  </si>
  <si>
    <t>Pol44</t>
  </si>
  <si>
    <t>E - LED SVÍTIDLO 30-50W, IP44, PRISAZENÉ/ZÁVĚSNÉ</t>
  </si>
  <si>
    <t>Pol45</t>
  </si>
  <si>
    <t>F - LED SVÍTIDLO 30-50W, IP44, NÁSTĚNNÉ</t>
  </si>
  <si>
    <t>PPV 4</t>
  </si>
  <si>
    <t>-266833344</t>
  </si>
  <si>
    <t>D7</t>
  </si>
  <si>
    <t>6. HZS</t>
  </si>
  <si>
    <t>Pol46</t>
  </si>
  <si>
    <t>Koordinace kabelových tras a ostatních profesí</t>
  </si>
  <si>
    <t>hod</t>
  </si>
  <si>
    <t>Pol47</t>
  </si>
  <si>
    <t>Úprava stávajícího rozvaděče</t>
  </si>
  <si>
    <t>Pol48</t>
  </si>
  <si>
    <t>Tažení rozvodů stávajícími prostory</t>
  </si>
  <si>
    <t>Pol49</t>
  </si>
  <si>
    <t>Atypické utěsnění požárních prostupů</t>
  </si>
  <si>
    <t>Pol50</t>
  </si>
  <si>
    <t>Certitikované měření osvětlení – všech prostor</t>
  </si>
  <si>
    <t>Pol51</t>
  </si>
  <si>
    <t>Napojení zařízení VZT, ÚT, ZTI, apod (připojení kabelových přívodů na svorky zařízení – dodavatelé zaríření musí dodat instalační manuály</t>
  </si>
  <si>
    <t>Pol52</t>
  </si>
  <si>
    <t>Stavební přípomoce (vrtání, sedkání, drážkování,prostupy)</t>
  </si>
  <si>
    <t>Pol53</t>
  </si>
  <si>
    <t>Měření sítě NN(RH1, RH2) včetně protokolů, včetně návrhu kompenzace a dekompenzace (úprava kompenzačních rozvaděčů dle skutečného stavu sítě) po dobu jednoho týdne zkušební provoz</t>
  </si>
  <si>
    <t>Pol54</t>
  </si>
  <si>
    <t>Vzorkování (předložení, odsouhlasení) pohledových a designových prvků, vč. zařízení vzorkovacího prostoru.</t>
  </si>
  <si>
    <t>Pol55</t>
  </si>
  <si>
    <t>Ekologická likvidace odpadového materiálu</t>
  </si>
  <si>
    <t>Pol56</t>
  </si>
  <si>
    <t>Značení systémů – štítky, popisky</t>
  </si>
  <si>
    <t>Pol57</t>
  </si>
  <si>
    <t>Vypracování RDS – Realizační dokumentace stavby, tištěná paré a digitální verze v otevřené (dwg, doc, xls) a uzavřené (pdf) formě</t>
  </si>
  <si>
    <t>Pol58</t>
  </si>
  <si>
    <t>Vypracování VDD – Výrobní a dílenská dokumentace dodavatele stavby, tištěná paré a digitální verze v otevřené (dwg, doc, xls) a uzavřené (pdf) formě</t>
  </si>
  <si>
    <t>Pol59</t>
  </si>
  <si>
    <t>Zakreslení skutečného provedení el.instalace</t>
  </si>
  <si>
    <t>Pol60</t>
  </si>
  <si>
    <t>Oznámení o zahájení prací dle vyhlášky č.73/2010 sb, stavonisko</t>
  </si>
  <si>
    <t>Pol61</t>
  </si>
  <si>
    <t>Revize uzemnění</t>
  </si>
  <si>
    <t>Pol62</t>
  </si>
  <si>
    <t>Revize elektroinstalace dle ČSN 33 1500, ČSN 33 2000-6</t>
  </si>
  <si>
    <t>Pol63</t>
  </si>
  <si>
    <t>Revize zařízení pro ochranu před bleskem dle ČSN 33 1500 a ČSN EN 62305</t>
  </si>
  <si>
    <t>Pol64</t>
  </si>
  <si>
    <t>Zdvihací plošiny</t>
  </si>
  <si>
    <t>Pol24</t>
  </si>
  <si>
    <t>P</t>
  </si>
  <si>
    <t>Poznámka k položce:_x000D_
Poznámka:</t>
  </si>
  <si>
    <t>3 - EPS</t>
  </si>
  <si>
    <t>Kód - Popis</t>
  </si>
  <si>
    <t>D1 - 001: Elektrická požární signalizace</t>
  </si>
  <si>
    <t>D1</t>
  </si>
  <si>
    <t>001: Elektrická požární signalizace</t>
  </si>
  <si>
    <t>Pol65</t>
  </si>
  <si>
    <t>Kompaktní ústředna základní verze, s plnými dveřmi, 2 kruhové linky, včetně paměti událostí, bluetooth servisní rozhraní, LAN port, interní zdroj 24V/4A, rozhraní pro OPPO, KTPO.</t>
  </si>
  <si>
    <t>742210002</t>
  </si>
  <si>
    <t>Montáž ústředny EPS dvou kruhových linek bez čelního panelu</t>
  </si>
  <si>
    <t>Pol66</t>
  </si>
  <si>
    <t>Externí plnohodnotný ovládací panel v plastovém krytu, redundantní sběrnice, bez výměnného popisného pole</t>
  </si>
  <si>
    <t>Pol67</t>
  </si>
  <si>
    <t>Výměnné popisné pole na ovládací panel - česky</t>
  </si>
  <si>
    <t>Pol68</t>
  </si>
  <si>
    <t>Externí zobrazovací panel, rozhraní pro datový OPPO panel, český popis</t>
  </si>
  <si>
    <t>742210071</t>
  </si>
  <si>
    <t>Montáž ovládacícho tabla externího pro EPS</t>
  </si>
  <si>
    <t>Pol69</t>
  </si>
  <si>
    <t>Akumulátor bezúdržbový 12 Vdc/12Ah</t>
  </si>
  <si>
    <t>742210041</t>
  </si>
  <si>
    <t>Montáž akumulátoru 2x12 V pro ústřednu EPS</t>
  </si>
  <si>
    <t>Pol70</t>
  </si>
  <si>
    <t>Protipožární rozvaděčová skříň přisazená ke zdi, požární odolnost EI30, kouřotěsná úprava, rozměry 1090x660x330 (VxŠxH) s certifikací výrobce. Skříň včetně montážních desek pro ústřednu EPS. Součástí je protipožární ventilační mřížka 150x150 s termickým uzavíracím systémem, odolnost EI30.</t>
  </si>
  <si>
    <t>742210021</t>
  </si>
  <si>
    <t>Montáž požárně odolné skříňky EI/EV, 30/F P pro ústřednu EPS</t>
  </si>
  <si>
    <t>Pol71</t>
  </si>
  <si>
    <t>Obslužné pole požární ochrany-OPPO CZ-EPI dle DIN 14661, vč. skříně a zámku HZS</t>
  </si>
  <si>
    <t>742210061</t>
  </si>
  <si>
    <t>Montáž ovládacího panelu požární ochrany</t>
  </si>
  <si>
    <t>Pol72</t>
  </si>
  <si>
    <t>Klíčový trezor požární ochrany-KTPO včetně zámku HZS</t>
  </si>
  <si>
    <t>742210111</t>
  </si>
  <si>
    <t>Montáž klíčového trezoru se zámkovou vložkou</t>
  </si>
  <si>
    <t>Pol73</t>
  </si>
  <si>
    <t>Tlačítkový hlásič typu A, červený, IP24 (vnitřní), integrovaný zkratový izolátor, se základnou pro povrchovou montáž</t>
  </si>
  <si>
    <t>Pol74</t>
  </si>
  <si>
    <t>Tlačítkový hlásič typu A, červený, IP67 (voděodolný), integrovaný zkratový izolátor</t>
  </si>
  <si>
    <t>742210151</t>
  </si>
  <si>
    <t>Montáž tlačítkového hlásiče se sklíčkem</t>
  </si>
  <si>
    <t>Pol75</t>
  </si>
  <si>
    <t>Testovací klíček pro tlačítkový manulání hlásič typu A</t>
  </si>
  <si>
    <t>Pol76</t>
  </si>
  <si>
    <t>Multisenzorový hlásič O+T, integrovaný zkratový izolátor, autodetekce znečistění, IP44</t>
  </si>
  <si>
    <t>742210121</t>
  </si>
  <si>
    <t>Montáž hlásiče automatického bodového</t>
  </si>
  <si>
    <t>Pol77</t>
  </si>
  <si>
    <t>Hlásičová patice s kruhovým kontaktem</t>
  </si>
  <si>
    <t>Pol78</t>
  </si>
  <si>
    <t>Hlásičová patice vysoká průchodková do vlhkého prostředí</t>
  </si>
  <si>
    <t>742210131</t>
  </si>
  <si>
    <t>Montáž soklu hlásiče nebo patice</t>
  </si>
  <si>
    <t>Pol79</t>
  </si>
  <si>
    <t>Montážní konzole pro hlásiče se sokly - šikmá střecha podkroví</t>
  </si>
  <si>
    <t>Pol80</t>
  </si>
  <si>
    <t>Montáž konzole na šikmou střechu (vazník)</t>
  </si>
  <si>
    <t>Pol81</t>
  </si>
  <si>
    <t>Popisný štítek hlásiče - malý</t>
  </si>
  <si>
    <t>Pol82</t>
  </si>
  <si>
    <t>Kouřový testovací plyn pro přístroj k testování hlásičů kouře</t>
  </si>
  <si>
    <t>Pol83</t>
  </si>
  <si>
    <t>Maják dle EN54-23, červená krabice/bílé světlo IP65, nástěnná montáž</t>
  </si>
  <si>
    <t>Pol84</t>
  </si>
  <si>
    <t>Siréna červená venkovní dle EN54-3, IP 65 vysoká patice</t>
  </si>
  <si>
    <t>742210261</t>
  </si>
  <si>
    <t>Montáž sirény nebo majáku nebo signalizace</t>
  </si>
  <si>
    <t>Pol85</t>
  </si>
  <si>
    <t>Vstupně/výstupní modul, 1 reléový bistabilní výstup 230V/2A/60W s programovatelnou funkcí fail-safe, 2 monitorované vstupy pro připojení bezpotenciálových kontaktů, 1 optočlenem oddělený napěťový vstup pro monitorování externího zdroje napětí, integrovaný zkratový izolátor</t>
  </si>
  <si>
    <t>Pol86</t>
  </si>
  <si>
    <t>Krabice pro moduly IP66, rozměry: 94x94x57 mm, 4x kabelová průchodka</t>
  </si>
  <si>
    <t>742210303</t>
  </si>
  <si>
    <t>Montáž vstupně výstupního reléového prvku 4 kontakty s krytem</t>
  </si>
  <si>
    <t>Pol87</t>
  </si>
  <si>
    <t>Nasávací systém, 2x nasávací větev, bez hlásičů</t>
  </si>
  <si>
    <t>Pol88</t>
  </si>
  <si>
    <t>Kouřový hlásič pro nasávací systém, citlivost 0.1 – 10 %/m, vč. krytu a kabelu</t>
  </si>
  <si>
    <t>Pol89</t>
  </si>
  <si>
    <t>Kabelová skříň pro ASD 535 pro instalaci silikonového drátu</t>
  </si>
  <si>
    <t>Pol90</t>
  </si>
  <si>
    <t>Krabice filtru malá d25 vč. filtru, v x š x h = 80x82x85 mm</t>
  </si>
  <si>
    <t>Pol91</t>
  </si>
  <si>
    <t>ABS-kabelový připojovací set pro kabelové rozdělení</t>
  </si>
  <si>
    <t>Pol92</t>
  </si>
  <si>
    <t>ABS trojcestný ventil d=25</t>
  </si>
  <si>
    <t>Pol93</t>
  </si>
  <si>
    <t>ABS-nasávací bod s vyhříváním (3 mm), označen červeně</t>
  </si>
  <si>
    <t>Pol94</t>
  </si>
  <si>
    <t>ABS-nasávací bod s vyhříváním (3,5 mm), označen modře</t>
  </si>
  <si>
    <t>Pol95</t>
  </si>
  <si>
    <t>ABS-nasávací bod s vyhříváním (4 mm), označen zeleně</t>
  </si>
  <si>
    <t>Pol96</t>
  </si>
  <si>
    <t>ABS-nasávací bod s vyhříváním (5 mm), označen hnědě</t>
  </si>
  <si>
    <t>Pol97</t>
  </si>
  <si>
    <t>Koleno 90° d25 ABS červené 1bal.=10ks.</t>
  </si>
  <si>
    <t>bal</t>
  </si>
  <si>
    <t>Pol98</t>
  </si>
  <si>
    <t>T-kus d25 ABS červený 1bal.=10ks.</t>
  </si>
  <si>
    <t>Pol99</t>
  </si>
  <si>
    <t>ABS koncovka d=25mm</t>
  </si>
  <si>
    <t>Pol100</t>
  </si>
  <si>
    <t>ABS trubka d25 včetně spojek a příchytek</t>
  </si>
  <si>
    <t>Pol101</t>
  </si>
  <si>
    <t>Silikonový vodič černý pro teplotní vedení 0.5 mm² (100m)</t>
  </si>
  <si>
    <t>Pol102</t>
  </si>
  <si>
    <t>Silikonový vodič bílý pro teplotní vedení 0.5 mm (100m)</t>
  </si>
  <si>
    <t>Pol103</t>
  </si>
  <si>
    <t>Pomocný materiál - čistidlo, lepidlo apod.</t>
  </si>
  <si>
    <t>sada</t>
  </si>
  <si>
    <t>742210162</t>
  </si>
  <si>
    <t>Montáž vyhodnocovací jednotky nasávacího hlásiče</t>
  </si>
  <si>
    <t>742210181</t>
  </si>
  <si>
    <t>Montáž trubky nasávacího systému</t>
  </si>
  <si>
    <t>742210201</t>
  </si>
  <si>
    <t>Vyvrtání otvoru nasávacího systému včetně vyhřívání</t>
  </si>
  <si>
    <t>Pol104</t>
  </si>
  <si>
    <t>Adresné štítky - samolepka s číslem adresy prvku</t>
  </si>
  <si>
    <t>742210251</t>
  </si>
  <si>
    <t>Připojení kontaktu ovládaného nebo monitorovaného - požární roleta, výstup z rozhraní I/O ústředny (karta I/O nebo svorky na základní desce EPS)</t>
  </si>
  <si>
    <t>Pol105</t>
  </si>
  <si>
    <t>Požárně odolná krabice P90-R 176x126x90 se svorkovnicí</t>
  </si>
  <si>
    <t>741761061</t>
  </si>
  <si>
    <t>Montáž instalační krabice s požární odolností</t>
  </si>
  <si>
    <t>742210401</t>
  </si>
  <si>
    <t>Programování základních parametrů ústředny EPS</t>
  </si>
  <si>
    <t>742210421</t>
  </si>
  <si>
    <t>Programování a oživení systému na jeden detektor EPS (adresu)</t>
  </si>
  <si>
    <t>742210421.1</t>
  </si>
  <si>
    <t>Programování a oživení systému na jednu adresu I/O (i volné adresy)</t>
  </si>
  <si>
    <t>742210501</t>
  </si>
  <si>
    <t>Provedení zkoušky TIČR pro EPS</t>
  </si>
  <si>
    <t>742210503</t>
  </si>
  <si>
    <t>Provedení koordinační funkční zkoušky EPS</t>
  </si>
  <si>
    <t>742210521</t>
  </si>
  <si>
    <t>Výchozí revize systému EPS na jeden detektor (adresu)</t>
  </si>
  <si>
    <t>JB-Y(St)Y 1x2x0,8</t>
  </si>
  <si>
    <t>Kabel sdělovací JB-Y(St)Y 1x2x0,8 pro požární hlásiče, CPR třída Eca</t>
  </si>
  <si>
    <t>JB-Y(St)Y 4x2x0,8</t>
  </si>
  <si>
    <t>Kabel sdělovací JB-Y(St)Y 4x2x0,8 pro požární hlásiče, CPR třída Eca</t>
  </si>
  <si>
    <t>JXFE-V 1x2x0,8</t>
  </si>
  <si>
    <t>Kabel sdělovací 1x2x0,8 požární odolnost P15 R–P90 R, CPR třída B2ca s1d1a1</t>
  </si>
  <si>
    <t>JXFE-V 4x2x0,8</t>
  </si>
  <si>
    <t>Kabel sdělovací 4x2x0,8 požární odolnost P15 R–P90 R, CPR třída B2ca s1d1a1</t>
  </si>
  <si>
    <t>742121001</t>
  </si>
  <si>
    <t>Montáž kabelů sdělovacích pro vnitřní rozvody do 15 žil</t>
  </si>
  <si>
    <t>1-CSKH-V 2x1,5</t>
  </si>
  <si>
    <t>Kabel 1-CSKH-V180 2x1,5 RE požární odolnost P15 R-P60 R, Ph120-R, CPR třída B2ca s1d1a1</t>
  </si>
  <si>
    <t>741122601</t>
  </si>
  <si>
    <t>Montáž kabel Cu plný kulatý žíla 2x1,5 až 6 mm2 uložený pevně</t>
  </si>
  <si>
    <t>1225_L50</t>
  </si>
  <si>
    <t>Trubka elektroinstalační ohebná D25 mm střední mechanická odolnost 750N + příchytky</t>
  </si>
  <si>
    <t>1225HFPP_L50</t>
  </si>
  <si>
    <t>Trubka elektroinstalační ohebná bezhalogenová D25 mm střední mechanická odolnost 750N + příchytky</t>
  </si>
  <si>
    <t>742110003</t>
  </si>
  <si>
    <t>Montáž trubek pro slaboproud plastových ohebných uložených volně na příchytky</t>
  </si>
  <si>
    <t>Pol106</t>
  </si>
  <si>
    <t>Požárně odolná trasa normové nosné konstrukce z kabelového žlabu šířka 50 mm, výška bočnice 60 mm. Včetně spojek, závěsů, podpěrných konzol. Maximální rozteč závěsných bodů 1200mm, maximální zatížení 10 kg/m.</t>
  </si>
  <si>
    <t>741910411</t>
  </si>
  <si>
    <t>Montáž žlab kovový šířky do 50 mm bez víka</t>
  </si>
  <si>
    <t>742190003</t>
  </si>
  <si>
    <t>Vyvazování kabeláže ve žlabech pro slaboproud</t>
  </si>
  <si>
    <t>Pol107</t>
  </si>
  <si>
    <t>Požárně odolná trasa nenormové nosné konstrukce - sestava trubek a příchytek OMEGA vodorovné umístění na strop či stěnu. Trubka PVC 25HF, příchytka po max. 60 cm, do trubky 1 kabel.</t>
  </si>
  <si>
    <t>742110011</t>
  </si>
  <si>
    <t>Montáž trubek pro slaboproud plastových pevných uložených na příchytky</t>
  </si>
  <si>
    <t>Pol108</t>
  </si>
  <si>
    <t>Kabelové štítky dle požadavku ČSN 33 2000-5-52 ed.2, čl. NA.4.5.2.5</t>
  </si>
  <si>
    <t>Pol109</t>
  </si>
  <si>
    <t>Ostatní potřebné blíže nespecifikované položky, podružný a montážní materiál</t>
  </si>
  <si>
    <t>Pol110</t>
  </si>
  <si>
    <t>Prorážení otvorů a ostatní bourací práce pro montáž trubek a kabelů do hloubky přes 3 do 5 cm a šířky přes 5 do 7 cm</t>
  </si>
  <si>
    <t>Pol111</t>
  </si>
  <si>
    <t>Prorážení otvorů a ostatní bourací práce bourání podlah a mazanin betonových, tloušťky 15-30 cm</t>
  </si>
  <si>
    <t>Pol112</t>
  </si>
  <si>
    <t>Vyplnění otvorů pro montáž trubek a kabelů</t>
  </si>
  <si>
    <t>Pol113</t>
  </si>
  <si>
    <t>Protipožární utěsnění kabelových prostupů dle ČSN 33 2000-5-52 ed.2</t>
  </si>
  <si>
    <t>Pol114</t>
  </si>
  <si>
    <t>Provedení protipožárního zabezpečení prostupů EI30 pomocí minerální plsti 140kg/m3 a protipožárního povlaku, provedení oprávněnou osobou včetně certifikátu</t>
  </si>
  <si>
    <t>CYA6</t>
  </si>
  <si>
    <t>Vodič ohebný ZŽ s Cu jádrem propojovací pro 450/750V 6mm2</t>
  </si>
  <si>
    <t>Pol115</t>
  </si>
  <si>
    <t>Montáž ochranného pospojování pevně</t>
  </si>
  <si>
    <t>742190002</t>
  </si>
  <si>
    <t>Značení trasy vedení pro slaboproud</t>
  </si>
  <si>
    <t>Pol116</t>
  </si>
  <si>
    <t>Drobný pomocný materiál (vruty, kotvy, hmoždinky, pásky, tmel ...)</t>
  </si>
  <si>
    <t>Pol117</t>
  </si>
  <si>
    <t>Proměření kabeláže před kompletací</t>
  </si>
  <si>
    <t>Pol118</t>
  </si>
  <si>
    <t>Koordinace při realizaci zakázky s ostatními profesemi</t>
  </si>
  <si>
    <t>Pol119</t>
  </si>
  <si>
    <t>Likvidace odpadů včetně úklidu staveniště</t>
  </si>
  <si>
    <t>Pol120</t>
  </si>
  <si>
    <t>Doprava a mimostaveništní přesuny</t>
  </si>
  <si>
    <t>Pol121</t>
  </si>
  <si>
    <t>Zpracování projektové dokumentace skutečného provedení</t>
  </si>
  <si>
    <t>Pol122</t>
  </si>
  <si>
    <t>Pronájem lešení, montážních plošin a montážní práce ve výškách</t>
  </si>
  <si>
    <t>190</t>
  </si>
  <si>
    <t>4 - podlahové vytápění</t>
  </si>
  <si>
    <t>991 - Hodinové zúčtovací sazby</t>
  </si>
  <si>
    <t>713 - Izolace tepelné</t>
  </si>
  <si>
    <t>733 - Rozvod potrubí</t>
  </si>
  <si>
    <t>734 - Armatury</t>
  </si>
  <si>
    <t>736 - Podlahove vytapeni</t>
  </si>
  <si>
    <t>767 - Konstrukce zámečnické</t>
  </si>
  <si>
    <t>991</t>
  </si>
  <si>
    <t>Hodinové zúčtovací sazby</t>
  </si>
  <si>
    <t>R01991000MAT</t>
  </si>
  <si>
    <t>HZS-zkoušky v rámci montáž.prací Top.,dilat.a zkouška těsnosti</t>
  </si>
  <si>
    <t>R01991001MAT</t>
  </si>
  <si>
    <t>Hydraul.vyregul.systemu UT</t>
  </si>
  <si>
    <t>Nh</t>
  </si>
  <si>
    <t>713463211R00</t>
  </si>
  <si>
    <t>Montáž potr.pouzdry s hlin.páskou -do DN 50mm</t>
  </si>
  <si>
    <t>713463215R00</t>
  </si>
  <si>
    <t>Montáž ohybů s hlin.páskou -D do 50mm</t>
  </si>
  <si>
    <t>713491111T00</t>
  </si>
  <si>
    <t>Montáž oplech. rozděl.vč.izolace</t>
  </si>
  <si>
    <t>713511314MAT</t>
  </si>
  <si>
    <t>Izolace z miner.vlny kašírovaná s AL fol -DN 22/20 mm</t>
  </si>
  <si>
    <t>713511315MAT</t>
  </si>
  <si>
    <t>-DN 28/20 mm</t>
  </si>
  <si>
    <t>713511316MAT</t>
  </si>
  <si>
    <t>-DN 34/20 mm</t>
  </si>
  <si>
    <t>713850001MAT</t>
  </si>
  <si>
    <t>AL-plech + spoj.materiál</t>
  </si>
  <si>
    <t>998713201ROO</t>
  </si>
  <si>
    <t>Přesun hmot - izolace tepelné, H do 6 m</t>
  </si>
  <si>
    <t>733</t>
  </si>
  <si>
    <t>Rozvod potrubí</t>
  </si>
  <si>
    <t>733223304U00</t>
  </si>
  <si>
    <t>Potrubí Cu tvrdé-lisování DN 28/1,5</t>
  </si>
  <si>
    <t>733223305U00</t>
  </si>
  <si>
    <t>Potrubí Cu tvrdé-lisování DN 35/1,5</t>
  </si>
  <si>
    <t>733291101U00</t>
  </si>
  <si>
    <t>Tlak.zkouška potrubí Cu do D 35</t>
  </si>
  <si>
    <t>998733201R00</t>
  </si>
  <si>
    <t>Přesun hmot rozvodů potrubí,H 6 m</t>
  </si>
  <si>
    <t>734</t>
  </si>
  <si>
    <t>Armatury</t>
  </si>
  <si>
    <t>734209115R00</t>
  </si>
  <si>
    <t>Montáž armatur závit.,se 2záv., G 1´´ (dodávka M+R)</t>
  </si>
  <si>
    <t>734211127R00</t>
  </si>
  <si>
    <t>Autom.odvzd.ventil G 1/2´´ se zpět.klapkou</t>
  </si>
  <si>
    <t>734291123R00</t>
  </si>
  <si>
    <t>Kohouty plnící a vypouštěcí G 1/2´´</t>
  </si>
  <si>
    <t>734292775U00</t>
  </si>
  <si>
    <t>Kulový uzavírací kohout, G 5/4"</t>
  </si>
  <si>
    <t>734411127R00</t>
  </si>
  <si>
    <t>Teploměr DTR,pevný stonek 100 mm</t>
  </si>
  <si>
    <t>734421150R00</t>
  </si>
  <si>
    <t>Tlakoměr deformační, D 100</t>
  </si>
  <si>
    <t>734494213R00</t>
  </si>
  <si>
    <t>Návarky s trubk.závitem G 1/2´´</t>
  </si>
  <si>
    <t>998734201R00</t>
  </si>
  <si>
    <t>Přesun hmot armatur, H do 6 m</t>
  </si>
  <si>
    <t>736</t>
  </si>
  <si>
    <t>Podlahove vytapeni</t>
  </si>
  <si>
    <t>736511007MAT</t>
  </si>
  <si>
    <t>Podlahové vytápění - kari síť -trubka, S 20x2</t>
  </si>
  <si>
    <t>736511026MAT</t>
  </si>
  <si>
    <t>-kari síť 100x100mm (kus 2,5m2)</t>
  </si>
  <si>
    <t>736511027MAT</t>
  </si>
  <si>
    <t>-spojka kari síť</t>
  </si>
  <si>
    <t>736511028MAT</t>
  </si>
  <si>
    <t>-krycí folie PE 1200mm x 100m</t>
  </si>
  <si>
    <t>736511062MAT</t>
  </si>
  <si>
    <t>-okrajová dilatační páska</t>
  </si>
  <si>
    <t>736511065MAT</t>
  </si>
  <si>
    <t>-ochranná trubka D 20</t>
  </si>
  <si>
    <t>736511069MAT</t>
  </si>
  <si>
    <t>-kabelový třmen</t>
  </si>
  <si>
    <t>736511084MAT</t>
  </si>
  <si>
    <t>-rozdělovací stanice 4-okr.,vč.přísl</t>
  </si>
  <si>
    <t>736511090MAT</t>
  </si>
  <si>
    <t>-rozdělovací stanice 11-okr.,vč.přísl.</t>
  </si>
  <si>
    <t>736511091MAT</t>
  </si>
  <si>
    <t>-skříň na omítku 130/605</t>
  </si>
  <si>
    <t>736511093MAT</t>
  </si>
  <si>
    <t>-skříň na omítku 130/1005</t>
  </si>
  <si>
    <t>736511144MAT</t>
  </si>
  <si>
    <t>-sada kohoutú G 1</t>
  </si>
  <si>
    <t>736511150MAT</t>
  </si>
  <si>
    <t>-vodící oblouk, D 20/90st.</t>
  </si>
  <si>
    <t>736511152MAT</t>
  </si>
  <si>
    <t>-svěrné šroubení 20x2</t>
  </si>
  <si>
    <t>736511201MAT</t>
  </si>
  <si>
    <t>-plastifikátor</t>
  </si>
  <si>
    <t>736511210MAT</t>
  </si>
  <si>
    <t>-zaizol.rozdělovačů vč.oplech.</t>
  </si>
  <si>
    <t>736611199R00</t>
  </si>
  <si>
    <t>Montáž podlahového vytápění (z dod.materialu)</t>
  </si>
  <si>
    <t>998756201MAT</t>
  </si>
  <si>
    <t>Přesun hmot podl.vytápění, H do 6 m</t>
  </si>
  <si>
    <t>767995280MAT</t>
  </si>
  <si>
    <t>Drobný montážní materiál</t>
  </si>
  <si>
    <t>767995331MAT</t>
  </si>
  <si>
    <t>Konzola s objímkou a pryž.vložkou -DN 28</t>
  </si>
  <si>
    <t>767995332MAT</t>
  </si>
  <si>
    <t>-DN 35</t>
  </si>
  <si>
    <t>767995599T00</t>
  </si>
  <si>
    <t>MTZ závěsné techniky</t>
  </si>
  <si>
    <t>998767201T00</t>
  </si>
  <si>
    <t>Přesun hmot KDK, H do 6 m</t>
  </si>
  <si>
    <t>5 - vodovod</t>
  </si>
  <si>
    <t>741122211</t>
  </si>
  <si>
    <t>Montáž kabelů měděných bez ukončení uložených volně nebo v liště plných kulatých (např. CYKY) počtu a průřezu žil 3x1,5 až 6 mm2</t>
  </si>
  <si>
    <t>-1302380450</t>
  </si>
  <si>
    <t>https://podminky.urs.cz/item/CS_URS_2022_01/741122211</t>
  </si>
  <si>
    <t>IHP928206</t>
  </si>
  <si>
    <t>Samoregulační topný kabel - pro TČ řady IVAR.HP ATEC, ITEC - 2m</t>
  </si>
  <si>
    <t>-958902665</t>
  </si>
  <si>
    <t>Poznámka k položce:_x000D_
IVAR.TER-TK</t>
  </si>
  <si>
    <t>713463111</t>
  </si>
  <si>
    <t>Montáž izolace tepelné potrubí a ohybů tvarovkami nebo deskami potrubními pouzdry bez povrchové úpravy (izolační materiál ve specifikaci) staženými pozinkovaným drátem potrubí jednovrstvá D do 100 mm</t>
  </si>
  <si>
    <t>1986494512</t>
  </si>
  <si>
    <t>https://podminky.urs.cz/item/CS_URS_2022_01/713463111</t>
  </si>
  <si>
    <t>63154603</t>
  </si>
  <si>
    <t>pouzdro izolační potrubní z minerální vlny s Al fólií max. 250/100°C 42/50mm</t>
  </si>
  <si>
    <t>1574173392</t>
  </si>
  <si>
    <t>998713202</t>
  </si>
  <si>
    <t>Přesun hmot pro izolace tepelné stanovený procentní sazbou (%) z ceny vodorovná dopravní vzdálenost do 50 m v objektech výšky přes 6 do 12 m</t>
  </si>
  <si>
    <t>1908588354</t>
  </si>
  <si>
    <t>https://podminky.urs.cz/item/CS_URS_2022_01/998713202</t>
  </si>
  <si>
    <t>722130234</t>
  </si>
  <si>
    <t>Potrubí z ocelových trubek pozinkovaných závitových svařovaných běžných DN 32</t>
  </si>
  <si>
    <t>1767936054</t>
  </si>
  <si>
    <t>https://podminky.urs.cz/item/CS_URS_2022_01/722130234</t>
  </si>
  <si>
    <t>722131914</t>
  </si>
  <si>
    <t>Opravy vodovodního potrubí z ocelových trubek pozinkovaných závitových vsazení odbočky do potrubí DN 32</t>
  </si>
  <si>
    <t>1523687041</t>
  </si>
  <si>
    <t>https://podminky.urs.cz/item/CS_URS_2022_01/722131914</t>
  </si>
  <si>
    <t>722190401</t>
  </si>
  <si>
    <t>Zřízení přípojek na potrubí vyvedení a upevnění výpustek do DN 25</t>
  </si>
  <si>
    <t>1077157085</t>
  </si>
  <si>
    <t>https://podminky.urs.cz/item/CS_URS_2022_01/722190401</t>
  </si>
  <si>
    <t>722190901</t>
  </si>
  <si>
    <t>Opravy ostatní uzavření nebo otevření vodovodního potrubí při opravách včetně vypuštění a napuštění</t>
  </si>
  <si>
    <t>1194385314</t>
  </si>
  <si>
    <t>https://podminky.urs.cz/item/CS_URS_2022_01/722190901</t>
  </si>
  <si>
    <t>722232064</t>
  </si>
  <si>
    <t>Armatury se dvěma závity kulové kohouty PN 42 do 185 °C přímé vnitřní závit s vypouštěním G 5/4"</t>
  </si>
  <si>
    <t>-884115917</t>
  </si>
  <si>
    <t>https://podminky.urs.cz/item/CS_URS_2022_01/722232064</t>
  </si>
  <si>
    <t>722250101</t>
  </si>
  <si>
    <t>Požární příslušenství a armatury hydrantové ventily s hadicovou přípojkou G 1"</t>
  </si>
  <si>
    <t>288157402</t>
  </si>
  <si>
    <t>https://podminky.urs.cz/item/CS_URS_2022_01/722250101</t>
  </si>
  <si>
    <t>722250133</t>
  </si>
  <si>
    <t>Požární příslušenství a armatury hydrantový systém s tvarově stálou hadicí celoplechový D 25 x 30 m</t>
  </si>
  <si>
    <t>-197114466</t>
  </si>
  <si>
    <t>https://podminky.urs.cz/item/CS_URS_2022_01/722250133</t>
  </si>
  <si>
    <t>722290226</t>
  </si>
  <si>
    <t>Zkoušky, proplach a desinfekce vodovodního potrubí zkoušky těsnosti vodovodního potrubí závitového do DN 50</t>
  </si>
  <si>
    <t>-1147766340</t>
  </si>
  <si>
    <t>https://podminky.urs.cz/item/CS_URS_2022_01/722290226</t>
  </si>
  <si>
    <t>722290234</t>
  </si>
  <si>
    <t>Zkoušky, proplach a desinfekce vodovodního potrubí proplach a desinfekce vodovodního potrubí do DN 80</t>
  </si>
  <si>
    <t>1596458033</t>
  </si>
  <si>
    <t>https://podminky.urs.cz/item/CS_URS_2022_01/722290234</t>
  </si>
  <si>
    <t>998722202</t>
  </si>
  <si>
    <t>Přesun hmot pro vnitřní vodovod stanovený procentní sazbou (%) z ceny vodorovná dopravní vzdálenost do 50 m v objektech výšky přes 6 do 12 m</t>
  </si>
  <si>
    <t>-1927184793</t>
  </si>
  <si>
    <t>https://podminky.urs.cz/item/CS_URS_2022_01/998722202</t>
  </si>
  <si>
    <t>6 - hlavní komponenty</t>
  </si>
  <si>
    <t>A1.01.11</t>
  </si>
  <si>
    <t>Chladič vzduchu Chladič vzduchu pro pokrytí tepelných zisků mrazírenského skladu. Qo=25kW, min. průtok = 37900 m3/hod, 3 ks ventilátoru, příkon 1 ks ventilátoru = 1,75 kW, chladivo čpavek, To= -30 °C; včetně odkapní vany propojené s blokem chladiče, ohřevem límce ventilátoru (3 x 0,4 kW), odtávací izolované kapoty, odtávací textilní výustky a odtávací smyčky pro horké páry čpavku ve vaně</t>
  </si>
  <si>
    <t>A1.01.12</t>
  </si>
  <si>
    <t>A1.01.13</t>
  </si>
  <si>
    <t>A1.01.14</t>
  </si>
  <si>
    <t>A1.01.15</t>
  </si>
  <si>
    <t>A1.02.11</t>
  </si>
  <si>
    <t>Chladič vzduchu Chladič vzduchu pro pokrytí tepelných zisků manipulační rampy. Qo=40kW, min. průtok = 19800 m3/hod, 3 ks ventilátoru, příkon ventilátoru = 0,62 kW, chladivo čpavek, To= -5 °C</t>
  </si>
  <si>
    <t>A1.02.12</t>
  </si>
  <si>
    <t>7 - armatury</t>
  </si>
  <si>
    <t>HSV - HSV</t>
  </si>
  <si>
    <t xml:space="preserve">    01 - A1.01.11_x000D_
</t>
  </si>
  <si>
    <t xml:space="preserve">    02 - A1.01.12_x000D_
</t>
  </si>
  <si>
    <t xml:space="preserve">    03 - A1.01.13_x000D_
</t>
  </si>
  <si>
    <t xml:space="preserve">    04 - A1.01.14_x000D_
</t>
  </si>
  <si>
    <t xml:space="preserve">    05 - A1.01.15_x000D_
</t>
  </si>
  <si>
    <t xml:space="preserve">    06 - A1.02.11_x000D_
</t>
  </si>
  <si>
    <t xml:space="preserve">    07 - A1.02.12_x000D_
</t>
  </si>
  <si>
    <t xml:space="preserve">    08 - Strojovna chlazení_x000D_
</t>
  </si>
  <si>
    <t xml:space="preserve">    09 - INSTRUMENTACE_x000D_
</t>
  </si>
  <si>
    <t>01</t>
  </si>
  <si>
    <t xml:space="preserve">A1.01.11_x000D_
</t>
  </si>
  <si>
    <t>sada armatur sání NH3 -30°C</t>
  </si>
  <si>
    <t>-135677591</t>
  </si>
  <si>
    <t>PN40</t>
  </si>
  <si>
    <t>Přivařovací</t>
  </si>
  <si>
    <t>NH3</t>
  </si>
  <si>
    <t>Kaučuková + oplechování</t>
  </si>
  <si>
    <t>do -30</t>
  </si>
  <si>
    <t xml:space="preserve">sada armatur kapalina NH3 -30°C_x000D_
</t>
  </si>
  <si>
    <t>-40024610</t>
  </si>
  <si>
    <t xml:space="preserve">sada armatur horké páry NH3 + 60°C_x000D_
</t>
  </si>
  <si>
    <t>-885871151</t>
  </si>
  <si>
    <t>do +60</t>
  </si>
  <si>
    <t>02</t>
  </si>
  <si>
    <t xml:space="preserve">A1.01.12_x000D_
</t>
  </si>
  <si>
    <t>-981580775</t>
  </si>
  <si>
    <t>-112535032</t>
  </si>
  <si>
    <t>-1374170951</t>
  </si>
  <si>
    <t>03</t>
  </si>
  <si>
    <t xml:space="preserve">A1.01.13_x000D_
</t>
  </si>
  <si>
    <t>-1579771344</t>
  </si>
  <si>
    <t>-245038661</t>
  </si>
  <si>
    <t>-285362055</t>
  </si>
  <si>
    <t>04</t>
  </si>
  <si>
    <t xml:space="preserve">A1.01.14_x000D_
</t>
  </si>
  <si>
    <t>14252219</t>
  </si>
  <si>
    <t>373025371</t>
  </si>
  <si>
    <t>-1790920413</t>
  </si>
  <si>
    <t>05</t>
  </si>
  <si>
    <t xml:space="preserve">A1.01.15_x000D_
</t>
  </si>
  <si>
    <t>-1608355652</t>
  </si>
  <si>
    <t>2144810746</t>
  </si>
  <si>
    <t>-51240229</t>
  </si>
  <si>
    <t>06</t>
  </si>
  <si>
    <t xml:space="preserve">A1.02.11_x000D_
</t>
  </si>
  <si>
    <t>sada armatur sání NH3 -5°C</t>
  </si>
  <si>
    <t>892922341</t>
  </si>
  <si>
    <t xml:space="preserve">sada armatur kapalina NH3 -5°C_x000D_
</t>
  </si>
  <si>
    <t>-1812802404</t>
  </si>
  <si>
    <t>-534395825</t>
  </si>
  <si>
    <t>07</t>
  </si>
  <si>
    <t xml:space="preserve">A1.02.12_x000D_
</t>
  </si>
  <si>
    <t>-1541523142</t>
  </si>
  <si>
    <t>159631303</t>
  </si>
  <si>
    <t>-2021391146</t>
  </si>
  <si>
    <t>08</t>
  </si>
  <si>
    <t xml:space="preserve">Strojovna chlazení_x000D_
</t>
  </si>
  <si>
    <t>598737224</t>
  </si>
  <si>
    <t xml:space="preserve">Kaučuková </t>
  </si>
  <si>
    <t>1433725752</t>
  </si>
  <si>
    <t>Kaučuková</t>
  </si>
  <si>
    <t>-1367028880</t>
  </si>
  <si>
    <t>-1698566633</t>
  </si>
  <si>
    <t>-940369788</t>
  </si>
  <si>
    <t>09</t>
  </si>
  <si>
    <t xml:space="preserve">INSTRUMENTACE_x000D_
</t>
  </si>
  <si>
    <t>Manometr</t>
  </si>
  <si>
    <t>-267529744</t>
  </si>
  <si>
    <t>DN 15</t>
  </si>
  <si>
    <t>Šroubovací</t>
  </si>
  <si>
    <t>Neizolováno</t>
  </si>
  <si>
    <t>-1 až +30 bar</t>
  </si>
  <si>
    <t>-1244884810</t>
  </si>
  <si>
    <t>8 - potrubí</t>
  </si>
  <si>
    <t xml:space="preserve">    D1 - 400_Sání NH3 -30°C</t>
  </si>
  <si>
    <t>D2 - Potrubí</t>
  </si>
  <si>
    <t>D3 - Koleno 90°</t>
  </si>
  <si>
    <t>D4 - Redukce koncentrická</t>
  </si>
  <si>
    <t>D5 - T-kus redukovaný</t>
  </si>
  <si>
    <t xml:space="preserve">    D6 - 405_Sání NH3 -5°C</t>
  </si>
  <si>
    <t xml:space="preserve">    D7 - 410_Odtávání NH3 +60°C</t>
  </si>
  <si>
    <t xml:space="preserve">    D8 - 420_Kapalina NH3 -30°C</t>
  </si>
  <si>
    <t xml:space="preserve">    D9 - 425_Kapalina NH3 -5°C</t>
  </si>
  <si>
    <t xml:space="preserve">    D10 - 455_Odpady</t>
  </si>
  <si>
    <t>D11 - T-kus</t>
  </si>
  <si>
    <t xml:space="preserve">    D12 - Profily a ostatní montážní materiál</t>
  </si>
  <si>
    <t>D13 - Profily a montážní materiál</t>
  </si>
  <si>
    <t>400_Sání NH3 -30°C</t>
  </si>
  <si>
    <t>Potrubí</t>
  </si>
  <si>
    <t>1.0345</t>
  </si>
  <si>
    <t>Sada potrubí</t>
  </si>
  <si>
    <t>Poznámka k položce:_x000D_
Pipe DIN 2448 P235GH DIN 2448 Pěnový kaučuk + oplechování</t>
  </si>
  <si>
    <t>Koleno 90°</t>
  </si>
  <si>
    <t>1.0345.1</t>
  </si>
  <si>
    <t>Sada kolen</t>
  </si>
  <si>
    <t>Poznámka k položce:_x000D_
Bend DIN 2605-1-90-3 P235GH DIN 2605 Pěnový kaučuk + oplechování</t>
  </si>
  <si>
    <t>Redukce koncentrická</t>
  </si>
  <si>
    <t>1.0345.2</t>
  </si>
  <si>
    <t>Sada redukcí</t>
  </si>
  <si>
    <t>Poznámka k položce:_x000D_
Reducer DIN 2616-2-C P235GH DIN 2616 Pěnový kaučuk + oplechování</t>
  </si>
  <si>
    <t>T-kus redukovaný</t>
  </si>
  <si>
    <t>1.0345.3</t>
  </si>
  <si>
    <t>sada T-kus</t>
  </si>
  <si>
    <t>Poznámka k položce:_x000D_
Tee DIN 2615-2 P235GH DIN 2615 Pěnový kaučuk + oplechování</t>
  </si>
  <si>
    <t>405_Sání NH3 -5°C</t>
  </si>
  <si>
    <t>410_Odtávání NH3 +60°C</t>
  </si>
  <si>
    <t>D8</t>
  </si>
  <si>
    <t>420_Kapalina NH3 -30°C</t>
  </si>
  <si>
    <t>D9</t>
  </si>
  <si>
    <t>425_Kapalina NH3 -5°C</t>
  </si>
  <si>
    <t>D10</t>
  </si>
  <si>
    <t>455_Odpady</t>
  </si>
  <si>
    <t>1.4301</t>
  </si>
  <si>
    <t>Sada opotrubí</t>
  </si>
  <si>
    <t>Poznámka k položce:_x000D_
Pipe DIN 2448 AISI 304 DIN 2448 Pěnový kaučuk</t>
  </si>
  <si>
    <t>1.4301.1</t>
  </si>
  <si>
    <t>Poznámka k položce:_x000D_
Bend DIN 2605-1-90-3 AISI 304 DIN 2605 Pěnový kaučuk</t>
  </si>
  <si>
    <t>1.4301.2</t>
  </si>
  <si>
    <t>Sda redukcí</t>
  </si>
  <si>
    <t>Poznámka k položce:_x000D_
Reducer DIN 2616-2-C AISI 304 DIN 2616 Pěnový kaučuk</t>
  </si>
  <si>
    <t>D11</t>
  </si>
  <si>
    <t>T-kus</t>
  </si>
  <si>
    <t>1.4301.3</t>
  </si>
  <si>
    <t>Sada T-kusů</t>
  </si>
  <si>
    <t>Poznámka k položce:_x000D_
Tee DIN 2615-2 AISI 304 DIN 2615 Pěnový kaučuk</t>
  </si>
  <si>
    <t>D12</t>
  </si>
  <si>
    <t>Profily a ostatní montážní materiál</t>
  </si>
  <si>
    <t>D13</t>
  </si>
  <si>
    <t>Profily a montážní materiál</t>
  </si>
  <si>
    <t>Pol154</t>
  </si>
  <si>
    <t>sada ocelových konstrukcí pro zavěšení potrubí a chladičů vzduchu</t>
  </si>
  <si>
    <t>Pol155</t>
  </si>
  <si>
    <t>sada izolačních objímek</t>
  </si>
  <si>
    <t>Pol156</t>
  </si>
  <si>
    <t>sada šroubení pro připojení odpadů</t>
  </si>
  <si>
    <t>Poznámka k položce:_x000D_
AISI 304</t>
  </si>
  <si>
    <t>Pol157</t>
  </si>
  <si>
    <t>Drobný spojovací materiál (šrouby, matice, podložky, chem. kotvy atd.)</t>
  </si>
  <si>
    <t>9 - ostatní materiály a úkony</t>
  </si>
  <si>
    <t>D1 - Ostatní úkony</t>
  </si>
  <si>
    <t>D2 - Vedlejší náklady</t>
  </si>
  <si>
    <t>Ostatní úkony</t>
  </si>
  <si>
    <t>Pol123</t>
  </si>
  <si>
    <t>Nucené odstávky technologie a náklady s nimi spojené (odsátí NH3, koordinace s provozovatelem)</t>
  </si>
  <si>
    <t>Pol124</t>
  </si>
  <si>
    <t>Nátěry neizolovaného potrubí a ocelových kontrukcí (základní nátěr 80um, vrchní nátěr 80um)</t>
  </si>
  <si>
    <t>Pol125</t>
  </si>
  <si>
    <t>Nátěry izolovaného potrubí (základní nátěr 80um)</t>
  </si>
  <si>
    <t>Pol126</t>
  </si>
  <si>
    <t>Tlakové a pevnostní zkoušky okruhu NH3 a okruhu vody</t>
  </si>
  <si>
    <t>Pol127</t>
  </si>
  <si>
    <t>100% vizuální kontrola svarů NH3 potrubí</t>
  </si>
  <si>
    <t>Pol128</t>
  </si>
  <si>
    <t>NDT (Rentgeny) 10% nového potrubí s tlakovou zkouškou 1,43PS</t>
  </si>
  <si>
    <t>Pol129</t>
  </si>
  <si>
    <t>2xNDT (100 % Rentgeny + 100 % kapilární zkoušky) kde neproběhne tlaková zkouška ODHAD</t>
  </si>
  <si>
    <t>Pol130</t>
  </si>
  <si>
    <t>Těsnostní zkouška vysušeným vzduchem a dusíkem pro rozvody a zařízení ledové a teplé vody na 6barg</t>
  </si>
  <si>
    <t>Pol131</t>
  </si>
  <si>
    <t>Těsnostní zkouška vysušeným vzduchem a dusíkem pro rozvody a zařízení NH3 na 0,9xPS</t>
  </si>
  <si>
    <t>Pol132</t>
  </si>
  <si>
    <t>Pevnostní tlaková zkouška vysušeným vzduchem a dusíkem pro rozvody a zařízení NH3 na 1,1xPS</t>
  </si>
  <si>
    <t>Pol133</t>
  </si>
  <si>
    <t>Pevnostní tlaková zkouška vysušeným vzduchem a dusíkem pro rozvody a zařízení NH3 na 1,43xPS</t>
  </si>
  <si>
    <t>Pol134</t>
  </si>
  <si>
    <t>Certifikace a konečné posouzení tlakové sestavy dle NV 219/2016</t>
  </si>
  <si>
    <t>Pol135</t>
  </si>
  <si>
    <t>Požární dozor po svařování</t>
  </si>
  <si>
    <t>Pol136</t>
  </si>
  <si>
    <t>Uvedení do provozu</t>
  </si>
  <si>
    <t>Pol137</t>
  </si>
  <si>
    <t>Značení potrubí</t>
  </si>
  <si>
    <t>Pol138</t>
  </si>
  <si>
    <t>Průběžný úklid staveniště</t>
  </si>
  <si>
    <t>Pol139</t>
  </si>
  <si>
    <t>Úklid staveniště po montáži</t>
  </si>
  <si>
    <t>Vedlejší náklady</t>
  </si>
  <si>
    <t>Pol140</t>
  </si>
  <si>
    <t>Zdvihací mechanizmy (jeřáb, vysokozdvižný vozík)</t>
  </si>
  <si>
    <t>Pol141</t>
  </si>
  <si>
    <t>Lešení a montážní plošiny</t>
  </si>
  <si>
    <t>Pol142</t>
  </si>
  <si>
    <t>Doprava a vnitrostaveništní přeprava materiálu (nového, demontovaného, pomocného materiálu, odpadů)</t>
  </si>
  <si>
    <t>Pol143</t>
  </si>
  <si>
    <t>Ubytování</t>
  </si>
  <si>
    <t>Pol144</t>
  </si>
  <si>
    <t>Skladování zařízení a materiálu na stavbě</t>
  </si>
  <si>
    <t>Pol145</t>
  </si>
  <si>
    <t>Kompletační činnost dodavatele</t>
  </si>
  <si>
    <t>Pol146</t>
  </si>
  <si>
    <t>Inženýrská činnost - autorský dozor</t>
  </si>
  <si>
    <t>Pol147</t>
  </si>
  <si>
    <t>Projekční činnost</t>
  </si>
  <si>
    <t>Pol148</t>
  </si>
  <si>
    <t>Projektový management</t>
  </si>
  <si>
    <t>Pol149</t>
  </si>
  <si>
    <t>Projekt skutečného provedení</t>
  </si>
  <si>
    <t>Pol150</t>
  </si>
  <si>
    <t>Proces uvádění do provozu</t>
  </si>
  <si>
    <t>Pol151</t>
  </si>
  <si>
    <t>Zaškolení obsluhy</t>
  </si>
  <si>
    <t>den</t>
  </si>
  <si>
    <t>Pol152</t>
  </si>
  <si>
    <t>Zkušební provoz</t>
  </si>
  <si>
    <t>Pol153</t>
  </si>
  <si>
    <t>Dodavatelská realizační projektová dokumentace, vč. certifikátů, výrobní dokumentace, datových listů, dokumentace pro údržbu a obsluhu v českém jazyce) ve 2 kopiích + v elektronickém formátu na datovém nosiči</t>
  </si>
  <si>
    <t>99 - vedlejší a ostatní náklady stavby</t>
  </si>
  <si>
    <t>VRN - Vedlejší rozpočtové náklady</t>
  </si>
  <si>
    <t xml:space="preserve">    VRN7 - Provozní vlivy</t>
  </si>
  <si>
    <t>VRN</t>
  </si>
  <si>
    <t>Vedlejší rozpočtové náklady</t>
  </si>
  <si>
    <t>VRN7</t>
  </si>
  <si>
    <t>Provozní vlivy</t>
  </si>
  <si>
    <t>070001000</t>
  </si>
  <si>
    <t>1024</t>
  </si>
  <si>
    <t>1870885662</t>
  </si>
  <si>
    <t>https://podminky.urs.cz/item/CS_URS_2022_01/070001000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</si>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</sst>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2" fillId="4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5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2" fillId="0" borderId="13" xfId="0" applyNumberFormat="1" applyFont="1" applyBorder="1"/>
    <xf numFmtId="166" fontId="32" fillId="0" borderId="14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3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167" fontId="22" fillId="0" borderId="23" xfId="0" applyNumberFormat="1" applyFont="1" applyBorder="1" applyAlignment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7" fillId="0" borderId="23" xfId="0" applyFont="1" applyBorder="1" applyAlignment="1">
      <alignment horizontal="center" vertical="center"/>
    </xf>
    <xf numFmtId="49" fontId="37" fillId="0" borderId="23" xfId="0" applyNumberFormat="1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center" vertical="center" wrapText="1"/>
    </xf>
    <xf numFmtId="167" fontId="37" fillId="0" borderId="23" xfId="0" applyNumberFormat="1" applyFont="1" applyBorder="1" applyAlignment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2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4" borderId="8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left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wrapText="1"/>
    </xf>
    <xf numFmtId="49" fontId="43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podminky.urs.cz/item/CS_URS_2022_01/070001000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dminky.urs.cz/item/CS_URS_2022_01/767391209" TargetMode="External"/><Relationship Id="rId21" Type="http://schemas.openxmlformats.org/officeDocument/2006/relationships/hyperlink" Target="https://podminky.urs.cz/item/CS_URS_2022_01/275362021" TargetMode="External"/><Relationship Id="rId42" Type="http://schemas.openxmlformats.org/officeDocument/2006/relationships/hyperlink" Target="https://podminky.urs.cz/item/CS_URS_2022_01/871315241" TargetMode="External"/><Relationship Id="rId47" Type="http://schemas.openxmlformats.org/officeDocument/2006/relationships/hyperlink" Target="https://podminky.urs.cz/item/CS_URS_2022_01/935111111" TargetMode="External"/><Relationship Id="rId63" Type="http://schemas.openxmlformats.org/officeDocument/2006/relationships/hyperlink" Target="https://podminky.urs.cz/item/CS_URS_2022_01/968082031" TargetMode="External"/><Relationship Id="rId68" Type="http://schemas.openxmlformats.org/officeDocument/2006/relationships/hyperlink" Target="https://podminky.urs.cz/item/CS_URS_2022_01/997013601" TargetMode="External"/><Relationship Id="rId84" Type="http://schemas.openxmlformats.org/officeDocument/2006/relationships/hyperlink" Target="https://podminky.urs.cz/item/CS_URS_2022_01/998712203" TargetMode="External"/><Relationship Id="rId89" Type="http://schemas.openxmlformats.org/officeDocument/2006/relationships/hyperlink" Target="https://podminky.urs.cz/item/CS_URS_2022_01/721211611" TargetMode="External"/><Relationship Id="rId112" Type="http://schemas.openxmlformats.org/officeDocument/2006/relationships/hyperlink" Target="https://podminky.urs.cz/item/CS_URS_2022_01/766660411" TargetMode="External"/><Relationship Id="rId16" Type="http://schemas.openxmlformats.org/officeDocument/2006/relationships/hyperlink" Target="https://podminky.urs.cz/item/CS_URS_2022_01/274361821" TargetMode="External"/><Relationship Id="rId107" Type="http://schemas.openxmlformats.org/officeDocument/2006/relationships/hyperlink" Target="https://podminky.urs.cz/item/CS_URS_2022_01/764316602" TargetMode="External"/><Relationship Id="rId11" Type="http://schemas.openxmlformats.org/officeDocument/2006/relationships/hyperlink" Target="https://podminky.urs.cz/item/CS_URS_2022_01/175151101" TargetMode="External"/><Relationship Id="rId32" Type="http://schemas.openxmlformats.org/officeDocument/2006/relationships/hyperlink" Target="https://podminky.urs.cz/item/CS_URS_2022_01/631319205" TargetMode="External"/><Relationship Id="rId37" Type="http://schemas.openxmlformats.org/officeDocument/2006/relationships/hyperlink" Target="https://podminky.urs.cz/item/CS_URS_2022_01/634111116" TargetMode="External"/><Relationship Id="rId53" Type="http://schemas.openxmlformats.org/officeDocument/2006/relationships/hyperlink" Target="https://podminky.urs.cz/item/CS_URS_2022_01/941112832" TargetMode="External"/><Relationship Id="rId58" Type="http://schemas.openxmlformats.org/officeDocument/2006/relationships/hyperlink" Target="https://podminky.urs.cz/item/CS_URS_2022_01/953943211" TargetMode="External"/><Relationship Id="rId74" Type="http://schemas.openxmlformats.org/officeDocument/2006/relationships/hyperlink" Target="https://podminky.urs.cz/item/CS_URS_2022_01/711491171" TargetMode="External"/><Relationship Id="rId79" Type="http://schemas.openxmlformats.org/officeDocument/2006/relationships/hyperlink" Target="https://podminky.urs.cz/item/CS_URS_2022_01/998711203" TargetMode="External"/><Relationship Id="rId102" Type="http://schemas.openxmlformats.org/officeDocument/2006/relationships/hyperlink" Target="https://podminky.urs.cz/item/CS_URS_2022_01/764212607" TargetMode="External"/><Relationship Id="rId123" Type="http://schemas.openxmlformats.org/officeDocument/2006/relationships/hyperlink" Target="https://podminky.urs.cz/item/CS_URS_2022_01/767651851" TargetMode="External"/><Relationship Id="rId128" Type="http://schemas.openxmlformats.org/officeDocument/2006/relationships/hyperlink" Target="https://podminky.urs.cz/item/CS_URS_2022_01/767834112" TargetMode="External"/><Relationship Id="rId5" Type="http://schemas.openxmlformats.org/officeDocument/2006/relationships/hyperlink" Target="https://podminky.urs.cz/item/CS_URS_2022_01/132351101" TargetMode="External"/><Relationship Id="rId90" Type="http://schemas.openxmlformats.org/officeDocument/2006/relationships/hyperlink" Target="https://podminky.urs.cz/item/CS_URS_2022_01/721242115" TargetMode="External"/><Relationship Id="rId95" Type="http://schemas.openxmlformats.org/officeDocument/2006/relationships/hyperlink" Target="https://podminky.urs.cz/item/CS_URS_2022_01/751398025" TargetMode="External"/><Relationship Id="rId22" Type="http://schemas.openxmlformats.org/officeDocument/2006/relationships/hyperlink" Target="https://podminky.urs.cz/item/CS_URS_2022_01/342151113" TargetMode="External"/><Relationship Id="rId27" Type="http://schemas.openxmlformats.org/officeDocument/2006/relationships/hyperlink" Target="https://podminky.urs.cz/item/CS_URS_2022_01/564851011" TargetMode="External"/><Relationship Id="rId43" Type="http://schemas.openxmlformats.org/officeDocument/2006/relationships/hyperlink" Target="https://podminky.urs.cz/item/CS_URS_2022_01/871365241" TargetMode="External"/><Relationship Id="rId48" Type="http://schemas.openxmlformats.org/officeDocument/2006/relationships/hyperlink" Target="https://podminky.urs.cz/item/CS_URS_2022_01/941111131" TargetMode="External"/><Relationship Id="rId64" Type="http://schemas.openxmlformats.org/officeDocument/2006/relationships/hyperlink" Target="https://podminky.urs.cz/item/CS_URS_2022_01/997013113" TargetMode="External"/><Relationship Id="rId69" Type="http://schemas.openxmlformats.org/officeDocument/2006/relationships/hyperlink" Target="https://podminky.urs.cz/item/CS_URS_2022_01/997013814" TargetMode="External"/><Relationship Id="rId113" Type="http://schemas.openxmlformats.org/officeDocument/2006/relationships/hyperlink" Target="https://podminky.urs.cz/item/CS_URS_2022_01/766660451" TargetMode="External"/><Relationship Id="rId118" Type="http://schemas.openxmlformats.org/officeDocument/2006/relationships/hyperlink" Target="https://podminky.urs.cz/item/CS_URS_2022_01/767391231" TargetMode="External"/><Relationship Id="rId80" Type="http://schemas.openxmlformats.org/officeDocument/2006/relationships/hyperlink" Target="https://podminky.urs.cz/item/CS_URS_2022_01/712363384" TargetMode="External"/><Relationship Id="rId85" Type="http://schemas.openxmlformats.org/officeDocument/2006/relationships/hyperlink" Target="https://podminky.urs.cz/item/CS_URS_2022_01/713121121" TargetMode="External"/><Relationship Id="rId12" Type="http://schemas.openxmlformats.org/officeDocument/2006/relationships/hyperlink" Target="https://podminky.urs.cz/item/CS_URS_2022_01/181951112" TargetMode="External"/><Relationship Id="rId17" Type="http://schemas.openxmlformats.org/officeDocument/2006/relationships/hyperlink" Target="https://podminky.urs.cz/item/CS_URS_2022_01/275321511" TargetMode="External"/><Relationship Id="rId33" Type="http://schemas.openxmlformats.org/officeDocument/2006/relationships/hyperlink" Target="https://podminky.urs.cz/item/CS_URS_2022_01/631351101" TargetMode="External"/><Relationship Id="rId38" Type="http://schemas.openxmlformats.org/officeDocument/2006/relationships/hyperlink" Target="https://podminky.urs.cz/item/CS_URS_2022_01/634911123" TargetMode="External"/><Relationship Id="rId59" Type="http://schemas.openxmlformats.org/officeDocument/2006/relationships/hyperlink" Target="https://podminky.urs.cz/item/CS_URS_2022_01/953943212" TargetMode="External"/><Relationship Id="rId103" Type="http://schemas.openxmlformats.org/officeDocument/2006/relationships/hyperlink" Target="https://podminky.urs.cz/item/CS_URS_2022_01/764212635" TargetMode="External"/><Relationship Id="rId108" Type="http://schemas.openxmlformats.org/officeDocument/2006/relationships/hyperlink" Target="https://podminky.urs.cz/item/CS_URS_2022_01/764511603" TargetMode="External"/><Relationship Id="rId124" Type="http://schemas.openxmlformats.org/officeDocument/2006/relationships/hyperlink" Target="https://podminky.urs.cz/item/CS_URS_2022_01/767661502" TargetMode="External"/><Relationship Id="rId129" Type="http://schemas.openxmlformats.org/officeDocument/2006/relationships/hyperlink" Target="https://podminky.urs.cz/item/CS_URS_2022_01/767881118" TargetMode="External"/><Relationship Id="rId54" Type="http://schemas.openxmlformats.org/officeDocument/2006/relationships/hyperlink" Target="https://podminky.urs.cz/item/CS_URS_2022_01/943211112" TargetMode="External"/><Relationship Id="rId70" Type="http://schemas.openxmlformats.org/officeDocument/2006/relationships/hyperlink" Target="https://podminky.urs.cz/item/CS_URS_2022_01/997221645" TargetMode="External"/><Relationship Id="rId75" Type="http://schemas.openxmlformats.org/officeDocument/2006/relationships/hyperlink" Target="https://podminky.urs.cz/item/CS_URS_2022_01/711491172" TargetMode="External"/><Relationship Id="rId91" Type="http://schemas.openxmlformats.org/officeDocument/2006/relationships/hyperlink" Target="https://podminky.urs.cz/item/CS_URS_2022_01/998721203" TargetMode="External"/><Relationship Id="rId96" Type="http://schemas.openxmlformats.org/officeDocument/2006/relationships/hyperlink" Target="https://podminky.urs.cz/item/CS_URS_2022_01/998751202" TargetMode="External"/><Relationship Id="rId1" Type="http://schemas.openxmlformats.org/officeDocument/2006/relationships/hyperlink" Target="https://podminky.urs.cz/item/CS_URS_2022_01/113107172" TargetMode="External"/><Relationship Id="rId6" Type="http://schemas.openxmlformats.org/officeDocument/2006/relationships/hyperlink" Target="https://podminky.urs.cz/item/CS_URS_2022_01/132351102" TargetMode="External"/><Relationship Id="rId23" Type="http://schemas.openxmlformats.org/officeDocument/2006/relationships/hyperlink" Target="https://podminky.urs.cz/item/CS_URS_2022_01/389361001" TargetMode="External"/><Relationship Id="rId28" Type="http://schemas.openxmlformats.org/officeDocument/2006/relationships/hyperlink" Target="https://podminky.urs.cz/item/CS_URS_2022_01/596211130" TargetMode="External"/><Relationship Id="rId49" Type="http://schemas.openxmlformats.org/officeDocument/2006/relationships/hyperlink" Target="https://podminky.urs.cz/item/CS_URS_2022_01/941111231" TargetMode="External"/><Relationship Id="rId114" Type="http://schemas.openxmlformats.org/officeDocument/2006/relationships/hyperlink" Target="https://podminky.urs.cz/item/CS_URS_2022_01/998766203" TargetMode="External"/><Relationship Id="rId119" Type="http://schemas.openxmlformats.org/officeDocument/2006/relationships/hyperlink" Target="https://podminky.urs.cz/item/CS_URS_2022_01/767391235" TargetMode="External"/><Relationship Id="rId44" Type="http://schemas.openxmlformats.org/officeDocument/2006/relationships/hyperlink" Target="https://podminky.urs.cz/item/CS_URS_2022_01/877365221" TargetMode="External"/><Relationship Id="rId60" Type="http://schemas.openxmlformats.org/officeDocument/2006/relationships/hyperlink" Target="https://podminky.urs.cz/item/CS_URS_2022_01/953961214" TargetMode="External"/><Relationship Id="rId65" Type="http://schemas.openxmlformats.org/officeDocument/2006/relationships/hyperlink" Target="https://podminky.urs.cz/item/CS_URS_2022_01/997013219" TargetMode="External"/><Relationship Id="rId81" Type="http://schemas.openxmlformats.org/officeDocument/2006/relationships/hyperlink" Target="https://podminky.urs.cz/item/CS_URS_2022_01/712363413" TargetMode="External"/><Relationship Id="rId86" Type="http://schemas.openxmlformats.org/officeDocument/2006/relationships/hyperlink" Target="https://podminky.urs.cz/item/CS_URS_2022_01/713191132" TargetMode="External"/><Relationship Id="rId130" Type="http://schemas.openxmlformats.org/officeDocument/2006/relationships/hyperlink" Target="https://podminky.urs.cz/item/CS_URS_2022_01/767995116" TargetMode="External"/><Relationship Id="rId13" Type="http://schemas.openxmlformats.org/officeDocument/2006/relationships/hyperlink" Target="https://podminky.urs.cz/item/CS_URS_2022_01/274321511" TargetMode="External"/><Relationship Id="rId18" Type="http://schemas.openxmlformats.org/officeDocument/2006/relationships/hyperlink" Target="https://podminky.urs.cz/item/CS_URS_2022_01/275351121" TargetMode="External"/><Relationship Id="rId39" Type="http://schemas.openxmlformats.org/officeDocument/2006/relationships/hyperlink" Target="https://podminky.urs.cz/item/CS_URS_2022_01/635111215" TargetMode="External"/><Relationship Id="rId109" Type="http://schemas.openxmlformats.org/officeDocument/2006/relationships/hyperlink" Target="https://podminky.urs.cz/item/CS_URS_2022_01/764511644" TargetMode="External"/><Relationship Id="rId34" Type="http://schemas.openxmlformats.org/officeDocument/2006/relationships/hyperlink" Target="https://podminky.urs.cz/item/CS_URS_2022_01/631351102" TargetMode="External"/><Relationship Id="rId50" Type="http://schemas.openxmlformats.org/officeDocument/2006/relationships/hyperlink" Target="https://podminky.urs.cz/item/CS_URS_2022_01/941111831" TargetMode="External"/><Relationship Id="rId55" Type="http://schemas.openxmlformats.org/officeDocument/2006/relationships/hyperlink" Target="https://podminky.urs.cz/item/CS_URS_2022_01/943211212" TargetMode="External"/><Relationship Id="rId76" Type="http://schemas.openxmlformats.org/officeDocument/2006/relationships/hyperlink" Target="https://podminky.urs.cz/item/CS_URS_2022_01/711491271" TargetMode="External"/><Relationship Id="rId97" Type="http://schemas.openxmlformats.org/officeDocument/2006/relationships/hyperlink" Target="https://podminky.urs.cz/item/CS_URS_2022_01/762341275" TargetMode="External"/><Relationship Id="rId104" Type="http://schemas.openxmlformats.org/officeDocument/2006/relationships/hyperlink" Target="https://podminky.urs.cz/item/CS_URS_2022_01/764212663" TargetMode="External"/><Relationship Id="rId120" Type="http://schemas.openxmlformats.org/officeDocument/2006/relationships/hyperlink" Target="https://podminky.urs.cz/item/CS_URS_2022_01/767391237" TargetMode="External"/><Relationship Id="rId125" Type="http://schemas.openxmlformats.org/officeDocument/2006/relationships/hyperlink" Target="https://podminky.urs.cz/item/CS_URS_2022_01/767832111" TargetMode="External"/><Relationship Id="rId7" Type="http://schemas.openxmlformats.org/officeDocument/2006/relationships/hyperlink" Target="https://podminky.urs.cz/item/CS_URS_2022_01/162751117" TargetMode="External"/><Relationship Id="rId71" Type="http://schemas.openxmlformats.org/officeDocument/2006/relationships/hyperlink" Target="https://podminky.urs.cz/item/CS_URS_2022_01/998014211" TargetMode="External"/><Relationship Id="rId92" Type="http://schemas.openxmlformats.org/officeDocument/2006/relationships/hyperlink" Target="https://podminky.urs.cz/item/CS_URS_2022_01/722259104" TargetMode="External"/><Relationship Id="rId2" Type="http://schemas.openxmlformats.org/officeDocument/2006/relationships/hyperlink" Target="https://podminky.urs.cz/item/CS_URS_2022_01/113107182" TargetMode="External"/><Relationship Id="rId29" Type="http://schemas.openxmlformats.org/officeDocument/2006/relationships/hyperlink" Target="https://podminky.urs.cz/item/CS_URS_2022_01/631311115" TargetMode="External"/><Relationship Id="rId24" Type="http://schemas.openxmlformats.org/officeDocument/2006/relationships/hyperlink" Target="https://podminky.urs.cz/item/CS_URS_2022_01/389381001" TargetMode="External"/><Relationship Id="rId40" Type="http://schemas.openxmlformats.org/officeDocument/2006/relationships/hyperlink" Target="https://podminky.urs.cz/item/CS_URS_2022_01/637211122" TargetMode="External"/><Relationship Id="rId45" Type="http://schemas.openxmlformats.org/officeDocument/2006/relationships/hyperlink" Target="https://podminky.urs.cz/item/CS_URS_2022_01/916231213" TargetMode="External"/><Relationship Id="rId66" Type="http://schemas.openxmlformats.org/officeDocument/2006/relationships/hyperlink" Target="https://podminky.urs.cz/item/CS_URS_2022_01/997013501" TargetMode="External"/><Relationship Id="rId87" Type="http://schemas.openxmlformats.org/officeDocument/2006/relationships/hyperlink" Target="https://podminky.urs.cz/item/CS_URS_2022_01/713191134" TargetMode="External"/><Relationship Id="rId110" Type="http://schemas.openxmlformats.org/officeDocument/2006/relationships/hyperlink" Target="https://podminky.urs.cz/item/CS_URS_2022_01/764518623" TargetMode="External"/><Relationship Id="rId115" Type="http://schemas.openxmlformats.org/officeDocument/2006/relationships/hyperlink" Target="https://podminky.urs.cz/item/CS_URS_2022_01/767131111" TargetMode="External"/><Relationship Id="rId131" Type="http://schemas.openxmlformats.org/officeDocument/2006/relationships/hyperlink" Target="https://podminky.urs.cz/item/CS_URS_2022_01/998767203" TargetMode="External"/><Relationship Id="rId61" Type="http://schemas.openxmlformats.org/officeDocument/2006/relationships/hyperlink" Target="https://podminky.urs.cz/item/CS_URS_2022_01/953965135" TargetMode="External"/><Relationship Id="rId82" Type="http://schemas.openxmlformats.org/officeDocument/2006/relationships/hyperlink" Target="https://podminky.urs.cz/item/CS_URS_2022_01/712363683" TargetMode="External"/><Relationship Id="rId19" Type="http://schemas.openxmlformats.org/officeDocument/2006/relationships/hyperlink" Target="https://podminky.urs.cz/item/CS_URS_2022_01/275351122" TargetMode="External"/><Relationship Id="rId14" Type="http://schemas.openxmlformats.org/officeDocument/2006/relationships/hyperlink" Target="https://podminky.urs.cz/item/CS_URS_2022_01/274351121" TargetMode="External"/><Relationship Id="rId30" Type="http://schemas.openxmlformats.org/officeDocument/2006/relationships/hyperlink" Target="https://podminky.urs.cz/item/CS_URS_2022_01/631311135" TargetMode="External"/><Relationship Id="rId35" Type="http://schemas.openxmlformats.org/officeDocument/2006/relationships/hyperlink" Target="https://podminky.urs.cz/item/CS_URS_2022_01/631362021" TargetMode="External"/><Relationship Id="rId56" Type="http://schemas.openxmlformats.org/officeDocument/2006/relationships/hyperlink" Target="https://podminky.urs.cz/item/CS_URS_2022_01/943211812" TargetMode="External"/><Relationship Id="rId77" Type="http://schemas.openxmlformats.org/officeDocument/2006/relationships/hyperlink" Target="https://podminky.urs.cz/item/CS_URS_2022_01/711491272" TargetMode="External"/><Relationship Id="rId100" Type="http://schemas.openxmlformats.org/officeDocument/2006/relationships/hyperlink" Target="https://podminky.urs.cz/item/CS_URS_2022_01/764011624" TargetMode="External"/><Relationship Id="rId105" Type="http://schemas.openxmlformats.org/officeDocument/2006/relationships/hyperlink" Target="https://podminky.urs.cz/item/CS_URS_2022_01/764216449" TargetMode="External"/><Relationship Id="rId126" Type="http://schemas.openxmlformats.org/officeDocument/2006/relationships/hyperlink" Target="https://podminky.urs.cz/item/CS_URS_2022_01/767832122" TargetMode="External"/><Relationship Id="rId8" Type="http://schemas.openxmlformats.org/officeDocument/2006/relationships/hyperlink" Target="https://podminky.urs.cz/item/CS_URS_2022_01/171201221" TargetMode="External"/><Relationship Id="rId51" Type="http://schemas.openxmlformats.org/officeDocument/2006/relationships/hyperlink" Target="https://podminky.urs.cz/item/CS_URS_2022_01/941112132" TargetMode="External"/><Relationship Id="rId72" Type="http://schemas.openxmlformats.org/officeDocument/2006/relationships/hyperlink" Target="https://podminky.urs.cz/item/CS_URS_2022_01/711471051" TargetMode="External"/><Relationship Id="rId93" Type="http://schemas.openxmlformats.org/officeDocument/2006/relationships/hyperlink" Target="https://podminky.urs.cz/item/CS_URS_2022_01/998722203" TargetMode="External"/><Relationship Id="rId98" Type="http://schemas.openxmlformats.org/officeDocument/2006/relationships/hyperlink" Target="https://podminky.urs.cz/item/CS_URS_2022_01/762395000" TargetMode="External"/><Relationship Id="rId121" Type="http://schemas.openxmlformats.org/officeDocument/2006/relationships/hyperlink" Target="https://podminky.urs.cz/item/CS_URS_2022_01/767590120" TargetMode="External"/><Relationship Id="rId3" Type="http://schemas.openxmlformats.org/officeDocument/2006/relationships/hyperlink" Target="https://podminky.urs.cz/item/CS_URS_2022_01/122251106" TargetMode="External"/><Relationship Id="rId25" Type="http://schemas.openxmlformats.org/officeDocument/2006/relationships/hyperlink" Target="https://podminky.urs.cz/item/CS_URS_2022_01/444151113" TargetMode="External"/><Relationship Id="rId46" Type="http://schemas.openxmlformats.org/officeDocument/2006/relationships/hyperlink" Target="https://podminky.urs.cz/item/CS_URS_2022_01/916991121" TargetMode="External"/><Relationship Id="rId67" Type="http://schemas.openxmlformats.org/officeDocument/2006/relationships/hyperlink" Target="https://podminky.urs.cz/item/CS_URS_2022_01/997013509" TargetMode="External"/><Relationship Id="rId116" Type="http://schemas.openxmlformats.org/officeDocument/2006/relationships/hyperlink" Target="https://podminky.urs.cz/item/CS_URS_2022_01/767391112" TargetMode="External"/><Relationship Id="rId20" Type="http://schemas.openxmlformats.org/officeDocument/2006/relationships/hyperlink" Target="https://podminky.urs.cz/item/CS_URS_2022_01/275361821" TargetMode="External"/><Relationship Id="rId41" Type="http://schemas.openxmlformats.org/officeDocument/2006/relationships/hyperlink" Target="https://podminky.urs.cz/item/CS_URS_2022_01/871275211" TargetMode="External"/><Relationship Id="rId62" Type="http://schemas.openxmlformats.org/officeDocument/2006/relationships/hyperlink" Target="https://podminky.urs.cz/item/CS_URS_2022_01/966072111" TargetMode="External"/><Relationship Id="rId83" Type="http://schemas.openxmlformats.org/officeDocument/2006/relationships/hyperlink" Target="https://podminky.urs.cz/item/CS_URS_2022_01/712391171" TargetMode="External"/><Relationship Id="rId88" Type="http://schemas.openxmlformats.org/officeDocument/2006/relationships/hyperlink" Target="https://podminky.urs.cz/item/CS_URS_2022_01/998713203" TargetMode="External"/><Relationship Id="rId111" Type="http://schemas.openxmlformats.org/officeDocument/2006/relationships/hyperlink" Target="https://podminky.urs.cz/item/CS_URS_2022_01/998764203" TargetMode="External"/><Relationship Id="rId132" Type="http://schemas.openxmlformats.org/officeDocument/2006/relationships/drawing" Target="../drawings/drawing2.xml"/><Relationship Id="rId15" Type="http://schemas.openxmlformats.org/officeDocument/2006/relationships/hyperlink" Target="https://podminky.urs.cz/item/CS_URS_2022_01/274351122" TargetMode="External"/><Relationship Id="rId36" Type="http://schemas.openxmlformats.org/officeDocument/2006/relationships/hyperlink" Target="https://podminky.urs.cz/item/CS_URS_2022_01/633131112" TargetMode="External"/><Relationship Id="rId57" Type="http://schemas.openxmlformats.org/officeDocument/2006/relationships/hyperlink" Target="https://podminky.urs.cz/item/CS_URS_2022_01/953312125" TargetMode="External"/><Relationship Id="rId106" Type="http://schemas.openxmlformats.org/officeDocument/2006/relationships/hyperlink" Target="https://podminky.urs.cz/item/CS_URS_2022_01/764311605" TargetMode="External"/><Relationship Id="rId127" Type="http://schemas.openxmlformats.org/officeDocument/2006/relationships/hyperlink" Target="https://podminky.urs.cz/item/CS_URS_2022_01/767832801" TargetMode="External"/><Relationship Id="rId10" Type="http://schemas.openxmlformats.org/officeDocument/2006/relationships/hyperlink" Target="https://podminky.urs.cz/item/CS_URS_2022_01/174151101" TargetMode="External"/><Relationship Id="rId31" Type="http://schemas.openxmlformats.org/officeDocument/2006/relationships/hyperlink" Target="https://podminky.urs.cz/item/CS_URS_2022_01/631319175" TargetMode="External"/><Relationship Id="rId52" Type="http://schemas.openxmlformats.org/officeDocument/2006/relationships/hyperlink" Target="https://podminky.urs.cz/item/CS_URS_2022_01/941112232" TargetMode="External"/><Relationship Id="rId73" Type="http://schemas.openxmlformats.org/officeDocument/2006/relationships/hyperlink" Target="https://podminky.urs.cz/item/CS_URS_2022_01/711472051" TargetMode="External"/><Relationship Id="rId78" Type="http://schemas.openxmlformats.org/officeDocument/2006/relationships/hyperlink" Target="https://podminky.urs.cz/item/CS_URS_2022_01/711494002" TargetMode="External"/><Relationship Id="rId94" Type="http://schemas.openxmlformats.org/officeDocument/2006/relationships/hyperlink" Target="https://podminky.urs.cz/item/CS_URS_2022_01/751398022" TargetMode="External"/><Relationship Id="rId99" Type="http://schemas.openxmlformats.org/officeDocument/2006/relationships/hyperlink" Target="https://podminky.urs.cz/item/CS_URS_2022_01/998762203" TargetMode="External"/><Relationship Id="rId101" Type="http://schemas.openxmlformats.org/officeDocument/2006/relationships/hyperlink" Target="https://podminky.urs.cz/item/CS_URS_2022_01/764203156" TargetMode="External"/><Relationship Id="rId122" Type="http://schemas.openxmlformats.org/officeDocument/2006/relationships/hyperlink" Target="https://podminky.urs.cz/item/CS_URS_2022_01/767640111" TargetMode="External"/><Relationship Id="rId4" Type="http://schemas.openxmlformats.org/officeDocument/2006/relationships/hyperlink" Target="https://podminky.urs.cz/item/CS_URS_2022_01/131351100" TargetMode="External"/><Relationship Id="rId9" Type="http://schemas.openxmlformats.org/officeDocument/2006/relationships/hyperlink" Target="https://podminky.urs.cz/item/CS_URS_2022_01/171251201" TargetMode="External"/><Relationship Id="rId26" Type="http://schemas.openxmlformats.org/officeDocument/2006/relationships/hyperlink" Target="https://podminky.urs.cz/item/CS_URS_2022_01/451573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722232064" TargetMode="External"/><Relationship Id="rId13" Type="http://schemas.openxmlformats.org/officeDocument/2006/relationships/hyperlink" Target="https://podminky.urs.cz/item/CS_URS_2022_01/998722202" TargetMode="External"/><Relationship Id="rId3" Type="http://schemas.openxmlformats.org/officeDocument/2006/relationships/hyperlink" Target="https://podminky.urs.cz/item/CS_URS_2022_01/998713202" TargetMode="External"/><Relationship Id="rId7" Type="http://schemas.openxmlformats.org/officeDocument/2006/relationships/hyperlink" Target="https://podminky.urs.cz/item/CS_URS_2022_01/722190901" TargetMode="External"/><Relationship Id="rId12" Type="http://schemas.openxmlformats.org/officeDocument/2006/relationships/hyperlink" Target="https://podminky.urs.cz/item/CS_URS_2022_01/722290234" TargetMode="External"/><Relationship Id="rId2" Type="http://schemas.openxmlformats.org/officeDocument/2006/relationships/hyperlink" Target="https://podminky.urs.cz/item/CS_URS_2022_01/713463111" TargetMode="External"/><Relationship Id="rId1" Type="http://schemas.openxmlformats.org/officeDocument/2006/relationships/hyperlink" Target="https://podminky.urs.cz/item/CS_URS_2022_01/741122211" TargetMode="External"/><Relationship Id="rId6" Type="http://schemas.openxmlformats.org/officeDocument/2006/relationships/hyperlink" Target="https://podminky.urs.cz/item/CS_URS_2022_01/722190401" TargetMode="External"/><Relationship Id="rId11" Type="http://schemas.openxmlformats.org/officeDocument/2006/relationships/hyperlink" Target="https://podminky.urs.cz/item/CS_URS_2022_01/722290226" TargetMode="External"/><Relationship Id="rId5" Type="http://schemas.openxmlformats.org/officeDocument/2006/relationships/hyperlink" Target="https://podminky.urs.cz/item/CS_URS_2022_01/722131914" TargetMode="External"/><Relationship Id="rId10" Type="http://schemas.openxmlformats.org/officeDocument/2006/relationships/hyperlink" Target="https://podminky.urs.cz/item/CS_URS_2022_01/722250133" TargetMode="External"/><Relationship Id="rId4" Type="http://schemas.openxmlformats.org/officeDocument/2006/relationships/hyperlink" Target="https://podminky.urs.cz/item/CS_URS_2022_01/722130234" TargetMode="External"/><Relationship Id="rId9" Type="http://schemas.openxmlformats.org/officeDocument/2006/relationships/hyperlink" Target="https://podminky.urs.cz/item/CS_URS_2022_01/722250101" TargetMode="External"/><Relationship Id="rId1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6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S2" s="18" t="s">
        <v>6</v>
      </c>
      <c r="BT2" s="18" t="s">
        <v>7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ht="12" customHeight="1">
      <c r="B5" s="21"/>
      <c r="D5" s="25" t="s">
        <v>13</v>
      </c>
      <c r="K5" s="284" t="s">
        <v>14</v>
      </c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R5" s="21"/>
      <c r="BE5" s="281" t="s">
        <v>15</v>
      </c>
      <c r="BS5" s="18" t="s">
        <v>6</v>
      </c>
    </row>
    <row r="6" spans="1:74" ht="36.950000000000003" customHeight="1">
      <c r="B6" s="21"/>
      <c r="D6" s="27" t="s">
        <v>16</v>
      </c>
      <c r="K6" s="286" t="s">
        <v>17</v>
      </c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R6" s="21"/>
      <c r="BE6" s="282"/>
      <c r="BS6" s="18" t="s">
        <v>6</v>
      </c>
    </row>
    <row r="7" spans="1:74" ht="12" customHeight="1">
      <c r="B7" s="21"/>
      <c r="D7" s="28" t="s">
        <v>18</v>
      </c>
      <c r="K7" s="26" t="s">
        <v>19</v>
      </c>
      <c r="AK7" s="28" t="s">
        <v>20</v>
      </c>
      <c r="AN7" s="26" t="s">
        <v>19</v>
      </c>
      <c r="AR7" s="21"/>
      <c r="BE7" s="282"/>
      <c r="BS7" s="18" t="s">
        <v>6</v>
      </c>
    </row>
    <row r="8" spans="1:74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282"/>
      <c r="BS8" s="18" t="s">
        <v>6</v>
      </c>
    </row>
    <row r="9" spans="1:74" ht="14.45" customHeight="1">
      <c r="B9" s="21"/>
      <c r="AR9" s="21"/>
      <c r="BE9" s="282"/>
      <c r="BS9" s="18" t="s">
        <v>6</v>
      </c>
    </row>
    <row r="10" spans="1:74" ht="12" customHeight="1">
      <c r="B10" s="21"/>
      <c r="D10" s="28" t="s">
        <v>25</v>
      </c>
      <c r="AK10" s="28" t="s">
        <v>26</v>
      </c>
      <c r="AN10" s="26" t="s">
        <v>19</v>
      </c>
      <c r="AR10" s="21"/>
      <c r="BE10" s="282"/>
      <c r="BS10" s="18" t="s">
        <v>6</v>
      </c>
    </row>
    <row r="11" spans="1:74" ht="18.399999999999999" customHeight="1">
      <c r="B11" s="21"/>
      <c r="E11" s="26" t="s">
        <v>22</v>
      </c>
      <c r="AK11" s="28" t="s">
        <v>27</v>
      </c>
      <c r="AN11" s="26" t="s">
        <v>19</v>
      </c>
      <c r="AR11" s="21"/>
      <c r="BE11" s="282"/>
      <c r="BS11" s="18" t="s">
        <v>6</v>
      </c>
    </row>
    <row r="12" spans="1:74" ht="6.95" customHeight="1">
      <c r="B12" s="21"/>
      <c r="AR12" s="21"/>
      <c r="BE12" s="282"/>
      <c r="BS12" s="18" t="s">
        <v>6</v>
      </c>
    </row>
    <row r="13" spans="1:74" ht="12" customHeight="1">
      <c r="B13" s="21"/>
      <c r="D13" s="28" t="s">
        <v>28</v>
      </c>
      <c r="AK13" s="28" t="s">
        <v>26</v>
      </c>
      <c r="AN13" s="30" t="s">
        <v>29</v>
      </c>
      <c r="AR13" s="21"/>
      <c r="BE13" s="282"/>
      <c r="BS13" s="18" t="s">
        <v>6</v>
      </c>
    </row>
    <row r="14" spans="1:74" ht="12.75">
      <c r="B14" s="21"/>
      <c r="E14" s="287" t="s">
        <v>29</v>
      </c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" t="s">
        <v>27</v>
      </c>
      <c r="AN14" s="30" t="s">
        <v>29</v>
      </c>
      <c r="AR14" s="21"/>
      <c r="BE14" s="282"/>
      <c r="BS14" s="18" t="s">
        <v>6</v>
      </c>
    </row>
    <row r="15" spans="1:74" ht="6.95" customHeight="1">
      <c r="B15" s="21"/>
      <c r="AR15" s="21"/>
      <c r="BE15" s="282"/>
      <c r="BS15" s="18" t="s">
        <v>4</v>
      </c>
    </row>
    <row r="16" spans="1:74" ht="12" customHeight="1">
      <c r="B16" s="21"/>
      <c r="D16" s="28" t="s">
        <v>30</v>
      </c>
      <c r="AK16" s="28" t="s">
        <v>26</v>
      </c>
      <c r="AN16" s="26" t="s">
        <v>19</v>
      </c>
      <c r="AR16" s="21"/>
      <c r="BE16" s="282"/>
      <c r="BS16" s="18" t="s">
        <v>4</v>
      </c>
    </row>
    <row r="17" spans="2:71" ht="18.399999999999999" customHeight="1">
      <c r="B17" s="21"/>
      <c r="E17" s="26" t="s">
        <v>22</v>
      </c>
      <c r="AK17" s="28" t="s">
        <v>27</v>
      </c>
      <c r="AN17" s="26" t="s">
        <v>19</v>
      </c>
      <c r="AR17" s="21"/>
      <c r="BE17" s="282"/>
      <c r="BS17" s="18" t="s">
        <v>31</v>
      </c>
    </row>
    <row r="18" spans="2:71" ht="6.95" customHeight="1">
      <c r="B18" s="21"/>
      <c r="AR18" s="21"/>
      <c r="BE18" s="282"/>
      <c r="BS18" s="18" t="s">
        <v>6</v>
      </c>
    </row>
    <row r="19" spans="2:71" ht="12" customHeight="1">
      <c r="B19" s="21"/>
      <c r="D19" s="28" t="s">
        <v>32</v>
      </c>
      <c r="AK19" s="28" t="s">
        <v>26</v>
      </c>
      <c r="AN19" s="26" t="s">
        <v>19</v>
      </c>
      <c r="AR19" s="21"/>
      <c r="BE19" s="282"/>
      <c r="BS19" s="18" t="s">
        <v>6</v>
      </c>
    </row>
    <row r="20" spans="2:71" ht="18.399999999999999" customHeight="1">
      <c r="B20" s="21"/>
      <c r="E20" s="26" t="s">
        <v>22</v>
      </c>
      <c r="AK20" s="28" t="s">
        <v>27</v>
      </c>
      <c r="AN20" s="26" t="s">
        <v>19</v>
      </c>
      <c r="AR20" s="21"/>
      <c r="BE20" s="282"/>
      <c r="BS20" s="18" t="s">
        <v>4</v>
      </c>
    </row>
    <row r="21" spans="2:71" ht="6.95" customHeight="1">
      <c r="B21" s="21"/>
      <c r="AR21" s="21"/>
      <c r="BE21" s="282"/>
    </row>
    <row r="22" spans="2:71" ht="12" customHeight="1">
      <c r="B22" s="21"/>
      <c r="D22" s="28" t="s">
        <v>33</v>
      </c>
      <c r="AR22" s="21"/>
      <c r="BE22" s="282"/>
    </row>
    <row r="23" spans="2:71" ht="47.25" customHeight="1">
      <c r="B23" s="21"/>
      <c r="E23" s="289" t="s">
        <v>34</v>
      </c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R23" s="21"/>
      <c r="BE23" s="282"/>
    </row>
    <row r="24" spans="2:71" ht="6.95" customHeight="1">
      <c r="B24" s="21"/>
      <c r="AR24" s="21"/>
      <c r="BE24" s="282"/>
    </row>
    <row r="25" spans="2:7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82"/>
    </row>
    <row r="26" spans="2:71" s="1" customFormat="1" ht="25.9" customHeight="1">
      <c r="B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90">
        <f>ROUND(AG54,2)</f>
        <v>0</v>
      </c>
      <c r="AL26" s="291"/>
      <c r="AM26" s="291"/>
      <c r="AN26" s="291"/>
      <c r="AO26" s="291"/>
      <c r="AR26" s="33"/>
      <c r="BE26" s="282"/>
    </row>
    <row r="27" spans="2:71" s="1" customFormat="1" ht="6.95" customHeight="1">
      <c r="B27" s="33"/>
      <c r="AR27" s="33"/>
      <c r="BE27" s="282"/>
    </row>
    <row r="28" spans="2:71" s="1" customFormat="1" ht="12.75">
      <c r="B28" s="33"/>
      <c r="L28" s="292" t="s">
        <v>36</v>
      </c>
      <c r="M28" s="292"/>
      <c r="N28" s="292"/>
      <c r="O28" s="292"/>
      <c r="P28" s="292"/>
      <c r="W28" s="292" t="s">
        <v>37</v>
      </c>
      <c r="X28" s="292"/>
      <c r="Y28" s="292"/>
      <c r="Z28" s="292"/>
      <c r="AA28" s="292"/>
      <c r="AB28" s="292"/>
      <c r="AC28" s="292"/>
      <c r="AD28" s="292"/>
      <c r="AE28" s="292"/>
      <c r="AK28" s="292" t="s">
        <v>38</v>
      </c>
      <c r="AL28" s="292"/>
      <c r="AM28" s="292"/>
      <c r="AN28" s="292"/>
      <c r="AO28" s="292"/>
      <c r="AR28" s="33"/>
      <c r="BE28" s="282"/>
    </row>
    <row r="29" spans="2:71" s="2" customFormat="1" ht="14.45" customHeight="1">
      <c r="B29" s="37"/>
      <c r="D29" s="28" t="s">
        <v>39</v>
      </c>
      <c r="F29" s="28" t="s">
        <v>40</v>
      </c>
      <c r="L29" s="295">
        <v>0.21</v>
      </c>
      <c r="M29" s="294"/>
      <c r="N29" s="294"/>
      <c r="O29" s="294"/>
      <c r="P29" s="294"/>
      <c r="W29" s="293">
        <f>ROUND(AZ54, 2)</f>
        <v>0</v>
      </c>
      <c r="X29" s="294"/>
      <c r="Y29" s="294"/>
      <c r="Z29" s="294"/>
      <c r="AA29" s="294"/>
      <c r="AB29" s="294"/>
      <c r="AC29" s="294"/>
      <c r="AD29" s="294"/>
      <c r="AE29" s="294"/>
      <c r="AK29" s="293">
        <f>ROUND(AV54, 2)</f>
        <v>0</v>
      </c>
      <c r="AL29" s="294"/>
      <c r="AM29" s="294"/>
      <c r="AN29" s="294"/>
      <c r="AO29" s="294"/>
      <c r="AR29" s="37"/>
      <c r="BE29" s="283"/>
    </row>
    <row r="30" spans="2:71" s="2" customFormat="1" ht="14.45" customHeight="1">
      <c r="B30" s="37"/>
      <c r="F30" s="28" t="s">
        <v>41</v>
      </c>
      <c r="L30" s="295">
        <v>0.15</v>
      </c>
      <c r="M30" s="294"/>
      <c r="N30" s="294"/>
      <c r="O30" s="294"/>
      <c r="P30" s="294"/>
      <c r="W30" s="293">
        <f>ROUND(BA54, 2)</f>
        <v>0</v>
      </c>
      <c r="X30" s="294"/>
      <c r="Y30" s="294"/>
      <c r="Z30" s="294"/>
      <c r="AA30" s="294"/>
      <c r="AB30" s="294"/>
      <c r="AC30" s="294"/>
      <c r="AD30" s="294"/>
      <c r="AE30" s="294"/>
      <c r="AK30" s="293">
        <f>ROUND(AW54, 2)</f>
        <v>0</v>
      </c>
      <c r="AL30" s="294"/>
      <c r="AM30" s="294"/>
      <c r="AN30" s="294"/>
      <c r="AO30" s="294"/>
      <c r="AR30" s="37"/>
      <c r="BE30" s="283"/>
    </row>
    <row r="31" spans="2:71" s="2" customFormat="1" ht="14.45" hidden="1" customHeight="1">
      <c r="B31" s="37"/>
      <c r="F31" s="28" t="s">
        <v>42</v>
      </c>
      <c r="L31" s="295">
        <v>0.21</v>
      </c>
      <c r="M31" s="294"/>
      <c r="N31" s="294"/>
      <c r="O31" s="294"/>
      <c r="P31" s="294"/>
      <c r="W31" s="293">
        <f>ROUND(BB54, 2)</f>
        <v>0</v>
      </c>
      <c r="X31" s="294"/>
      <c r="Y31" s="294"/>
      <c r="Z31" s="294"/>
      <c r="AA31" s="294"/>
      <c r="AB31" s="294"/>
      <c r="AC31" s="294"/>
      <c r="AD31" s="294"/>
      <c r="AE31" s="294"/>
      <c r="AK31" s="293">
        <v>0</v>
      </c>
      <c r="AL31" s="294"/>
      <c r="AM31" s="294"/>
      <c r="AN31" s="294"/>
      <c r="AO31" s="294"/>
      <c r="AR31" s="37"/>
      <c r="BE31" s="283"/>
    </row>
    <row r="32" spans="2:71" s="2" customFormat="1" ht="14.45" hidden="1" customHeight="1">
      <c r="B32" s="37"/>
      <c r="F32" s="28" t="s">
        <v>43</v>
      </c>
      <c r="L32" s="295">
        <v>0.15</v>
      </c>
      <c r="M32" s="294"/>
      <c r="N32" s="294"/>
      <c r="O32" s="294"/>
      <c r="P32" s="294"/>
      <c r="W32" s="293">
        <f>ROUND(BC54, 2)</f>
        <v>0</v>
      </c>
      <c r="X32" s="294"/>
      <c r="Y32" s="294"/>
      <c r="Z32" s="294"/>
      <c r="AA32" s="294"/>
      <c r="AB32" s="294"/>
      <c r="AC32" s="294"/>
      <c r="AD32" s="294"/>
      <c r="AE32" s="294"/>
      <c r="AK32" s="293">
        <v>0</v>
      </c>
      <c r="AL32" s="294"/>
      <c r="AM32" s="294"/>
      <c r="AN32" s="294"/>
      <c r="AO32" s="294"/>
      <c r="AR32" s="37"/>
      <c r="BE32" s="283"/>
    </row>
    <row r="33" spans="2:44" s="2" customFormat="1" ht="14.45" hidden="1" customHeight="1">
      <c r="B33" s="37"/>
      <c r="F33" s="28" t="s">
        <v>44</v>
      </c>
      <c r="L33" s="295">
        <v>0</v>
      </c>
      <c r="M33" s="294"/>
      <c r="N33" s="294"/>
      <c r="O33" s="294"/>
      <c r="P33" s="294"/>
      <c r="W33" s="293">
        <f>ROUND(BD54, 2)</f>
        <v>0</v>
      </c>
      <c r="X33" s="294"/>
      <c r="Y33" s="294"/>
      <c r="Z33" s="294"/>
      <c r="AA33" s="294"/>
      <c r="AB33" s="294"/>
      <c r="AC33" s="294"/>
      <c r="AD33" s="294"/>
      <c r="AE33" s="294"/>
      <c r="AK33" s="293">
        <v>0</v>
      </c>
      <c r="AL33" s="294"/>
      <c r="AM33" s="294"/>
      <c r="AN33" s="294"/>
      <c r="AO33" s="294"/>
      <c r="AR33" s="37"/>
    </row>
    <row r="34" spans="2:44" s="1" customFormat="1" ht="6.95" customHeight="1">
      <c r="B34" s="33"/>
      <c r="AR34" s="33"/>
    </row>
    <row r="35" spans="2:44" s="1" customFormat="1" ht="25.9" customHeight="1">
      <c r="B35" s="33"/>
      <c r="C35" s="38"/>
      <c r="D35" s="39" t="s">
        <v>45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46</v>
      </c>
      <c r="U35" s="40"/>
      <c r="V35" s="40"/>
      <c r="W35" s="40"/>
      <c r="X35" s="299" t="s">
        <v>47</v>
      </c>
      <c r="Y35" s="297"/>
      <c r="Z35" s="297"/>
      <c r="AA35" s="297"/>
      <c r="AB35" s="297"/>
      <c r="AC35" s="40"/>
      <c r="AD35" s="40"/>
      <c r="AE35" s="40"/>
      <c r="AF35" s="40"/>
      <c r="AG35" s="40"/>
      <c r="AH35" s="40"/>
      <c r="AI35" s="40"/>
      <c r="AJ35" s="40"/>
      <c r="AK35" s="296">
        <f>SUM(AK26:AK33)</f>
        <v>0</v>
      </c>
      <c r="AL35" s="297"/>
      <c r="AM35" s="297"/>
      <c r="AN35" s="297"/>
      <c r="AO35" s="298"/>
      <c r="AP35" s="38"/>
      <c r="AQ35" s="38"/>
      <c r="AR35" s="33"/>
    </row>
    <row r="36" spans="2:44" s="1" customFormat="1" ht="6.95" customHeight="1">
      <c r="B36" s="33"/>
      <c r="AR36" s="33"/>
    </row>
    <row r="37" spans="2:44" s="1" customFormat="1" ht="6.9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33"/>
    </row>
    <row r="41" spans="2:44" s="1" customFormat="1" ht="6.95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33"/>
    </row>
    <row r="42" spans="2:44" s="1" customFormat="1" ht="24.95" customHeight="1">
      <c r="B42" s="33"/>
      <c r="C42" s="22" t="s">
        <v>48</v>
      </c>
      <c r="AR42" s="33"/>
    </row>
    <row r="43" spans="2:44" s="1" customFormat="1" ht="6.95" customHeight="1">
      <c r="B43" s="33"/>
      <c r="AR43" s="33"/>
    </row>
    <row r="44" spans="2:44" s="3" customFormat="1" ht="12" customHeight="1">
      <c r="B44" s="46"/>
      <c r="C44" s="28" t="s">
        <v>13</v>
      </c>
      <c r="L44" s="3" t="str">
        <f>K5</f>
        <v>22FBC021</v>
      </c>
      <c r="AR44" s="46"/>
    </row>
    <row r="45" spans="2:44" s="4" customFormat="1" ht="36.950000000000003" customHeight="1">
      <c r="B45" s="47"/>
      <c r="C45" s="48" t="s">
        <v>16</v>
      </c>
      <c r="L45" s="278" t="str">
        <f>K6</f>
        <v>Česká Lípa - přístavba komory C 10</v>
      </c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R45" s="47"/>
    </row>
    <row r="46" spans="2:44" s="1" customFormat="1" ht="6.95" customHeight="1">
      <c r="B46" s="33"/>
      <c r="AR46" s="33"/>
    </row>
    <row r="47" spans="2:44" s="1" customFormat="1" ht="12" customHeight="1">
      <c r="B47" s="33"/>
      <c r="C47" s="28" t="s">
        <v>21</v>
      </c>
      <c r="L47" s="49" t="str">
        <f>IF(K8="","",K8)</f>
        <v xml:space="preserve"> </v>
      </c>
      <c r="AI47" s="28" t="s">
        <v>23</v>
      </c>
      <c r="AM47" s="303" t="str">
        <f>IF(AN8= "","",AN8)</f>
        <v>25. 4. 2022</v>
      </c>
      <c r="AN47" s="303"/>
      <c r="AR47" s="33"/>
    </row>
    <row r="48" spans="2:44" s="1" customFormat="1" ht="6.95" customHeight="1">
      <c r="B48" s="33"/>
      <c r="AR48" s="33"/>
    </row>
    <row r="49" spans="1:91" s="1" customFormat="1" ht="15.2" customHeight="1">
      <c r="B49" s="33"/>
      <c r="C49" s="28" t="s">
        <v>25</v>
      </c>
      <c r="L49" s="3" t="str">
        <f>IF(E11= "","",E11)</f>
        <v xml:space="preserve"> </v>
      </c>
      <c r="AI49" s="28" t="s">
        <v>30</v>
      </c>
      <c r="AM49" s="304" t="str">
        <f>IF(E17="","",E17)</f>
        <v xml:space="preserve"> </v>
      </c>
      <c r="AN49" s="305"/>
      <c r="AO49" s="305"/>
      <c r="AP49" s="305"/>
      <c r="AR49" s="33"/>
      <c r="AS49" s="306" t="s">
        <v>49</v>
      </c>
      <c r="AT49" s="307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5.2" customHeight="1">
      <c r="B50" s="33"/>
      <c r="C50" s="28" t="s">
        <v>28</v>
      </c>
      <c r="L50" s="3" t="str">
        <f>IF(E14= "Vyplň údaj","",E14)</f>
        <v/>
      </c>
      <c r="AI50" s="28" t="s">
        <v>32</v>
      </c>
      <c r="AM50" s="304" t="str">
        <f>IF(E20="","",E20)</f>
        <v xml:space="preserve"> </v>
      </c>
      <c r="AN50" s="305"/>
      <c r="AO50" s="305"/>
      <c r="AP50" s="305"/>
      <c r="AR50" s="33"/>
      <c r="AS50" s="308"/>
      <c r="AT50" s="309"/>
      <c r="BD50" s="54"/>
    </row>
    <row r="51" spans="1:91" s="1" customFormat="1" ht="10.9" customHeight="1">
      <c r="B51" s="33"/>
      <c r="AR51" s="33"/>
      <c r="AS51" s="308"/>
      <c r="AT51" s="309"/>
      <c r="BD51" s="54"/>
    </row>
    <row r="52" spans="1:91" s="1" customFormat="1" ht="29.25" customHeight="1">
      <c r="B52" s="33"/>
      <c r="C52" s="274" t="s">
        <v>50</v>
      </c>
      <c r="D52" s="275"/>
      <c r="E52" s="275"/>
      <c r="F52" s="275"/>
      <c r="G52" s="275"/>
      <c r="H52" s="55"/>
      <c r="I52" s="277" t="s">
        <v>51</v>
      </c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302" t="s">
        <v>52</v>
      </c>
      <c r="AH52" s="275"/>
      <c r="AI52" s="275"/>
      <c r="AJ52" s="275"/>
      <c r="AK52" s="275"/>
      <c r="AL52" s="275"/>
      <c r="AM52" s="275"/>
      <c r="AN52" s="277" t="s">
        <v>53</v>
      </c>
      <c r="AO52" s="275"/>
      <c r="AP52" s="275"/>
      <c r="AQ52" s="56" t="s">
        <v>54</v>
      </c>
      <c r="AR52" s="33"/>
      <c r="AS52" s="57" t="s">
        <v>55</v>
      </c>
      <c r="AT52" s="58" t="s">
        <v>56</v>
      </c>
      <c r="AU52" s="58" t="s">
        <v>57</v>
      </c>
      <c r="AV52" s="58" t="s">
        <v>58</v>
      </c>
      <c r="AW52" s="58" t="s">
        <v>59</v>
      </c>
      <c r="AX52" s="58" t="s">
        <v>60</v>
      </c>
      <c r="AY52" s="58" t="s">
        <v>61</v>
      </c>
      <c r="AZ52" s="58" t="s">
        <v>62</v>
      </c>
      <c r="BA52" s="58" t="s">
        <v>63</v>
      </c>
      <c r="BB52" s="58" t="s">
        <v>64</v>
      </c>
      <c r="BC52" s="58" t="s">
        <v>65</v>
      </c>
      <c r="BD52" s="59" t="s">
        <v>66</v>
      </c>
    </row>
    <row r="53" spans="1:91" s="1" customFormat="1" ht="10.9" customHeight="1">
      <c r="B53" s="33"/>
      <c r="AR53" s="33"/>
      <c r="AS53" s="6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2"/>
    </row>
    <row r="54" spans="1:91" s="5" customFormat="1" ht="32.450000000000003" customHeight="1">
      <c r="B54" s="61"/>
      <c r="C54" s="62" t="s">
        <v>67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280">
        <f>ROUND(SUM(AG55:AG64),2)</f>
        <v>0</v>
      </c>
      <c r="AH54" s="280"/>
      <c r="AI54" s="280"/>
      <c r="AJ54" s="280"/>
      <c r="AK54" s="280"/>
      <c r="AL54" s="280"/>
      <c r="AM54" s="280"/>
      <c r="AN54" s="310">
        <f t="shared" ref="AN54:AN64" si="0">SUM(AG54,AT54)</f>
        <v>0</v>
      </c>
      <c r="AO54" s="310"/>
      <c r="AP54" s="310"/>
      <c r="AQ54" s="65" t="s">
        <v>19</v>
      </c>
      <c r="AR54" s="61"/>
      <c r="AS54" s="66">
        <f>ROUND(SUM(AS55:AS64),2)</f>
        <v>0</v>
      </c>
      <c r="AT54" s="67">
        <f t="shared" ref="AT54:AT64" si="1">ROUND(SUM(AV54:AW54),2)</f>
        <v>0</v>
      </c>
      <c r="AU54" s="68">
        <f>ROUND(SUM(AU55:AU64),5)</f>
        <v>0</v>
      </c>
      <c r="AV54" s="67">
        <f>ROUND(AZ54*L29,2)</f>
        <v>0</v>
      </c>
      <c r="AW54" s="67">
        <f>ROUND(BA54*L30,2)</f>
        <v>0</v>
      </c>
      <c r="AX54" s="67">
        <f>ROUND(BB54*L29,2)</f>
        <v>0</v>
      </c>
      <c r="AY54" s="67">
        <f>ROUND(BC54*L30,2)</f>
        <v>0</v>
      </c>
      <c r="AZ54" s="67">
        <f>ROUND(SUM(AZ55:AZ64),2)</f>
        <v>0</v>
      </c>
      <c r="BA54" s="67">
        <f>ROUND(SUM(BA55:BA64),2)</f>
        <v>0</v>
      </c>
      <c r="BB54" s="67">
        <f>ROUND(SUM(BB55:BB64),2)</f>
        <v>0</v>
      </c>
      <c r="BC54" s="67">
        <f>ROUND(SUM(BC55:BC64),2)</f>
        <v>0</v>
      </c>
      <c r="BD54" s="69">
        <f>ROUND(SUM(BD55:BD64),2)</f>
        <v>0</v>
      </c>
      <c r="BS54" s="70" t="s">
        <v>68</v>
      </c>
      <c r="BT54" s="70" t="s">
        <v>69</v>
      </c>
      <c r="BU54" s="71" t="s">
        <v>70</v>
      </c>
      <c r="BV54" s="70" t="s">
        <v>71</v>
      </c>
      <c r="BW54" s="70" t="s">
        <v>5</v>
      </c>
      <c r="BX54" s="70" t="s">
        <v>72</v>
      </c>
      <c r="CL54" s="70" t="s">
        <v>19</v>
      </c>
    </row>
    <row r="55" spans="1:91" s="6" customFormat="1" ht="16.5" customHeight="1">
      <c r="A55" s="72" t="s">
        <v>73</v>
      </c>
      <c r="B55" s="73"/>
      <c r="C55" s="74"/>
      <c r="D55" s="276" t="s">
        <v>74</v>
      </c>
      <c r="E55" s="276"/>
      <c r="F55" s="276"/>
      <c r="G55" s="276"/>
      <c r="H55" s="276"/>
      <c r="I55" s="75"/>
      <c r="J55" s="276" t="s">
        <v>75</v>
      </c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300">
        <f>'1 - stavební část'!J30</f>
        <v>0</v>
      </c>
      <c r="AH55" s="301"/>
      <c r="AI55" s="301"/>
      <c r="AJ55" s="301"/>
      <c r="AK55" s="301"/>
      <c r="AL55" s="301"/>
      <c r="AM55" s="301"/>
      <c r="AN55" s="300">
        <f t="shared" si="0"/>
        <v>0</v>
      </c>
      <c r="AO55" s="301"/>
      <c r="AP55" s="301"/>
      <c r="AQ55" s="76" t="s">
        <v>76</v>
      </c>
      <c r="AR55" s="73"/>
      <c r="AS55" s="77">
        <v>0</v>
      </c>
      <c r="AT55" s="78">
        <f t="shared" si="1"/>
        <v>0</v>
      </c>
      <c r="AU55" s="79">
        <f>'1 - stavební část'!P103</f>
        <v>0</v>
      </c>
      <c r="AV55" s="78">
        <f>'1 - stavební část'!J33</f>
        <v>0</v>
      </c>
      <c r="AW55" s="78">
        <f>'1 - stavební část'!J34</f>
        <v>0</v>
      </c>
      <c r="AX55" s="78">
        <f>'1 - stavební část'!J35</f>
        <v>0</v>
      </c>
      <c r="AY55" s="78">
        <f>'1 - stavební část'!J36</f>
        <v>0</v>
      </c>
      <c r="AZ55" s="78">
        <f>'1 - stavební část'!F33</f>
        <v>0</v>
      </c>
      <c r="BA55" s="78">
        <f>'1 - stavební část'!F34</f>
        <v>0</v>
      </c>
      <c r="BB55" s="78">
        <f>'1 - stavební část'!F35</f>
        <v>0</v>
      </c>
      <c r="BC55" s="78">
        <f>'1 - stavební část'!F36</f>
        <v>0</v>
      </c>
      <c r="BD55" s="80">
        <f>'1 - stavební část'!F37</f>
        <v>0</v>
      </c>
      <c r="BT55" s="81" t="s">
        <v>74</v>
      </c>
      <c r="BV55" s="81" t="s">
        <v>71</v>
      </c>
      <c r="BW55" s="81" t="s">
        <v>77</v>
      </c>
      <c r="BX55" s="81" t="s">
        <v>5</v>
      </c>
      <c r="CL55" s="81" t="s">
        <v>19</v>
      </c>
      <c r="CM55" s="81" t="s">
        <v>78</v>
      </c>
    </row>
    <row r="56" spans="1:91" s="6" customFormat="1" ht="16.5" customHeight="1">
      <c r="A56" s="72" t="s">
        <v>73</v>
      </c>
      <c r="B56" s="73"/>
      <c r="C56" s="74"/>
      <c r="D56" s="276" t="s">
        <v>78</v>
      </c>
      <c r="E56" s="276"/>
      <c r="F56" s="276"/>
      <c r="G56" s="276"/>
      <c r="H56" s="276"/>
      <c r="I56" s="75"/>
      <c r="J56" s="276" t="s">
        <v>79</v>
      </c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300">
        <f>'2 - elektroinstalace'!J30</f>
        <v>0</v>
      </c>
      <c r="AH56" s="301"/>
      <c r="AI56" s="301"/>
      <c r="AJ56" s="301"/>
      <c r="AK56" s="301"/>
      <c r="AL56" s="301"/>
      <c r="AM56" s="301"/>
      <c r="AN56" s="300">
        <f t="shared" si="0"/>
        <v>0</v>
      </c>
      <c r="AO56" s="301"/>
      <c r="AP56" s="301"/>
      <c r="AQ56" s="76" t="s">
        <v>76</v>
      </c>
      <c r="AR56" s="73"/>
      <c r="AS56" s="77">
        <v>0</v>
      </c>
      <c r="AT56" s="78">
        <f t="shared" si="1"/>
        <v>0</v>
      </c>
      <c r="AU56" s="79">
        <f>'2 - elektroinstalace'!P85</f>
        <v>0</v>
      </c>
      <c r="AV56" s="78">
        <f>'2 - elektroinstalace'!J33</f>
        <v>0</v>
      </c>
      <c r="AW56" s="78">
        <f>'2 - elektroinstalace'!J34</f>
        <v>0</v>
      </c>
      <c r="AX56" s="78">
        <f>'2 - elektroinstalace'!J35</f>
        <v>0</v>
      </c>
      <c r="AY56" s="78">
        <f>'2 - elektroinstalace'!J36</f>
        <v>0</v>
      </c>
      <c r="AZ56" s="78">
        <f>'2 - elektroinstalace'!F33</f>
        <v>0</v>
      </c>
      <c r="BA56" s="78">
        <f>'2 - elektroinstalace'!F34</f>
        <v>0</v>
      </c>
      <c r="BB56" s="78">
        <f>'2 - elektroinstalace'!F35</f>
        <v>0</v>
      </c>
      <c r="BC56" s="78">
        <f>'2 - elektroinstalace'!F36</f>
        <v>0</v>
      </c>
      <c r="BD56" s="80">
        <f>'2 - elektroinstalace'!F37</f>
        <v>0</v>
      </c>
      <c r="BT56" s="81" t="s">
        <v>74</v>
      </c>
      <c r="BV56" s="81" t="s">
        <v>71</v>
      </c>
      <c r="BW56" s="81" t="s">
        <v>80</v>
      </c>
      <c r="BX56" s="81" t="s">
        <v>5</v>
      </c>
      <c r="CL56" s="81" t="s">
        <v>19</v>
      </c>
      <c r="CM56" s="81" t="s">
        <v>78</v>
      </c>
    </row>
    <row r="57" spans="1:91" s="6" customFormat="1" ht="16.5" customHeight="1">
      <c r="A57" s="72" t="s">
        <v>73</v>
      </c>
      <c r="B57" s="73"/>
      <c r="C57" s="74"/>
      <c r="D57" s="276" t="s">
        <v>81</v>
      </c>
      <c r="E57" s="276"/>
      <c r="F57" s="276"/>
      <c r="G57" s="276"/>
      <c r="H57" s="276"/>
      <c r="I57" s="75"/>
      <c r="J57" s="276" t="s">
        <v>82</v>
      </c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300">
        <f>'3 - EPS'!J30</f>
        <v>0</v>
      </c>
      <c r="AH57" s="301"/>
      <c r="AI57" s="301"/>
      <c r="AJ57" s="301"/>
      <c r="AK57" s="301"/>
      <c r="AL57" s="301"/>
      <c r="AM57" s="301"/>
      <c r="AN57" s="300">
        <f t="shared" si="0"/>
        <v>0</v>
      </c>
      <c r="AO57" s="301"/>
      <c r="AP57" s="301"/>
      <c r="AQ57" s="76" t="s">
        <v>76</v>
      </c>
      <c r="AR57" s="73"/>
      <c r="AS57" s="77">
        <v>0</v>
      </c>
      <c r="AT57" s="78">
        <f t="shared" si="1"/>
        <v>0</v>
      </c>
      <c r="AU57" s="79">
        <f>'3 - EPS'!P81</f>
        <v>0</v>
      </c>
      <c r="AV57" s="78">
        <f>'3 - EPS'!J33</f>
        <v>0</v>
      </c>
      <c r="AW57" s="78">
        <f>'3 - EPS'!J34</f>
        <v>0</v>
      </c>
      <c r="AX57" s="78">
        <f>'3 - EPS'!J35</f>
        <v>0</v>
      </c>
      <c r="AY57" s="78">
        <f>'3 - EPS'!J36</f>
        <v>0</v>
      </c>
      <c r="AZ57" s="78">
        <f>'3 - EPS'!F33</f>
        <v>0</v>
      </c>
      <c r="BA57" s="78">
        <f>'3 - EPS'!F34</f>
        <v>0</v>
      </c>
      <c r="BB57" s="78">
        <f>'3 - EPS'!F35</f>
        <v>0</v>
      </c>
      <c r="BC57" s="78">
        <f>'3 - EPS'!F36</f>
        <v>0</v>
      </c>
      <c r="BD57" s="80">
        <f>'3 - EPS'!F37</f>
        <v>0</v>
      </c>
      <c r="BT57" s="81" t="s">
        <v>74</v>
      </c>
      <c r="BV57" s="81" t="s">
        <v>71</v>
      </c>
      <c r="BW57" s="81" t="s">
        <v>83</v>
      </c>
      <c r="BX57" s="81" t="s">
        <v>5</v>
      </c>
      <c r="CL57" s="81" t="s">
        <v>19</v>
      </c>
      <c r="CM57" s="81" t="s">
        <v>78</v>
      </c>
    </row>
    <row r="58" spans="1:91" s="6" customFormat="1" ht="16.5" customHeight="1">
      <c r="A58" s="72" t="s">
        <v>73</v>
      </c>
      <c r="B58" s="73"/>
      <c r="C58" s="74"/>
      <c r="D58" s="276" t="s">
        <v>84</v>
      </c>
      <c r="E58" s="276"/>
      <c r="F58" s="276"/>
      <c r="G58" s="276"/>
      <c r="H58" s="276"/>
      <c r="I58" s="75"/>
      <c r="J58" s="276" t="s">
        <v>85</v>
      </c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300">
        <f>'4 - podlahové vytápění'!J30</f>
        <v>0</v>
      </c>
      <c r="AH58" s="301"/>
      <c r="AI58" s="301"/>
      <c r="AJ58" s="301"/>
      <c r="AK58" s="301"/>
      <c r="AL58" s="301"/>
      <c r="AM58" s="301"/>
      <c r="AN58" s="300">
        <f t="shared" si="0"/>
        <v>0</v>
      </c>
      <c r="AO58" s="301"/>
      <c r="AP58" s="301"/>
      <c r="AQ58" s="76" t="s">
        <v>76</v>
      </c>
      <c r="AR58" s="73"/>
      <c r="AS58" s="77">
        <v>0</v>
      </c>
      <c r="AT58" s="78">
        <f t="shared" si="1"/>
        <v>0</v>
      </c>
      <c r="AU58" s="79">
        <f>'4 - podlahové vytápění'!P85</f>
        <v>0</v>
      </c>
      <c r="AV58" s="78">
        <f>'4 - podlahové vytápění'!J33</f>
        <v>0</v>
      </c>
      <c r="AW58" s="78">
        <f>'4 - podlahové vytápění'!J34</f>
        <v>0</v>
      </c>
      <c r="AX58" s="78">
        <f>'4 - podlahové vytápění'!J35</f>
        <v>0</v>
      </c>
      <c r="AY58" s="78">
        <f>'4 - podlahové vytápění'!J36</f>
        <v>0</v>
      </c>
      <c r="AZ58" s="78">
        <f>'4 - podlahové vytápění'!F33</f>
        <v>0</v>
      </c>
      <c r="BA58" s="78">
        <f>'4 - podlahové vytápění'!F34</f>
        <v>0</v>
      </c>
      <c r="BB58" s="78">
        <f>'4 - podlahové vytápění'!F35</f>
        <v>0</v>
      </c>
      <c r="BC58" s="78">
        <f>'4 - podlahové vytápění'!F36</f>
        <v>0</v>
      </c>
      <c r="BD58" s="80">
        <f>'4 - podlahové vytápění'!F37</f>
        <v>0</v>
      </c>
      <c r="BT58" s="81" t="s">
        <v>74</v>
      </c>
      <c r="BV58" s="81" t="s">
        <v>71</v>
      </c>
      <c r="BW58" s="81" t="s">
        <v>86</v>
      </c>
      <c r="BX58" s="81" t="s">
        <v>5</v>
      </c>
      <c r="CL58" s="81" t="s">
        <v>19</v>
      </c>
      <c r="CM58" s="81" t="s">
        <v>78</v>
      </c>
    </row>
    <row r="59" spans="1:91" s="6" customFormat="1" ht="16.5" customHeight="1">
      <c r="A59" s="72" t="s">
        <v>73</v>
      </c>
      <c r="B59" s="73"/>
      <c r="C59" s="74"/>
      <c r="D59" s="276" t="s">
        <v>87</v>
      </c>
      <c r="E59" s="276"/>
      <c r="F59" s="276"/>
      <c r="G59" s="276"/>
      <c r="H59" s="276"/>
      <c r="I59" s="75"/>
      <c r="J59" s="276" t="s">
        <v>88</v>
      </c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300">
        <f>'5 - vodovod'!J30</f>
        <v>0</v>
      </c>
      <c r="AH59" s="301"/>
      <c r="AI59" s="301"/>
      <c r="AJ59" s="301"/>
      <c r="AK59" s="301"/>
      <c r="AL59" s="301"/>
      <c r="AM59" s="301"/>
      <c r="AN59" s="300">
        <f t="shared" si="0"/>
        <v>0</v>
      </c>
      <c r="AO59" s="301"/>
      <c r="AP59" s="301"/>
      <c r="AQ59" s="76" t="s">
        <v>76</v>
      </c>
      <c r="AR59" s="73"/>
      <c r="AS59" s="77">
        <v>0</v>
      </c>
      <c r="AT59" s="78">
        <f t="shared" si="1"/>
        <v>0</v>
      </c>
      <c r="AU59" s="79">
        <f>'5 - vodovod'!P82</f>
        <v>0</v>
      </c>
      <c r="AV59" s="78">
        <f>'5 - vodovod'!J33</f>
        <v>0</v>
      </c>
      <c r="AW59" s="78">
        <f>'5 - vodovod'!J34</f>
        <v>0</v>
      </c>
      <c r="AX59" s="78">
        <f>'5 - vodovod'!J35</f>
        <v>0</v>
      </c>
      <c r="AY59" s="78">
        <f>'5 - vodovod'!J36</f>
        <v>0</v>
      </c>
      <c r="AZ59" s="78">
        <f>'5 - vodovod'!F33</f>
        <v>0</v>
      </c>
      <c r="BA59" s="78">
        <f>'5 - vodovod'!F34</f>
        <v>0</v>
      </c>
      <c r="BB59" s="78">
        <f>'5 - vodovod'!F35</f>
        <v>0</v>
      </c>
      <c r="BC59" s="78">
        <f>'5 - vodovod'!F36</f>
        <v>0</v>
      </c>
      <c r="BD59" s="80">
        <f>'5 - vodovod'!F37</f>
        <v>0</v>
      </c>
      <c r="BT59" s="81" t="s">
        <v>74</v>
      </c>
      <c r="BV59" s="81" t="s">
        <v>71</v>
      </c>
      <c r="BW59" s="81" t="s">
        <v>89</v>
      </c>
      <c r="BX59" s="81" t="s">
        <v>5</v>
      </c>
      <c r="CL59" s="81" t="s">
        <v>19</v>
      </c>
      <c r="CM59" s="81" t="s">
        <v>78</v>
      </c>
    </row>
    <row r="60" spans="1:91" s="6" customFormat="1" ht="16.5" customHeight="1">
      <c r="A60" s="72" t="s">
        <v>73</v>
      </c>
      <c r="B60" s="73"/>
      <c r="C60" s="74"/>
      <c r="D60" s="276" t="s">
        <v>90</v>
      </c>
      <c r="E60" s="276"/>
      <c r="F60" s="276"/>
      <c r="G60" s="276"/>
      <c r="H60" s="276"/>
      <c r="I60" s="75"/>
      <c r="J60" s="276" t="s">
        <v>91</v>
      </c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300">
        <f>'6 - hlavní komponenty'!J30</f>
        <v>0</v>
      </c>
      <c r="AH60" s="301"/>
      <c r="AI60" s="301"/>
      <c r="AJ60" s="301"/>
      <c r="AK60" s="301"/>
      <c r="AL60" s="301"/>
      <c r="AM60" s="301"/>
      <c r="AN60" s="300">
        <f t="shared" si="0"/>
        <v>0</v>
      </c>
      <c r="AO60" s="301"/>
      <c r="AP60" s="301"/>
      <c r="AQ60" s="76" t="s">
        <v>76</v>
      </c>
      <c r="AR60" s="73"/>
      <c r="AS60" s="77">
        <v>0</v>
      </c>
      <c r="AT60" s="78">
        <f t="shared" si="1"/>
        <v>0</v>
      </c>
      <c r="AU60" s="79">
        <f>'6 - hlavní komponenty'!P79</f>
        <v>0</v>
      </c>
      <c r="AV60" s="78">
        <f>'6 - hlavní komponenty'!J33</f>
        <v>0</v>
      </c>
      <c r="AW60" s="78">
        <f>'6 - hlavní komponenty'!J34</f>
        <v>0</v>
      </c>
      <c r="AX60" s="78">
        <f>'6 - hlavní komponenty'!J35</f>
        <v>0</v>
      </c>
      <c r="AY60" s="78">
        <f>'6 - hlavní komponenty'!J36</f>
        <v>0</v>
      </c>
      <c r="AZ60" s="78">
        <f>'6 - hlavní komponenty'!F33</f>
        <v>0</v>
      </c>
      <c r="BA60" s="78">
        <f>'6 - hlavní komponenty'!F34</f>
        <v>0</v>
      </c>
      <c r="BB60" s="78">
        <f>'6 - hlavní komponenty'!F35</f>
        <v>0</v>
      </c>
      <c r="BC60" s="78">
        <f>'6 - hlavní komponenty'!F36</f>
        <v>0</v>
      </c>
      <c r="BD60" s="80">
        <f>'6 - hlavní komponenty'!F37</f>
        <v>0</v>
      </c>
      <c r="BT60" s="81" t="s">
        <v>74</v>
      </c>
      <c r="BV60" s="81" t="s">
        <v>71</v>
      </c>
      <c r="BW60" s="81" t="s">
        <v>92</v>
      </c>
      <c r="BX60" s="81" t="s">
        <v>5</v>
      </c>
      <c r="CL60" s="81" t="s">
        <v>19</v>
      </c>
      <c r="CM60" s="81" t="s">
        <v>78</v>
      </c>
    </row>
    <row r="61" spans="1:91" s="6" customFormat="1" ht="16.5" customHeight="1">
      <c r="A61" s="72" t="s">
        <v>73</v>
      </c>
      <c r="B61" s="73"/>
      <c r="C61" s="74"/>
      <c r="D61" s="276" t="s">
        <v>93</v>
      </c>
      <c r="E61" s="276"/>
      <c r="F61" s="276"/>
      <c r="G61" s="276"/>
      <c r="H61" s="276"/>
      <c r="I61" s="75"/>
      <c r="J61" s="276" t="s">
        <v>94</v>
      </c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300">
        <f>'7 - armatury'!J30</f>
        <v>0</v>
      </c>
      <c r="AH61" s="301"/>
      <c r="AI61" s="301"/>
      <c r="AJ61" s="301"/>
      <c r="AK61" s="301"/>
      <c r="AL61" s="301"/>
      <c r="AM61" s="301"/>
      <c r="AN61" s="300">
        <f t="shared" si="0"/>
        <v>0</v>
      </c>
      <c r="AO61" s="301"/>
      <c r="AP61" s="301"/>
      <c r="AQ61" s="76" t="s">
        <v>76</v>
      </c>
      <c r="AR61" s="73"/>
      <c r="AS61" s="77">
        <v>0</v>
      </c>
      <c r="AT61" s="78">
        <f t="shared" si="1"/>
        <v>0</v>
      </c>
      <c r="AU61" s="79">
        <f>'7 - armatury'!P89</f>
        <v>0</v>
      </c>
      <c r="AV61" s="78">
        <f>'7 - armatury'!J33</f>
        <v>0</v>
      </c>
      <c r="AW61" s="78">
        <f>'7 - armatury'!J34</f>
        <v>0</v>
      </c>
      <c r="AX61" s="78">
        <f>'7 - armatury'!J35</f>
        <v>0</v>
      </c>
      <c r="AY61" s="78">
        <f>'7 - armatury'!J36</f>
        <v>0</v>
      </c>
      <c r="AZ61" s="78">
        <f>'7 - armatury'!F33</f>
        <v>0</v>
      </c>
      <c r="BA61" s="78">
        <f>'7 - armatury'!F34</f>
        <v>0</v>
      </c>
      <c r="BB61" s="78">
        <f>'7 - armatury'!F35</f>
        <v>0</v>
      </c>
      <c r="BC61" s="78">
        <f>'7 - armatury'!F36</f>
        <v>0</v>
      </c>
      <c r="BD61" s="80">
        <f>'7 - armatury'!F37</f>
        <v>0</v>
      </c>
      <c r="BT61" s="81" t="s">
        <v>74</v>
      </c>
      <c r="BV61" s="81" t="s">
        <v>71</v>
      </c>
      <c r="BW61" s="81" t="s">
        <v>95</v>
      </c>
      <c r="BX61" s="81" t="s">
        <v>5</v>
      </c>
      <c r="CL61" s="81" t="s">
        <v>19</v>
      </c>
      <c r="CM61" s="81" t="s">
        <v>78</v>
      </c>
    </row>
    <row r="62" spans="1:91" s="6" customFormat="1" ht="16.5" customHeight="1">
      <c r="A62" s="72" t="s">
        <v>73</v>
      </c>
      <c r="B62" s="73"/>
      <c r="C62" s="74"/>
      <c r="D62" s="276" t="s">
        <v>96</v>
      </c>
      <c r="E62" s="276"/>
      <c r="F62" s="276"/>
      <c r="G62" s="276"/>
      <c r="H62" s="276"/>
      <c r="I62" s="75"/>
      <c r="J62" s="276" t="s">
        <v>97</v>
      </c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300">
        <f>'8 - potrubí'!J30</f>
        <v>0</v>
      </c>
      <c r="AH62" s="301"/>
      <c r="AI62" s="301"/>
      <c r="AJ62" s="301"/>
      <c r="AK62" s="301"/>
      <c r="AL62" s="301"/>
      <c r="AM62" s="301"/>
      <c r="AN62" s="300">
        <f t="shared" si="0"/>
        <v>0</v>
      </c>
      <c r="AO62" s="301"/>
      <c r="AP62" s="301"/>
      <c r="AQ62" s="76" t="s">
        <v>76</v>
      </c>
      <c r="AR62" s="73"/>
      <c r="AS62" s="77">
        <v>0</v>
      </c>
      <c r="AT62" s="78">
        <f t="shared" si="1"/>
        <v>0</v>
      </c>
      <c r="AU62" s="79">
        <f>'8 - potrubí'!P112</f>
        <v>0</v>
      </c>
      <c r="AV62" s="78">
        <f>'8 - potrubí'!J33</f>
        <v>0</v>
      </c>
      <c r="AW62" s="78">
        <f>'8 - potrubí'!J34</f>
        <v>0</v>
      </c>
      <c r="AX62" s="78">
        <f>'8 - potrubí'!J35</f>
        <v>0</v>
      </c>
      <c r="AY62" s="78">
        <f>'8 - potrubí'!J36</f>
        <v>0</v>
      </c>
      <c r="AZ62" s="78">
        <f>'8 - potrubí'!F33</f>
        <v>0</v>
      </c>
      <c r="BA62" s="78">
        <f>'8 - potrubí'!F34</f>
        <v>0</v>
      </c>
      <c r="BB62" s="78">
        <f>'8 - potrubí'!F35</f>
        <v>0</v>
      </c>
      <c r="BC62" s="78">
        <f>'8 - potrubí'!F36</f>
        <v>0</v>
      </c>
      <c r="BD62" s="80">
        <f>'8 - potrubí'!F37</f>
        <v>0</v>
      </c>
      <c r="BT62" s="81" t="s">
        <v>74</v>
      </c>
      <c r="BV62" s="81" t="s">
        <v>71</v>
      </c>
      <c r="BW62" s="81" t="s">
        <v>98</v>
      </c>
      <c r="BX62" s="81" t="s">
        <v>5</v>
      </c>
      <c r="CL62" s="81" t="s">
        <v>19</v>
      </c>
      <c r="CM62" s="81" t="s">
        <v>78</v>
      </c>
    </row>
    <row r="63" spans="1:91" s="6" customFormat="1" ht="16.5" customHeight="1">
      <c r="A63" s="72" t="s">
        <v>73</v>
      </c>
      <c r="B63" s="73"/>
      <c r="C63" s="74"/>
      <c r="D63" s="276" t="s">
        <v>99</v>
      </c>
      <c r="E63" s="276"/>
      <c r="F63" s="276"/>
      <c r="G63" s="276"/>
      <c r="H63" s="276"/>
      <c r="I63" s="75"/>
      <c r="J63" s="276" t="s">
        <v>100</v>
      </c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300">
        <f>'9 - ostatní materiály a ú...'!J30</f>
        <v>0</v>
      </c>
      <c r="AH63" s="301"/>
      <c r="AI63" s="301"/>
      <c r="AJ63" s="301"/>
      <c r="AK63" s="301"/>
      <c r="AL63" s="301"/>
      <c r="AM63" s="301"/>
      <c r="AN63" s="300">
        <f t="shared" si="0"/>
        <v>0</v>
      </c>
      <c r="AO63" s="301"/>
      <c r="AP63" s="301"/>
      <c r="AQ63" s="76" t="s">
        <v>76</v>
      </c>
      <c r="AR63" s="73"/>
      <c r="AS63" s="77">
        <v>0</v>
      </c>
      <c r="AT63" s="78">
        <f t="shared" si="1"/>
        <v>0</v>
      </c>
      <c r="AU63" s="79">
        <f>'9 - ostatní materiály a ú...'!P81</f>
        <v>0</v>
      </c>
      <c r="AV63" s="78">
        <f>'9 - ostatní materiály a ú...'!J33</f>
        <v>0</v>
      </c>
      <c r="AW63" s="78">
        <f>'9 - ostatní materiály a ú...'!J34</f>
        <v>0</v>
      </c>
      <c r="AX63" s="78">
        <f>'9 - ostatní materiály a ú...'!J35</f>
        <v>0</v>
      </c>
      <c r="AY63" s="78">
        <f>'9 - ostatní materiály a ú...'!J36</f>
        <v>0</v>
      </c>
      <c r="AZ63" s="78">
        <f>'9 - ostatní materiály a ú...'!F33</f>
        <v>0</v>
      </c>
      <c r="BA63" s="78">
        <f>'9 - ostatní materiály a ú...'!F34</f>
        <v>0</v>
      </c>
      <c r="BB63" s="78">
        <f>'9 - ostatní materiály a ú...'!F35</f>
        <v>0</v>
      </c>
      <c r="BC63" s="78">
        <f>'9 - ostatní materiály a ú...'!F36</f>
        <v>0</v>
      </c>
      <c r="BD63" s="80">
        <f>'9 - ostatní materiály a ú...'!F37</f>
        <v>0</v>
      </c>
      <c r="BT63" s="81" t="s">
        <v>74</v>
      </c>
      <c r="BV63" s="81" t="s">
        <v>71</v>
      </c>
      <c r="BW63" s="81" t="s">
        <v>101</v>
      </c>
      <c r="BX63" s="81" t="s">
        <v>5</v>
      </c>
      <c r="CL63" s="81" t="s">
        <v>19</v>
      </c>
      <c r="CM63" s="81" t="s">
        <v>78</v>
      </c>
    </row>
    <row r="64" spans="1:91" s="6" customFormat="1" ht="16.5" customHeight="1">
      <c r="A64" s="72" t="s">
        <v>73</v>
      </c>
      <c r="B64" s="73"/>
      <c r="C64" s="74"/>
      <c r="D64" s="276" t="s">
        <v>102</v>
      </c>
      <c r="E64" s="276"/>
      <c r="F64" s="276"/>
      <c r="G64" s="276"/>
      <c r="H64" s="276"/>
      <c r="I64" s="75"/>
      <c r="J64" s="276" t="s">
        <v>103</v>
      </c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300">
        <f>'99 - vedlejší a ostatní n...'!J30</f>
        <v>0</v>
      </c>
      <c r="AH64" s="301"/>
      <c r="AI64" s="301"/>
      <c r="AJ64" s="301"/>
      <c r="AK64" s="301"/>
      <c r="AL64" s="301"/>
      <c r="AM64" s="301"/>
      <c r="AN64" s="300">
        <f t="shared" si="0"/>
        <v>0</v>
      </c>
      <c r="AO64" s="301"/>
      <c r="AP64" s="301"/>
      <c r="AQ64" s="76" t="s">
        <v>76</v>
      </c>
      <c r="AR64" s="73"/>
      <c r="AS64" s="82">
        <v>0</v>
      </c>
      <c r="AT64" s="83">
        <f t="shared" si="1"/>
        <v>0</v>
      </c>
      <c r="AU64" s="84">
        <f>'99 - vedlejší a ostatní n...'!P81</f>
        <v>0</v>
      </c>
      <c r="AV64" s="83">
        <f>'99 - vedlejší a ostatní n...'!J33</f>
        <v>0</v>
      </c>
      <c r="AW64" s="83">
        <f>'99 - vedlejší a ostatní n...'!J34</f>
        <v>0</v>
      </c>
      <c r="AX64" s="83">
        <f>'99 - vedlejší a ostatní n...'!J35</f>
        <v>0</v>
      </c>
      <c r="AY64" s="83">
        <f>'99 - vedlejší a ostatní n...'!J36</f>
        <v>0</v>
      </c>
      <c r="AZ64" s="83">
        <f>'99 - vedlejší a ostatní n...'!F33</f>
        <v>0</v>
      </c>
      <c r="BA64" s="83">
        <f>'99 - vedlejší a ostatní n...'!F34</f>
        <v>0</v>
      </c>
      <c r="BB64" s="83">
        <f>'99 - vedlejší a ostatní n...'!F35</f>
        <v>0</v>
      </c>
      <c r="BC64" s="83">
        <f>'99 - vedlejší a ostatní n...'!F36</f>
        <v>0</v>
      </c>
      <c r="BD64" s="85">
        <f>'99 - vedlejší a ostatní n...'!F37</f>
        <v>0</v>
      </c>
      <c r="BT64" s="81" t="s">
        <v>74</v>
      </c>
      <c r="BV64" s="81" t="s">
        <v>71</v>
      </c>
      <c r="BW64" s="81" t="s">
        <v>104</v>
      </c>
      <c r="BX64" s="81" t="s">
        <v>5</v>
      </c>
      <c r="CL64" s="81" t="s">
        <v>19</v>
      </c>
      <c r="CM64" s="81" t="s">
        <v>78</v>
      </c>
    </row>
    <row r="65" spans="2:44" s="1" customFormat="1" ht="30" customHeight="1">
      <c r="B65" s="33"/>
      <c r="AR65" s="33"/>
    </row>
    <row r="66" spans="2:44" s="1" customFormat="1" ht="6.95" customHeight="1"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33"/>
    </row>
  </sheetData>
  <sheetProtection algorithmName="SHA-512" hashValue="LcWH41Xet/Qb4IaPt8vxPuJUNwvg72SE3N9qbkYEIRrseOV8DihkMTz6aK46OO98r4kbwaJU5rjtidVxPqnwOw==" saltValue="qjJSj57V6C1b3racIdy/v1c6noVKMdV0GKjdtGH7IUOUTqHd1J/JI5y0Kbkq5hTktEC1rx1folB1eHmwRuOVTw==" spinCount="100000" sheet="1" objects="1" scenarios="1" formatColumns="0" formatRows="0"/>
  <mergeCells count="78">
    <mergeCell ref="AG64:AM64"/>
    <mergeCell ref="AG56:AM56"/>
    <mergeCell ref="AG58:AM58"/>
    <mergeCell ref="AM47:AN47"/>
    <mergeCell ref="AM49:AP49"/>
    <mergeCell ref="AM50:AP50"/>
    <mergeCell ref="AN64:AP64"/>
    <mergeCell ref="AN63:AP63"/>
    <mergeCell ref="AN57:AP57"/>
    <mergeCell ref="AN52:AP52"/>
    <mergeCell ref="AN62:AP62"/>
    <mergeCell ref="AN61:AP61"/>
    <mergeCell ref="AN56:AP56"/>
    <mergeCell ref="AN60:AP60"/>
    <mergeCell ref="AN58:AP58"/>
    <mergeCell ref="AN59:AP59"/>
    <mergeCell ref="AR2:BE2"/>
    <mergeCell ref="AG63:AM63"/>
    <mergeCell ref="AG62:AM62"/>
    <mergeCell ref="AG52:AM52"/>
    <mergeCell ref="AG60:AM60"/>
    <mergeCell ref="AG55:AM55"/>
    <mergeCell ref="AG59:AM59"/>
    <mergeCell ref="AG61:AM61"/>
    <mergeCell ref="AG57:AM57"/>
    <mergeCell ref="AN55:AP55"/>
    <mergeCell ref="AS49:AT51"/>
    <mergeCell ref="AN54:AP54"/>
    <mergeCell ref="AK33:AO33"/>
    <mergeCell ref="L33:P33"/>
    <mergeCell ref="W33:AE33"/>
    <mergeCell ref="AK35:AO35"/>
    <mergeCell ref="X35:AB35"/>
    <mergeCell ref="W30:AE30"/>
    <mergeCell ref="L31:P31"/>
    <mergeCell ref="W31:AE31"/>
    <mergeCell ref="AK31:AO31"/>
    <mergeCell ref="AK32:AO32"/>
    <mergeCell ref="L32:P32"/>
    <mergeCell ref="W32:AE32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D62:H62"/>
    <mergeCell ref="D63:H63"/>
    <mergeCell ref="D64:H64"/>
    <mergeCell ref="I52:AF52"/>
    <mergeCell ref="J61:AF61"/>
    <mergeCell ref="J60:AF60"/>
    <mergeCell ref="J62:AF62"/>
    <mergeCell ref="J63:AF63"/>
    <mergeCell ref="J59:AF59"/>
    <mergeCell ref="J57:AF57"/>
    <mergeCell ref="J58:AF58"/>
    <mergeCell ref="J64:AF64"/>
    <mergeCell ref="J56:AF56"/>
    <mergeCell ref="J55:AF55"/>
    <mergeCell ref="C52:G52"/>
    <mergeCell ref="D61:H61"/>
    <mergeCell ref="D58:H58"/>
    <mergeCell ref="D55:H55"/>
    <mergeCell ref="D59:H59"/>
    <mergeCell ref="D60:H60"/>
    <mergeCell ref="D56:H56"/>
    <mergeCell ref="D57:H57"/>
  </mergeCells>
  <hyperlinks>
    <hyperlink ref="A55" location="'1 - stavební část'!C2" display="/" xr:uid="{00000000-0004-0000-0000-000000000000}"/>
    <hyperlink ref="A56" location="'2 - elektroinstalace'!C2" display="/" xr:uid="{00000000-0004-0000-0000-000001000000}"/>
    <hyperlink ref="A57" location="'3 - EPS'!C2" display="/" xr:uid="{00000000-0004-0000-0000-000002000000}"/>
    <hyperlink ref="A58" location="'4 - podlahové vytápění'!C2" display="/" xr:uid="{00000000-0004-0000-0000-000003000000}"/>
    <hyperlink ref="A59" location="'5 - vodovod'!C2" display="/" xr:uid="{00000000-0004-0000-0000-000004000000}"/>
    <hyperlink ref="A60" location="'6 - hlavní komponenty'!C2" display="/" xr:uid="{00000000-0004-0000-0000-000005000000}"/>
    <hyperlink ref="A61" location="'7 - armatury'!C2" display="/" xr:uid="{00000000-0004-0000-0000-000006000000}"/>
    <hyperlink ref="A62" location="'8 - potrubí'!C2" display="/" xr:uid="{00000000-0004-0000-0000-000007000000}"/>
    <hyperlink ref="A63" location="'9 - ostatní materiály a ú...'!C2" display="/" xr:uid="{00000000-0004-0000-0000-000008000000}"/>
    <hyperlink ref="A64" location="'99 - vedlejší a ostatní n...'!C2" display="/" xr:uid="{00000000-0004-0000-0000-000009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1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101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2074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ROUND(J81,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ROUND((SUM(BE81:BE114)),  2)</f>
        <v>0</v>
      </c>
      <c r="I33" s="90">
        <v>0.21</v>
      </c>
      <c r="J33" s="89">
        <f>ROUND(((SUM(BE81:BE114))*I33),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ROUND((SUM(BF81:BF114)),  2)</f>
        <v>0</v>
      </c>
      <c r="I34" s="90">
        <v>0.15</v>
      </c>
      <c r="J34" s="89">
        <f>ROUND(((SUM(BF81:BF114))*I34),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ROUND((SUM(BG81:BG114)),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ROUND((SUM(BH81:BH114)),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ROUND((SUM(BI81:BI114)),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9 - ostatní materiály a úkony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J81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2075</v>
      </c>
      <c r="E60" s="102"/>
      <c r="F60" s="102"/>
      <c r="G60" s="102"/>
      <c r="H60" s="102"/>
      <c r="I60" s="102"/>
      <c r="J60" s="103">
        <f>J82</f>
        <v>0</v>
      </c>
      <c r="L60" s="100"/>
    </row>
    <row r="61" spans="2:47" s="8" customFormat="1" ht="24.95" customHeight="1">
      <c r="B61" s="100"/>
      <c r="D61" s="101" t="s">
        <v>2076</v>
      </c>
      <c r="E61" s="102"/>
      <c r="F61" s="102"/>
      <c r="G61" s="102"/>
      <c r="H61" s="102"/>
      <c r="I61" s="102"/>
      <c r="J61" s="103">
        <f>J100</f>
        <v>0</v>
      </c>
      <c r="L61" s="100"/>
    </row>
    <row r="62" spans="2:47" s="1" customFormat="1" ht="21.75" customHeight="1">
      <c r="B62" s="33"/>
      <c r="L62" s="33"/>
    </row>
    <row r="63" spans="2:47" s="1" customFormat="1" ht="6.95" customHeight="1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33"/>
    </row>
    <row r="67" spans="2:20" s="1" customFormat="1" ht="6.95" customHeight="1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33"/>
    </row>
    <row r="68" spans="2:20" s="1" customFormat="1" ht="24.95" customHeight="1">
      <c r="B68" s="33"/>
      <c r="C68" s="22" t="s">
        <v>136</v>
      </c>
      <c r="L68" s="33"/>
    </row>
    <row r="69" spans="2:20" s="1" customFormat="1" ht="6.95" customHeight="1">
      <c r="B69" s="33"/>
      <c r="L69" s="33"/>
    </row>
    <row r="70" spans="2:20" s="1" customFormat="1" ht="12" customHeight="1">
      <c r="B70" s="33"/>
      <c r="C70" s="28" t="s">
        <v>16</v>
      </c>
      <c r="L70" s="33"/>
    </row>
    <row r="71" spans="2:20" s="1" customFormat="1" ht="16.5" customHeight="1">
      <c r="B71" s="33"/>
      <c r="E71" s="311" t="str">
        <f>E7</f>
        <v>Česká Lípa - přístavba komory C 10</v>
      </c>
      <c r="F71" s="312"/>
      <c r="G71" s="312"/>
      <c r="H71" s="312"/>
      <c r="L71" s="33"/>
    </row>
    <row r="72" spans="2:20" s="1" customFormat="1" ht="12" customHeight="1">
      <c r="B72" s="33"/>
      <c r="C72" s="28" t="s">
        <v>106</v>
      </c>
      <c r="L72" s="33"/>
    </row>
    <row r="73" spans="2:20" s="1" customFormat="1" ht="16.5" customHeight="1">
      <c r="B73" s="33"/>
      <c r="E73" s="278" t="str">
        <f>E9</f>
        <v>9 - ostatní materiály a úkony</v>
      </c>
      <c r="F73" s="313"/>
      <c r="G73" s="313"/>
      <c r="H73" s="313"/>
      <c r="L73" s="33"/>
    </row>
    <row r="74" spans="2:20" s="1" customFormat="1" ht="6.95" customHeight="1">
      <c r="B74" s="33"/>
      <c r="L74" s="33"/>
    </row>
    <row r="75" spans="2:20" s="1" customFormat="1" ht="12" customHeight="1">
      <c r="B75" s="33"/>
      <c r="C75" s="28" t="s">
        <v>21</v>
      </c>
      <c r="F75" s="26" t="str">
        <f>F12</f>
        <v xml:space="preserve"> </v>
      </c>
      <c r="I75" s="28" t="s">
        <v>23</v>
      </c>
      <c r="J75" s="50" t="str">
        <f>IF(J12="","",J12)</f>
        <v>25. 4. 2022</v>
      </c>
      <c r="L75" s="33"/>
    </row>
    <row r="76" spans="2:20" s="1" customFormat="1" ht="6.95" customHeight="1">
      <c r="B76" s="33"/>
      <c r="L76" s="33"/>
    </row>
    <row r="77" spans="2:20" s="1" customFormat="1" ht="15.2" customHeight="1">
      <c r="B77" s="33"/>
      <c r="C77" s="28" t="s">
        <v>25</v>
      </c>
      <c r="F77" s="26" t="str">
        <f>E15</f>
        <v xml:space="preserve"> </v>
      </c>
      <c r="I77" s="28" t="s">
        <v>30</v>
      </c>
      <c r="J77" s="31" t="str">
        <f>E21</f>
        <v xml:space="preserve"> </v>
      </c>
      <c r="L77" s="33"/>
    </row>
    <row r="78" spans="2:20" s="1" customFormat="1" ht="15.2" customHeight="1">
      <c r="B78" s="33"/>
      <c r="C78" s="28" t="s">
        <v>28</v>
      </c>
      <c r="F78" s="26" t="str">
        <f>IF(E18="","",E18)</f>
        <v>Vyplň údaj</v>
      </c>
      <c r="I78" s="28" t="s">
        <v>32</v>
      </c>
      <c r="J78" s="31" t="str">
        <f>E24</f>
        <v xml:space="preserve"> </v>
      </c>
      <c r="L78" s="33"/>
    </row>
    <row r="79" spans="2:20" s="1" customFormat="1" ht="10.35" customHeight="1">
      <c r="B79" s="33"/>
      <c r="L79" s="33"/>
    </row>
    <row r="80" spans="2:20" s="10" customFormat="1" ht="29.25" customHeight="1">
      <c r="B80" s="108"/>
      <c r="C80" s="109" t="s">
        <v>137</v>
      </c>
      <c r="D80" s="110" t="s">
        <v>54</v>
      </c>
      <c r="E80" s="110" t="s">
        <v>50</v>
      </c>
      <c r="F80" s="110" t="s">
        <v>51</v>
      </c>
      <c r="G80" s="110" t="s">
        <v>138</v>
      </c>
      <c r="H80" s="110" t="s">
        <v>139</v>
      </c>
      <c r="I80" s="110" t="s">
        <v>140</v>
      </c>
      <c r="J80" s="110" t="s">
        <v>110</v>
      </c>
      <c r="K80" s="111" t="s">
        <v>141</v>
      </c>
      <c r="L80" s="108"/>
      <c r="M80" s="57" t="s">
        <v>19</v>
      </c>
      <c r="N80" s="58" t="s">
        <v>39</v>
      </c>
      <c r="O80" s="58" t="s">
        <v>142</v>
      </c>
      <c r="P80" s="58" t="s">
        <v>143</v>
      </c>
      <c r="Q80" s="58" t="s">
        <v>144</v>
      </c>
      <c r="R80" s="58" t="s">
        <v>145</v>
      </c>
      <c r="S80" s="58" t="s">
        <v>146</v>
      </c>
      <c r="T80" s="59" t="s">
        <v>147</v>
      </c>
    </row>
    <row r="81" spans="2:65" s="1" customFormat="1" ht="22.9" customHeight="1">
      <c r="B81" s="33"/>
      <c r="C81" s="62" t="s">
        <v>148</v>
      </c>
      <c r="J81" s="112">
        <f>BK81</f>
        <v>0</v>
      </c>
      <c r="L81" s="33"/>
      <c r="M81" s="60"/>
      <c r="N81" s="51"/>
      <c r="O81" s="51"/>
      <c r="P81" s="113">
        <f>P82+P100</f>
        <v>0</v>
      </c>
      <c r="Q81" s="51"/>
      <c r="R81" s="113">
        <f>R82+R100</f>
        <v>0</v>
      </c>
      <c r="S81" s="51"/>
      <c r="T81" s="114">
        <f>T82+T100</f>
        <v>0</v>
      </c>
      <c r="AT81" s="18" t="s">
        <v>68</v>
      </c>
      <c r="AU81" s="18" t="s">
        <v>111</v>
      </c>
      <c r="BK81" s="115">
        <f>BK82+BK100</f>
        <v>0</v>
      </c>
    </row>
    <row r="82" spans="2:65" s="11" customFormat="1" ht="25.9" customHeight="1">
      <c r="B82" s="116"/>
      <c r="D82" s="117" t="s">
        <v>68</v>
      </c>
      <c r="E82" s="118" t="s">
        <v>1563</v>
      </c>
      <c r="F82" s="118" t="s">
        <v>2077</v>
      </c>
      <c r="I82" s="119"/>
      <c r="J82" s="120">
        <f>BK82</f>
        <v>0</v>
      </c>
      <c r="L82" s="116"/>
      <c r="M82" s="121"/>
      <c r="P82" s="122">
        <f>SUM(P83:P99)</f>
        <v>0</v>
      </c>
      <c r="R82" s="122">
        <f>SUM(R83:R99)</f>
        <v>0</v>
      </c>
      <c r="T82" s="123">
        <f>SUM(T83:T99)</f>
        <v>0</v>
      </c>
      <c r="AR82" s="117" t="s">
        <v>74</v>
      </c>
      <c r="AT82" s="124" t="s">
        <v>68</v>
      </c>
      <c r="AU82" s="124" t="s">
        <v>69</v>
      </c>
      <c r="AY82" s="117" t="s">
        <v>151</v>
      </c>
      <c r="BK82" s="125">
        <f>SUM(BK83:BK99)</f>
        <v>0</v>
      </c>
    </row>
    <row r="83" spans="2:65" s="1" customFormat="1" ht="21.75" customHeight="1">
      <c r="B83" s="33"/>
      <c r="C83" s="128" t="s">
        <v>69</v>
      </c>
      <c r="D83" s="128" t="s">
        <v>153</v>
      </c>
      <c r="E83" s="129" t="s">
        <v>2078</v>
      </c>
      <c r="F83" s="130" t="s">
        <v>2079</v>
      </c>
      <c r="G83" s="131" t="s">
        <v>1666</v>
      </c>
      <c r="H83" s="132">
        <v>2</v>
      </c>
      <c r="I83" s="133"/>
      <c r="J83" s="134">
        <f t="shared" ref="J83:J99" si="0">ROUND(I83*H83,2)</f>
        <v>0</v>
      </c>
      <c r="K83" s="130" t="s">
        <v>19</v>
      </c>
      <c r="L83" s="33"/>
      <c r="M83" s="135" t="s">
        <v>19</v>
      </c>
      <c r="N83" s="136" t="s">
        <v>40</v>
      </c>
      <c r="P83" s="137">
        <f t="shared" ref="P83:P99" si="1">O83*H83</f>
        <v>0</v>
      </c>
      <c r="Q83" s="137">
        <v>0</v>
      </c>
      <c r="R83" s="137">
        <f t="shared" ref="R83:R99" si="2">Q83*H83</f>
        <v>0</v>
      </c>
      <c r="S83" s="137">
        <v>0</v>
      </c>
      <c r="T83" s="138">
        <f t="shared" ref="T83:T99" si="3">S83*H83</f>
        <v>0</v>
      </c>
      <c r="AR83" s="139" t="s">
        <v>84</v>
      </c>
      <c r="AT83" s="139" t="s">
        <v>153</v>
      </c>
      <c r="AU83" s="139" t="s">
        <v>74</v>
      </c>
      <c r="AY83" s="18" t="s">
        <v>151</v>
      </c>
      <c r="BE83" s="140">
        <f t="shared" ref="BE83:BE99" si="4">IF(N83="základní",J83,0)</f>
        <v>0</v>
      </c>
      <c r="BF83" s="140">
        <f t="shared" ref="BF83:BF99" si="5">IF(N83="snížená",J83,0)</f>
        <v>0</v>
      </c>
      <c r="BG83" s="140">
        <f t="shared" ref="BG83:BG99" si="6">IF(N83="zákl. přenesená",J83,0)</f>
        <v>0</v>
      </c>
      <c r="BH83" s="140">
        <f t="shared" ref="BH83:BH99" si="7">IF(N83="sníž. přenesená",J83,0)</f>
        <v>0</v>
      </c>
      <c r="BI83" s="140">
        <f t="shared" ref="BI83:BI99" si="8">IF(N83="nulová",J83,0)</f>
        <v>0</v>
      </c>
      <c r="BJ83" s="18" t="s">
        <v>74</v>
      </c>
      <c r="BK83" s="140">
        <f t="shared" ref="BK83:BK99" si="9">ROUND(I83*H83,2)</f>
        <v>0</v>
      </c>
      <c r="BL83" s="18" t="s">
        <v>84</v>
      </c>
      <c r="BM83" s="139" t="s">
        <v>78</v>
      </c>
    </row>
    <row r="84" spans="2:65" s="1" customFormat="1" ht="16.5" customHeight="1">
      <c r="B84" s="33"/>
      <c r="C84" s="128" t="s">
        <v>69</v>
      </c>
      <c r="D84" s="128" t="s">
        <v>153</v>
      </c>
      <c r="E84" s="129" t="s">
        <v>2080</v>
      </c>
      <c r="F84" s="130" t="s">
        <v>2081</v>
      </c>
      <c r="G84" s="131" t="s">
        <v>1666</v>
      </c>
      <c r="H84" s="132">
        <v>1</v>
      </c>
      <c r="I84" s="133"/>
      <c r="J84" s="134">
        <f t="shared" si="0"/>
        <v>0</v>
      </c>
      <c r="K84" s="130" t="s">
        <v>19</v>
      </c>
      <c r="L84" s="33"/>
      <c r="M84" s="135" t="s">
        <v>19</v>
      </c>
      <c r="N84" s="136" t="s">
        <v>40</v>
      </c>
      <c r="P84" s="137">
        <f t="shared" si="1"/>
        <v>0</v>
      </c>
      <c r="Q84" s="137">
        <v>0</v>
      </c>
      <c r="R84" s="137">
        <f t="shared" si="2"/>
        <v>0</v>
      </c>
      <c r="S84" s="137">
        <v>0</v>
      </c>
      <c r="T84" s="138">
        <f t="shared" si="3"/>
        <v>0</v>
      </c>
      <c r="AR84" s="139" t="s">
        <v>84</v>
      </c>
      <c r="AT84" s="139" t="s">
        <v>153</v>
      </c>
      <c r="AU84" s="139" t="s">
        <v>74</v>
      </c>
      <c r="AY84" s="18" t="s">
        <v>151</v>
      </c>
      <c r="BE84" s="140">
        <f t="shared" si="4"/>
        <v>0</v>
      </c>
      <c r="BF84" s="140">
        <f t="shared" si="5"/>
        <v>0</v>
      </c>
      <c r="BG84" s="140">
        <f t="shared" si="6"/>
        <v>0</v>
      </c>
      <c r="BH84" s="140">
        <f t="shared" si="7"/>
        <v>0</v>
      </c>
      <c r="BI84" s="140">
        <f t="shared" si="8"/>
        <v>0</v>
      </c>
      <c r="BJ84" s="18" t="s">
        <v>74</v>
      </c>
      <c r="BK84" s="140">
        <f t="shared" si="9"/>
        <v>0</v>
      </c>
      <c r="BL84" s="18" t="s">
        <v>84</v>
      </c>
      <c r="BM84" s="139" t="s">
        <v>84</v>
      </c>
    </row>
    <row r="85" spans="2:65" s="1" customFormat="1" ht="16.5" customHeight="1">
      <c r="B85" s="33"/>
      <c r="C85" s="128" t="s">
        <v>69</v>
      </c>
      <c r="D85" s="128" t="s">
        <v>153</v>
      </c>
      <c r="E85" s="129" t="s">
        <v>2082</v>
      </c>
      <c r="F85" s="130" t="s">
        <v>2083</v>
      </c>
      <c r="G85" s="131" t="s">
        <v>1666</v>
      </c>
      <c r="H85" s="132">
        <v>1</v>
      </c>
      <c r="I85" s="133"/>
      <c r="J85" s="134">
        <f t="shared" si="0"/>
        <v>0</v>
      </c>
      <c r="K85" s="130" t="s">
        <v>19</v>
      </c>
      <c r="L85" s="33"/>
      <c r="M85" s="135" t="s">
        <v>19</v>
      </c>
      <c r="N85" s="136" t="s">
        <v>40</v>
      </c>
      <c r="P85" s="137">
        <f t="shared" si="1"/>
        <v>0</v>
      </c>
      <c r="Q85" s="137">
        <v>0</v>
      </c>
      <c r="R85" s="137">
        <f t="shared" si="2"/>
        <v>0</v>
      </c>
      <c r="S85" s="137">
        <v>0</v>
      </c>
      <c r="T85" s="138">
        <f t="shared" si="3"/>
        <v>0</v>
      </c>
      <c r="AR85" s="139" t="s">
        <v>84</v>
      </c>
      <c r="AT85" s="139" t="s">
        <v>153</v>
      </c>
      <c r="AU85" s="139" t="s">
        <v>74</v>
      </c>
      <c r="AY85" s="18" t="s">
        <v>151</v>
      </c>
      <c r="BE85" s="140">
        <f t="shared" si="4"/>
        <v>0</v>
      </c>
      <c r="BF85" s="140">
        <f t="shared" si="5"/>
        <v>0</v>
      </c>
      <c r="BG85" s="140">
        <f t="shared" si="6"/>
        <v>0</v>
      </c>
      <c r="BH85" s="140">
        <f t="shared" si="7"/>
        <v>0</v>
      </c>
      <c r="BI85" s="140">
        <f t="shared" si="8"/>
        <v>0</v>
      </c>
      <c r="BJ85" s="18" t="s">
        <v>74</v>
      </c>
      <c r="BK85" s="140">
        <f t="shared" si="9"/>
        <v>0</v>
      </c>
      <c r="BL85" s="18" t="s">
        <v>84</v>
      </c>
      <c r="BM85" s="139" t="s">
        <v>90</v>
      </c>
    </row>
    <row r="86" spans="2:65" s="1" customFormat="1" ht="16.5" customHeight="1">
      <c r="B86" s="33"/>
      <c r="C86" s="128" t="s">
        <v>69</v>
      </c>
      <c r="D86" s="128" t="s">
        <v>153</v>
      </c>
      <c r="E86" s="129" t="s">
        <v>2084</v>
      </c>
      <c r="F86" s="130" t="s">
        <v>2085</v>
      </c>
      <c r="G86" s="131" t="s">
        <v>1666</v>
      </c>
      <c r="H86" s="132">
        <v>1</v>
      </c>
      <c r="I86" s="133"/>
      <c r="J86" s="134">
        <f t="shared" si="0"/>
        <v>0</v>
      </c>
      <c r="K86" s="130" t="s">
        <v>19</v>
      </c>
      <c r="L86" s="33"/>
      <c r="M86" s="135" t="s">
        <v>19</v>
      </c>
      <c r="N86" s="136" t="s">
        <v>40</v>
      </c>
      <c r="P86" s="137">
        <f t="shared" si="1"/>
        <v>0</v>
      </c>
      <c r="Q86" s="137">
        <v>0</v>
      </c>
      <c r="R86" s="137">
        <f t="shared" si="2"/>
        <v>0</v>
      </c>
      <c r="S86" s="137">
        <v>0</v>
      </c>
      <c r="T86" s="138">
        <f t="shared" si="3"/>
        <v>0</v>
      </c>
      <c r="AR86" s="139" t="s">
        <v>84</v>
      </c>
      <c r="AT86" s="139" t="s">
        <v>153</v>
      </c>
      <c r="AU86" s="139" t="s">
        <v>74</v>
      </c>
      <c r="AY86" s="18" t="s">
        <v>151</v>
      </c>
      <c r="BE86" s="140">
        <f t="shared" si="4"/>
        <v>0</v>
      </c>
      <c r="BF86" s="140">
        <f t="shared" si="5"/>
        <v>0</v>
      </c>
      <c r="BG86" s="140">
        <f t="shared" si="6"/>
        <v>0</v>
      </c>
      <c r="BH86" s="140">
        <f t="shared" si="7"/>
        <v>0</v>
      </c>
      <c r="BI86" s="140">
        <f t="shared" si="8"/>
        <v>0</v>
      </c>
      <c r="BJ86" s="18" t="s">
        <v>74</v>
      </c>
      <c r="BK86" s="140">
        <f t="shared" si="9"/>
        <v>0</v>
      </c>
      <c r="BL86" s="18" t="s">
        <v>84</v>
      </c>
      <c r="BM86" s="139" t="s">
        <v>96</v>
      </c>
    </row>
    <row r="87" spans="2:65" s="1" customFormat="1" ht="16.5" customHeight="1">
      <c r="B87" s="33"/>
      <c r="C87" s="128" t="s">
        <v>69</v>
      </c>
      <c r="D87" s="128" t="s">
        <v>153</v>
      </c>
      <c r="E87" s="129" t="s">
        <v>2086</v>
      </c>
      <c r="F87" s="130" t="s">
        <v>2087</v>
      </c>
      <c r="G87" s="131" t="s">
        <v>1666</v>
      </c>
      <c r="H87" s="132">
        <v>1</v>
      </c>
      <c r="I87" s="133"/>
      <c r="J87" s="134">
        <f t="shared" si="0"/>
        <v>0</v>
      </c>
      <c r="K87" s="130" t="s">
        <v>19</v>
      </c>
      <c r="L87" s="33"/>
      <c r="M87" s="135" t="s">
        <v>19</v>
      </c>
      <c r="N87" s="136" t="s">
        <v>40</v>
      </c>
      <c r="P87" s="137">
        <f t="shared" si="1"/>
        <v>0</v>
      </c>
      <c r="Q87" s="137">
        <v>0</v>
      </c>
      <c r="R87" s="137">
        <f t="shared" si="2"/>
        <v>0</v>
      </c>
      <c r="S87" s="137">
        <v>0</v>
      </c>
      <c r="T87" s="138">
        <f t="shared" si="3"/>
        <v>0</v>
      </c>
      <c r="AR87" s="139" t="s">
        <v>84</v>
      </c>
      <c r="AT87" s="139" t="s">
        <v>153</v>
      </c>
      <c r="AU87" s="139" t="s">
        <v>74</v>
      </c>
      <c r="AY87" s="18" t="s">
        <v>151</v>
      </c>
      <c r="BE87" s="140">
        <f t="shared" si="4"/>
        <v>0</v>
      </c>
      <c r="BF87" s="140">
        <f t="shared" si="5"/>
        <v>0</v>
      </c>
      <c r="BG87" s="140">
        <f t="shared" si="6"/>
        <v>0</v>
      </c>
      <c r="BH87" s="140">
        <f t="shared" si="7"/>
        <v>0</v>
      </c>
      <c r="BI87" s="140">
        <f t="shared" si="8"/>
        <v>0</v>
      </c>
      <c r="BJ87" s="18" t="s">
        <v>74</v>
      </c>
      <c r="BK87" s="140">
        <f t="shared" si="9"/>
        <v>0</v>
      </c>
      <c r="BL87" s="18" t="s">
        <v>84</v>
      </c>
      <c r="BM87" s="139" t="s">
        <v>211</v>
      </c>
    </row>
    <row r="88" spans="2:65" s="1" customFormat="1" ht="16.5" customHeight="1">
      <c r="B88" s="33"/>
      <c r="C88" s="128" t="s">
        <v>69</v>
      </c>
      <c r="D88" s="128" t="s">
        <v>153</v>
      </c>
      <c r="E88" s="129" t="s">
        <v>2088</v>
      </c>
      <c r="F88" s="130" t="s">
        <v>2089</v>
      </c>
      <c r="G88" s="131" t="s">
        <v>1666</v>
      </c>
      <c r="H88" s="132">
        <v>1</v>
      </c>
      <c r="I88" s="133"/>
      <c r="J88" s="134">
        <f t="shared" si="0"/>
        <v>0</v>
      </c>
      <c r="K88" s="130" t="s">
        <v>19</v>
      </c>
      <c r="L88" s="33"/>
      <c r="M88" s="135" t="s">
        <v>19</v>
      </c>
      <c r="N88" s="136" t="s">
        <v>40</v>
      </c>
      <c r="P88" s="137">
        <f t="shared" si="1"/>
        <v>0</v>
      </c>
      <c r="Q88" s="137">
        <v>0</v>
      </c>
      <c r="R88" s="137">
        <f t="shared" si="2"/>
        <v>0</v>
      </c>
      <c r="S88" s="137">
        <v>0</v>
      </c>
      <c r="T88" s="138">
        <f t="shared" si="3"/>
        <v>0</v>
      </c>
      <c r="AR88" s="139" t="s">
        <v>84</v>
      </c>
      <c r="AT88" s="139" t="s">
        <v>153</v>
      </c>
      <c r="AU88" s="139" t="s">
        <v>74</v>
      </c>
      <c r="AY88" s="18" t="s">
        <v>151</v>
      </c>
      <c r="BE88" s="140">
        <f t="shared" si="4"/>
        <v>0</v>
      </c>
      <c r="BF88" s="140">
        <f t="shared" si="5"/>
        <v>0</v>
      </c>
      <c r="BG88" s="140">
        <f t="shared" si="6"/>
        <v>0</v>
      </c>
      <c r="BH88" s="140">
        <f t="shared" si="7"/>
        <v>0</v>
      </c>
      <c r="BI88" s="140">
        <f t="shared" si="8"/>
        <v>0</v>
      </c>
      <c r="BJ88" s="18" t="s">
        <v>74</v>
      </c>
      <c r="BK88" s="140">
        <f t="shared" si="9"/>
        <v>0</v>
      </c>
      <c r="BL88" s="18" t="s">
        <v>84</v>
      </c>
      <c r="BM88" s="139" t="s">
        <v>226</v>
      </c>
    </row>
    <row r="89" spans="2:65" s="1" customFormat="1" ht="16.5" customHeight="1">
      <c r="B89" s="33"/>
      <c r="C89" s="128" t="s">
        <v>69</v>
      </c>
      <c r="D89" s="128" t="s">
        <v>153</v>
      </c>
      <c r="E89" s="129" t="s">
        <v>2090</v>
      </c>
      <c r="F89" s="130" t="s">
        <v>2091</v>
      </c>
      <c r="G89" s="131" t="s">
        <v>1666</v>
      </c>
      <c r="H89" s="132">
        <v>1</v>
      </c>
      <c r="I89" s="133"/>
      <c r="J89" s="134">
        <f t="shared" si="0"/>
        <v>0</v>
      </c>
      <c r="K89" s="130" t="s">
        <v>19</v>
      </c>
      <c r="L89" s="33"/>
      <c r="M89" s="135" t="s">
        <v>19</v>
      </c>
      <c r="N89" s="136" t="s">
        <v>40</v>
      </c>
      <c r="P89" s="137">
        <f t="shared" si="1"/>
        <v>0</v>
      </c>
      <c r="Q89" s="137">
        <v>0</v>
      </c>
      <c r="R89" s="137">
        <f t="shared" si="2"/>
        <v>0</v>
      </c>
      <c r="S89" s="137">
        <v>0</v>
      </c>
      <c r="T89" s="138">
        <f t="shared" si="3"/>
        <v>0</v>
      </c>
      <c r="AR89" s="139" t="s">
        <v>84</v>
      </c>
      <c r="AT89" s="139" t="s">
        <v>153</v>
      </c>
      <c r="AU89" s="139" t="s">
        <v>74</v>
      </c>
      <c r="AY89" s="18" t="s">
        <v>151</v>
      </c>
      <c r="BE89" s="140">
        <f t="shared" si="4"/>
        <v>0</v>
      </c>
      <c r="BF89" s="140">
        <f t="shared" si="5"/>
        <v>0</v>
      </c>
      <c r="BG89" s="140">
        <f t="shared" si="6"/>
        <v>0</v>
      </c>
      <c r="BH89" s="140">
        <f t="shared" si="7"/>
        <v>0</v>
      </c>
      <c r="BI89" s="140">
        <f t="shared" si="8"/>
        <v>0</v>
      </c>
      <c r="BJ89" s="18" t="s">
        <v>74</v>
      </c>
      <c r="BK89" s="140">
        <f t="shared" si="9"/>
        <v>0</v>
      </c>
      <c r="BL89" s="18" t="s">
        <v>84</v>
      </c>
      <c r="BM89" s="139" t="s">
        <v>236</v>
      </c>
    </row>
    <row r="90" spans="2:65" s="1" customFormat="1" ht="21.75" customHeight="1">
      <c r="B90" s="33"/>
      <c r="C90" s="128" t="s">
        <v>69</v>
      </c>
      <c r="D90" s="128" t="s">
        <v>153</v>
      </c>
      <c r="E90" s="129" t="s">
        <v>2092</v>
      </c>
      <c r="F90" s="130" t="s">
        <v>2093</v>
      </c>
      <c r="G90" s="131" t="s">
        <v>1666</v>
      </c>
      <c r="H90" s="132">
        <v>1</v>
      </c>
      <c r="I90" s="133"/>
      <c r="J90" s="134">
        <f t="shared" si="0"/>
        <v>0</v>
      </c>
      <c r="K90" s="130" t="s">
        <v>19</v>
      </c>
      <c r="L90" s="33"/>
      <c r="M90" s="135" t="s">
        <v>19</v>
      </c>
      <c r="N90" s="136" t="s">
        <v>40</v>
      </c>
      <c r="P90" s="137">
        <f t="shared" si="1"/>
        <v>0</v>
      </c>
      <c r="Q90" s="137">
        <v>0</v>
      </c>
      <c r="R90" s="137">
        <f t="shared" si="2"/>
        <v>0</v>
      </c>
      <c r="S90" s="137">
        <v>0</v>
      </c>
      <c r="T90" s="138">
        <f t="shared" si="3"/>
        <v>0</v>
      </c>
      <c r="AR90" s="139" t="s">
        <v>84</v>
      </c>
      <c r="AT90" s="139" t="s">
        <v>153</v>
      </c>
      <c r="AU90" s="139" t="s">
        <v>74</v>
      </c>
      <c r="AY90" s="18" t="s">
        <v>151</v>
      </c>
      <c r="BE90" s="140">
        <f t="shared" si="4"/>
        <v>0</v>
      </c>
      <c r="BF90" s="140">
        <f t="shared" si="5"/>
        <v>0</v>
      </c>
      <c r="BG90" s="140">
        <f t="shared" si="6"/>
        <v>0</v>
      </c>
      <c r="BH90" s="140">
        <f t="shared" si="7"/>
        <v>0</v>
      </c>
      <c r="BI90" s="140">
        <f t="shared" si="8"/>
        <v>0</v>
      </c>
      <c r="BJ90" s="18" t="s">
        <v>74</v>
      </c>
      <c r="BK90" s="140">
        <f t="shared" si="9"/>
        <v>0</v>
      </c>
      <c r="BL90" s="18" t="s">
        <v>84</v>
      </c>
      <c r="BM90" s="139" t="s">
        <v>252</v>
      </c>
    </row>
    <row r="91" spans="2:65" s="1" customFormat="1" ht="16.5" customHeight="1">
      <c r="B91" s="33"/>
      <c r="C91" s="128" t="s">
        <v>69</v>
      </c>
      <c r="D91" s="128" t="s">
        <v>153</v>
      </c>
      <c r="E91" s="129" t="s">
        <v>2094</v>
      </c>
      <c r="F91" s="130" t="s">
        <v>2095</v>
      </c>
      <c r="G91" s="131" t="s">
        <v>1666</v>
      </c>
      <c r="H91" s="132">
        <v>1</v>
      </c>
      <c r="I91" s="133"/>
      <c r="J91" s="134">
        <f t="shared" si="0"/>
        <v>0</v>
      </c>
      <c r="K91" s="130" t="s">
        <v>19</v>
      </c>
      <c r="L91" s="33"/>
      <c r="M91" s="135" t="s">
        <v>19</v>
      </c>
      <c r="N91" s="136" t="s">
        <v>40</v>
      </c>
      <c r="P91" s="137">
        <f t="shared" si="1"/>
        <v>0</v>
      </c>
      <c r="Q91" s="137">
        <v>0</v>
      </c>
      <c r="R91" s="137">
        <f t="shared" si="2"/>
        <v>0</v>
      </c>
      <c r="S91" s="137">
        <v>0</v>
      </c>
      <c r="T91" s="138">
        <f t="shared" si="3"/>
        <v>0</v>
      </c>
      <c r="AR91" s="139" t="s">
        <v>84</v>
      </c>
      <c r="AT91" s="139" t="s">
        <v>153</v>
      </c>
      <c r="AU91" s="139" t="s">
        <v>74</v>
      </c>
      <c r="AY91" s="18" t="s">
        <v>151</v>
      </c>
      <c r="BE91" s="140">
        <f t="shared" si="4"/>
        <v>0</v>
      </c>
      <c r="BF91" s="140">
        <f t="shared" si="5"/>
        <v>0</v>
      </c>
      <c r="BG91" s="140">
        <f t="shared" si="6"/>
        <v>0</v>
      </c>
      <c r="BH91" s="140">
        <f t="shared" si="7"/>
        <v>0</v>
      </c>
      <c r="BI91" s="140">
        <f t="shared" si="8"/>
        <v>0</v>
      </c>
      <c r="BJ91" s="18" t="s">
        <v>74</v>
      </c>
      <c r="BK91" s="140">
        <f t="shared" si="9"/>
        <v>0</v>
      </c>
      <c r="BL91" s="18" t="s">
        <v>84</v>
      </c>
      <c r="BM91" s="139" t="s">
        <v>267</v>
      </c>
    </row>
    <row r="92" spans="2:65" s="1" customFormat="1" ht="21.75" customHeight="1">
      <c r="B92" s="33"/>
      <c r="C92" s="128" t="s">
        <v>69</v>
      </c>
      <c r="D92" s="128" t="s">
        <v>153</v>
      </c>
      <c r="E92" s="129" t="s">
        <v>2096</v>
      </c>
      <c r="F92" s="130" t="s">
        <v>2097</v>
      </c>
      <c r="G92" s="131" t="s">
        <v>1666</v>
      </c>
      <c r="H92" s="132">
        <v>1</v>
      </c>
      <c r="I92" s="133"/>
      <c r="J92" s="134">
        <f t="shared" si="0"/>
        <v>0</v>
      </c>
      <c r="K92" s="130" t="s">
        <v>19</v>
      </c>
      <c r="L92" s="33"/>
      <c r="M92" s="135" t="s">
        <v>19</v>
      </c>
      <c r="N92" s="136" t="s">
        <v>40</v>
      </c>
      <c r="P92" s="137">
        <f t="shared" si="1"/>
        <v>0</v>
      </c>
      <c r="Q92" s="137">
        <v>0</v>
      </c>
      <c r="R92" s="137">
        <f t="shared" si="2"/>
        <v>0</v>
      </c>
      <c r="S92" s="137">
        <v>0</v>
      </c>
      <c r="T92" s="138">
        <f t="shared" si="3"/>
        <v>0</v>
      </c>
      <c r="AR92" s="139" t="s">
        <v>84</v>
      </c>
      <c r="AT92" s="139" t="s">
        <v>153</v>
      </c>
      <c r="AU92" s="139" t="s">
        <v>74</v>
      </c>
      <c r="AY92" s="18" t="s">
        <v>151</v>
      </c>
      <c r="BE92" s="140">
        <f t="shared" si="4"/>
        <v>0</v>
      </c>
      <c r="BF92" s="140">
        <f t="shared" si="5"/>
        <v>0</v>
      </c>
      <c r="BG92" s="140">
        <f t="shared" si="6"/>
        <v>0</v>
      </c>
      <c r="BH92" s="140">
        <f t="shared" si="7"/>
        <v>0</v>
      </c>
      <c r="BI92" s="140">
        <f t="shared" si="8"/>
        <v>0</v>
      </c>
      <c r="BJ92" s="18" t="s">
        <v>74</v>
      </c>
      <c r="BK92" s="140">
        <f t="shared" si="9"/>
        <v>0</v>
      </c>
      <c r="BL92" s="18" t="s">
        <v>84</v>
      </c>
      <c r="BM92" s="139" t="s">
        <v>321</v>
      </c>
    </row>
    <row r="93" spans="2:65" s="1" customFormat="1" ht="21.75" customHeight="1">
      <c r="B93" s="33"/>
      <c r="C93" s="128" t="s">
        <v>69</v>
      </c>
      <c r="D93" s="128" t="s">
        <v>153</v>
      </c>
      <c r="E93" s="129" t="s">
        <v>2098</v>
      </c>
      <c r="F93" s="130" t="s">
        <v>2099</v>
      </c>
      <c r="G93" s="131" t="s">
        <v>1666</v>
      </c>
      <c r="H93" s="132">
        <v>1</v>
      </c>
      <c r="I93" s="133"/>
      <c r="J93" s="134">
        <f t="shared" si="0"/>
        <v>0</v>
      </c>
      <c r="K93" s="130" t="s">
        <v>19</v>
      </c>
      <c r="L93" s="33"/>
      <c r="M93" s="135" t="s">
        <v>19</v>
      </c>
      <c r="N93" s="136" t="s">
        <v>40</v>
      </c>
      <c r="P93" s="137">
        <f t="shared" si="1"/>
        <v>0</v>
      </c>
      <c r="Q93" s="137">
        <v>0</v>
      </c>
      <c r="R93" s="137">
        <f t="shared" si="2"/>
        <v>0</v>
      </c>
      <c r="S93" s="137">
        <v>0</v>
      </c>
      <c r="T93" s="138">
        <f t="shared" si="3"/>
        <v>0</v>
      </c>
      <c r="AR93" s="139" t="s">
        <v>84</v>
      </c>
      <c r="AT93" s="139" t="s">
        <v>153</v>
      </c>
      <c r="AU93" s="139" t="s">
        <v>74</v>
      </c>
      <c r="AY93" s="18" t="s">
        <v>151</v>
      </c>
      <c r="BE93" s="140">
        <f t="shared" si="4"/>
        <v>0</v>
      </c>
      <c r="BF93" s="140">
        <f t="shared" si="5"/>
        <v>0</v>
      </c>
      <c r="BG93" s="140">
        <f t="shared" si="6"/>
        <v>0</v>
      </c>
      <c r="BH93" s="140">
        <f t="shared" si="7"/>
        <v>0</v>
      </c>
      <c r="BI93" s="140">
        <f t="shared" si="8"/>
        <v>0</v>
      </c>
      <c r="BJ93" s="18" t="s">
        <v>74</v>
      </c>
      <c r="BK93" s="140">
        <f t="shared" si="9"/>
        <v>0</v>
      </c>
      <c r="BL93" s="18" t="s">
        <v>84</v>
      </c>
      <c r="BM93" s="139" t="s">
        <v>344</v>
      </c>
    </row>
    <row r="94" spans="2:65" s="1" customFormat="1" ht="16.5" customHeight="1">
      <c r="B94" s="33"/>
      <c r="C94" s="128" t="s">
        <v>69</v>
      </c>
      <c r="D94" s="128" t="s">
        <v>153</v>
      </c>
      <c r="E94" s="129" t="s">
        <v>2100</v>
      </c>
      <c r="F94" s="130" t="s">
        <v>2101</v>
      </c>
      <c r="G94" s="131" t="s">
        <v>1666</v>
      </c>
      <c r="H94" s="132">
        <v>1</v>
      </c>
      <c r="I94" s="133"/>
      <c r="J94" s="134">
        <f t="shared" si="0"/>
        <v>0</v>
      </c>
      <c r="K94" s="130" t="s">
        <v>19</v>
      </c>
      <c r="L94" s="33"/>
      <c r="M94" s="135" t="s">
        <v>19</v>
      </c>
      <c r="N94" s="136" t="s">
        <v>40</v>
      </c>
      <c r="P94" s="137">
        <f t="shared" si="1"/>
        <v>0</v>
      </c>
      <c r="Q94" s="137">
        <v>0</v>
      </c>
      <c r="R94" s="137">
        <f t="shared" si="2"/>
        <v>0</v>
      </c>
      <c r="S94" s="137">
        <v>0</v>
      </c>
      <c r="T94" s="138">
        <f t="shared" si="3"/>
        <v>0</v>
      </c>
      <c r="AR94" s="139" t="s">
        <v>84</v>
      </c>
      <c r="AT94" s="139" t="s">
        <v>153</v>
      </c>
      <c r="AU94" s="139" t="s">
        <v>74</v>
      </c>
      <c r="AY94" s="18" t="s">
        <v>151</v>
      </c>
      <c r="BE94" s="140">
        <f t="shared" si="4"/>
        <v>0</v>
      </c>
      <c r="BF94" s="140">
        <f t="shared" si="5"/>
        <v>0</v>
      </c>
      <c r="BG94" s="140">
        <f t="shared" si="6"/>
        <v>0</v>
      </c>
      <c r="BH94" s="140">
        <f t="shared" si="7"/>
        <v>0</v>
      </c>
      <c r="BI94" s="140">
        <f t="shared" si="8"/>
        <v>0</v>
      </c>
      <c r="BJ94" s="18" t="s">
        <v>74</v>
      </c>
      <c r="BK94" s="140">
        <f t="shared" si="9"/>
        <v>0</v>
      </c>
      <c r="BL94" s="18" t="s">
        <v>84</v>
      </c>
      <c r="BM94" s="139" t="s">
        <v>377</v>
      </c>
    </row>
    <row r="95" spans="2:65" s="1" customFormat="1" ht="16.5" customHeight="1">
      <c r="B95" s="33"/>
      <c r="C95" s="128" t="s">
        <v>69</v>
      </c>
      <c r="D95" s="128" t="s">
        <v>153</v>
      </c>
      <c r="E95" s="129" t="s">
        <v>2102</v>
      </c>
      <c r="F95" s="130" t="s">
        <v>2103</v>
      </c>
      <c r="G95" s="131" t="s">
        <v>1666</v>
      </c>
      <c r="H95" s="132">
        <v>1</v>
      </c>
      <c r="I95" s="133"/>
      <c r="J95" s="134">
        <f t="shared" si="0"/>
        <v>0</v>
      </c>
      <c r="K95" s="130" t="s">
        <v>19</v>
      </c>
      <c r="L95" s="33"/>
      <c r="M95" s="135" t="s">
        <v>19</v>
      </c>
      <c r="N95" s="136" t="s">
        <v>40</v>
      </c>
      <c r="P95" s="137">
        <f t="shared" si="1"/>
        <v>0</v>
      </c>
      <c r="Q95" s="137">
        <v>0</v>
      </c>
      <c r="R95" s="137">
        <f t="shared" si="2"/>
        <v>0</v>
      </c>
      <c r="S95" s="137">
        <v>0</v>
      </c>
      <c r="T95" s="138">
        <f t="shared" si="3"/>
        <v>0</v>
      </c>
      <c r="AR95" s="139" t="s">
        <v>84</v>
      </c>
      <c r="AT95" s="139" t="s">
        <v>153</v>
      </c>
      <c r="AU95" s="139" t="s">
        <v>74</v>
      </c>
      <c r="AY95" s="18" t="s">
        <v>151</v>
      </c>
      <c r="BE95" s="140">
        <f t="shared" si="4"/>
        <v>0</v>
      </c>
      <c r="BF95" s="140">
        <f t="shared" si="5"/>
        <v>0</v>
      </c>
      <c r="BG95" s="140">
        <f t="shared" si="6"/>
        <v>0</v>
      </c>
      <c r="BH95" s="140">
        <f t="shared" si="7"/>
        <v>0</v>
      </c>
      <c r="BI95" s="140">
        <f t="shared" si="8"/>
        <v>0</v>
      </c>
      <c r="BJ95" s="18" t="s">
        <v>74</v>
      </c>
      <c r="BK95" s="140">
        <f t="shared" si="9"/>
        <v>0</v>
      </c>
      <c r="BL95" s="18" t="s">
        <v>84</v>
      </c>
      <c r="BM95" s="139" t="s">
        <v>414</v>
      </c>
    </row>
    <row r="96" spans="2:65" s="1" customFormat="1" ht="16.5" customHeight="1">
      <c r="B96" s="33"/>
      <c r="C96" s="128" t="s">
        <v>69</v>
      </c>
      <c r="D96" s="128" t="s">
        <v>153</v>
      </c>
      <c r="E96" s="129" t="s">
        <v>2104</v>
      </c>
      <c r="F96" s="130" t="s">
        <v>2105</v>
      </c>
      <c r="G96" s="131" t="s">
        <v>1666</v>
      </c>
      <c r="H96" s="132">
        <v>1</v>
      </c>
      <c r="I96" s="133"/>
      <c r="J96" s="134">
        <f t="shared" si="0"/>
        <v>0</v>
      </c>
      <c r="K96" s="130" t="s">
        <v>19</v>
      </c>
      <c r="L96" s="33"/>
      <c r="M96" s="135" t="s">
        <v>19</v>
      </c>
      <c r="N96" s="136" t="s">
        <v>40</v>
      </c>
      <c r="P96" s="137">
        <f t="shared" si="1"/>
        <v>0</v>
      </c>
      <c r="Q96" s="137">
        <v>0</v>
      </c>
      <c r="R96" s="137">
        <f t="shared" si="2"/>
        <v>0</v>
      </c>
      <c r="S96" s="137">
        <v>0</v>
      </c>
      <c r="T96" s="138">
        <f t="shared" si="3"/>
        <v>0</v>
      </c>
      <c r="AR96" s="139" t="s">
        <v>84</v>
      </c>
      <c r="AT96" s="139" t="s">
        <v>153</v>
      </c>
      <c r="AU96" s="139" t="s">
        <v>74</v>
      </c>
      <c r="AY96" s="18" t="s">
        <v>151</v>
      </c>
      <c r="BE96" s="140">
        <f t="shared" si="4"/>
        <v>0</v>
      </c>
      <c r="BF96" s="140">
        <f t="shared" si="5"/>
        <v>0</v>
      </c>
      <c r="BG96" s="140">
        <f t="shared" si="6"/>
        <v>0</v>
      </c>
      <c r="BH96" s="140">
        <f t="shared" si="7"/>
        <v>0</v>
      </c>
      <c r="BI96" s="140">
        <f t="shared" si="8"/>
        <v>0</v>
      </c>
      <c r="BJ96" s="18" t="s">
        <v>74</v>
      </c>
      <c r="BK96" s="140">
        <f t="shared" si="9"/>
        <v>0</v>
      </c>
      <c r="BL96" s="18" t="s">
        <v>84</v>
      </c>
      <c r="BM96" s="139" t="s">
        <v>425</v>
      </c>
    </row>
    <row r="97" spans="2:65" s="1" customFormat="1" ht="16.5" customHeight="1">
      <c r="B97" s="33"/>
      <c r="C97" s="128" t="s">
        <v>69</v>
      </c>
      <c r="D97" s="128" t="s">
        <v>153</v>
      </c>
      <c r="E97" s="129" t="s">
        <v>2106</v>
      </c>
      <c r="F97" s="130" t="s">
        <v>2107</v>
      </c>
      <c r="G97" s="131" t="s">
        <v>1666</v>
      </c>
      <c r="H97" s="132">
        <v>1</v>
      </c>
      <c r="I97" s="133"/>
      <c r="J97" s="134">
        <f t="shared" si="0"/>
        <v>0</v>
      </c>
      <c r="K97" s="130" t="s">
        <v>19</v>
      </c>
      <c r="L97" s="33"/>
      <c r="M97" s="135" t="s">
        <v>19</v>
      </c>
      <c r="N97" s="136" t="s">
        <v>40</v>
      </c>
      <c r="P97" s="137">
        <f t="shared" si="1"/>
        <v>0</v>
      </c>
      <c r="Q97" s="137">
        <v>0</v>
      </c>
      <c r="R97" s="137">
        <f t="shared" si="2"/>
        <v>0</v>
      </c>
      <c r="S97" s="137">
        <v>0</v>
      </c>
      <c r="T97" s="138">
        <f t="shared" si="3"/>
        <v>0</v>
      </c>
      <c r="AR97" s="139" t="s">
        <v>84</v>
      </c>
      <c r="AT97" s="139" t="s">
        <v>153</v>
      </c>
      <c r="AU97" s="139" t="s">
        <v>74</v>
      </c>
      <c r="AY97" s="18" t="s">
        <v>151</v>
      </c>
      <c r="BE97" s="140">
        <f t="shared" si="4"/>
        <v>0</v>
      </c>
      <c r="BF97" s="140">
        <f t="shared" si="5"/>
        <v>0</v>
      </c>
      <c r="BG97" s="140">
        <f t="shared" si="6"/>
        <v>0</v>
      </c>
      <c r="BH97" s="140">
        <f t="shared" si="7"/>
        <v>0</v>
      </c>
      <c r="BI97" s="140">
        <f t="shared" si="8"/>
        <v>0</v>
      </c>
      <c r="BJ97" s="18" t="s">
        <v>74</v>
      </c>
      <c r="BK97" s="140">
        <f t="shared" si="9"/>
        <v>0</v>
      </c>
      <c r="BL97" s="18" t="s">
        <v>84</v>
      </c>
      <c r="BM97" s="139" t="s">
        <v>440</v>
      </c>
    </row>
    <row r="98" spans="2:65" s="1" customFormat="1" ht="16.5" customHeight="1">
      <c r="B98" s="33"/>
      <c r="C98" s="128" t="s">
        <v>69</v>
      </c>
      <c r="D98" s="128" t="s">
        <v>153</v>
      </c>
      <c r="E98" s="129" t="s">
        <v>2108</v>
      </c>
      <c r="F98" s="130" t="s">
        <v>2109</v>
      </c>
      <c r="G98" s="131" t="s">
        <v>1666</v>
      </c>
      <c r="H98" s="132">
        <v>1</v>
      </c>
      <c r="I98" s="133"/>
      <c r="J98" s="134">
        <f t="shared" si="0"/>
        <v>0</v>
      </c>
      <c r="K98" s="130" t="s">
        <v>19</v>
      </c>
      <c r="L98" s="33"/>
      <c r="M98" s="135" t="s">
        <v>19</v>
      </c>
      <c r="N98" s="136" t="s">
        <v>40</v>
      </c>
      <c r="P98" s="137">
        <f t="shared" si="1"/>
        <v>0</v>
      </c>
      <c r="Q98" s="137">
        <v>0</v>
      </c>
      <c r="R98" s="137">
        <f t="shared" si="2"/>
        <v>0</v>
      </c>
      <c r="S98" s="137">
        <v>0</v>
      </c>
      <c r="T98" s="138">
        <f t="shared" si="3"/>
        <v>0</v>
      </c>
      <c r="AR98" s="139" t="s">
        <v>84</v>
      </c>
      <c r="AT98" s="139" t="s">
        <v>153</v>
      </c>
      <c r="AU98" s="139" t="s">
        <v>74</v>
      </c>
      <c r="AY98" s="18" t="s">
        <v>151</v>
      </c>
      <c r="BE98" s="140">
        <f t="shared" si="4"/>
        <v>0</v>
      </c>
      <c r="BF98" s="140">
        <f t="shared" si="5"/>
        <v>0</v>
      </c>
      <c r="BG98" s="140">
        <f t="shared" si="6"/>
        <v>0</v>
      </c>
      <c r="BH98" s="140">
        <f t="shared" si="7"/>
        <v>0</v>
      </c>
      <c r="BI98" s="140">
        <f t="shared" si="8"/>
        <v>0</v>
      </c>
      <c r="BJ98" s="18" t="s">
        <v>74</v>
      </c>
      <c r="BK98" s="140">
        <f t="shared" si="9"/>
        <v>0</v>
      </c>
      <c r="BL98" s="18" t="s">
        <v>84</v>
      </c>
      <c r="BM98" s="139" t="s">
        <v>454</v>
      </c>
    </row>
    <row r="99" spans="2:65" s="1" customFormat="1" ht="16.5" customHeight="1">
      <c r="B99" s="33"/>
      <c r="C99" s="128" t="s">
        <v>69</v>
      </c>
      <c r="D99" s="128" t="s">
        <v>153</v>
      </c>
      <c r="E99" s="129" t="s">
        <v>2110</v>
      </c>
      <c r="F99" s="130" t="s">
        <v>2111</v>
      </c>
      <c r="G99" s="131" t="s">
        <v>1666</v>
      </c>
      <c r="H99" s="132">
        <v>1</v>
      </c>
      <c r="I99" s="133"/>
      <c r="J99" s="134">
        <f t="shared" si="0"/>
        <v>0</v>
      </c>
      <c r="K99" s="130" t="s">
        <v>19</v>
      </c>
      <c r="L99" s="33"/>
      <c r="M99" s="135" t="s">
        <v>19</v>
      </c>
      <c r="N99" s="136" t="s">
        <v>40</v>
      </c>
      <c r="P99" s="137">
        <f t="shared" si="1"/>
        <v>0</v>
      </c>
      <c r="Q99" s="137">
        <v>0</v>
      </c>
      <c r="R99" s="137">
        <f t="shared" si="2"/>
        <v>0</v>
      </c>
      <c r="S99" s="137">
        <v>0</v>
      </c>
      <c r="T99" s="138">
        <f t="shared" si="3"/>
        <v>0</v>
      </c>
      <c r="AR99" s="139" t="s">
        <v>84</v>
      </c>
      <c r="AT99" s="139" t="s">
        <v>153</v>
      </c>
      <c r="AU99" s="139" t="s">
        <v>74</v>
      </c>
      <c r="AY99" s="18" t="s">
        <v>151</v>
      </c>
      <c r="BE99" s="140">
        <f t="shared" si="4"/>
        <v>0</v>
      </c>
      <c r="BF99" s="140">
        <f t="shared" si="5"/>
        <v>0</v>
      </c>
      <c r="BG99" s="140">
        <f t="shared" si="6"/>
        <v>0</v>
      </c>
      <c r="BH99" s="140">
        <f t="shared" si="7"/>
        <v>0</v>
      </c>
      <c r="BI99" s="140">
        <f t="shared" si="8"/>
        <v>0</v>
      </c>
      <c r="BJ99" s="18" t="s">
        <v>74</v>
      </c>
      <c r="BK99" s="140">
        <f t="shared" si="9"/>
        <v>0</v>
      </c>
      <c r="BL99" s="18" t="s">
        <v>84</v>
      </c>
      <c r="BM99" s="139" t="s">
        <v>472</v>
      </c>
    </row>
    <row r="100" spans="2:65" s="11" customFormat="1" ht="25.9" customHeight="1">
      <c r="B100" s="116"/>
      <c r="D100" s="117" t="s">
        <v>68</v>
      </c>
      <c r="E100" s="118" t="s">
        <v>1397</v>
      </c>
      <c r="F100" s="118" t="s">
        <v>2112</v>
      </c>
      <c r="I100" s="119"/>
      <c r="J100" s="120">
        <f>BK100</f>
        <v>0</v>
      </c>
      <c r="L100" s="116"/>
      <c r="M100" s="121"/>
      <c r="P100" s="122">
        <f>SUM(P101:P114)</f>
        <v>0</v>
      </c>
      <c r="R100" s="122">
        <f>SUM(R101:R114)</f>
        <v>0</v>
      </c>
      <c r="T100" s="123">
        <f>SUM(T101:T114)</f>
        <v>0</v>
      </c>
      <c r="AR100" s="117" t="s">
        <v>74</v>
      </c>
      <c r="AT100" s="124" t="s">
        <v>68</v>
      </c>
      <c r="AU100" s="124" t="s">
        <v>69</v>
      </c>
      <c r="AY100" s="117" t="s">
        <v>151</v>
      </c>
      <c r="BK100" s="125">
        <f>SUM(BK101:BK114)</f>
        <v>0</v>
      </c>
    </row>
    <row r="101" spans="2:65" s="1" customFormat="1" ht="16.5" customHeight="1">
      <c r="B101" s="33"/>
      <c r="C101" s="128" t="s">
        <v>69</v>
      </c>
      <c r="D101" s="128" t="s">
        <v>153</v>
      </c>
      <c r="E101" s="129" t="s">
        <v>2113</v>
      </c>
      <c r="F101" s="130" t="s">
        <v>2114</v>
      </c>
      <c r="G101" s="131" t="s">
        <v>1666</v>
      </c>
      <c r="H101" s="132">
        <v>1</v>
      </c>
      <c r="I101" s="133"/>
      <c r="J101" s="134">
        <f t="shared" ref="J101:J114" si="10">ROUND(I101*H101,2)</f>
        <v>0</v>
      </c>
      <c r="K101" s="130" t="s">
        <v>19</v>
      </c>
      <c r="L101" s="33"/>
      <c r="M101" s="135" t="s">
        <v>19</v>
      </c>
      <c r="N101" s="136" t="s">
        <v>40</v>
      </c>
      <c r="P101" s="137">
        <f t="shared" ref="P101:P114" si="11">O101*H101</f>
        <v>0</v>
      </c>
      <c r="Q101" s="137">
        <v>0</v>
      </c>
      <c r="R101" s="137">
        <f t="shared" ref="R101:R114" si="12">Q101*H101</f>
        <v>0</v>
      </c>
      <c r="S101" s="137">
        <v>0</v>
      </c>
      <c r="T101" s="138">
        <f t="shared" ref="T101:T114" si="13">S101*H101</f>
        <v>0</v>
      </c>
      <c r="AR101" s="139" t="s">
        <v>84</v>
      </c>
      <c r="AT101" s="139" t="s">
        <v>153</v>
      </c>
      <c r="AU101" s="139" t="s">
        <v>74</v>
      </c>
      <c r="AY101" s="18" t="s">
        <v>151</v>
      </c>
      <c r="BE101" s="140">
        <f t="shared" ref="BE101:BE114" si="14">IF(N101="základní",J101,0)</f>
        <v>0</v>
      </c>
      <c r="BF101" s="140">
        <f t="shared" ref="BF101:BF114" si="15">IF(N101="snížená",J101,0)</f>
        <v>0</v>
      </c>
      <c r="BG101" s="140">
        <f t="shared" ref="BG101:BG114" si="16">IF(N101="zákl. přenesená",J101,0)</f>
        <v>0</v>
      </c>
      <c r="BH101" s="140">
        <f t="shared" ref="BH101:BH114" si="17">IF(N101="sníž. přenesená",J101,0)</f>
        <v>0</v>
      </c>
      <c r="BI101" s="140">
        <f t="shared" ref="BI101:BI114" si="18">IF(N101="nulová",J101,0)</f>
        <v>0</v>
      </c>
      <c r="BJ101" s="18" t="s">
        <v>74</v>
      </c>
      <c r="BK101" s="140">
        <f t="shared" ref="BK101:BK114" si="19">ROUND(I101*H101,2)</f>
        <v>0</v>
      </c>
      <c r="BL101" s="18" t="s">
        <v>84</v>
      </c>
      <c r="BM101" s="139" t="s">
        <v>484</v>
      </c>
    </row>
    <row r="102" spans="2:65" s="1" customFormat="1" ht="16.5" customHeight="1">
      <c r="B102" s="33"/>
      <c r="C102" s="128" t="s">
        <v>69</v>
      </c>
      <c r="D102" s="128" t="s">
        <v>153</v>
      </c>
      <c r="E102" s="129" t="s">
        <v>2115</v>
      </c>
      <c r="F102" s="130" t="s">
        <v>2116</v>
      </c>
      <c r="G102" s="131" t="s">
        <v>1666</v>
      </c>
      <c r="H102" s="132">
        <v>1</v>
      </c>
      <c r="I102" s="133"/>
      <c r="J102" s="134">
        <f t="shared" si="10"/>
        <v>0</v>
      </c>
      <c r="K102" s="130" t="s">
        <v>19</v>
      </c>
      <c r="L102" s="33"/>
      <c r="M102" s="135" t="s">
        <v>19</v>
      </c>
      <c r="N102" s="136" t="s">
        <v>40</v>
      </c>
      <c r="P102" s="137">
        <f t="shared" si="11"/>
        <v>0</v>
      </c>
      <c r="Q102" s="137">
        <v>0</v>
      </c>
      <c r="R102" s="137">
        <f t="shared" si="12"/>
        <v>0</v>
      </c>
      <c r="S102" s="137">
        <v>0</v>
      </c>
      <c r="T102" s="138">
        <f t="shared" si="13"/>
        <v>0</v>
      </c>
      <c r="AR102" s="139" t="s">
        <v>84</v>
      </c>
      <c r="AT102" s="139" t="s">
        <v>153</v>
      </c>
      <c r="AU102" s="139" t="s">
        <v>74</v>
      </c>
      <c r="AY102" s="18" t="s">
        <v>151</v>
      </c>
      <c r="BE102" s="140">
        <f t="shared" si="14"/>
        <v>0</v>
      </c>
      <c r="BF102" s="140">
        <f t="shared" si="15"/>
        <v>0</v>
      </c>
      <c r="BG102" s="140">
        <f t="shared" si="16"/>
        <v>0</v>
      </c>
      <c r="BH102" s="140">
        <f t="shared" si="17"/>
        <v>0</v>
      </c>
      <c r="BI102" s="140">
        <f t="shared" si="18"/>
        <v>0</v>
      </c>
      <c r="BJ102" s="18" t="s">
        <v>74</v>
      </c>
      <c r="BK102" s="140">
        <f t="shared" si="19"/>
        <v>0</v>
      </c>
      <c r="BL102" s="18" t="s">
        <v>84</v>
      </c>
      <c r="BM102" s="139" t="s">
        <v>497</v>
      </c>
    </row>
    <row r="103" spans="2:65" s="1" customFormat="1" ht="21.75" customHeight="1">
      <c r="B103" s="33"/>
      <c r="C103" s="128" t="s">
        <v>69</v>
      </c>
      <c r="D103" s="128" t="s">
        <v>153</v>
      </c>
      <c r="E103" s="129" t="s">
        <v>2117</v>
      </c>
      <c r="F103" s="130" t="s">
        <v>2118</v>
      </c>
      <c r="G103" s="131" t="s">
        <v>1666</v>
      </c>
      <c r="H103" s="132">
        <v>1</v>
      </c>
      <c r="I103" s="133"/>
      <c r="J103" s="134">
        <f t="shared" si="10"/>
        <v>0</v>
      </c>
      <c r="K103" s="130" t="s">
        <v>19</v>
      </c>
      <c r="L103" s="33"/>
      <c r="M103" s="135" t="s">
        <v>19</v>
      </c>
      <c r="N103" s="136" t="s">
        <v>40</v>
      </c>
      <c r="P103" s="137">
        <f t="shared" si="11"/>
        <v>0</v>
      </c>
      <c r="Q103" s="137">
        <v>0</v>
      </c>
      <c r="R103" s="137">
        <f t="shared" si="12"/>
        <v>0</v>
      </c>
      <c r="S103" s="137">
        <v>0</v>
      </c>
      <c r="T103" s="138">
        <f t="shared" si="13"/>
        <v>0</v>
      </c>
      <c r="AR103" s="139" t="s">
        <v>84</v>
      </c>
      <c r="AT103" s="139" t="s">
        <v>153</v>
      </c>
      <c r="AU103" s="139" t="s">
        <v>74</v>
      </c>
      <c r="AY103" s="18" t="s">
        <v>151</v>
      </c>
      <c r="BE103" s="140">
        <f t="shared" si="14"/>
        <v>0</v>
      </c>
      <c r="BF103" s="140">
        <f t="shared" si="15"/>
        <v>0</v>
      </c>
      <c r="BG103" s="140">
        <f t="shared" si="16"/>
        <v>0</v>
      </c>
      <c r="BH103" s="140">
        <f t="shared" si="17"/>
        <v>0</v>
      </c>
      <c r="BI103" s="140">
        <f t="shared" si="18"/>
        <v>0</v>
      </c>
      <c r="BJ103" s="18" t="s">
        <v>74</v>
      </c>
      <c r="BK103" s="140">
        <f t="shared" si="19"/>
        <v>0</v>
      </c>
      <c r="BL103" s="18" t="s">
        <v>84</v>
      </c>
      <c r="BM103" s="139" t="s">
        <v>510</v>
      </c>
    </row>
    <row r="104" spans="2:65" s="1" customFormat="1" ht="16.5" customHeight="1">
      <c r="B104" s="33"/>
      <c r="C104" s="128" t="s">
        <v>69</v>
      </c>
      <c r="D104" s="128" t="s">
        <v>153</v>
      </c>
      <c r="E104" s="129" t="s">
        <v>2119</v>
      </c>
      <c r="F104" s="130" t="s">
        <v>2120</v>
      </c>
      <c r="G104" s="131" t="s">
        <v>1666</v>
      </c>
      <c r="H104" s="132">
        <v>1</v>
      </c>
      <c r="I104" s="133"/>
      <c r="J104" s="134">
        <f t="shared" si="10"/>
        <v>0</v>
      </c>
      <c r="K104" s="130" t="s">
        <v>19</v>
      </c>
      <c r="L104" s="33"/>
      <c r="M104" s="135" t="s">
        <v>19</v>
      </c>
      <c r="N104" s="136" t="s">
        <v>40</v>
      </c>
      <c r="P104" s="137">
        <f t="shared" si="11"/>
        <v>0</v>
      </c>
      <c r="Q104" s="137">
        <v>0</v>
      </c>
      <c r="R104" s="137">
        <f t="shared" si="12"/>
        <v>0</v>
      </c>
      <c r="S104" s="137">
        <v>0</v>
      </c>
      <c r="T104" s="138">
        <f t="shared" si="13"/>
        <v>0</v>
      </c>
      <c r="AR104" s="139" t="s">
        <v>84</v>
      </c>
      <c r="AT104" s="139" t="s">
        <v>153</v>
      </c>
      <c r="AU104" s="139" t="s">
        <v>74</v>
      </c>
      <c r="AY104" s="18" t="s">
        <v>151</v>
      </c>
      <c r="BE104" s="140">
        <f t="shared" si="14"/>
        <v>0</v>
      </c>
      <c r="BF104" s="140">
        <f t="shared" si="15"/>
        <v>0</v>
      </c>
      <c r="BG104" s="140">
        <f t="shared" si="16"/>
        <v>0</v>
      </c>
      <c r="BH104" s="140">
        <f t="shared" si="17"/>
        <v>0</v>
      </c>
      <c r="BI104" s="140">
        <f t="shared" si="18"/>
        <v>0</v>
      </c>
      <c r="BJ104" s="18" t="s">
        <v>74</v>
      </c>
      <c r="BK104" s="140">
        <f t="shared" si="19"/>
        <v>0</v>
      </c>
      <c r="BL104" s="18" t="s">
        <v>84</v>
      </c>
      <c r="BM104" s="139" t="s">
        <v>524</v>
      </c>
    </row>
    <row r="105" spans="2:65" s="1" customFormat="1" ht="16.5" customHeight="1">
      <c r="B105" s="33"/>
      <c r="C105" s="128" t="s">
        <v>69</v>
      </c>
      <c r="D105" s="128" t="s">
        <v>153</v>
      </c>
      <c r="E105" s="129" t="s">
        <v>2121</v>
      </c>
      <c r="F105" s="130" t="s">
        <v>2122</v>
      </c>
      <c r="G105" s="131" t="s">
        <v>1666</v>
      </c>
      <c r="H105" s="132">
        <v>1</v>
      </c>
      <c r="I105" s="133"/>
      <c r="J105" s="134">
        <f t="shared" si="10"/>
        <v>0</v>
      </c>
      <c r="K105" s="130" t="s">
        <v>19</v>
      </c>
      <c r="L105" s="33"/>
      <c r="M105" s="135" t="s">
        <v>19</v>
      </c>
      <c r="N105" s="136" t="s">
        <v>40</v>
      </c>
      <c r="P105" s="137">
        <f t="shared" si="11"/>
        <v>0</v>
      </c>
      <c r="Q105" s="137">
        <v>0</v>
      </c>
      <c r="R105" s="137">
        <f t="shared" si="12"/>
        <v>0</v>
      </c>
      <c r="S105" s="137">
        <v>0</v>
      </c>
      <c r="T105" s="138">
        <f t="shared" si="13"/>
        <v>0</v>
      </c>
      <c r="AR105" s="139" t="s">
        <v>84</v>
      </c>
      <c r="AT105" s="139" t="s">
        <v>153</v>
      </c>
      <c r="AU105" s="139" t="s">
        <v>74</v>
      </c>
      <c r="AY105" s="18" t="s">
        <v>151</v>
      </c>
      <c r="BE105" s="140">
        <f t="shared" si="14"/>
        <v>0</v>
      </c>
      <c r="BF105" s="140">
        <f t="shared" si="15"/>
        <v>0</v>
      </c>
      <c r="BG105" s="140">
        <f t="shared" si="16"/>
        <v>0</v>
      </c>
      <c r="BH105" s="140">
        <f t="shared" si="17"/>
        <v>0</v>
      </c>
      <c r="BI105" s="140">
        <f t="shared" si="18"/>
        <v>0</v>
      </c>
      <c r="BJ105" s="18" t="s">
        <v>74</v>
      </c>
      <c r="BK105" s="140">
        <f t="shared" si="19"/>
        <v>0</v>
      </c>
      <c r="BL105" s="18" t="s">
        <v>84</v>
      </c>
      <c r="BM105" s="139" t="s">
        <v>536</v>
      </c>
    </row>
    <row r="106" spans="2:65" s="1" customFormat="1" ht="16.5" customHeight="1">
      <c r="B106" s="33"/>
      <c r="C106" s="128" t="s">
        <v>69</v>
      </c>
      <c r="D106" s="128" t="s">
        <v>153</v>
      </c>
      <c r="E106" s="129" t="s">
        <v>2123</v>
      </c>
      <c r="F106" s="130" t="s">
        <v>2124</v>
      </c>
      <c r="G106" s="131" t="s">
        <v>1666</v>
      </c>
      <c r="H106" s="132">
        <v>1</v>
      </c>
      <c r="I106" s="133"/>
      <c r="J106" s="134">
        <f t="shared" si="10"/>
        <v>0</v>
      </c>
      <c r="K106" s="130" t="s">
        <v>19</v>
      </c>
      <c r="L106" s="33"/>
      <c r="M106" s="135" t="s">
        <v>19</v>
      </c>
      <c r="N106" s="136" t="s">
        <v>40</v>
      </c>
      <c r="P106" s="137">
        <f t="shared" si="11"/>
        <v>0</v>
      </c>
      <c r="Q106" s="137">
        <v>0</v>
      </c>
      <c r="R106" s="137">
        <f t="shared" si="12"/>
        <v>0</v>
      </c>
      <c r="S106" s="137">
        <v>0</v>
      </c>
      <c r="T106" s="138">
        <f t="shared" si="13"/>
        <v>0</v>
      </c>
      <c r="AR106" s="139" t="s">
        <v>84</v>
      </c>
      <c r="AT106" s="139" t="s">
        <v>153</v>
      </c>
      <c r="AU106" s="139" t="s">
        <v>74</v>
      </c>
      <c r="AY106" s="18" t="s">
        <v>151</v>
      </c>
      <c r="BE106" s="140">
        <f t="shared" si="14"/>
        <v>0</v>
      </c>
      <c r="BF106" s="140">
        <f t="shared" si="15"/>
        <v>0</v>
      </c>
      <c r="BG106" s="140">
        <f t="shared" si="16"/>
        <v>0</v>
      </c>
      <c r="BH106" s="140">
        <f t="shared" si="17"/>
        <v>0</v>
      </c>
      <c r="BI106" s="140">
        <f t="shared" si="18"/>
        <v>0</v>
      </c>
      <c r="BJ106" s="18" t="s">
        <v>74</v>
      </c>
      <c r="BK106" s="140">
        <f t="shared" si="19"/>
        <v>0</v>
      </c>
      <c r="BL106" s="18" t="s">
        <v>84</v>
      </c>
      <c r="BM106" s="139" t="s">
        <v>547</v>
      </c>
    </row>
    <row r="107" spans="2:65" s="1" customFormat="1" ht="16.5" customHeight="1">
      <c r="B107" s="33"/>
      <c r="C107" s="128" t="s">
        <v>69</v>
      </c>
      <c r="D107" s="128" t="s">
        <v>153</v>
      </c>
      <c r="E107" s="129" t="s">
        <v>2125</v>
      </c>
      <c r="F107" s="130" t="s">
        <v>2126</v>
      </c>
      <c r="G107" s="131" t="s">
        <v>1666</v>
      </c>
      <c r="H107" s="132">
        <v>1</v>
      </c>
      <c r="I107" s="133"/>
      <c r="J107" s="134">
        <f t="shared" si="10"/>
        <v>0</v>
      </c>
      <c r="K107" s="130" t="s">
        <v>19</v>
      </c>
      <c r="L107" s="33"/>
      <c r="M107" s="135" t="s">
        <v>19</v>
      </c>
      <c r="N107" s="136" t="s">
        <v>40</v>
      </c>
      <c r="P107" s="137">
        <f t="shared" si="11"/>
        <v>0</v>
      </c>
      <c r="Q107" s="137">
        <v>0</v>
      </c>
      <c r="R107" s="137">
        <f t="shared" si="12"/>
        <v>0</v>
      </c>
      <c r="S107" s="137">
        <v>0</v>
      </c>
      <c r="T107" s="138">
        <f t="shared" si="13"/>
        <v>0</v>
      </c>
      <c r="AR107" s="139" t="s">
        <v>84</v>
      </c>
      <c r="AT107" s="139" t="s">
        <v>153</v>
      </c>
      <c r="AU107" s="139" t="s">
        <v>74</v>
      </c>
      <c r="AY107" s="18" t="s">
        <v>151</v>
      </c>
      <c r="BE107" s="140">
        <f t="shared" si="14"/>
        <v>0</v>
      </c>
      <c r="BF107" s="140">
        <f t="shared" si="15"/>
        <v>0</v>
      </c>
      <c r="BG107" s="140">
        <f t="shared" si="16"/>
        <v>0</v>
      </c>
      <c r="BH107" s="140">
        <f t="shared" si="17"/>
        <v>0</v>
      </c>
      <c r="BI107" s="140">
        <f t="shared" si="18"/>
        <v>0</v>
      </c>
      <c r="BJ107" s="18" t="s">
        <v>74</v>
      </c>
      <c r="BK107" s="140">
        <f t="shared" si="19"/>
        <v>0</v>
      </c>
      <c r="BL107" s="18" t="s">
        <v>84</v>
      </c>
      <c r="BM107" s="139" t="s">
        <v>559</v>
      </c>
    </row>
    <row r="108" spans="2:65" s="1" customFormat="1" ht="16.5" customHeight="1">
      <c r="B108" s="33"/>
      <c r="C108" s="128" t="s">
        <v>69</v>
      </c>
      <c r="D108" s="128" t="s">
        <v>153</v>
      </c>
      <c r="E108" s="129" t="s">
        <v>2127</v>
      </c>
      <c r="F108" s="130" t="s">
        <v>2128</v>
      </c>
      <c r="G108" s="131" t="s">
        <v>1666</v>
      </c>
      <c r="H108" s="132">
        <v>1</v>
      </c>
      <c r="I108" s="133"/>
      <c r="J108" s="134">
        <f t="shared" si="10"/>
        <v>0</v>
      </c>
      <c r="K108" s="130" t="s">
        <v>19</v>
      </c>
      <c r="L108" s="33"/>
      <c r="M108" s="135" t="s">
        <v>19</v>
      </c>
      <c r="N108" s="136" t="s">
        <v>40</v>
      </c>
      <c r="P108" s="137">
        <f t="shared" si="11"/>
        <v>0</v>
      </c>
      <c r="Q108" s="137">
        <v>0</v>
      </c>
      <c r="R108" s="137">
        <f t="shared" si="12"/>
        <v>0</v>
      </c>
      <c r="S108" s="137">
        <v>0</v>
      </c>
      <c r="T108" s="138">
        <f t="shared" si="13"/>
        <v>0</v>
      </c>
      <c r="AR108" s="139" t="s">
        <v>84</v>
      </c>
      <c r="AT108" s="139" t="s">
        <v>153</v>
      </c>
      <c r="AU108" s="139" t="s">
        <v>74</v>
      </c>
      <c r="AY108" s="18" t="s">
        <v>151</v>
      </c>
      <c r="BE108" s="140">
        <f t="shared" si="14"/>
        <v>0</v>
      </c>
      <c r="BF108" s="140">
        <f t="shared" si="15"/>
        <v>0</v>
      </c>
      <c r="BG108" s="140">
        <f t="shared" si="16"/>
        <v>0</v>
      </c>
      <c r="BH108" s="140">
        <f t="shared" si="17"/>
        <v>0</v>
      </c>
      <c r="BI108" s="140">
        <f t="shared" si="18"/>
        <v>0</v>
      </c>
      <c r="BJ108" s="18" t="s">
        <v>74</v>
      </c>
      <c r="BK108" s="140">
        <f t="shared" si="19"/>
        <v>0</v>
      </c>
      <c r="BL108" s="18" t="s">
        <v>84</v>
      </c>
      <c r="BM108" s="139" t="s">
        <v>573</v>
      </c>
    </row>
    <row r="109" spans="2:65" s="1" customFormat="1" ht="16.5" customHeight="1">
      <c r="B109" s="33"/>
      <c r="C109" s="128" t="s">
        <v>69</v>
      </c>
      <c r="D109" s="128" t="s">
        <v>153</v>
      </c>
      <c r="E109" s="129" t="s">
        <v>2129</v>
      </c>
      <c r="F109" s="130" t="s">
        <v>2130</v>
      </c>
      <c r="G109" s="131" t="s">
        <v>1666</v>
      </c>
      <c r="H109" s="132">
        <v>1</v>
      </c>
      <c r="I109" s="133"/>
      <c r="J109" s="134">
        <f t="shared" si="10"/>
        <v>0</v>
      </c>
      <c r="K109" s="130" t="s">
        <v>19</v>
      </c>
      <c r="L109" s="33"/>
      <c r="M109" s="135" t="s">
        <v>19</v>
      </c>
      <c r="N109" s="136" t="s">
        <v>40</v>
      </c>
      <c r="P109" s="137">
        <f t="shared" si="11"/>
        <v>0</v>
      </c>
      <c r="Q109" s="137">
        <v>0</v>
      </c>
      <c r="R109" s="137">
        <f t="shared" si="12"/>
        <v>0</v>
      </c>
      <c r="S109" s="137">
        <v>0</v>
      </c>
      <c r="T109" s="138">
        <f t="shared" si="13"/>
        <v>0</v>
      </c>
      <c r="AR109" s="139" t="s">
        <v>84</v>
      </c>
      <c r="AT109" s="139" t="s">
        <v>153</v>
      </c>
      <c r="AU109" s="139" t="s">
        <v>74</v>
      </c>
      <c r="AY109" s="18" t="s">
        <v>151</v>
      </c>
      <c r="BE109" s="140">
        <f t="shared" si="14"/>
        <v>0</v>
      </c>
      <c r="BF109" s="140">
        <f t="shared" si="15"/>
        <v>0</v>
      </c>
      <c r="BG109" s="140">
        <f t="shared" si="16"/>
        <v>0</v>
      </c>
      <c r="BH109" s="140">
        <f t="shared" si="17"/>
        <v>0</v>
      </c>
      <c r="BI109" s="140">
        <f t="shared" si="18"/>
        <v>0</v>
      </c>
      <c r="BJ109" s="18" t="s">
        <v>74</v>
      </c>
      <c r="BK109" s="140">
        <f t="shared" si="19"/>
        <v>0</v>
      </c>
      <c r="BL109" s="18" t="s">
        <v>84</v>
      </c>
      <c r="BM109" s="139" t="s">
        <v>588</v>
      </c>
    </row>
    <row r="110" spans="2:65" s="1" customFormat="1" ht="16.5" customHeight="1">
      <c r="B110" s="33"/>
      <c r="C110" s="128" t="s">
        <v>69</v>
      </c>
      <c r="D110" s="128" t="s">
        <v>153</v>
      </c>
      <c r="E110" s="129" t="s">
        <v>2131</v>
      </c>
      <c r="F110" s="130" t="s">
        <v>2132</v>
      </c>
      <c r="G110" s="131" t="s">
        <v>1666</v>
      </c>
      <c r="H110" s="132">
        <v>1</v>
      </c>
      <c r="I110" s="133"/>
      <c r="J110" s="134">
        <f t="shared" si="10"/>
        <v>0</v>
      </c>
      <c r="K110" s="130" t="s">
        <v>19</v>
      </c>
      <c r="L110" s="33"/>
      <c r="M110" s="135" t="s">
        <v>19</v>
      </c>
      <c r="N110" s="136" t="s">
        <v>40</v>
      </c>
      <c r="P110" s="137">
        <f t="shared" si="11"/>
        <v>0</v>
      </c>
      <c r="Q110" s="137">
        <v>0</v>
      </c>
      <c r="R110" s="137">
        <f t="shared" si="12"/>
        <v>0</v>
      </c>
      <c r="S110" s="137">
        <v>0</v>
      </c>
      <c r="T110" s="138">
        <f t="shared" si="13"/>
        <v>0</v>
      </c>
      <c r="AR110" s="139" t="s">
        <v>84</v>
      </c>
      <c r="AT110" s="139" t="s">
        <v>153</v>
      </c>
      <c r="AU110" s="139" t="s">
        <v>74</v>
      </c>
      <c r="AY110" s="18" t="s">
        <v>151</v>
      </c>
      <c r="BE110" s="140">
        <f t="shared" si="14"/>
        <v>0</v>
      </c>
      <c r="BF110" s="140">
        <f t="shared" si="15"/>
        <v>0</v>
      </c>
      <c r="BG110" s="140">
        <f t="shared" si="16"/>
        <v>0</v>
      </c>
      <c r="BH110" s="140">
        <f t="shared" si="17"/>
        <v>0</v>
      </c>
      <c r="BI110" s="140">
        <f t="shared" si="18"/>
        <v>0</v>
      </c>
      <c r="BJ110" s="18" t="s">
        <v>74</v>
      </c>
      <c r="BK110" s="140">
        <f t="shared" si="19"/>
        <v>0</v>
      </c>
      <c r="BL110" s="18" t="s">
        <v>84</v>
      </c>
      <c r="BM110" s="139" t="s">
        <v>602</v>
      </c>
    </row>
    <row r="111" spans="2:65" s="1" customFormat="1" ht="16.5" customHeight="1">
      <c r="B111" s="33"/>
      <c r="C111" s="128" t="s">
        <v>69</v>
      </c>
      <c r="D111" s="128" t="s">
        <v>153</v>
      </c>
      <c r="E111" s="129" t="s">
        <v>2133</v>
      </c>
      <c r="F111" s="130" t="s">
        <v>2134</v>
      </c>
      <c r="G111" s="131" t="s">
        <v>1666</v>
      </c>
      <c r="H111" s="132">
        <v>1</v>
      </c>
      <c r="I111" s="133"/>
      <c r="J111" s="134">
        <f t="shared" si="10"/>
        <v>0</v>
      </c>
      <c r="K111" s="130" t="s">
        <v>19</v>
      </c>
      <c r="L111" s="33"/>
      <c r="M111" s="135" t="s">
        <v>19</v>
      </c>
      <c r="N111" s="136" t="s">
        <v>40</v>
      </c>
      <c r="P111" s="137">
        <f t="shared" si="11"/>
        <v>0</v>
      </c>
      <c r="Q111" s="137">
        <v>0</v>
      </c>
      <c r="R111" s="137">
        <f t="shared" si="12"/>
        <v>0</v>
      </c>
      <c r="S111" s="137">
        <v>0</v>
      </c>
      <c r="T111" s="138">
        <f t="shared" si="13"/>
        <v>0</v>
      </c>
      <c r="AR111" s="139" t="s">
        <v>84</v>
      </c>
      <c r="AT111" s="139" t="s">
        <v>153</v>
      </c>
      <c r="AU111" s="139" t="s">
        <v>74</v>
      </c>
      <c r="AY111" s="18" t="s">
        <v>151</v>
      </c>
      <c r="BE111" s="140">
        <f t="shared" si="14"/>
        <v>0</v>
      </c>
      <c r="BF111" s="140">
        <f t="shared" si="15"/>
        <v>0</v>
      </c>
      <c r="BG111" s="140">
        <f t="shared" si="16"/>
        <v>0</v>
      </c>
      <c r="BH111" s="140">
        <f t="shared" si="17"/>
        <v>0</v>
      </c>
      <c r="BI111" s="140">
        <f t="shared" si="18"/>
        <v>0</v>
      </c>
      <c r="BJ111" s="18" t="s">
        <v>74</v>
      </c>
      <c r="BK111" s="140">
        <f t="shared" si="19"/>
        <v>0</v>
      </c>
      <c r="BL111" s="18" t="s">
        <v>84</v>
      </c>
      <c r="BM111" s="139" t="s">
        <v>618</v>
      </c>
    </row>
    <row r="112" spans="2:65" s="1" customFormat="1" ht="16.5" customHeight="1">
      <c r="B112" s="33"/>
      <c r="C112" s="128" t="s">
        <v>69</v>
      </c>
      <c r="D112" s="128" t="s">
        <v>153</v>
      </c>
      <c r="E112" s="129" t="s">
        <v>2135</v>
      </c>
      <c r="F112" s="130" t="s">
        <v>2136</v>
      </c>
      <c r="G112" s="131" t="s">
        <v>2137</v>
      </c>
      <c r="H112" s="132">
        <v>1</v>
      </c>
      <c r="I112" s="133"/>
      <c r="J112" s="134">
        <f t="shared" si="10"/>
        <v>0</v>
      </c>
      <c r="K112" s="130" t="s">
        <v>19</v>
      </c>
      <c r="L112" s="33"/>
      <c r="M112" s="135" t="s">
        <v>19</v>
      </c>
      <c r="N112" s="136" t="s">
        <v>40</v>
      </c>
      <c r="P112" s="137">
        <f t="shared" si="11"/>
        <v>0</v>
      </c>
      <c r="Q112" s="137">
        <v>0</v>
      </c>
      <c r="R112" s="137">
        <f t="shared" si="12"/>
        <v>0</v>
      </c>
      <c r="S112" s="137">
        <v>0</v>
      </c>
      <c r="T112" s="138">
        <f t="shared" si="13"/>
        <v>0</v>
      </c>
      <c r="AR112" s="139" t="s">
        <v>84</v>
      </c>
      <c r="AT112" s="139" t="s">
        <v>153</v>
      </c>
      <c r="AU112" s="139" t="s">
        <v>74</v>
      </c>
      <c r="AY112" s="18" t="s">
        <v>151</v>
      </c>
      <c r="BE112" s="140">
        <f t="shared" si="14"/>
        <v>0</v>
      </c>
      <c r="BF112" s="140">
        <f t="shared" si="15"/>
        <v>0</v>
      </c>
      <c r="BG112" s="140">
        <f t="shared" si="16"/>
        <v>0</v>
      </c>
      <c r="BH112" s="140">
        <f t="shared" si="17"/>
        <v>0</v>
      </c>
      <c r="BI112" s="140">
        <f t="shared" si="18"/>
        <v>0</v>
      </c>
      <c r="BJ112" s="18" t="s">
        <v>74</v>
      </c>
      <c r="BK112" s="140">
        <f t="shared" si="19"/>
        <v>0</v>
      </c>
      <c r="BL112" s="18" t="s">
        <v>84</v>
      </c>
      <c r="BM112" s="139" t="s">
        <v>627</v>
      </c>
    </row>
    <row r="113" spans="2:65" s="1" customFormat="1" ht="16.5" customHeight="1">
      <c r="B113" s="33"/>
      <c r="C113" s="128" t="s">
        <v>69</v>
      </c>
      <c r="D113" s="128" t="s">
        <v>153</v>
      </c>
      <c r="E113" s="129" t="s">
        <v>2138</v>
      </c>
      <c r="F113" s="130" t="s">
        <v>2139</v>
      </c>
      <c r="G113" s="131" t="s">
        <v>1666</v>
      </c>
      <c r="H113" s="132">
        <v>1</v>
      </c>
      <c r="I113" s="133"/>
      <c r="J113" s="134">
        <f t="shared" si="10"/>
        <v>0</v>
      </c>
      <c r="K113" s="130" t="s">
        <v>19</v>
      </c>
      <c r="L113" s="33"/>
      <c r="M113" s="135" t="s">
        <v>19</v>
      </c>
      <c r="N113" s="136" t="s">
        <v>40</v>
      </c>
      <c r="P113" s="137">
        <f t="shared" si="11"/>
        <v>0</v>
      </c>
      <c r="Q113" s="137">
        <v>0</v>
      </c>
      <c r="R113" s="137">
        <f t="shared" si="12"/>
        <v>0</v>
      </c>
      <c r="S113" s="137">
        <v>0</v>
      </c>
      <c r="T113" s="138">
        <f t="shared" si="13"/>
        <v>0</v>
      </c>
      <c r="AR113" s="139" t="s">
        <v>84</v>
      </c>
      <c r="AT113" s="139" t="s">
        <v>153</v>
      </c>
      <c r="AU113" s="139" t="s">
        <v>74</v>
      </c>
      <c r="AY113" s="18" t="s">
        <v>151</v>
      </c>
      <c r="BE113" s="140">
        <f t="shared" si="14"/>
        <v>0</v>
      </c>
      <c r="BF113" s="140">
        <f t="shared" si="15"/>
        <v>0</v>
      </c>
      <c r="BG113" s="140">
        <f t="shared" si="16"/>
        <v>0</v>
      </c>
      <c r="BH113" s="140">
        <f t="shared" si="17"/>
        <v>0</v>
      </c>
      <c r="BI113" s="140">
        <f t="shared" si="18"/>
        <v>0</v>
      </c>
      <c r="BJ113" s="18" t="s">
        <v>74</v>
      </c>
      <c r="BK113" s="140">
        <f t="shared" si="19"/>
        <v>0</v>
      </c>
      <c r="BL113" s="18" t="s">
        <v>84</v>
      </c>
      <c r="BM113" s="139" t="s">
        <v>639</v>
      </c>
    </row>
    <row r="114" spans="2:65" s="1" customFormat="1" ht="33" customHeight="1">
      <c r="B114" s="33"/>
      <c r="C114" s="128" t="s">
        <v>69</v>
      </c>
      <c r="D114" s="128" t="s">
        <v>153</v>
      </c>
      <c r="E114" s="129" t="s">
        <v>2140</v>
      </c>
      <c r="F114" s="130" t="s">
        <v>2141</v>
      </c>
      <c r="G114" s="131" t="s">
        <v>1666</v>
      </c>
      <c r="H114" s="132">
        <v>1</v>
      </c>
      <c r="I114" s="133"/>
      <c r="J114" s="134">
        <f t="shared" si="10"/>
        <v>0</v>
      </c>
      <c r="K114" s="130" t="s">
        <v>19</v>
      </c>
      <c r="L114" s="33"/>
      <c r="M114" s="191" t="s">
        <v>19</v>
      </c>
      <c r="N114" s="192" t="s">
        <v>40</v>
      </c>
      <c r="O114" s="189"/>
      <c r="P114" s="193">
        <f t="shared" si="11"/>
        <v>0</v>
      </c>
      <c r="Q114" s="193">
        <v>0</v>
      </c>
      <c r="R114" s="193">
        <f t="shared" si="12"/>
        <v>0</v>
      </c>
      <c r="S114" s="193">
        <v>0</v>
      </c>
      <c r="T114" s="194">
        <f t="shared" si="13"/>
        <v>0</v>
      </c>
      <c r="AR114" s="139" t="s">
        <v>84</v>
      </c>
      <c r="AT114" s="139" t="s">
        <v>153</v>
      </c>
      <c r="AU114" s="139" t="s">
        <v>74</v>
      </c>
      <c r="AY114" s="18" t="s">
        <v>151</v>
      </c>
      <c r="BE114" s="140">
        <f t="shared" si="14"/>
        <v>0</v>
      </c>
      <c r="BF114" s="140">
        <f t="shared" si="15"/>
        <v>0</v>
      </c>
      <c r="BG114" s="140">
        <f t="shared" si="16"/>
        <v>0</v>
      </c>
      <c r="BH114" s="140">
        <f t="shared" si="17"/>
        <v>0</v>
      </c>
      <c r="BI114" s="140">
        <f t="shared" si="18"/>
        <v>0</v>
      </c>
      <c r="BJ114" s="18" t="s">
        <v>74</v>
      </c>
      <c r="BK114" s="140">
        <f t="shared" si="19"/>
        <v>0</v>
      </c>
      <c r="BL114" s="18" t="s">
        <v>84</v>
      </c>
      <c r="BM114" s="139" t="s">
        <v>651</v>
      </c>
    </row>
    <row r="115" spans="2:65" s="1" customFormat="1" ht="6.95" customHeight="1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33"/>
    </row>
  </sheetData>
  <sheetProtection algorithmName="SHA-512" hashValue="ttW6cSqryUMXAxYW1x9ryOLZp8vOHUiGeNZNfQQ87lxmbTF6d8aZMDFWZnF9kEiE1WAWFyV3FqAIQcF79fTaag==" saltValue="ib2RIRWF63PbX7o+iBxwDjdrHD+7agfarN6BerAnzpBpDwtZW1Gd+cTjsrzLgoVkY9iRnRxvy2n2wiZ9cUqShw==" spinCount="100000" sheet="1" objects="1" scenarios="1" formatColumns="0" formatRows="0" autoFilter="0"/>
  <autoFilter ref="C80:K114" xr:uid="{00000000-0009-0000-0000-000009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8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104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2142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ROUND(J81,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ROUND((SUM(BE81:BE85)),  2)</f>
        <v>0</v>
      </c>
      <c r="I33" s="90">
        <v>0.21</v>
      </c>
      <c r="J33" s="89">
        <f>ROUND(((SUM(BE81:BE85))*I33),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ROUND((SUM(BF81:BF85)),  2)</f>
        <v>0</v>
      </c>
      <c r="I34" s="90">
        <v>0.15</v>
      </c>
      <c r="J34" s="89">
        <f>ROUND(((SUM(BF81:BF85))*I34),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ROUND((SUM(BG81:BG85)),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ROUND((SUM(BH81:BH85)),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ROUND((SUM(BI81:BI85)),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99 - vedlejší a ostatní náklady stavby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J81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2143</v>
      </c>
      <c r="E60" s="102"/>
      <c r="F60" s="102"/>
      <c r="G60" s="102"/>
      <c r="H60" s="102"/>
      <c r="I60" s="102"/>
      <c r="J60" s="103">
        <f>J82</f>
        <v>0</v>
      </c>
      <c r="L60" s="100"/>
    </row>
    <row r="61" spans="2:47" s="9" customFormat="1" ht="19.899999999999999" customHeight="1">
      <c r="B61" s="104"/>
      <c r="D61" s="105" t="s">
        <v>2144</v>
      </c>
      <c r="E61" s="106"/>
      <c r="F61" s="106"/>
      <c r="G61" s="106"/>
      <c r="H61" s="106"/>
      <c r="I61" s="106"/>
      <c r="J61" s="107">
        <f>J83</f>
        <v>0</v>
      </c>
      <c r="L61" s="104"/>
    </row>
    <row r="62" spans="2:47" s="1" customFormat="1" ht="21.75" customHeight="1">
      <c r="B62" s="33"/>
      <c r="L62" s="33"/>
    </row>
    <row r="63" spans="2:47" s="1" customFormat="1" ht="6.95" customHeight="1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33"/>
    </row>
    <row r="67" spans="2:20" s="1" customFormat="1" ht="6.95" customHeight="1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33"/>
    </row>
    <row r="68" spans="2:20" s="1" customFormat="1" ht="24.95" customHeight="1">
      <c r="B68" s="33"/>
      <c r="C68" s="22" t="s">
        <v>136</v>
      </c>
      <c r="L68" s="33"/>
    </row>
    <row r="69" spans="2:20" s="1" customFormat="1" ht="6.95" customHeight="1">
      <c r="B69" s="33"/>
      <c r="L69" s="33"/>
    </row>
    <row r="70" spans="2:20" s="1" customFormat="1" ht="12" customHeight="1">
      <c r="B70" s="33"/>
      <c r="C70" s="28" t="s">
        <v>16</v>
      </c>
      <c r="L70" s="33"/>
    </row>
    <row r="71" spans="2:20" s="1" customFormat="1" ht="16.5" customHeight="1">
      <c r="B71" s="33"/>
      <c r="E71" s="311" t="str">
        <f>E7</f>
        <v>Česká Lípa - přístavba komory C 10</v>
      </c>
      <c r="F71" s="312"/>
      <c r="G71" s="312"/>
      <c r="H71" s="312"/>
      <c r="L71" s="33"/>
    </row>
    <row r="72" spans="2:20" s="1" customFormat="1" ht="12" customHeight="1">
      <c r="B72" s="33"/>
      <c r="C72" s="28" t="s">
        <v>106</v>
      </c>
      <c r="L72" s="33"/>
    </row>
    <row r="73" spans="2:20" s="1" customFormat="1" ht="16.5" customHeight="1">
      <c r="B73" s="33"/>
      <c r="E73" s="278" t="str">
        <f>E9</f>
        <v>99 - vedlejší a ostatní náklady stavby</v>
      </c>
      <c r="F73" s="313"/>
      <c r="G73" s="313"/>
      <c r="H73" s="313"/>
      <c r="L73" s="33"/>
    </row>
    <row r="74" spans="2:20" s="1" customFormat="1" ht="6.95" customHeight="1">
      <c r="B74" s="33"/>
      <c r="L74" s="33"/>
    </row>
    <row r="75" spans="2:20" s="1" customFormat="1" ht="12" customHeight="1">
      <c r="B75" s="33"/>
      <c r="C75" s="28" t="s">
        <v>21</v>
      </c>
      <c r="F75" s="26" t="str">
        <f>F12</f>
        <v xml:space="preserve"> </v>
      </c>
      <c r="I75" s="28" t="s">
        <v>23</v>
      </c>
      <c r="J75" s="50" t="str">
        <f>IF(J12="","",J12)</f>
        <v>25. 4. 2022</v>
      </c>
      <c r="L75" s="33"/>
    </row>
    <row r="76" spans="2:20" s="1" customFormat="1" ht="6.95" customHeight="1">
      <c r="B76" s="33"/>
      <c r="L76" s="33"/>
    </row>
    <row r="77" spans="2:20" s="1" customFormat="1" ht="15.2" customHeight="1">
      <c r="B77" s="33"/>
      <c r="C77" s="28" t="s">
        <v>25</v>
      </c>
      <c r="F77" s="26" t="str">
        <f>E15</f>
        <v xml:space="preserve"> </v>
      </c>
      <c r="I77" s="28" t="s">
        <v>30</v>
      </c>
      <c r="J77" s="31" t="str">
        <f>E21</f>
        <v xml:space="preserve"> </v>
      </c>
      <c r="L77" s="33"/>
    </row>
    <row r="78" spans="2:20" s="1" customFormat="1" ht="15.2" customHeight="1">
      <c r="B78" s="33"/>
      <c r="C78" s="28" t="s">
        <v>28</v>
      </c>
      <c r="F78" s="26" t="str">
        <f>IF(E18="","",E18)</f>
        <v>Vyplň údaj</v>
      </c>
      <c r="I78" s="28" t="s">
        <v>32</v>
      </c>
      <c r="J78" s="31" t="str">
        <f>E24</f>
        <v xml:space="preserve"> </v>
      </c>
      <c r="L78" s="33"/>
    </row>
    <row r="79" spans="2:20" s="1" customFormat="1" ht="10.35" customHeight="1">
      <c r="B79" s="33"/>
      <c r="L79" s="33"/>
    </row>
    <row r="80" spans="2:20" s="10" customFormat="1" ht="29.25" customHeight="1">
      <c r="B80" s="108"/>
      <c r="C80" s="109" t="s">
        <v>137</v>
      </c>
      <c r="D80" s="110" t="s">
        <v>54</v>
      </c>
      <c r="E80" s="110" t="s">
        <v>50</v>
      </c>
      <c r="F80" s="110" t="s">
        <v>51</v>
      </c>
      <c r="G80" s="110" t="s">
        <v>138</v>
      </c>
      <c r="H80" s="110" t="s">
        <v>139</v>
      </c>
      <c r="I80" s="110" t="s">
        <v>140</v>
      </c>
      <c r="J80" s="110" t="s">
        <v>110</v>
      </c>
      <c r="K80" s="111" t="s">
        <v>141</v>
      </c>
      <c r="L80" s="108"/>
      <c r="M80" s="57" t="s">
        <v>19</v>
      </c>
      <c r="N80" s="58" t="s">
        <v>39</v>
      </c>
      <c r="O80" s="58" t="s">
        <v>142</v>
      </c>
      <c r="P80" s="58" t="s">
        <v>143</v>
      </c>
      <c r="Q80" s="58" t="s">
        <v>144</v>
      </c>
      <c r="R80" s="58" t="s">
        <v>145</v>
      </c>
      <c r="S80" s="58" t="s">
        <v>146</v>
      </c>
      <c r="T80" s="59" t="s">
        <v>147</v>
      </c>
    </row>
    <row r="81" spans="2:65" s="1" customFormat="1" ht="22.9" customHeight="1">
      <c r="B81" s="33"/>
      <c r="C81" s="62" t="s">
        <v>148</v>
      </c>
      <c r="J81" s="112">
        <f>BK81</f>
        <v>0</v>
      </c>
      <c r="L81" s="33"/>
      <c r="M81" s="60"/>
      <c r="N81" s="51"/>
      <c r="O81" s="51"/>
      <c r="P81" s="113">
        <f>P82</f>
        <v>0</v>
      </c>
      <c r="Q81" s="51"/>
      <c r="R81" s="113">
        <f>R82</f>
        <v>0</v>
      </c>
      <c r="S81" s="51"/>
      <c r="T81" s="114">
        <f>T82</f>
        <v>0</v>
      </c>
      <c r="AT81" s="18" t="s">
        <v>68</v>
      </c>
      <c r="AU81" s="18" t="s">
        <v>111</v>
      </c>
      <c r="BK81" s="115">
        <f>BK82</f>
        <v>0</v>
      </c>
    </row>
    <row r="82" spans="2:65" s="11" customFormat="1" ht="25.9" customHeight="1">
      <c r="B82" s="116"/>
      <c r="D82" s="117" t="s">
        <v>68</v>
      </c>
      <c r="E82" s="118" t="s">
        <v>2145</v>
      </c>
      <c r="F82" s="118" t="s">
        <v>2146</v>
      </c>
      <c r="I82" s="119"/>
      <c r="J82" s="120">
        <f>BK82</f>
        <v>0</v>
      </c>
      <c r="L82" s="116"/>
      <c r="M82" s="121"/>
      <c r="P82" s="122">
        <f>P83</f>
        <v>0</v>
      </c>
      <c r="R82" s="122">
        <f>R83</f>
        <v>0</v>
      </c>
      <c r="T82" s="123">
        <f>T83</f>
        <v>0</v>
      </c>
      <c r="AR82" s="117" t="s">
        <v>87</v>
      </c>
      <c r="AT82" s="124" t="s">
        <v>68</v>
      </c>
      <c r="AU82" s="124" t="s">
        <v>69</v>
      </c>
      <c r="AY82" s="117" t="s">
        <v>151</v>
      </c>
      <c r="BK82" s="125">
        <f>BK83</f>
        <v>0</v>
      </c>
    </row>
    <row r="83" spans="2:65" s="11" customFormat="1" ht="22.9" customHeight="1">
      <c r="B83" s="116"/>
      <c r="D83" s="117" t="s">
        <v>68</v>
      </c>
      <c r="E83" s="126" t="s">
        <v>2147</v>
      </c>
      <c r="F83" s="126" t="s">
        <v>2148</v>
      </c>
      <c r="I83" s="119"/>
      <c r="J83" s="127">
        <f>BK83</f>
        <v>0</v>
      </c>
      <c r="L83" s="116"/>
      <c r="M83" s="121"/>
      <c r="P83" s="122">
        <f>SUM(P84:P85)</f>
        <v>0</v>
      </c>
      <c r="R83" s="122">
        <f>SUM(R84:R85)</f>
        <v>0</v>
      </c>
      <c r="T83" s="123">
        <f>SUM(T84:T85)</f>
        <v>0</v>
      </c>
      <c r="AR83" s="117" t="s">
        <v>87</v>
      </c>
      <c r="AT83" s="124" t="s">
        <v>68</v>
      </c>
      <c r="AU83" s="124" t="s">
        <v>74</v>
      </c>
      <c r="AY83" s="117" t="s">
        <v>151</v>
      </c>
      <c r="BK83" s="125">
        <f>SUM(BK84:BK85)</f>
        <v>0</v>
      </c>
    </row>
    <row r="84" spans="2:65" s="1" customFormat="1" ht="16.5" customHeight="1">
      <c r="B84" s="33"/>
      <c r="C84" s="128" t="s">
        <v>74</v>
      </c>
      <c r="D84" s="128" t="s">
        <v>153</v>
      </c>
      <c r="E84" s="129" t="s">
        <v>2149</v>
      </c>
      <c r="F84" s="130" t="s">
        <v>2148</v>
      </c>
      <c r="G84" s="131" t="s">
        <v>880</v>
      </c>
      <c r="H84" s="183"/>
      <c r="I84" s="133"/>
      <c r="J84" s="134">
        <f>ROUND(I84*H84,2)</f>
        <v>0</v>
      </c>
      <c r="K84" s="130" t="s">
        <v>157</v>
      </c>
      <c r="L84" s="33"/>
      <c r="M84" s="135" t="s">
        <v>19</v>
      </c>
      <c r="N84" s="136" t="s">
        <v>40</v>
      </c>
      <c r="P84" s="137">
        <f>O84*H84</f>
        <v>0</v>
      </c>
      <c r="Q84" s="137">
        <v>0</v>
      </c>
      <c r="R84" s="137">
        <f>Q84*H84</f>
        <v>0</v>
      </c>
      <c r="S84" s="137">
        <v>0</v>
      </c>
      <c r="T84" s="138">
        <f>S84*H84</f>
        <v>0</v>
      </c>
      <c r="AR84" s="139" t="s">
        <v>2150</v>
      </c>
      <c r="AT84" s="139" t="s">
        <v>153</v>
      </c>
      <c r="AU84" s="139" t="s">
        <v>78</v>
      </c>
      <c r="AY84" s="18" t="s">
        <v>151</v>
      </c>
      <c r="BE84" s="140">
        <f>IF(N84="základní",J84,0)</f>
        <v>0</v>
      </c>
      <c r="BF84" s="140">
        <f>IF(N84="snížená",J84,0)</f>
        <v>0</v>
      </c>
      <c r="BG84" s="140">
        <f>IF(N84="zákl. přenesená",J84,0)</f>
        <v>0</v>
      </c>
      <c r="BH84" s="140">
        <f>IF(N84="sníž. přenesená",J84,0)</f>
        <v>0</v>
      </c>
      <c r="BI84" s="140">
        <f>IF(N84="nulová",J84,0)</f>
        <v>0</v>
      </c>
      <c r="BJ84" s="18" t="s">
        <v>74</v>
      </c>
      <c r="BK84" s="140">
        <f>ROUND(I84*H84,2)</f>
        <v>0</v>
      </c>
      <c r="BL84" s="18" t="s">
        <v>2150</v>
      </c>
      <c r="BM84" s="139" t="s">
        <v>2151</v>
      </c>
    </row>
    <row r="85" spans="2:65" s="1" customFormat="1" ht="11.25">
      <c r="B85" s="33"/>
      <c r="D85" s="141" t="s">
        <v>159</v>
      </c>
      <c r="F85" s="142" t="s">
        <v>2152</v>
      </c>
      <c r="I85" s="143"/>
      <c r="L85" s="33"/>
      <c r="M85" s="188"/>
      <c r="N85" s="189"/>
      <c r="O85" s="189"/>
      <c r="P85" s="189"/>
      <c r="Q85" s="189"/>
      <c r="R85" s="189"/>
      <c r="S85" s="189"/>
      <c r="T85" s="190"/>
      <c r="AT85" s="18" t="s">
        <v>159</v>
      </c>
      <c r="AU85" s="18" t="s">
        <v>78</v>
      </c>
    </row>
    <row r="86" spans="2:65" s="1" customFormat="1" ht="6.95" customHeight="1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33"/>
    </row>
  </sheetData>
  <sheetProtection algorithmName="SHA-512" hashValue="17R4tbFQ0Pf/qkgcTaLcC9+vPLkn0ELOMthS8yxjvPW0StZJmhj3yHgO8e2K2u1XA+RAY1KzINp+pM4SwqNZ6w==" saltValue="bGaJjjTdMcDI0ZtYjUuWb1tEcO1J14+R3mqMVj7OpHoJCDWNMLoGdJVPDjY6iCGwmev41KyvgnkY0Q8rJmvO4w==" spinCount="100000" sheet="1" objects="1" scenarios="1" formatColumns="0" formatRows="0" autoFilter="0"/>
  <autoFilter ref="C80:K85" xr:uid="{00000000-0009-0000-0000-00000A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hyperlinks>
    <hyperlink ref="F85" r:id="rId1" xr:uid="{00000000-0004-0000-0A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195" customWidth="1"/>
    <col min="2" max="2" width="1.6640625" style="195" customWidth="1"/>
    <col min="3" max="4" width="5" style="195" customWidth="1"/>
    <col min="5" max="5" width="11.6640625" style="195" customWidth="1"/>
    <col min="6" max="6" width="9.1640625" style="195" customWidth="1"/>
    <col min="7" max="7" width="5" style="195" customWidth="1"/>
    <col min="8" max="8" width="77.83203125" style="195" customWidth="1"/>
    <col min="9" max="10" width="20" style="195" customWidth="1"/>
    <col min="11" max="11" width="1.6640625" style="195" customWidth="1"/>
  </cols>
  <sheetData>
    <row r="1" spans="2:11" customFormat="1" ht="37.5" customHeight="1"/>
    <row r="2" spans="2:11" customFormat="1" ht="7.5" customHeight="1">
      <c r="B2" s="196"/>
      <c r="C2" s="197"/>
      <c r="D2" s="197"/>
      <c r="E2" s="197"/>
      <c r="F2" s="197"/>
      <c r="G2" s="197"/>
      <c r="H2" s="197"/>
      <c r="I2" s="197"/>
      <c r="J2" s="197"/>
      <c r="K2" s="198"/>
    </row>
    <row r="3" spans="2:11" s="16" customFormat="1" ht="45" customHeight="1">
      <c r="B3" s="199"/>
      <c r="C3" s="316" t="s">
        <v>2153</v>
      </c>
      <c r="D3" s="316"/>
      <c r="E3" s="316"/>
      <c r="F3" s="316"/>
      <c r="G3" s="316"/>
      <c r="H3" s="316"/>
      <c r="I3" s="316"/>
      <c r="J3" s="316"/>
      <c r="K3" s="200"/>
    </row>
    <row r="4" spans="2:11" customFormat="1" ht="25.5" customHeight="1">
      <c r="B4" s="201"/>
      <c r="C4" s="321" t="s">
        <v>2154</v>
      </c>
      <c r="D4" s="321"/>
      <c r="E4" s="321"/>
      <c r="F4" s="321"/>
      <c r="G4" s="321"/>
      <c r="H4" s="321"/>
      <c r="I4" s="321"/>
      <c r="J4" s="321"/>
      <c r="K4" s="202"/>
    </row>
    <row r="5" spans="2:11" customFormat="1" ht="5.25" customHeight="1">
      <c r="B5" s="201"/>
      <c r="C5" s="203"/>
      <c r="D5" s="203"/>
      <c r="E5" s="203"/>
      <c r="F5" s="203"/>
      <c r="G5" s="203"/>
      <c r="H5" s="203"/>
      <c r="I5" s="203"/>
      <c r="J5" s="203"/>
      <c r="K5" s="202"/>
    </row>
    <row r="6" spans="2:11" customFormat="1" ht="15" customHeight="1">
      <c r="B6" s="201"/>
      <c r="C6" s="320" t="s">
        <v>2155</v>
      </c>
      <c r="D6" s="320"/>
      <c r="E6" s="320"/>
      <c r="F6" s="320"/>
      <c r="G6" s="320"/>
      <c r="H6" s="320"/>
      <c r="I6" s="320"/>
      <c r="J6" s="320"/>
      <c r="K6" s="202"/>
    </row>
    <row r="7" spans="2:11" customFormat="1" ht="15" customHeight="1">
      <c r="B7" s="205"/>
      <c r="C7" s="320" t="s">
        <v>2156</v>
      </c>
      <c r="D7" s="320"/>
      <c r="E7" s="320"/>
      <c r="F7" s="320"/>
      <c r="G7" s="320"/>
      <c r="H7" s="320"/>
      <c r="I7" s="320"/>
      <c r="J7" s="320"/>
      <c r="K7" s="202"/>
    </row>
    <row r="8" spans="2:11" customFormat="1" ht="12.75" customHeight="1">
      <c r="B8" s="205"/>
      <c r="C8" s="204"/>
      <c r="D8" s="204"/>
      <c r="E8" s="204"/>
      <c r="F8" s="204"/>
      <c r="G8" s="204"/>
      <c r="H8" s="204"/>
      <c r="I8" s="204"/>
      <c r="J8" s="204"/>
      <c r="K8" s="202"/>
    </row>
    <row r="9" spans="2:11" customFormat="1" ht="15" customHeight="1">
      <c r="B9" s="205"/>
      <c r="C9" s="320" t="s">
        <v>2157</v>
      </c>
      <c r="D9" s="320"/>
      <c r="E9" s="320"/>
      <c r="F9" s="320"/>
      <c r="G9" s="320"/>
      <c r="H9" s="320"/>
      <c r="I9" s="320"/>
      <c r="J9" s="320"/>
      <c r="K9" s="202"/>
    </row>
    <row r="10" spans="2:11" customFormat="1" ht="15" customHeight="1">
      <c r="B10" s="205"/>
      <c r="C10" s="204"/>
      <c r="D10" s="320" t="s">
        <v>2158</v>
      </c>
      <c r="E10" s="320"/>
      <c r="F10" s="320"/>
      <c r="G10" s="320"/>
      <c r="H10" s="320"/>
      <c r="I10" s="320"/>
      <c r="J10" s="320"/>
      <c r="K10" s="202"/>
    </row>
    <row r="11" spans="2:11" customFormat="1" ht="15" customHeight="1">
      <c r="B11" s="205"/>
      <c r="C11" s="206"/>
      <c r="D11" s="320" t="s">
        <v>2159</v>
      </c>
      <c r="E11" s="320"/>
      <c r="F11" s="320"/>
      <c r="G11" s="320"/>
      <c r="H11" s="320"/>
      <c r="I11" s="320"/>
      <c r="J11" s="320"/>
      <c r="K11" s="202"/>
    </row>
    <row r="12" spans="2:11" customFormat="1" ht="15" customHeight="1">
      <c r="B12" s="205"/>
      <c r="C12" s="206"/>
      <c r="D12" s="204"/>
      <c r="E12" s="204"/>
      <c r="F12" s="204"/>
      <c r="G12" s="204"/>
      <c r="H12" s="204"/>
      <c r="I12" s="204"/>
      <c r="J12" s="204"/>
      <c r="K12" s="202"/>
    </row>
    <row r="13" spans="2:11" customFormat="1" ht="15" customHeight="1">
      <c r="B13" s="205"/>
      <c r="C13" s="206"/>
      <c r="D13" s="207" t="s">
        <v>2160</v>
      </c>
      <c r="E13" s="204"/>
      <c r="F13" s="204"/>
      <c r="G13" s="204"/>
      <c r="H13" s="204"/>
      <c r="I13" s="204"/>
      <c r="J13" s="204"/>
      <c r="K13" s="202"/>
    </row>
    <row r="14" spans="2:11" customFormat="1" ht="12.75" customHeight="1">
      <c r="B14" s="205"/>
      <c r="C14" s="206"/>
      <c r="D14" s="206"/>
      <c r="E14" s="206"/>
      <c r="F14" s="206"/>
      <c r="G14" s="206"/>
      <c r="H14" s="206"/>
      <c r="I14" s="206"/>
      <c r="J14" s="206"/>
      <c r="K14" s="202"/>
    </row>
    <row r="15" spans="2:11" customFormat="1" ht="15" customHeight="1">
      <c r="B15" s="205"/>
      <c r="C15" s="206"/>
      <c r="D15" s="320" t="s">
        <v>2161</v>
      </c>
      <c r="E15" s="320"/>
      <c r="F15" s="320"/>
      <c r="G15" s="320"/>
      <c r="H15" s="320"/>
      <c r="I15" s="320"/>
      <c r="J15" s="320"/>
      <c r="K15" s="202"/>
    </row>
    <row r="16" spans="2:11" customFormat="1" ht="15" customHeight="1">
      <c r="B16" s="205"/>
      <c r="C16" s="206"/>
      <c r="D16" s="320" t="s">
        <v>2162</v>
      </c>
      <c r="E16" s="320"/>
      <c r="F16" s="320"/>
      <c r="G16" s="320"/>
      <c r="H16" s="320"/>
      <c r="I16" s="320"/>
      <c r="J16" s="320"/>
      <c r="K16" s="202"/>
    </row>
    <row r="17" spans="2:11" customFormat="1" ht="15" customHeight="1">
      <c r="B17" s="205"/>
      <c r="C17" s="206"/>
      <c r="D17" s="320" t="s">
        <v>2163</v>
      </c>
      <c r="E17" s="320"/>
      <c r="F17" s="320"/>
      <c r="G17" s="320"/>
      <c r="H17" s="320"/>
      <c r="I17" s="320"/>
      <c r="J17" s="320"/>
      <c r="K17" s="202"/>
    </row>
    <row r="18" spans="2:11" customFormat="1" ht="15" customHeight="1">
      <c r="B18" s="205"/>
      <c r="C18" s="206"/>
      <c r="D18" s="206"/>
      <c r="E18" s="208" t="s">
        <v>76</v>
      </c>
      <c r="F18" s="320" t="s">
        <v>2164</v>
      </c>
      <c r="G18" s="320"/>
      <c r="H18" s="320"/>
      <c r="I18" s="320"/>
      <c r="J18" s="320"/>
      <c r="K18" s="202"/>
    </row>
    <row r="19" spans="2:11" customFormat="1" ht="15" customHeight="1">
      <c r="B19" s="205"/>
      <c r="C19" s="206"/>
      <c r="D19" s="206"/>
      <c r="E19" s="208" t="s">
        <v>2165</v>
      </c>
      <c r="F19" s="320" t="s">
        <v>2166</v>
      </c>
      <c r="G19" s="320"/>
      <c r="H19" s="320"/>
      <c r="I19" s="320"/>
      <c r="J19" s="320"/>
      <c r="K19" s="202"/>
    </row>
    <row r="20" spans="2:11" customFormat="1" ht="15" customHeight="1">
      <c r="B20" s="205"/>
      <c r="C20" s="206"/>
      <c r="D20" s="206"/>
      <c r="E20" s="208" t="s">
        <v>2167</v>
      </c>
      <c r="F20" s="320" t="s">
        <v>2168</v>
      </c>
      <c r="G20" s="320"/>
      <c r="H20" s="320"/>
      <c r="I20" s="320"/>
      <c r="J20" s="320"/>
      <c r="K20" s="202"/>
    </row>
    <row r="21" spans="2:11" customFormat="1" ht="15" customHeight="1">
      <c r="B21" s="205"/>
      <c r="C21" s="206"/>
      <c r="D21" s="206"/>
      <c r="E21" s="208" t="s">
        <v>2169</v>
      </c>
      <c r="F21" s="320" t="s">
        <v>2170</v>
      </c>
      <c r="G21" s="320"/>
      <c r="H21" s="320"/>
      <c r="I21" s="320"/>
      <c r="J21" s="320"/>
      <c r="K21" s="202"/>
    </row>
    <row r="22" spans="2:11" customFormat="1" ht="15" customHeight="1">
      <c r="B22" s="205"/>
      <c r="C22" s="206"/>
      <c r="D22" s="206"/>
      <c r="E22" s="208" t="s">
        <v>2171</v>
      </c>
      <c r="F22" s="320" t="s">
        <v>2172</v>
      </c>
      <c r="G22" s="320"/>
      <c r="H22" s="320"/>
      <c r="I22" s="320"/>
      <c r="J22" s="320"/>
      <c r="K22" s="202"/>
    </row>
    <row r="23" spans="2:11" customFormat="1" ht="15" customHeight="1">
      <c r="B23" s="205"/>
      <c r="C23" s="206"/>
      <c r="D23" s="206"/>
      <c r="E23" s="208" t="s">
        <v>2173</v>
      </c>
      <c r="F23" s="320" t="s">
        <v>2174</v>
      </c>
      <c r="G23" s="320"/>
      <c r="H23" s="320"/>
      <c r="I23" s="320"/>
      <c r="J23" s="320"/>
      <c r="K23" s="202"/>
    </row>
    <row r="24" spans="2:11" customFormat="1" ht="12.75" customHeight="1">
      <c r="B24" s="205"/>
      <c r="C24" s="206"/>
      <c r="D24" s="206"/>
      <c r="E24" s="206"/>
      <c r="F24" s="206"/>
      <c r="G24" s="206"/>
      <c r="H24" s="206"/>
      <c r="I24" s="206"/>
      <c r="J24" s="206"/>
      <c r="K24" s="202"/>
    </row>
    <row r="25" spans="2:11" customFormat="1" ht="15" customHeight="1">
      <c r="B25" s="205"/>
      <c r="C25" s="320" t="s">
        <v>2175</v>
      </c>
      <c r="D25" s="320"/>
      <c r="E25" s="320"/>
      <c r="F25" s="320"/>
      <c r="G25" s="320"/>
      <c r="H25" s="320"/>
      <c r="I25" s="320"/>
      <c r="J25" s="320"/>
      <c r="K25" s="202"/>
    </row>
    <row r="26" spans="2:11" customFormat="1" ht="15" customHeight="1">
      <c r="B26" s="205"/>
      <c r="C26" s="320" t="s">
        <v>2176</v>
      </c>
      <c r="D26" s="320"/>
      <c r="E26" s="320"/>
      <c r="F26" s="320"/>
      <c r="G26" s="320"/>
      <c r="H26" s="320"/>
      <c r="I26" s="320"/>
      <c r="J26" s="320"/>
      <c r="K26" s="202"/>
    </row>
    <row r="27" spans="2:11" customFormat="1" ht="15" customHeight="1">
      <c r="B27" s="205"/>
      <c r="C27" s="204"/>
      <c r="D27" s="320" t="s">
        <v>2177</v>
      </c>
      <c r="E27" s="320"/>
      <c r="F27" s="320"/>
      <c r="G27" s="320"/>
      <c r="H27" s="320"/>
      <c r="I27" s="320"/>
      <c r="J27" s="320"/>
      <c r="K27" s="202"/>
    </row>
    <row r="28" spans="2:11" customFormat="1" ht="15" customHeight="1">
      <c r="B28" s="205"/>
      <c r="C28" s="206"/>
      <c r="D28" s="320" t="s">
        <v>2178</v>
      </c>
      <c r="E28" s="320"/>
      <c r="F28" s="320"/>
      <c r="G28" s="320"/>
      <c r="H28" s="320"/>
      <c r="I28" s="320"/>
      <c r="J28" s="320"/>
      <c r="K28" s="202"/>
    </row>
    <row r="29" spans="2:11" customFormat="1" ht="12.75" customHeight="1">
      <c r="B29" s="205"/>
      <c r="C29" s="206"/>
      <c r="D29" s="206"/>
      <c r="E29" s="206"/>
      <c r="F29" s="206"/>
      <c r="G29" s="206"/>
      <c r="H29" s="206"/>
      <c r="I29" s="206"/>
      <c r="J29" s="206"/>
      <c r="K29" s="202"/>
    </row>
    <row r="30" spans="2:11" customFormat="1" ht="15" customHeight="1">
      <c r="B30" s="205"/>
      <c r="C30" s="206"/>
      <c r="D30" s="320" t="s">
        <v>2179</v>
      </c>
      <c r="E30" s="320"/>
      <c r="F30" s="320"/>
      <c r="G30" s="320"/>
      <c r="H30" s="320"/>
      <c r="I30" s="320"/>
      <c r="J30" s="320"/>
      <c r="K30" s="202"/>
    </row>
    <row r="31" spans="2:11" customFormat="1" ht="15" customHeight="1">
      <c r="B31" s="205"/>
      <c r="C31" s="206"/>
      <c r="D31" s="320" t="s">
        <v>2180</v>
      </c>
      <c r="E31" s="320"/>
      <c r="F31" s="320"/>
      <c r="G31" s="320"/>
      <c r="H31" s="320"/>
      <c r="I31" s="320"/>
      <c r="J31" s="320"/>
      <c r="K31" s="202"/>
    </row>
    <row r="32" spans="2:11" customFormat="1" ht="12.75" customHeight="1">
      <c r="B32" s="205"/>
      <c r="C32" s="206"/>
      <c r="D32" s="206"/>
      <c r="E32" s="206"/>
      <c r="F32" s="206"/>
      <c r="G32" s="206"/>
      <c r="H32" s="206"/>
      <c r="I32" s="206"/>
      <c r="J32" s="206"/>
      <c r="K32" s="202"/>
    </row>
    <row r="33" spans="2:11" customFormat="1" ht="15" customHeight="1">
      <c r="B33" s="205"/>
      <c r="C33" s="206"/>
      <c r="D33" s="320" t="s">
        <v>2181</v>
      </c>
      <c r="E33" s="320"/>
      <c r="F33" s="320"/>
      <c r="G33" s="320"/>
      <c r="H33" s="320"/>
      <c r="I33" s="320"/>
      <c r="J33" s="320"/>
      <c r="K33" s="202"/>
    </row>
    <row r="34" spans="2:11" customFormat="1" ht="15" customHeight="1">
      <c r="B34" s="205"/>
      <c r="C34" s="206"/>
      <c r="D34" s="320" t="s">
        <v>2182</v>
      </c>
      <c r="E34" s="320"/>
      <c r="F34" s="320"/>
      <c r="G34" s="320"/>
      <c r="H34" s="320"/>
      <c r="I34" s="320"/>
      <c r="J34" s="320"/>
      <c r="K34" s="202"/>
    </row>
    <row r="35" spans="2:11" customFormat="1" ht="15" customHeight="1">
      <c r="B35" s="205"/>
      <c r="C35" s="206"/>
      <c r="D35" s="320" t="s">
        <v>2183</v>
      </c>
      <c r="E35" s="320"/>
      <c r="F35" s="320"/>
      <c r="G35" s="320"/>
      <c r="H35" s="320"/>
      <c r="I35" s="320"/>
      <c r="J35" s="320"/>
      <c r="K35" s="202"/>
    </row>
    <row r="36" spans="2:11" customFormat="1" ht="15" customHeight="1">
      <c r="B36" s="205"/>
      <c r="C36" s="206"/>
      <c r="D36" s="204"/>
      <c r="E36" s="207" t="s">
        <v>137</v>
      </c>
      <c r="F36" s="204"/>
      <c r="G36" s="320" t="s">
        <v>2184</v>
      </c>
      <c r="H36" s="320"/>
      <c r="I36" s="320"/>
      <c r="J36" s="320"/>
      <c r="K36" s="202"/>
    </row>
    <row r="37" spans="2:11" customFormat="1" ht="30.75" customHeight="1">
      <c r="B37" s="205"/>
      <c r="C37" s="206"/>
      <c r="D37" s="204"/>
      <c r="E37" s="207" t="s">
        <v>2185</v>
      </c>
      <c r="F37" s="204"/>
      <c r="G37" s="320" t="s">
        <v>2186</v>
      </c>
      <c r="H37" s="320"/>
      <c r="I37" s="320"/>
      <c r="J37" s="320"/>
      <c r="K37" s="202"/>
    </row>
    <row r="38" spans="2:11" customFormat="1" ht="15" customHeight="1">
      <c r="B38" s="205"/>
      <c r="C38" s="206"/>
      <c r="D38" s="204"/>
      <c r="E38" s="207" t="s">
        <v>50</v>
      </c>
      <c r="F38" s="204"/>
      <c r="G38" s="320" t="s">
        <v>2187</v>
      </c>
      <c r="H38" s="320"/>
      <c r="I38" s="320"/>
      <c r="J38" s="320"/>
      <c r="K38" s="202"/>
    </row>
    <row r="39" spans="2:11" customFormat="1" ht="15" customHeight="1">
      <c r="B39" s="205"/>
      <c r="C39" s="206"/>
      <c r="D39" s="204"/>
      <c r="E39" s="207" t="s">
        <v>51</v>
      </c>
      <c r="F39" s="204"/>
      <c r="G39" s="320" t="s">
        <v>2188</v>
      </c>
      <c r="H39" s="320"/>
      <c r="I39" s="320"/>
      <c r="J39" s="320"/>
      <c r="K39" s="202"/>
    </row>
    <row r="40" spans="2:11" customFormat="1" ht="15" customHeight="1">
      <c r="B40" s="205"/>
      <c r="C40" s="206"/>
      <c r="D40" s="204"/>
      <c r="E40" s="207" t="s">
        <v>138</v>
      </c>
      <c r="F40" s="204"/>
      <c r="G40" s="320" t="s">
        <v>2189</v>
      </c>
      <c r="H40" s="320"/>
      <c r="I40" s="320"/>
      <c r="J40" s="320"/>
      <c r="K40" s="202"/>
    </row>
    <row r="41" spans="2:11" customFormat="1" ht="15" customHeight="1">
      <c r="B41" s="205"/>
      <c r="C41" s="206"/>
      <c r="D41" s="204"/>
      <c r="E41" s="207" t="s">
        <v>139</v>
      </c>
      <c r="F41" s="204"/>
      <c r="G41" s="320" t="s">
        <v>2190</v>
      </c>
      <c r="H41" s="320"/>
      <c r="I41" s="320"/>
      <c r="J41" s="320"/>
      <c r="K41" s="202"/>
    </row>
    <row r="42" spans="2:11" customFormat="1" ht="15" customHeight="1">
      <c r="B42" s="205"/>
      <c r="C42" s="206"/>
      <c r="D42" s="204"/>
      <c r="E42" s="207" t="s">
        <v>2191</v>
      </c>
      <c r="F42" s="204"/>
      <c r="G42" s="320" t="s">
        <v>2192</v>
      </c>
      <c r="H42" s="320"/>
      <c r="I42" s="320"/>
      <c r="J42" s="320"/>
      <c r="K42" s="202"/>
    </row>
    <row r="43" spans="2:11" customFormat="1" ht="15" customHeight="1">
      <c r="B43" s="205"/>
      <c r="C43" s="206"/>
      <c r="D43" s="204"/>
      <c r="E43" s="207"/>
      <c r="F43" s="204"/>
      <c r="G43" s="320" t="s">
        <v>2193</v>
      </c>
      <c r="H43" s="320"/>
      <c r="I43" s="320"/>
      <c r="J43" s="320"/>
      <c r="K43" s="202"/>
    </row>
    <row r="44" spans="2:11" customFormat="1" ht="15" customHeight="1">
      <c r="B44" s="205"/>
      <c r="C44" s="206"/>
      <c r="D44" s="204"/>
      <c r="E44" s="207" t="s">
        <v>2194</v>
      </c>
      <c r="F44" s="204"/>
      <c r="G44" s="320" t="s">
        <v>2195</v>
      </c>
      <c r="H44" s="320"/>
      <c r="I44" s="320"/>
      <c r="J44" s="320"/>
      <c r="K44" s="202"/>
    </row>
    <row r="45" spans="2:11" customFormat="1" ht="15" customHeight="1">
      <c r="B45" s="205"/>
      <c r="C45" s="206"/>
      <c r="D45" s="204"/>
      <c r="E45" s="207" t="s">
        <v>141</v>
      </c>
      <c r="F45" s="204"/>
      <c r="G45" s="320" t="s">
        <v>2196</v>
      </c>
      <c r="H45" s="320"/>
      <c r="I45" s="320"/>
      <c r="J45" s="320"/>
      <c r="K45" s="202"/>
    </row>
    <row r="46" spans="2:11" customFormat="1" ht="12.75" customHeight="1">
      <c r="B46" s="205"/>
      <c r="C46" s="206"/>
      <c r="D46" s="204"/>
      <c r="E46" s="204"/>
      <c r="F46" s="204"/>
      <c r="G46" s="204"/>
      <c r="H46" s="204"/>
      <c r="I46" s="204"/>
      <c r="J46" s="204"/>
      <c r="K46" s="202"/>
    </row>
    <row r="47" spans="2:11" customFormat="1" ht="15" customHeight="1">
      <c r="B47" s="205"/>
      <c r="C47" s="206"/>
      <c r="D47" s="320" t="s">
        <v>2197</v>
      </c>
      <c r="E47" s="320"/>
      <c r="F47" s="320"/>
      <c r="G47" s="320"/>
      <c r="H47" s="320"/>
      <c r="I47" s="320"/>
      <c r="J47" s="320"/>
      <c r="K47" s="202"/>
    </row>
    <row r="48" spans="2:11" customFormat="1" ht="15" customHeight="1">
      <c r="B48" s="205"/>
      <c r="C48" s="206"/>
      <c r="D48" s="206"/>
      <c r="E48" s="320" t="s">
        <v>2198</v>
      </c>
      <c r="F48" s="320"/>
      <c r="G48" s="320"/>
      <c r="H48" s="320"/>
      <c r="I48" s="320"/>
      <c r="J48" s="320"/>
      <c r="K48" s="202"/>
    </row>
    <row r="49" spans="2:11" customFormat="1" ht="15" customHeight="1">
      <c r="B49" s="205"/>
      <c r="C49" s="206"/>
      <c r="D49" s="206"/>
      <c r="E49" s="320" t="s">
        <v>2199</v>
      </c>
      <c r="F49" s="320"/>
      <c r="G49" s="320"/>
      <c r="H49" s="320"/>
      <c r="I49" s="320"/>
      <c r="J49" s="320"/>
      <c r="K49" s="202"/>
    </row>
    <row r="50" spans="2:11" customFormat="1" ht="15" customHeight="1">
      <c r="B50" s="205"/>
      <c r="C50" s="206"/>
      <c r="D50" s="206"/>
      <c r="E50" s="320" t="s">
        <v>2200</v>
      </c>
      <c r="F50" s="320"/>
      <c r="G50" s="320"/>
      <c r="H50" s="320"/>
      <c r="I50" s="320"/>
      <c r="J50" s="320"/>
      <c r="K50" s="202"/>
    </row>
    <row r="51" spans="2:11" customFormat="1" ht="15" customHeight="1">
      <c r="B51" s="205"/>
      <c r="C51" s="206"/>
      <c r="D51" s="320" t="s">
        <v>2201</v>
      </c>
      <c r="E51" s="320"/>
      <c r="F51" s="320"/>
      <c r="G51" s="320"/>
      <c r="H51" s="320"/>
      <c r="I51" s="320"/>
      <c r="J51" s="320"/>
      <c r="K51" s="202"/>
    </row>
    <row r="52" spans="2:11" customFormat="1" ht="25.5" customHeight="1">
      <c r="B52" s="201"/>
      <c r="C52" s="321" t="s">
        <v>2202</v>
      </c>
      <c r="D52" s="321"/>
      <c r="E52" s="321"/>
      <c r="F52" s="321"/>
      <c r="G52" s="321"/>
      <c r="H52" s="321"/>
      <c r="I52" s="321"/>
      <c r="J52" s="321"/>
      <c r="K52" s="202"/>
    </row>
    <row r="53" spans="2:11" customFormat="1" ht="5.25" customHeight="1">
      <c r="B53" s="201"/>
      <c r="C53" s="203"/>
      <c r="D53" s="203"/>
      <c r="E53" s="203"/>
      <c r="F53" s="203"/>
      <c r="G53" s="203"/>
      <c r="H53" s="203"/>
      <c r="I53" s="203"/>
      <c r="J53" s="203"/>
      <c r="K53" s="202"/>
    </row>
    <row r="54" spans="2:11" customFormat="1" ht="15" customHeight="1">
      <c r="B54" s="201"/>
      <c r="C54" s="320" t="s">
        <v>2203</v>
      </c>
      <c r="D54" s="320"/>
      <c r="E54" s="320"/>
      <c r="F54" s="320"/>
      <c r="G54" s="320"/>
      <c r="H54" s="320"/>
      <c r="I54" s="320"/>
      <c r="J54" s="320"/>
      <c r="K54" s="202"/>
    </row>
    <row r="55" spans="2:11" customFormat="1" ht="15" customHeight="1">
      <c r="B55" s="201"/>
      <c r="C55" s="320" t="s">
        <v>2204</v>
      </c>
      <c r="D55" s="320"/>
      <c r="E55" s="320"/>
      <c r="F55" s="320"/>
      <c r="G55" s="320"/>
      <c r="H55" s="320"/>
      <c r="I55" s="320"/>
      <c r="J55" s="320"/>
      <c r="K55" s="202"/>
    </row>
    <row r="56" spans="2:11" customFormat="1" ht="12.75" customHeight="1">
      <c r="B56" s="201"/>
      <c r="C56" s="204"/>
      <c r="D56" s="204"/>
      <c r="E56" s="204"/>
      <c r="F56" s="204"/>
      <c r="G56" s="204"/>
      <c r="H56" s="204"/>
      <c r="I56" s="204"/>
      <c r="J56" s="204"/>
      <c r="K56" s="202"/>
    </row>
    <row r="57" spans="2:11" customFormat="1" ht="15" customHeight="1">
      <c r="B57" s="201"/>
      <c r="C57" s="320" t="s">
        <v>2205</v>
      </c>
      <c r="D57" s="320"/>
      <c r="E57" s="320"/>
      <c r="F57" s="320"/>
      <c r="G57" s="320"/>
      <c r="H57" s="320"/>
      <c r="I57" s="320"/>
      <c r="J57" s="320"/>
      <c r="K57" s="202"/>
    </row>
    <row r="58" spans="2:11" customFormat="1" ht="15" customHeight="1">
      <c r="B58" s="201"/>
      <c r="C58" s="206"/>
      <c r="D58" s="320" t="s">
        <v>2206</v>
      </c>
      <c r="E58" s="320"/>
      <c r="F58" s="320"/>
      <c r="G58" s="320"/>
      <c r="H58" s="320"/>
      <c r="I58" s="320"/>
      <c r="J58" s="320"/>
      <c r="K58" s="202"/>
    </row>
    <row r="59" spans="2:11" customFormat="1" ht="15" customHeight="1">
      <c r="B59" s="201"/>
      <c r="C59" s="206"/>
      <c r="D59" s="320" t="s">
        <v>2207</v>
      </c>
      <c r="E59" s="320"/>
      <c r="F59" s="320"/>
      <c r="G59" s="320"/>
      <c r="H59" s="320"/>
      <c r="I59" s="320"/>
      <c r="J59" s="320"/>
      <c r="K59" s="202"/>
    </row>
    <row r="60" spans="2:11" customFormat="1" ht="15" customHeight="1">
      <c r="B60" s="201"/>
      <c r="C60" s="206"/>
      <c r="D60" s="320" t="s">
        <v>2208</v>
      </c>
      <c r="E60" s="320"/>
      <c r="F60" s="320"/>
      <c r="G60" s="320"/>
      <c r="H60" s="320"/>
      <c r="I60" s="320"/>
      <c r="J60" s="320"/>
      <c r="K60" s="202"/>
    </row>
    <row r="61" spans="2:11" customFormat="1" ht="15" customHeight="1">
      <c r="B61" s="201"/>
      <c r="C61" s="206"/>
      <c r="D61" s="320" t="s">
        <v>2209</v>
      </c>
      <c r="E61" s="320"/>
      <c r="F61" s="320"/>
      <c r="G61" s="320"/>
      <c r="H61" s="320"/>
      <c r="I61" s="320"/>
      <c r="J61" s="320"/>
      <c r="K61" s="202"/>
    </row>
    <row r="62" spans="2:11" customFormat="1" ht="15" customHeight="1">
      <c r="B62" s="201"/>
      <c r="C62" s="206"/>
      <c r="D62" s="322" t="s">
        <v>2210</v>
      </c>
      <c r="E62" s="322"/>
      <c r="F62" s="322"/>
      <c r="G62" s="322"/>
      <c r="H62" s="322"/>
      <c r="I62" s="322"/>
      <c r="J62" s="322"/>
      <c r="K62" s="202"/>
    </row>
    <row r="63" spans="2:11" customFormat="1" ht="15" customHeight="1">
      <c r="B63" s="201"/>
      <c r="C63" s="206"/>
      <c r="D63" s="320" t="s">
        <v>2211</v>
      </c>
      <c r="E63" s="320"/>
      <c r="F63" s="320"/>
      <c r="G63" s="320"/>
      <c r="H63" s="320"/>
      <c r="I63" s="320"/>
      <c r="J63" s="320"/>
      <c r="K63" s="202"/>
    </row>
    <row r="64" spans="2:11" customFormat="1" ht="12.75" customHeight="1">
      <c r="B64" s="201"/>
      <c r="C64" s="206"/>
      <c r="D64" s="206"/>
      <c r="E64" s="209"/>
      <c r="F64" s="206"/>
      <c r="G64" s="206"/>
      <c r="H64" s="206"/>
      <c r="I64" s="206"/>
      <c r="J64" s="206"/>
      <c r="K64" s="202"/>
    </row>
    <row r="65" spans="2:11" customFormat="1" ht="15" customHeight="1">
      <c r="B65" s="201"/>
      <c r="C65" s="206"/>
      <c r="D65" s="320" t="s">
        <v>2212</v>
      </c>
      <c r="E65" s="320"/>
      <c r="F65" s="320"/>
      <c r="G65" s="320"/>
      <c r="H65" s="320"/>
      <c r="I65" s="320"/>
      <c r="J65" s="320"/>
      <c r="K65" s="202"/>
    </row>
    <row r="66" spans="2:11" customFormat="1" ht="15" customHeight="1">
      <c r="B66" s="201"/>
      <c r="C66" s="206"/>
      <c r="D66" s="322" t="s">
        <v>2213</v>
      </c>
      <c r="E66" s="322"/>
      <c r="F66" s="322"/>
      <c r="G66" s="322"/>
      <c r="H66" s="322"/>
      <c r="I66" s="322"/>
      <c r="J66" s="322"/>
      <c r="K66" s="202"/>
    </row>
    <row r="67" spans="2:11" customFormat="1" ht="15" customHeight="1">
      <c r="B67" s="201"/>
      <c r="C67" s="206"/>
      <c r="D67" s="320" t="s">
        <v>2214</v>
      </c>
      <c r="E67" s="320"/>
      <c r="F67" s="320"/>
      <c r="G67" s="320"/>
      <c r="H67" s="320"/>
      <c r="I67" s="320"/>
      <c r="J67" s="320"/>
      <c r="K67" s="202"/>
    </row>
    <row r="68" spans="2:11" customFormat="1" ht="15" customHeight="1">
      <c r="B68" s="201"/>
      <c r="C68" s="206"/>
      <c r="D68" s="320" t="s">
        <v>2215</v>
      </c>
      <c r="E68" s="320"/>
      <c r="F68" s="320"/>
      <c r="G68" s="320"/>
      <c r="H68" s="320"/>
      <c r="I68" s="320"/>
      <c r="J68" s="320"/>
      <c r="K68" s="202"/>
    </row>
    <row r="69" spans="2:11" customFormat="1" ht="15" customHeight="1">
      <c r="B69" s="201"/>
      <c r="C69" s="206"/>
      <c r="D69" s="320" t="s">
        <v>2216</v>
      </c>
      <c r="E69" s="320"/>
      <c r="F69" s="320"/>
      <c r="G69" s="320"/>
      <c r="H69" s="320"/>
      <c r="I69" s="320"/>
      <c r="J69" s="320"/>
      <c r="K69" s="202"/>
    </row>
    <row r="70" spans="2:11" customFormat="1" ht="15" customHeight="1">
      <c r="B70" s="201"/>
      <c r="C70" s="206"/>
      <c r="D70" s="320" t="s">
        <v>2217</v>
      </c>
      <c r="E70" s="320"/>
      <c r="F70" s="320"/>
      <c r="G70" s="320"/>
      <c r="H70" s="320"/>
      <c r="I70" s="320"/>
      <c r="J70" s="320"/>
      <c r="K70" s="202"/>
    </row>
    <row r="71" spans="2:11" customFormat="1" ht="12.75" customHeight="1">
      <c r="B71" s="210"/>
      <c r="C71" s="211"/>
      <c r="D71" s="211"/>
      <c r="E71" s="211"/>
      <c r="F71" s="211"/>
      <c r="G71" s="211"/>
      <c r="H71" s="211"/>
      <c r="I71" s="211"/>
      <c r="J71" s="211"/>
      <c r="K71" s="212"/>
    </row>
    <row r="72" spans="2:11" customFormat="1" ht="18.75" customHeight="1">
      <c r="B72" s="213"/>
      <c r="C72" s="213"/>
      <c r="D72" s="213"/>
      <c r="E72" s="213"/>
      <c r="F72" s="213"/>
      <c r="G72" s="213"/>
      <c r="H72" s="213"/>
      <c r="I72" s="213"/>
      <c r="J72" s="213"/>
      <c r="K72" s="214"/>
    </row>
    <row r="73" spans="2:11" customFormat="1" ht="18.75" customHeight="1">
      <c r="B73" s="214"/>
      <c r="C73" s="214"/>
      <c r="D73" s="214"/>
      <c r="E73" s="214"/>
      <c r="F73" s="214"/>
      <c r="G73" s="214"/>
      <c r="H73" s="214"/>
      <c r="I73" s="214"/>
      <c r="J73" s="214"/>
      <c r="K73" s="214"/>
    </row>
    <row r="74" spans="2:11" customFormat="1" ht="7.5" customHeight="1">
      <c r="B74" s="215"/>
      <c r="C74" s="216"/>
      <c r="D74" s="216"/>
      <c r="E74" s="216"/>
      <c r="F74" s="216"/>
      <c r="G74" s="216"/>
      <c r="H74" s="216"/>
      <c r="I74" s="216"/>
      <c r="J74" s="216"/>
      <c r="K74" s="217"/>
    </row>
    <row r="75" spans="2:11" customFormat="1" ht="45" customHeight="1">
      <c r="B75" s="218"/>
      <c r="C75" s="315" t="s">
        <v>2218</v>
      </c>
      <c r="D75" s="315"/>
      <c r="E75" s="315"/>
      <c r="F75" s="315"/>
      <c r="G75" s="315"/>
      <c r="H75" s="315"/>
      <c r="I75" s="315"/>
      <c r="J75" s="315"/>
      <c r="K75" s="219"/>
    </row>
    <row r="76" spans="2:11" customFormat="1" ht="17.25" customHeight="1">
      <c r="B76" s="218"/>
      <c r="C76" s="220" t="s">
        <v>2219</v>
      </c>
      <c r="D76" s="220"/>
      <c r="E76" s="220"/>
      <c r="F76" s="220" t="s">
        <v>2220</v>
      </c>
      <c r="G76" s="221"/>
      <c r="H76" s="220" t="s">
        <v>51</v>
      </c>
      <c r="I76" s="220" t="s">
        <v>54</v>
      </c>
      <c r="J76" s="220" t="s">
        <v>2221</v>
      </c>
      <c r="K76" s="219"/>
    </row>
    <row r="77" spans="2:11" customFormat="1" ht="17.25" customHeight="1">
      <c r="B77" s="218"/>
      <c r="C77" s="222" t="s">
        <v>2222</v>
      </c>
      <c r="D77" s="222"/>
      <c r="E77" s="222"/>
      <c r="F77" s="223" t="s">
        <v>2223</v>
      </c>
      <c r="G77" s="224"/>
      <c r="H77" s="222"/>
      <c r="I77" s="222"/>
      <c r="J77" s="222" t="s">
        <v>2224</v>
      </c>
      <c r="K77" s="219"/>
    </row>
    <row r="78" spans="2:11" customFormat="1" ht="5.25" customHeight="1">
      <c r="B78" s="218"/>
      <c r="C78" s="225"/>
      <c r="D78" s="225"/>
      <c r="E78" s="225"/>
      <c r="F78" s="225"/>
      <c r="G78" s="226"/>
      <c r="H78" s="225"/>
      <c r="I78" s="225"/>
      <c r="J78" s="225"/>
      <c r="K78" s="219"/>
    </row>
    <row r="79" spans="2:11" customFormat="1" ht="15" customHeight="1">
      <c r="B79" s="218"/>
      <c r="C79" s="207" t="s">
        <v>50</v>
      </c>
      <c r="D79" s="227"/>
      <c r="E79" s="227"/>
      <c r="F79" s="228" t="s">
        <v>2225</v>
      </c>
      <c r="G79" s="229"/>
      <c r="H79" s="207" t="s">
        <v>2226</v>
      </c>
      <c r="I79" s="207" t="s">
        <v>2227</v>
      </c>
      <c r="J79" s="207">
        <v>20</v>
      </c>
      <c r="K79" s="219"/>
    </row>
    <row r="80" spans="2:11" customFormat="1" ht="15" customHeight="1">
      <c r="B80" s="218"/>
      <c r="C80" s="207" t="s">
        <v>2228</v>
      </c>
      <c r="D80" s="207"/>
      <c r="E80" s="207"/>
      <c r="F80" s="228" t="s">
        <v>2225</v>
      </c>
      <c r="G80" s="229"/>
      <c r="H80" s="207" t="s">
        <v>2229</v>
      </c>
      <c r="I80" s="207" t="s">
        <v>2227</v>
      </c>
      <c r="J80" s="207">
        <v>120</v>
      </c>
      <c r="K80" s="219"/>
    </row>
    <row r="81" spans="2:11" customFormat="1" ht="15" customHeight="1">
      <c r="B81" s="230"/>
      <c r="C81" s="207" t="s">
        <v>2230</v>
      </c>
      <c r="D81" s="207"/>
      <c r="E81" s="207"/>
      <c r="F81" s="228" t="s">
        <v>2231</v>
      </c>
      <c r="G81" s="229"/>
      <c r="H81" s="207" t="s">
        <v>2232</v>
      </c>
      <c r="I81" s="207" t="s">
        <v>2227</v>
      </c>
      <c r="J81" s="207">
        <v>50</v>
      </c>
      <c r="K81" s="219"/>
    </row>
    <row r="82" spans="2:11" customFormat="1" ht="15" customHeight="1">
      <c r="B82" s="230"/>
      <c r="C82" s="207" t="s">
        <v>2233</v>
      </c>
      <c r="D82" s="207"/>
      <c r="E82" s="207"/>
      <c r="F82" s="228" t="s">
        <v>2225</v>
      </c>
      <c r="G82" s="229"/>
      <c r="H82" s="207" t="s">
        <v>2234</v>
      </c>
      <c r="I82" s="207" t="s">
        <v>2235</v>
      </c>
      <c r="J82" s="207"/>
      <c r="K82" s="219"/>
    </row>
    <row r="83" spans="2:11" customFormat="1" ht="15" customHeight="1">
      <c r="B83" s="230"/>
      <c r="C83" s="207" t="s">
        <v>2236</v>
      </c>
      <c r="D83" s="207"/>
      <c r="E83" s="207"/>
      <c r="F83" s="228" t="s">
        <v>2231</v>
      </c>
      <c r="G83" s="207"/>
      <c r="H83" s="207" t="s">
        <v>2237</v>
      </c>
      <c r="I83" s="207" t="s">
        <v>2227</v>
      </c>
      <c r="J83" s="207">
        <v>15</v>
      </c>
      <c r="K83" s="219"/>
    </row>
    <row r="84" spans="2:11" customFormat="1" ht="15" customHeight="1">
      <c r="B84" s="230"/>
      <c r="C84" s="207" t="s">
        <v>2238</v>
      </c>
      <c r="D84" s="207"/>
      <c r="E84" s="207"/>
      <c r="F84" s="228" t="s">
        <v>2231</v>
      </c>
      <c r="G84" s="207"/>
      <c r="H84" s="207" t="s">
        <v>2239</v>
      </c>
      <c r="I84" s="207" t="s">
        <v>2227</v>
      </c>
      <c r="J84" s="207">
        <v>15</v>
      </c>
      <c r="K84" s="219"/>
    </row>
    <row r="85" spans="2:11" customFormat="1" ht="15" customHeight="1">
      <c r="B85" s="230"/>
      <c r="C85" s="207" t="s">
        <v>2240</v>
      </c>
      <c r="D85" s="207"/>
      <c r="E85" s="207"/>
      <c r="F85" s="228" t="s">
        <v>2231</v>
      </c>
      <c r="G85" s="207"/>
      <c r="H85" s="207" t="s">
        <v>2241</v>
      </c>
      <c r="I85" s="207" t="s">
        <v>2227</v>
      </c>
      <c r="J85" s="207">
        <v>20</v>
      </c>
      <c r="K85" s="219"/>
    </row>
    <row r="86" spans="2:11" customFormat="1" ht="15" customHeight="1">
      <c r="B86" s="230"/>
      <c r="C86" s="207" t="s">
        <v>2242</v>
      </c>
      <c r="D86" s="207"/>
      <c r="E86" s="207"/>
      <c r="F86" s="228" t="s">
        <v>2231</v>
      </c>
      <c r="G86" s="207"/>
      <c r="H86" s="207" t="s">
        <v>2243</v>
      </c>
      <c r="I86" s="207" t="s">
        <v>2227</v>
      </c>
      <c r="J86" s="207">
        <v>20</v>
      </c>
      <c r="K86" s="219"/>
    </row>
    <row r="87" spans="2:11" customFormat="1" ht="15" customHeight="1">
      <c r="B87" s="230"/>
      <c r="C87" s="207" t="s">
        <v>2244</v>
      </c>
      <c r="D87" s="207"/>
      <c r="E87" s="207"/>
      <c r="F87" s="228" t="s">
        <v>2231</v>
      </c>
      <c r="G87" s="229"/>
      <c r="H87" s="207" t="s">
        <v>2245</v>
      </c>
      <c r="I87" s="207" t="s">
        <v>2227</v>
      </c>
      <c r="J87" s="207">
        <v>50</v>
      </c>
      <c r="K87" s="219"/>
    </row>
    <row r="88" spans="2:11" customFormat="1" ht="15" customHeight="1">
      <c r="B88" s="230"/>
      <c r="C88" s="207" t="s">
        <v>2246</v>
      </c>
      <c r="D88" s="207"/>
      <c r="E88" s="207"/>
      <c r="F88" s="228" t="s">
        <v>2231</v>
      </c>
      <c r="G88" s="229"/>
      <c r="H88" s="207" t="s">
        <v>2247</v>
      </c>
      <c r="I88" s="207" t="s">
        <v>2227</v>
      </c>
      <c r="J88" s="207">
        <v>20</v>
      </c>
      <c r="K88" s="219"/>
    </row>
    <row r="89" spans="2:11" customFormat="1" ht="15" customHeight="1">
      <c r="B89" s="230"/>
      <c r="C89" s="207" t="s">
        <v>2248</v>
      </c>
      <c r="D89" s="207"/>
      <c r="E89" s="207"/>
      <c r="F89" s="228" t="s">
        <v>2231</v>
      </c>
      <c r="G89" s="229"/>
      <c r="H89" s="207" t="s">
        <v>2249</v>
      </c>
      <c r="I89" s="207" t="s">
        <v>2227</v>
      </c>
      <c r="J89" s="207">
        <v>20</v>
      </c>
      <c r="K89" s="219"/>
    </row>
    <row r="90" spans="2:11" customFormat="1" ht="15" customHeight="1">
      <c r="B90" s="230"/>
      <c r="C90" s="207" t="s">
        <v>2250</v>
      </c>
      <c r="D90" s="207"/>
      <c r="E90" s="207"/>
      <c r="F90" s="228" t="s">
        <v>2231</v>
      </c>
      <c r="G90" s="229"/>
      <c r="H90" s="207" t="s">
        <v>2251</v>
      </c>
      <c r="I90" s="207" t="s">
        <v>2227</v>
      </c>
      <c r="J90" s="207">
        <v>50</v>
      </c>
      <c r="K90" s="219"/>
    </row>
    <row r="91" spans="2:11" customFormat="1" ht="15" customHeight="1">
      <c r="B91" s="230"/>
      <c r="C91" s="207" t="s">
        <v>2252</v>
      </c>
      <c r="D91" s="207"/>
      <c r="E91" s="207"/>
      <c r="F91" s="228" t="s">
        <v>2231</v>
      </c>
      <c r="G91" s="229"/>
      <c r="H91" s="207" t="s">
        <v>2252</v>
      </c>
      <c r="I91" s="207" t="s">
        <v>2227</v>
      </c>
      <c r="J91" s="207">
        <v>50</v>
      </c>
      <c r="K91" s="219"/>
    </row>
    <row r="92" spans="2:11" customFormat="1" ht="15" customHeight="1">
      <c r="B92" s="230"/>
      <c r="C92" s="207" t="s">
        <v>2253</v>
      </c>
      <c r="D92" s="207"/>
      <c r="E92" s="207"/>
      <c r="F92" s="228" t="s">
        <v>2231</v>
      </c>
      <c r="G92" s="229"/>
      <c r="H92" s="207" t="s">
        <v>2254</v>
      </c>
      <c r="I92" s="207" t="s">
        <v>2227</v>
      </c>
      <c r="J92" s="207">
        <v>255</v>
      </c>
      <c r="K92" s="219"/>
    </row>
    <row r="93" spans="2:11" customFormat="1" ht="15" customHeight="1">
      <c r="B93" s="230"/>
      <c r="C93" s="207" t="s">
        <v>2255</v>
      </c>
      <c r="D93" s="207"/>
      <c r="E93" s="207"/>
      <c r="F93" s="228" t="s">
        <v>2225</v>
      </c>
      <c r="G93" s="229"/>
      <c r="H93" s="207" t="s">
        <v>2256</v>
      </c>
      <c r="I93" s="207" t="s">
        <v>2257</v>
      </c>
      <c r="J93" s="207"/>
      <c r="K93" s="219"/>
    </row>
    <row r="94" spans="2:11" customFormat="1" ht="15" customHeight="1">
      <c r="B94" s="230"/>
      <c r="C94" s="207" t="s">
        <v>2258</v>
      </c>
      <c r="D94" s="207"/>
      <c r="E94" s="207"/>
      <c r="F94" s="228" t="s">
        <v>2225</v>
      </c>
      <c r="G94" s="229"/>
      <c r="H94" s="207" t="s">
        <v>2259</v>
      </c>
      <c r="I94" s="207" t="s">
        <v>2260</v>
      </c>
      <c r="J94" s="207"/>
      <c r="K94" s="219"/>
    </row>
    <row r="95" spans="2:11" customFormat="1" ht="15" customHeight="1">
      <c r="B95" s="230"/>
      <c r="C95" s="207" t="s">
        <v>2261</v>
      </c>
      <c r="D95" s="207"/>
      <c r="E95" s="207"/>
      <c r="F95" s="228" t="s">
        <v>2225</v>
      </c>
      <c r="G95" s="229"/>
      <c r="H95" s="207" t="s">
        <v>2261</v>
      </c>
      <c r="I95" s="207" t="s">
        <v>2260</v>
      </c>
      <c r="J95" s="207"/>
      <c r="K95" s="219"/>
    </row>
    <row r="96" spans="2:11" customFormat="1" ht="15" customHeight="1">
      <c r="B96" s="230"/>
      <c r="C96" s="207" t="s">
        <v>35</v>
      </c>
      <c r="D96" s="207"/>
      <c r="E96" s="207"/>
      <c r="F96" s="228" t="s">
        <v>2225</v>
      </c>
      <c r="G96" s="229"/>
      <c r="H96" s="207" t="s">
        <v>2262</v>
      </c>
      <c r="I96" s="207" t="s">
        <v>2260</v>
      </c>
      <c r="J96" s="207"/>
      <c r="K96" s="219"/>
    </row>
    <row r="97" spans="2:11" customFormat="1" ht="15" customHeight="1">
      <c r="B97" s="230"/>
      <c r="C97" s="207" t="s">
        <v>45</v>
      </c>
      <c r="D97" s="207"/>
      <c r="E97" s="207"/>
      <c r="F97" s="228" t="s">
        <v>2225</v>
      </c>
      <c r="G97" s="229"/>
      <c r="H97" s="207" t="s">
        <v>2263</v>
      </c>
      <c r="I97" s="207" t="s">
        <v>2260</v>
      </c>
      <c r="J97" s="207"/>
      <c r="K97" s="219"/>
    </row>
    <row r="98" spans="2:11" customFormat="1" ht="15" customHeight="1">
      <c r="B98" s="231"/>
      <c r="C98" s="232"/>
      <c r="D98" s="232"/>
      <c r="E98" s="232"/>
      <c r="F98" s="232"/>
      <c r="G98" s="232"/>
      <c r="H98" s="232"/>
      <c r="I98" s="232"/>
      <c r="J98" s="232"/>
      <c r="K98" s="233"/>
    </row>
    <row r="99" spans="2:11" customFormat="1" ht="18.75" customHeight="1">
      <c r="B99" s="234"/>
      <c r="C99" s="235"/>
      <c r="D99" s="235"/>
      <c r="E99" s="235"/>
      <c r="F99" s="235"/>
      <c r="G99" s="235"/>
      <c r="H99" s="235"/>
      <c r="I99" s="235"/>
      <c r="J99" s="235"/>
      <c r="K99" s="234"/>
    </row>
    <row r="100" spans="2:11" customFormat="1" ht="18.75" customHeight="1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</row>
    <row r="101" spans="2:11" customFormat="1" ht="7.5" customHeight="1">
      <c r="B101" s="215"/>
      <c r="C101" s="216"/>
      <c r="D101" s="216"/>
      <c r="E101" s="216"/>
      <c r="F101" s="216"/>
      <c r="G101" s="216"/>
      <c r="H101" s="216"/>
      <c r="I101" s="216"/>
      <c r="J101" s="216"/>
      <c r="K101" s="217"/>
    </row>
    <row r="102" spans="2:11" customFormat="1" ht="45" customHeight="1">
      <c r="B102" s="218"/>
      <c r="C102" s="315" t="s">
        <v>2264</v>
      </c>
      <c r="D102" s="315"/>
      <c r="E102" s="315"/>
      <c r="F102" s="315"/>
      <c r="G102" s="315"/>
      <c r="H102" s="315"/>
      <c r="I102" s="315"/>
      <c r="J102" s="315"/>
      <c r="K102" s="219"/>
    </row>
    <row r="103" spans="2:11" customFormat="1" ht="17.25" customHeight="1">
      <c r="B103" s="218"/>
      <c r="C103" s="220" t="s">
        <v>2219</v>
      </c>
      <c r="D103" s="220"/>
      <c r="E103" s="220"/>
      <c r="F103" s="220" t="s">
        <v>2220</v>
      </c>
      <c r="G103" s="221"/>
      <c r="H103" s="220" t="s">
        <v>51</v>
      </c>
      <c r="I103" s="220" t="s">
        <v>54</v>
      </c>
      <c r="J103" s="220" t="s">
        <v>2221</v>
      </c>
      <c r="K103" s="219"/>
    </row>
    <row r="104" spans="2:11" customFormat="1" ht="17.25" customHeight="1">
      <c r="B104" s="218"/>
      <c r="C104" s="222" t="s">
        <v>2222</v>
      </c>
      <c r="D104" s="222"/>
      <c r="E104" s="222"/>
      <c r="F104" s="223" t="s">
        <v>2223</v>
      </c>
      <c r="G104" s="224"/>
      <c r="H104" s="222"/>
      <c r="I104" s="222"/>
      <c r="J104" s="222" t="s">
        <v>2224</v>
      </c>
      <c r="K104" s="219"/>
    </row>
    <row r="105" spans="2:11" customFormat="1" ht="5.25" customHeight="1">
      <c r="B105" s="218"/>
      <c r="C105" s="220"/>
      <c r="D105" s="220"/>
      <c r="E105" s="220"/>
      <c r="F105" s="220"/>
      <c r="G105" s="236"/>
      <c r="H105" s="220"/>
      <c r="I105" s="220"/>
      <c r="J105" s="220"/>
      <c r="K105" s="219"/>
    </row>
    <row r="106" spans="2:11" customFormat="1" ht="15" customHeight="1">
      <c r="B106" s="218"/>
      <c r="C106" s="207" t="s">
        <v>50</v>
      </c>
      <c r="D106" s="227"/>
      <c r="E106" s="227"/>
      <c r="F106" s="228" t="s">
        <v>2225</v>
      </c>
      <c r="G106" s="207"/>
      <c r="H106" s="207" t="s">
        <v>2265</v>
      </c>
      <c r="I106" s="207" t="s">
        <v>2227</v>
      </c>
      <c r="J106" s="207">
        <v>20</v>
      </c>
      <c r="K106" s="219"/>
    </row>
    <row r="107" spans="2:11" customFormat="1" ht="15" customHeight="1">
      <c r="B107" s="218"/>
      <c r="C107" s="207" t="s">
        <v>2228</v>
      </c>
      <c r="D107" s="207"/>
      <c r="E107" s="207"/>
      <c r="F107" s="228" t="s">
        <v>2225</v>
      </c>
      <c r="G107" s="207"/>
      <c r="H107" s="207" t="s">
        <v>2265</v>
      </c>
      <c r="I107" s="207" t="s">
        <v>2227</v>
      </c>
      <c r="J107" s="207">
        <v>120</v>
      </c>
      <c r="K107" s="219"/>
    </row>
    <row r="108" spans="2:11" customFormat="1" ht="15" customHeight="1">
      <c r="B108" s="230"/>
      <c r="C108" s="207" t="s">
        <v>2230</v>
      </c>
      <c r="D108" s="207"/>
      <c r="E108" s="207"/>
      <c r="F108" s="228" t="s">
        <v>2231</v>
      </c>
      <c r="G108" s="207"/>
      <c r="H108" s="207" t="s">
        <v>2265</v>
      </c>
      <c r="I108" s="207" t="s">
        <v>2227</v>
      </c>
      <c r="J108" s="207">
        <v>50</v>
      </c>
      <c r="K108" s="219"/>
    </row>
    <row r="109" spans="2:11" customFormat="1" ht="15" customHeight="1">
      <c r="B109" s="230"/>
      <c r="C109" s="207" t="s">
        <v>2233</v>
      </c>
      <c r="D109" s="207"/>
      <c r="E109" s="207"/>
      <c r="F109" s="228" t="s">
        <v>2225</v>
      </c>
      <c r="G109" s="207"/>
      <c r="H109" s="207" t="s">
        <v>2265</v>
      </c>
      <c r="I109" s="207" t="s">
        <v>2235</v>
      </c>
      <c r="J109" s="207"/>
      <c r="K109" s="219"/>
    </row>
    <row r="110" spans="2:11" customFormat="1" ht="15" customHeight="1">
      <c r="B110" s="230"/>
      <c r="C110" s="207" t="s">
        <v>2244</v>
      </c>
      <c r="D110" s="207"/>
      <c r="E110" s="207"/>
      <c r="F110" s="228" t="s">
        <v>2231</v>
      </c>
      <c r="G110" s="207"/>
      <c r="H110" s="207" t="s">
        <v>2265</v>
      </c>
      <c r="I110" s="207" t="s">
        <v>2227</v>
      </c>
      <c r="J110" s="207">
        <v>50</v>
      </c>
      <c r="K110" s="219"/>
    </row>
    <row r="111" spans="2:11" customFormat="1" ht="15" customHeight="1">
      <c r="B111" s="230"/>
      <c r="C111" s="207" t="s">
        <v>2252</v>
      </c>
      <c r="D111" s="207"/>
      <c r="E111" s="207"/>
      <c r="F111" s="228" t="s">
        <v>2231</v>
      </c>
      <c r="G111" s="207"/>
      <c r="H111" s="207" t="s">
        <v>2265</v>
      </c>
      <c r="I111" s="207" t="s">
        <v>2227</v>
      </c>
      <c r="J111" s="207">
        <v>50</v>
      </c>
      <c r="K111" s="219"/>
    </row>
    <row r="112" spans="2:11" customFormat="1" ht="15" customHeight="1">
      <c r="B112" s="230"/>
      <c r="C112" s="207" t="s">
        <v>2250</v>
      </c>
      <c r="D112" s="207"/>
      <c r="E112" s="207"/>
      <c r="F112" s="228" t="s">
        <v>2231</v>
      </c>
      <c r="G112" s="207"/>
      <c r="H112" s="207" t="s">
        <v>2265</v>
      </c>
      <c r="I112" s="207" t="s">
        <v>2227</v>
      </c>
      <c r="J112" s="207">
        <v>50</v>
      </c>
      <c r="K112" s="219"/>
    </row>
    <row r="113" spans="2:11" customFormat="1" ht="15" customHeight="1">
      <c r="B113" s="230"/>
      <c r="C113" s="207" t="s">
        <v>50</v>
      </c>
      <c r="D113" s="207"/>
      <c r="E113" s="207"/>
      <c r="F113" s="228" t="s">
        <v>2225</v>
      </c>
      <c r="G113" s="207"/>
      <c r="H113" s="207" t="s">
        <v>2266</v>
      </c>
      <c r="I113" s="207" t="s">
        <v>2227</v>
      </c>
      <c r="J113" s="207">
        <v>20</v>
      </c>
      <c r="K113" s="219"/>
    </row>
    <row r="114" spans="2:11" customFormat="1" ht="15" customHeight="1">
      <c r="B114" s="230"/>
      <c r="C114" s="207" t="s">
        <v>2267</v>
      </c>
      <c r="D114" s="207"/>
      <c r="E114" s="207"/>
      <c r="F114" s="228" t="s">
        <v>2225</v>
      </c>
      <c r="G114" s="207"/>
      <c r="H114" s="207" t="s">
        <v>2268</v>
      </c>
      <c r="I114" s="207" t="s">
        <v>2227</v>
      </c>
      <c r="J114" s="207">
        <v>120</v>
      </c>
      <c r="K114" s="219"/>
    </row>
    <row r="115" spans="2:11" customFormat="1" ht="15" customHeight="1">
      <c r="B115" s="230"/>
      <c r="C115" s="207" t="s">
        <v>35</v>
      </c>
      <c r="D115" s="207"/>
      <c r="E115" s="207"/>
      <c r="F115" s="228" t="s">
        <v>2225</v>
      </c>
      <c r="G115" s="207"/>
      <c r="H115" s="207" t="s">
        <v>2269</v>
      </c>
      <c r="I115" s="207" t="s">
        <v>2260</v>
      </c>
      <c r="J115" s="207"/>
      <c r="K115" s="219"/>
    </row>
    <row r="116" spans="2:11" customFormat="1" ht="15" customHeight="1">
      <c r="B116" s="230"/>
      <c r="C116" s="207" t="s">
        <v>45</v>
      </c>
      <c r="D116" s="207"/>
      <c r="E116" s="207"/>
      <c r="F116" s="228" t="s">
        <v>2225</v>
      </c>
      <c r="G116" s="207"/>
      <c r="H116" s="207" t="s">
        <v>2270</v>
      </c>
      <c r="I116" s="207" t="s">
        <v>2260</v>
      </c>
      <c r="J116" s="207"/>
      <c r="K116" s="219"/>
    </row>
    <row r="117" spans="2:11" customFormat="1" ht="15" customHeight="1">
      <c r="B117" s="230"/>
      <c r="C117" s="207" t="s">
        <v>54</v>
      </c>
      <c r="D117" s="207"/>
      <c r="E117" s="207"/>
      <c r="F117" s="228" t="s">
        <v>2225</v>
      </c>
      <c r="G117" s="207"/>
      <c r="H117" s="207" t="s">
        <v>2271</v>
      </c>
      <c r="I117" s="207" t="s">
        <v>2272</v>
      </c>
      <c r="J117" s="207"/>
      <c r="K117" s="219"/>
    </row>
    <row r="118" spans="2:11" customFormat="1" ht="15" customHeight="1">
      <c r="B118" s="231"/>
      <c r="C118" s="237"/>
      <c r="D118" s="237"/>
      <c r="E118" s="237"/>
      <c r="F118" s="237"/>
      <c r="G118" s="237"/>
      <c r="H118" s="237"/>
      <c r="I118" s="237"/>
      <c r="J118" s="237"/>
      <c r="K118" s="233"/>
    </row>
    <row r="119" spans="2:11" customFormat="1" ht="18.75" customHeight="1">
      <c r="B119" s="238"/>
      <c r="C119" s="239"/>
      <c r="D119" s="239"/>
      <c r="E119" s="239"/>
      <c r="F119" s="240"/>
      <c r="G119" s="239"/>
      <c r="H119" s="239"/>
      <c r="I119" s="239"/>
      <c r="J119" s="239"/>
      <c r="K119" s="238"/>
    </row>
    <row r="120" spans="2:11" customFormat="1" ht="18.75" customHeight="1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</row>
    <row r="121" spans="2:11" customFormat="1" ht="7.5" customHeight="1">
      <c r="B121" s="241"/>
      <c r="C121" s="242"/>
      <c r="D121" s="242"/>
      <c r="E121" s="242"/>
      <c r="F121" s="242"/>
      <c r="G121" s="242"/>
      <c r="H121" s="242"/>
      <c r="I121" s="242"/>
      <c r="J121" s="242"/>
      <c r="K121" s="243"/>
    </row>
    <row r="122" spans="2:11" customFormat="1" ht="45" customHeight="1">
      <c r="B122" s="244"/>
      <c r="C122" s="316" t="s">
        <v>2273</v>
      </c>
      <c r="D122" s="316"/>
      <c r="E122" s="316"/>
      <c r="F122" s="316"/>
      <c r="G122" s="316"/>
      <c r="H122" s="316"/>
      <c r="I122" s="316"/>
      <c r="J122" s="316"/>
      <c r="K122" s="245"/>
    </row>
    <row r="123" spans="2:11" customFormat="1" ht="17.25" customHeight="1">
      <c r="B123" s="246"/>
      <c r="C123" s="220" t="s">
        <v>2219</v>
      </c>
      <c r="D123" s="220"/>
      <c r="E123" s="220"/>
      <c r="F123" s="220" t="s">
        <v>2220</v>
      </c>
      <c r="G123" s="221"/>
      <c r="H123" s="220" t="s">
        <v>51</v>
      </c>
      <c r="I123" s="220" t="s">
        <v>54</v>
      </c>
      <c r="J123" s="220" t="s">
        <v>2221</v>
      </c>
      <c r="K123" s="247"/>
    </row>
    <row r="124" spans="2:11" customFormat="1" ht="17.25" customHeight="1">
      <c r="B124" s="246"/>
      <c r="C124" s="222" t="s">
        <v>2222</v>
      </c>
      <c r="D124" s="222"/>
      <c r="E124" s="222"/>
      <c r="F124" s="223" t="s">
        <v>2223</v>
      </c>
      <c r="G124" s="224"/>
      <c r="H124" s="222"/>
      <c r="I124" s="222"/>
      <c r="J124" s="222" t="s">
        <v>2224</v>
      </c>
      <c r="K124" s="247"/>
    </row>
    <row r="125" spans="2:11" customFormat="1" ht="5.25" customHeight="1">
      <c r="B125" s="248"/>
      <c r="C125" s="225"/>
      <c r="D125" s="225"/>
      <c r="E125" s="225"/>
      <c r="F125" s="225"/>
      <c r="G125" s="249"/>
      <c r="H125" s="225"/>
      <c r="I125" s="225"/>
      <c r="J125" s="225"/>
      <c r="K125" s="250"/>
    </row>
    <row r="126" spans="2:11" customFormat="1" ht="15" customHeight="1">
      <c r="B126" s="248"/>
      <c r="C126" s="207" t="s">
        <v>2228</v>
      </c>
      <c r="D126" s="227"/>
      <c r="E126" s="227"/>
      <c r="F126" s="228" t="s">
        <v>2225</v>
      </c>
      <c r="G126" s="207"/>
      <c r="H126" s="207" t="s">
        <v>2265</v>
      </c>
      <c r="I126" s="207" t="s">
        <v>2227</v>
      </c>
      <c r="J126" s="207">
        <v>120</v>
      </c>
      <c r="K126" s="251"/>
    </row>
    <row r="127" spans="2:11" customFormat="1" ht="15" customHeight="1">
      <c r="B127" s="248"/>
      <c r="C127" s="207" t="s">
        <v>2274</v>
      </c>
      <c r="D127" s="207"/>
      <c r="E127" s="207"/>
      <c r="F127" s="228" t="s">
        <v>2225</v>
      </c>
      <c r="G127" s="207"/>
      <c r="H127" s="207" t="s">
        <v>2275</v>
      </c>
      <c r="I127" s="207" t="s">
        <v>2227</v>
      </c>
      <c r="J127" s="207" t="s">
        <v>2276</v>
      </c>
      <c r="K127" s="251"/>
    </row>
    <row r="128" spans="2:11" customFormat="1" ht="15" customHeight="1">
      <c r="B128" s="248"/>
      <c r="C128" s="207" t="s">
        <v>2173</v>
      </c>
      <c r="D128" s="207"/>
      <c r="E128" s="207"/>
      <c r="F128" s="228" t="s">
        <v>2225</v>
      </c>
      <c r="G128" s="207"/>
      <c r="H128" s="207" t="s">
        <v>2277</v>
      </c>
      <c r="I128" s="207" t="s">
        <v>2227</v>
      </c>
      <c r="J128" s="207" t="s">
        <v>2276</v>
      </c>
      <c r="K128" s="251"/>
    </row>
    <row r="129" spans="2:11" customFormat="1" ht="15" customHeight="1">
      <c r="B129" s="248"/>
      <c r="C129" s="207" t="s">
        <v>2236</v>
      </c>
      <c r="D129" s="207"/>
      <c r="E129" s="207"/>
      <c r="F129" s="228" t="s">
        <v>2231</v>
      </c>
      <c r="G129" s="207"/>
      <c r="H129" s="207" t="s">
        <v>2237</v>
      </c>
      <c r="I129" s="207" t="s">
        <v>2227</v>
      </c>
      <c r="J129" s="207">
        <v>15</v>
      </c>
      <c r="K129" s="251"/>
    </row>
    <row r="130" spans="2:11" customFormat="1" ht="15" customHeight="1">
      <c r="B130" s="248"/>
      <c r="C130" s="207" t="s">
        <v>2238</v>
      </c>
      <c r="D130" s="207"/>
      <c r="E130" s="207"/>
      <c r="F130" s="228" t="s">
        <v>2231</v>
      </c>
      <c r="G130" s="207"/>
      <c r="H130" s="207" t="s">
        <v>2239</v>
      </c>
      <c r="I130" s="207" t="s">
        <v>2227</v>
      </c>
      <c r="J130" s="207">
        <v>15</v>
      </c>
      <c r="K130" s="251"/>
    </row>
    <row r="131" spans="2:11" customFormat="1" ht="15" customHeight="1">
      <c r="B131" s="248"/>
      <c r="C131" s="207" t="s">
        <v>2240</v>
      </c>
      <c r="D131" s="207"/>
      <c r="E131" s="207"/>
      <c r="F131" s="228" t="s">
        <v>2231</v>
      </c>
      <c r="G131" s="207"/>
      <c r="H131" s="207" t="s">
        <v>2241</v>
      </c>
      <c r="I131" s="207" t="s">
        <v>2227</v>
      </c>
      <c r="J131" s="207">
        <v>20</v>
      </c>
      <c r="K131" s="251"/>
    </row>
    <row r="132" spans="2:11" customFormat="1" ht="15" customHeight="1">
      <c r="B132" s="248"/>
      <c r="C132" s="207" t="s">
        <v>2242</v>
      </c>
      <c r="D132" s="207"/>
      <c r="E132" s="207"/>
      <c r="F132" s="228" t="s">
        <v>2231</v>
      </c>
      <c r="G132" s="207"/>
      <c r="H132" s="207" t="s">
        <v>2243</v>
      </c>
      <c r="I132" s="207" t="s">
        <v>2227</v>
      </c>
      <c r="J132" s="207">
        <v>20</v>
      </c>
      <c r="K132" s="251"/>
    </row>
    <row r="133" spans="2:11" customFormat="1" ht="15" customHeight="1">
      <c r="B133" s="248"/>
      <c r="C133" s="207" t="s">
        <v>2230</v>
      </c>
      <c r="D133" s="207"/>
      <c r="E133" s="207"/>
      <c r="F133" s="228" t="s">
        <v>2231</v>
      </c>
      <c r="G133" s="207"/>
      <c r="H133" s="207" t="s">
        <v>2265</v>
      </c>
      <c r="I133" s="207" t="s">
        <v>2227</v>
      </c>
      <c r="J133" s="207">
        <v>50</v>
      </c>
      <c r="K133" s="251"/>
    </row>
    <row r="134" spans="2:11" customFormat="1" ht="15" customHeight="1">
      <c r="B134" s="248"/>
      <c r="C134" s="207" t="s">
        <v>2244</v>
      </c>
      <c r="D134" s="207"/>
      <c r="E134" s="207"/>
      <c r="F134" s="228" t="s">
        <v>2231</v>
      </c>
      <c r="G134" s="207"/>
      <c r="H134" s="207" t="s">
        <v>2265</v>
      </c>
      <c r="I134" s="207" t="s">
        <v>2227</v>
      </c>
      <c r="J134" s="207">
        <v>50</v>
      </c>
      <c r="K134" s="251"/>
    </row>
    <row r="135" spans="2:11" customFormat="1" ht="15" customHeight="1">
      <c r="B135" s="248"/>
      <c r="C135" s="207" t="s">
        <v>2250</v>
      </c>
      <c r="D135" s="207"/>
      <c r="E135" s="207"/>
      <c r="F135" s="228" t="s">
        <v>2231</v>
      </c>
      <c r="G135" s="207"/>
      <c r="H135" s="207" t="s">
        <v>2265</v>
      </c>
      <c r="I135" s="207" t="s">
        <v>2227</v>
      </c>
      <c r="J135" s="207">
        <v>50</v>
      </c>
      <c r="K135" s="251"/>
    </row>
    <row r="136" spans="2:11" customFormat="1" ht="15" customHeight="1">
      <c r="B136" s="248"/>
      <c r="C136" s="207" t="s">
        <v>2252</v>
      </c>
      <c r="D136" s="207"/>
      <c r="E136" s="207"/>
      <c r="F136" s="228" t="s">
        <v>2231</v>
      </c>
      <c r="G136" s="207"/>
      <c r="H136" s="207" t="s">
        <v>2265</v>
      </c>
      <c r="I136" s="207" t="s">
        <v>2227</v>
      </c>
      <c r="J136" s="207">
        <v>50</v>
      </c>
      <c r="K136" s="251"/>
    </row>
    <row r="137" spans="2:11" customFormat="1" ht="15" customHeight="1">
      <c r="B137" s="248"/>
      <c r="C137" s="207" t="s">
        <v>2253</v>
      </c>
      <c r="D137" s="207"/>
      <c r="E137" s="207"/>
      <c r="F137" s="228" t="s">
        <v>2231</v>
      </c>
      <c r="G137" s="207"/>
      <c r="H137" s="207" t="s">
        <v>2278</v>
      </c>
      <c r="I137" s="207" t="s">
        <v>2227</v>
      </c>
      <c r="J137" s="207">
        <v>255</v>
      </c>
      <c r="K137" s="251"/>
    </row>
    <row r="138" spans="2:11" customFormat="1" ht="15" customHeight="1">
      <c r="B138" s="248"/>
      <c r="C138" s="207" t="s">
        <v>2255</v>
      </c>
      <c r="D138" s="207"/>
      <c r="E138" s="207"/>
      <c r="F138" s="228" t="s">
        <v>2225</v>
      </c>
      <c r="G138" s="207"/>
      <c r="H138" s="207" t="s">
        <v>2279</v>
      </c>
      <c r="I138" s="207" t="s">
        <v>2257</v>
      </c>
      <c r="J138" s="207"/>
      <c r="K138" s="251"/>
    </row>
    <row r="139" spans="2:11" customFormat="1" ht="15" customHeight="1">
      <c r="B139" s="248"/>
      <c r="C139" s="207" t="s">
        <v>2258</v>
      </c>
      <c r="D139" s="207"/>
      <c r="E139" s="207"/>
      <c r="F139" s="228" t="s">
        <v>2225</v>
      </c>
      <c r="G139" s="207"/>
      <c r="H139" s="207" t="s">
        <v>2280</v>
      </c>
      <c r="I139" s="207" t="s">
        <v>2260</v>
      </c>
      <c r="J139" s="207"/>
      <c r="K139" s="251"/>
    </row>
    <row r="140" spans="2:11" customFormat="1" ht="15" customHeight="1">
      <c r="B140" s="248"/>
      <c r="C140" s="207" t="s">
        <v>2261</v>
      </c>
      <c r="D140" s="207"/>
      <c r="E140" s="207"/>
      <c r="F140" s="228" t="s">
        <v>2225</v>
      </c>
      <c r="G140" s="207"/>
      <c r="H140" s="207" t="s">
        <v>2261</v>
      </c>
      <c r="I140" s="207" t="s">
        <v>2260</v>
      </c>
      <c r="J140" s="207"/>
      <c r="K140" s="251"/>
    </row>
    <row r="141" spans="2:11" customFormat="1" ht="15" customHeight="1">
      <c r="B141" s="248"/>
      <c r="C141" s="207" t="s">
        <v>35</v>
      </c>
      <c r="D141" s="207"/>
      <c r="E141" s="207"/>
      <c r="F141" s="228" t="s">
        <v>2225</v>
      </c>
      <c r="G141" s="207"/>
      <c r="H141" s="207" t="s">
        <v>2281</v>
      </c>
      <c r="I141" s="207" t="s">
        <v>2260</v>
      </c>
      <c r="J141" s="207"/>
      <c r="K141" s="251"/>
    </row>
    <row r="142" spans="2:11" customFormat="1" ht="15" customHeight="1">
      <c r="B142" s="248"/>
      <c r="C142" s="207" t="s">
        <v>2282</v>
      </c>
      <c r="D142" s="207"/>
      <c r="E142" s="207"/>
      <c r="F142" s="228" t="s">
        <v>2225</v>
      </c>
      <c r="G142" s="207"/>
      <c r="H142" s="207" t="s">
        <v>2283</v>
      </c>
      <c r="I142" s="207" t="s">
        <v>2260</v>
      </c>
      <c r="J142" s="207"/>
      <c r="K142" s="251"/>
    </row>
    <row r="143" spans="2:11" customFormat="1" ht="15" customHeight="1">
      <c r="B143" s="252"/>
      <c r="C143" s="253"/>
      <c r="D143" s="253"/>
      <c r="E143" s="253"/>
      <c r="F143" s="253"/>
      <c r="G143" s="253"/>
      <c r="H143" s="253"/>
      <c r="I143" s="253"/>
      <c r="J143" s="253"/>
      <c r="K143" s="254"/>
    </row>
    <row r="144" spans="2:11" customFormat="1" ht="18.75" customHeight="1">
      <c r="B144" s="239"/>
      <c r="C144" s="239"/>
      <c r="D144" s="239"/>
      <c r="E144" s="239"/>
      <c r="F144" s="240"/>
      <c r="G144" s="239"/>
      <c r="H144" s="239"/>
      <c r="I144" s="239"/>
      <c r="J144" s="239"/>
      <c r="K144" s="239"/>
    </row>
    <row r="145" spans="2:11" customFormat="1" ht="18.75" customHeight="1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</row>
    <row r="146" spans="2:11" customFormat="1" ht="7.5" customHeight="1">
      <c r="B146" s="215"/>
      <c r="C146" s="216"/>
      <c r="D146" s="216"/>
      <c r="E146" s="216"/>
      <c r="F146" s="216"/>
      <c r="G146" s="216"/>
      <c r="H146" s="216"/>
      <c r="I146" s="216"/>
      <c r="J146" s="216"/>
      <c r="K146" s="217"/>
    </row>
    <row r="147" spans="2:11" customFormat="1" ht="45" customHeight="1">
      <c r="B147" s="218"/>
      <c r="C147" s="315" t="s">
        <v>2284</v>
      </c>
      <c r="D147" s="315"/>
      <c r="E147" s="315"/>
      <c r="F147" s="315"/>
      <c r="G147" s="315"/>
      <c r="H147" s="315"/>
      <c r="I147" s="315"/>
      <c r="J147" s="315"/>
      <c r="K147" s="219"/>
    </row>
    <row r="148" spans="2:11" customFormat="1" ht="17.25" customHeight="1">
      <c r="B148" s="218"/>
      <c r="C148" s="220" t="s">
        <v>2219</v>
      </c>
      <c r="D148" s="220"/>
      <c r="E148" s="220"/>
      <c r="F148" s="220" t="s">
        <v>2220</v>
      </c>
      <c r="G148" s="221"/>
      <c r="H148" s="220" t="s">
        <v>51</v>
      </c>
      <c r="I148" s="220" t="s">
        <v>54</v>
      </c>
      <c r="J148" s="220" t="s">
        <v>2221</v>
      </c>
      <c r="K148" s="219"/>
    </row>
    <row r="149" spans="2:11" customFormat="1" ht="17.25" customHeight="1">
      <c r="B149" s="218"/>
      <c r="C149" s="222" t="s">
        <v>2222</v>
      </c>
      <c r="D149" s="222"/>
      <c r="E149" s="222"/>
      <c r="F149" s="223" t="s">
        <v>2223</v>
      </c>
      <c r="G149" s="224"/>
      <c r="H149" s="222"/>
      <c r="I149" s="222"/>
      <c r="J149" s="222" t="s">
        <v>2224</v>
      </c>
      <c r="K149" s="219"/>
    </row>
    <row r="150" spans="2:11" customFormat="1" ht="5.25" customHeight="1">
      <c r="B150" s="230"/>
      <c r="C150" s="225"/>
      <c r="D150" s="225"/>
      <c r="E150" s="225"/>
      <c r="F150" s="225"/>
      <c r="G150" s="226"/>
      <c r="H150" s="225"/>
      <c r="I150" s="225"/>
      <c r="J150" s="225"/>
      <c r="K150" s="251"/>
    </row>
    <row r="151" spans="2:11" customFormat="1" ht="15" customHeight="1">
      <c r="B151" s="230"/>
      <c r="C151" s="255" t="s">
        <v>2228</v>
      </c>
      <c r="D151" s="207"/>
      <c r="E151" s="207"/>
      <c r="F151" s="256" t="s">
        <v>2225</v>
      </c>
      <c r="G151" s="207"/>
      <c r="H151" s="255" t="s">
        <v>2265</v>
      </c>
      <c r="I151" s="255" t="s">
        <v>2227</v>
      </c>
      <c r="J151" s="255">
        <v>120</v>
      </c>
      <c r="K151" s="251"/>
    </row>
    <row r="152" spans="2:11" customFormat="1" ht="15" customHeight="1">
      <c r="B152" s="230"/>
      <c r="C152" s="255" t="s">
        <v>2274</v>
      </c>
      <c r="D152" s="207"/>
      <c r="E152" s="207"/>
      <c r="F152" s="256" t="s">
        <v>2225</v>
      </c>
      <c r="G152" s="207"/>
      <c r="H152" s="255" t="s">
        <v>2285</v>
      </c>
      <c r="I152" s="255" t="s">
        <v>2227</v>
      </c>
      <c r="J152" s="255" t="s">
        <v>2276</v>
      </c>
      <c r="K152" s="251"/>
    </row>
    <row r="153" spans="2:11" customFormat="1" ht="15" customHeight="1">
      <c r="B153" s="230"/>
      <c r="C153" s="255" t="s">
        <v>2173</v>
      </c>
      <c r="D153" s="207"/>
      <c r="E153" s="207"/>
      <c r="F153" s="256" t="s">
        <v>2225</v>
      </c>
      <c r="G153" s="207"/>
      <c r="H153" s="255" t="s">
        <v>2286</v>
      </c>
      <c r="I153" s="255" t="s">
        <v>2227</v>
      </c>
      <c r="J153" s="255" t="s">
        <v>2276</v>
      </c>
      <c r="K153" s="251"/>
    </row>
    <row r="154" spans="2:11" customFormat="1" ht="15" customHeight="1">
      <c r="B154" s="230"/>
      <c r="C154" s="255" t="s">
        <v>2230</v>
      </c>
      <c r="D154" s="207"/>
      <c r="E154" s="207"/>
      <c r="F154" s="256" t="s">
        <v>2231</v>
      </c>
      <c r="G154" s="207"/>
      <c r="H154" s="255" t="s">
        <v>2265</v>
      </c>
      <c r="I154" s="255" t="s">
        <v>2227</v>
      </c>
      <c r="J154" s="255">
        <v>50</v>
      </c>
      <c r="K154" s="251"/>
    </row>
    <row r="155" spans="2:11" customFormat="1" ht="15" customHeight="1">
      <c r="B155" s="230"/>
      <c r="C155" s="255" t="s">
        <v>2233</v>
      </c>
      <c r="D155" s="207"/>
      <c r="E155" s="207"/>
      <c r="F155" s="256" t="s">
        <v>2225</v>
      </c>
      <c r="G155" s="207"/>
      <c r="H155" s="255" t="s">
        <v>2265</v>
      </c>
      <c r="I155" s="255" t="s">
        <v>2235</v>
      </c>
      <c r="J155" s="255"/>
      <c r="K155" s="251"/>
    </row>
    <row r="156" spans="2:11" customFormat="1" ht="15" customHeight="1">
      <c r="B156" s="230"/>
      <c r="C156" s="255" t="s">
        <v>2244</v>
      </c>
      <c r="D156" s="207"/>
      <c r="E156" s="207"/>
      <c r="F156" s="256" t="s">
        <v>2231</v>
      </c>
      <c r="G156" s="207"/>
      <c r="H156" s="255" t="s">
        <v>2265</v>
      </c>
      <c r="I156" s="255" t="s">
        <v>2227</v>
      </c>
      <c r="J156" s="255">
        <v>50</v>
      </c>
      <c r="K156" s="251"/>
    </row>
    <row r="157" spans="2:11" customFormat="1" ht="15" customHeight="1">
      <c r="B157" s="230"/>
      <c r="C157" s="255" t="s">
        <v>2252</v>
      </c>
      <c r="D157" s="207"/>
      <c r="E157" s="207"/>
      <c r="F157" s="256" t="s">
        <v>2231</v>
      </c>
      <c r="G157" s="207"/>
      <c r="H157" s="255" t="s">
        <v>2265</v>
      </c>
      <c r="I157" s="255" t="s">
        <v>2227</v>
      </c>
      <c r="J157" s="255">
        <v>50</v>
      </c>
      <c r="K157" s="251"/>
    </row>
    <row r="158" spans="2:11" customFormat="1" ht="15" customHeight="1">
      <c r="B158" s="230"/>
      <c r="C158" s="255" t="s">
        <v>2250</v>
      </c>
      <c r="D158" s="207"/>
      <c r="E158" s="207"/>
      <c r="F158" s="256" t="s">
        <v>2231</v>
      </c>
      <c r="G158" s="207"/>
      <c r="H158" s="255" t="s">
        <v>2265</v>
      </c>
      <c r="I158" s="255" t="s">
        <v>2227</v>
      </c>
      <c r="J158" s="255">
        <v>50</v>
      </c>
      <c r="K158" s="251"/>
    </row>
    <row r="159" spans="2:11" customFormat="1" ht="15" customHeight="1">
      <c r="B159" s="230"/>
      <c r="C159" s="255" t="s">
        <v>109</v>
      </c>
      <c r="D159" s="207"/>
      <c r="E159" s="207"/>
      <c r="F159" s="256" t="s">
        <v>2225</v>
      </c>
      <c r="G159" s="207"/>
      <c r="H159" s="255" t="s">
        <v>2287</v>
      </c>
      <c r="I159" s="255" t="s">
        <v>2227</v>
      </c>
      <c r="J159" s="255" t="s">
        <v>2288</v>
      </c>
      <c r="K159" s="251"/>
    </row>
    <row r="160" spans="2:11" customFormat="1" ht="15" customHeight="1">
      <c r="B160" s="230"/>
      <c r="C160" s="255" t="s">
        <v>2289</v>
      </c>
      <c r="D160" s="207"/>
      <c r="E160" s="207"/>
      <c r="F160" s="256" t="s">
        <v>2225</v>
      </c>
      <c r="G160" s="207"/>
      <c r="H160" s="255" t="s">
        <v>2290</v>
      </c>
      <c r="I160" s="255" t="s">
        <v>2260</v>
      </c>
      <c r="J160" s="255"/>
      <c r="K160" s="251"/>
    </row>
    <row r="161" spans="2:11" customFormat="1" ht="15" customHeight="1">
      <c r="B161" s="257"/>
      <c r="C161" s="237"/>
      <c r="D161" s="237"/>
      <c r="E161" s="237"/>
      <c r="F161" s="237"/>
      <c r="G161" s="237"/>
      <c r="H161" s="237"/>
      <c r="I161" s="237"/>
      <c r="J161" s="237"/>
      <c r="K161" s="258"/>
    </row>
    <row r="162" spans="2:11" customFormat="1" ht="18.75" customHeight="1">
      <c r="B162" s="239"/>
      <c r="C162" s="249"/>
      <c r="D162" s="249"/>
      <c r="E162" s="249"/>
      <c r="F162" s="259"/>
      <c r="G162" s="249"/>
      <c r="H162" s="249"/>
      <c r="I162" s="249"/>
      <c r="J162" s="249"/>
      <c r="K162" s="239"/>
    </row>
    <row r="163" spans="2:11" customFormat="1" ht="18.75" customHeight="1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</row>
    <row r="164" spans="2:11" customFormat="1" ht="7.5" customHeight="1">
      <c r="B164" s="196"/>
      <c r="C164" s="197"/>
      <c r="D164" s="197"/>
      <c r="E164" s="197"/>
      <c r="F164" s="197"/>
      <c r="G164" s="197"/>
      <c r="H164" s="197"/>
      <c r="I164" s="197"/>
      <c r="J164" s="197"/>
      <c r="K164" s="198"/>
    </row>
    <row r="165" spans="2:11" customFormat="1" ht="45" customHeight="1">
      <c r="B165" s="199"/>
      <c r="C165" s="316" t="s">
        <v>2291</v>
      </c>
      <c r="D165" s="316"/>
      <c r="E165" s="316"/>
      <c r="F165" s="316"/>
      <c r="G165" s="316"/>
      <c r="H165" s="316"/>
      <c r="I165" s="316"/>
      <c r="J165" s="316"/>
      <c r="K165" s="200"/>
    </row>
    <row r="166" spans="2:11" customFormat="1" ht="17.25" customHeight="1">
      <c r="B166" s="199"/>
      <c r="C166" s="220" t="s">
        <v>2219</v>
      </c>
      <c r="D166" s="220"/>
      <c r="E166" s="220"/>
      <c r="F166" s="220" t="s">
        <v>2220</v>
      </c>
      <c r="G166" s="260"/>
      <c r="H166" s="261" t="s">
        <v>51</v>
      </c>
      <c r="I166" s="261" t="s">
        <v>54</v>
      </c>
      <c r="J166" s="220" t="s">
        <v>2221</v>
      </c>
      <c r="K166" s="200"/>
    </row>
    <row r="167" spans="2:11" customFormat="1" ht="17.25" customHeight="1">
      <c r="B167" s="201"/>
      <c r="C167" s="222" t="s">
        <v>2222</v>
      </c>
      <c r="D167" s="222"/>
      <c r="E167" s="222"/>
      <c r="F167" s="223" t="s">
        <v>2223</v>
      </c>
      <c r="G167" s="262"/>
      <c r="H167" s="263"/>
      <c r="I167" s="263"/>
      <c r="J167" s="222" t="s">
        <v>2224</v>
      </c>
      <c r="K167" s="202"/>
    </row>
    <row r="168" spans="2:11" customFormat="1" ht="5.25" customHeight="1">
      <c r="B168" s="230"/>
      <c r="C168" s="225"/>
      <c r="D168" s="225"/>
      <c r="E168" s="225"/>
      <c r="F168" s="225"/>
      <c r="G168" s="226"/>
      <c r="H168" s="225"/>
      <c r="I168" s="225"/>
      <c r="J168" s="225"/>
      <c r="K168" s="251"/>
    </row>
    <row r="169" spans="2:11" customFormat="1" ht="15" customHeight="1">
      <c r="B169" s="230"/>
      <c r="C169" s="207" t="s">
        <v>2228</v>
      </c>
      <c r="D169" s="207"/>
      <c r="E169" s="207"/>
      <c r="F169" s="228" t="s">
        <v>2225</v>
      </c>
      <c r="G169" s="207"/>
      <c r="H169" s="207" t="s">
        <v>2265</v>
      </c>
      <c r="I169" s="207" t="s">
        <v>2227</v>
      </c>
      <c r="J169" s="207">
        <v>120</v>
      </c>
      <c r="K169" s="251"/>
    </row>
    <row r="170" spans="2:11" customFormat="1" ht="15" customHeight="1">
      <c r="B170" s="230"/>
      <c r="C170" s="207" t="s">
        <v>2274</v>
      </c>
      <c r="D170" s="207"/>
      <c r="E170" s="207"/>
      <c r="F170" s="228" t="s">
        <v>2225</v>
      </c>
      <c r="G170" s="207"/>
      <c r="H170" s="207" t="s">
        <v>2275</v>
      </c>
      <c r="I170" s="207" t="s">
        <v>2227</v>
      </c>
      <c r="J170" s="207" t="s">
        <v>2276</v>
      </c>
      <c r="K170" s="251"/>
    </row>
    <row r="171" spans="2:11" customFormat="1" ht="15" customHeight="1">
      <c r="B171" s="230"/>
      <c r="C171" s="207" t="s">
        <v>2173</v>
      </c>
      <c r="D171" s="207"/>
      <c r="E171" s="207"/>
      <c r="F171" s="228" t="s">
        <v>2225</v>
      </c>
      <c r="G171" s="207"/>
      <c r="H171" s="207" t="s">
        <v>2292</v>
      </c>
      <c r="I171" s="207" t="s">
        <v>2227</v>
      </c>
      <c r="J171" s="207" t="s">
        <v>2276</v>
      </c>
      <c r="K171" s="251"/>
    </row>
    <row r="172" spans="2:11" customFormat="1" ht="15" customHeight="1">
      <c r="B172" s="230"/>
      <c r="C172" s="207" t="s">
        <v>2230</v>
      </c>
      <c r="D172" s="207"/>
      <c r="E172" s="207"/>
      <c r="F172" s="228" t="s">
        <v>2231</v>
      </c>
      <c r="G172" s="207"/>
      <c r="H172" s="207" t="s">
        <v>2292</v>
      </c>
      <c r="I172" s="207" t="s">
        <v>2227</v>
      </c>
      <c r="J172" s="207">
        <v>50</v>
      </c>
      <c r="K172" s="251"/>
    </row>
    <row r="173" spans="2:11" customFormat="1" ht="15" customHeight="1">
      <c r="B173" s="230"/>
      <c r="C173" s="207" t="s">
        <v>2233</v>
      </c>
      <c r="D173" s="207"/>
      <c r="E173" s="207"/>
      <c r="F173" s="228" t="s">
        <v>2225</v>
      </c>
      <c r="G173" s="207"/>
      <c r="H173" s="207" t="s">
        <v>2292</v>
      </c>
      <c r="I173" s="207" t="s">
        <v>2235</v>
      </c>
      <c r="J173" s="207"/>
      <c r="K173" s="251"/>
    </row>
    <row r="174" spans="2:11" customFormat="1" ht="15" customHeight="1">
      <c r="B174" s="230"/>
      <c r="C174" s="207" t="s">
        <v>2244</v>
      </c>
      <c r="D174" s="207"/>
      <c r="E174" s="207"/>
      <c r="F174" s="228" t="s">
        <v>2231</v>
      </c>
      <c r="G174" s="207"/>
      <c r="H174" s="207" t="s">
        <v>2292</v>
      </c>
      <c r="I174" s="207" t="s">
        <v>2227</v>
      </c>
      <c r="J174" s="207">
        <v>50</v>
      </c>
      <c r="K174" s="251"/>
    </row>
    <row r="175" spans="2:11" customFormat="1" ht="15" customHeight="1">
      <c r="B175" s="230"/>
      <c r="C175" s="207" t="s">
        <v>2252</v>
      </c>
      <c r="D175" s="207"/>
      <c r="E175" s="207"/>
      <c r="F175" s="228" t="s">
        <v>2231</v>
      </c>
      <c r="G175" s="207"/>
      <c r="H175" s="207" t="s">
        <v>2292</v>
      </c>
      <c r="I175" s="207" t="s">
        <v>2227</v>
      </c>
      <c r="J175" s="207">
        <v>50</v>
      </c>
      <c r="K175" s="251"/>
    </row>
    <row r="176" spans="2:11" customFormat="1" ht="15" customHeight="1">
      <c r="B176" s="230"/>
      <c r="C176" s="207" t="s">
        <v>2250</v>
      </c>
      <c r="D176" s="207"/>
      <c r="E176" s="207"/>
      <c r="F176" s="228" t="s">
        <v>2231</v>
      </c>
      <c r="G176" s="207"/>
      <c r="H176" s="207" t="s">
        <v>2292</v>
      </c>
      <c r="I176" s="207" t="s">
        <v>2227</v>
      </c>
      <c r="J176" s="207">
        <v>50</v>
      </c>
      <c r="K176" s="251"/>
    </row>
    <row r="177" spans="2:11" customFormat="1" ht="15" customHeight="1">
      <c r="B177" s="230"/>
      <c r="C177" s="207" t="s">
        <v>137</v>
      </c>
      <c r="D177" s="207"/>
      <c r="E177" s="207"/>
      <c r="F177" s="228" t="s">
        <v>2225</v>
      </c>
      <c r="G177" s="207"/>
      <c r="H177" s="207" t="s">
        <v>2293</v>
      </c>
      <c r="I177" s="207" t="s">
        <v>2294</v>
      </c>
      <c r="J177" s="207"/>
      <c r="K177" s="251"/>
    </row>
    <row r="178" spans="2:11" customFormat="1" ht="15" customHeight="1">
      <c r="B178" s="230"/>
      <c r="C178" s="207" t="s">
        <v>54</v>
      </c>
      <c r="D178" s="207"/>
      <c r="E178" s="207"/>
      <c r="F178" s="228" t="s">
        <v>2225</v>
      </c>
      <c r="G178" s="207"/>
      <c r="H178" s="207" t="s">
        <v>2295</v>
      </c>
      <c r="I178" s="207" t="s">
        <v>2296</v>
      </c>
      <c r="J178" s="207">
        <v>1</v>
      </c>
      <c r="K178" s="251"/>
    </row>
    <row r="179" spans="2:11" customFormat="1" ht="15" customHeight="1">
      <c r="B179" s="230"/>
      <c r="C179" s="207" t="s">
        <v>50</v>
      </c>
      <c r="D179" s="207"/>
      <c r="E179" s="207"/>
      <c r="F179" s="228" t="s">
        <v>2225</v>
      </c>
      <c r="G179" s="207"/>
      <c r="H179" s="207" t="s">
        <v>2297</v>
      </c>
      <c r="I179" s="207" t="s">
        <v>2227</v>
      </c>
      <c r="J179" s="207">
        <v>20</v>
      </c>
      <c r="K179" s="251"/>
    </row>
    <row r="180" spans="2:11" customFormat="1" ht="15" customHeight="1">
      <c r="B180" s="230"/>
      <c r="C180" s="207" t="s">
        <v>51</v>
      </c>
      <c r="D180" s="207"/>
      <c r="E180" s="207"/>
      <c r="F180" s="228" t="s">
        <v>2225</v>
      </c>
      <c r="G180" s="207"/>
      <c r="H180" s="207" t="s">
        <v>2298</v>
      </c>
      <c r="I180" s="207" t="s">
        <v>2227</v>
      </c>
      <c r="J180" s="207">
        <v>255</v>
      </c>
      <c r="K180" s="251"/>
    </row>
    <row r="181" spans="2:11" customFormat="1" ht="15" customHeight="1">
      <c r="B181" s="230"/>
      <c r="C181" s="207" t="s">
        <v>138</v>
      </c>
      <c r="D181" s="207"/>
      <c r="E181" s="207"/>
      <c r="F181" s="228" t="s">
        <v>2225</v>
      </c>
      <c r="G181" s="207"/>
      <c r="H181" s="207" t="s">
        <v>2189</v>
      </c>
      <c r="I181" s="207" t="s">
        <v>2227</v>
      </c>
      <c r="J181" s="207">
        <v>10</v>
      </c>
      <c r="K181" s="251"/>
    </row>
    <row r="182" spans="2:11" customFormat="1" ht="15" customHeight="1">
      <c r="B182" s="230"/>
      <c r="C182" s="207" t="s">
        <v>139</v>
      </c>
      <c r="D182" s="207"/>
      <c r="E182" s="207"/>
      <c r="F182" s="228" t="s">
        <v>2225</v>
      </c>
      <c r="G182" s="207"/>
      <c r="H182" s="207" t="s">
        <v>2299</v>
      </c>
      <c r="I182" s="207" t="s">
        <v>2260</v>
      </c>
      <c r="J182" s="207"/>
      <c r="K182" s="251"/>
    </row>
    <row r="183" spans="2:11" customFormat="1" ht="15" customHeight="1">
      <c r="B183" s="230"/>
      <c r="C183" s="207" t="s">
        <v>2300</v>
      </c>
      <c r="D183" s="207"/>
      <c r="E183" s="207"/>
      <c r="F183" s="228" t="s">
        <v>2225</v>
      </c>
      <c r="G183" s="207"/>
      <c r="H183" s="207" t="s">
        <v>2301</v>
      </c>
      <c r="I183" s="207" t="s">
        <v>2260</v>
      </c>
      <c r="J183" s="207"/>
      <c r="K183" s="251"/>
    </row>
    <row r="184" spans="2:11" customFormat="1" ht="15" customHeight="1">
      <c r="B184" s="230"/>
      <c r="C184" s="207" t="s">
        <v>2289</v>
      </c>
      <c r="D184" s="207"/>
      <c r="E184" s="207"/>
      <c r="F184" s="228" t="s">
        <v>2225</v>
      </c>
      <c r="G184" s="207"/>
      <c r="H184" s="207" t="s">
        <v>2302</v>
      </c>
      <c r="I184" s="207" t="s">
        <v>2260</v>
      </c>
      <c r="J184" s="207"/>
      <c r="K184" s="251"/>
    </row>
    <row r="185" spans="2:11" customFormat="1" ht="15" customHeight="1">
      <c r="B185" s="230"/>
      <c r="C185" s="207" t="s">
        <v>141</v>
      </c>
      <c r="D185" s="207"/>
      <c r="E185" s="207"/>
      <c r="F185" s="228" t="s">
        <v>2231</v>
      </c>
      <c r="G185" s="207"/>
      <c r="H185" s="207" t="s">
        <v>2303</v>
      </c>
      <c r="I185" s="207" t="s">
        <v>2227</v>
      </c>
      <c r="J185" s="207">
        <v>50</v>
      </c>
      <c r="K185" s="251"/>
    </row>
    <row r="186" spans="2:11" customFormat="1" ht="15" customHeight="1">
      <c r="B186" s="230"/>
      <c r="C186" s="207" t="s">
        <v>2304</v>
      </c>
      <c r="D186" s="207"/>
      <c r="E186" s="207"/>
      <c r="F186" s="228" t="s">
        <v>2231</v>
      </c>
      <c r="G186" s="207"/>
      <c r="H186" s="207" t="s">
        <v>2305</v>
      </c>
      <c r="I186" s="207" t="s">
        <v>2306</v>
      </c>
      <c r="J186" s="207"/>
      <c r="K186" s="251"/>
    </row>
    <row r="187" spans="2:11" customFormat="1" ht="15" customHeight="1">
      <c r="B187" s="230"/>
      <c r="C187" s="207" t="s">
        <v>2307</v>
      </c>
      <c r="D187" s="207"/>
      <c r="E187" s="207"/>
      <c r="F187" s="228" t="s">
        <v>2231</v>
      </c>
      <c r="G187" s="207"/>
      <c r="H187" s="207" t="s">
        <v>2308</v>
      </c>
      <c r="I187" s="207" t="s">
        <v>2306</v>
      </c>
      <c r="J187" s="207"/>
      <c r="K187" s="251"/>
    </row>
    <row r="188" spans="2:11" customFormat="1" ht="15" customHeight="1">
      <c r="B188" s="230"/>
      <c r="C188" s="207" t="s">
        <v>2309</v>
      </c>
      <c r="D188" s="207"/>
      <c r="E188" s="207"/>
      <c r="F188" s="228" t="s">
        <v>2231</v>
      </c>
      <c r="G188" s="207"/>
      <c r="H188" s="207" t="s">
        <v>2310</v>
      </c>
      <c r="I188" s="207" t="s">
        <v>2306</v>
      </c>
      <c r="J188" s="207"/>
      <c r="K188" s="251"/>
    </row>
    <row r="189" spans="2:11" customFormat="1" ht="15" customHeight="1">
      <c r="B189" s="230"/>
      <c r="C189" s="264" t="s">
        <v>2311</v>
      </c>
      <c r="D189" s="207"/>
      <c r="E189" s="207"/>
      <c r="F189" s="228" t="s">
        <v>2231</v>
      </c>
      <c r="G189" s="207"/>
      <c r="H189" s="207" t="s">
        <v>2312</v>
      </c>
      <c r="I189" s="207" t="s">
        <v>2313</v>
      </c>
      <c r="J189" s="265" t="s">
        <v>2314</v>
      </c>
      <c r="K189" s="251"/>
    </row>
    <row r="190" spans="2:11" customFormat="1" ht="15" customHeight="1">
      <c r="B190" s="230"/>
      <c r="C190" s="264" t="s">
        <v>39</v>
      </c>
      <c r="D190" s="207"/>
      <c r="E190" s="207"/>
      <c r="F190" s="228" t="s">
        <v>2225</v>
      </c>
      <c r="G190" s="207"/>
      <c r="H190" s="204" t="s">
        <v>2315</v>
      </c>
      <c r="I190" s="207" t="s">
        <v>2316</v>
      </c>
      <c r="J190" s="207"/>
      <c r="K190" s="251"/>
    </row>
    <row r="191" spans="2:11" customFormat="1" ht="15" customHeight="1">
      <c r="B191" s="230"/>
      <c r="C191" s="264" t="s">
        <v>2317</v>
      </c>
      <c r="D191" s="207"/>
      <c r="E191" s="207"/>
      <c r="F191" s="228" t="s">
        <v>2225</v>
      </c>
      <c r="G191" s="207"/>
      <c r="H191" s="207" t="s">
        <v>2318</v>
      </c>
      <c r="I191" s="207" t="s">
        <v>2260</v>
      </c>
      <c r="J191" s="207"/>
      <c r="K191" s="251"/>
    </row>
    <row r="192" spans="2:11" customFormat="1" ht="15" customHeight="1">
      <c r="B192" s="230"/>
      <c r="C192" s="264" t="s">
        <v>2319</v>
      </c>
      <c r="D192" s="207"/>
      <c r="E192" s="207"/>
      <c r="F192" s="228" t="s">
        <v>2225</v>
      </c>
      <c r="G192" s="207"/>
      <c r="H192" s="207" t="s">
        <v>2320</v>
      </c>
      <c r="I192" s="207" t="s">
        <v>2260</v>
      </c>
      <c r="J192" s="207"/>
      <c r="K192" s="251"/>
    </row>
    <row r="193" spans="2:11" customFormat="1" ht="15" customHeight="1">
      <c r="B193" s="230"/>
      <c r="C193" s="264" t="s">
        <v>1771</v>
      </c>
      <c r="D193" s="207"/>
      <c r="E193" s="207"/>
      <c r="F193" s="228" t="s">
        <v>2231</v>
      </c>
      <c r="G193" s="207"/>
      <c r="H193" s="207" t="s">
        <v>2321</v>
      </c>
      <c r="I193" s="207" t="s">
        <v>2260</v>
      </c>
      <c r="J193" s="207"/>
      <c r="K193" s="251"/>
    </row>
    <row r="194" spans="2:11" customFormat="1" ht="15" customHeight="1">
      <c r="B194" s="257"/>
      <c r="C194" s="266"/>
      <c r="D194" s="237"/>
      <c r="E194" s="237"/>
      <c r="F194" s="237"/>
      <c r="G194" s="237"/>
      <c r="H194" s="237"/>
      <c r="I194" s="237"/>
      <c r="J194" s="237"/>
      <c r="K194" s="258"/>
    </row>
    <row r="195" spans="2:11" customFormat="1" ht="18.75" customHeight="1">
      <c r="B195" s="239"/>
      <c r="C195" s="249"/>
      <c r="D195" s="249"/>
      <c r="E195" s="249"/>
      <c r="F195" s="259"/>
      <c r="G195" s="249"/>
      <c r="H195" s="249"/>
      <c r="I195" s="249"/>
      <c r="J195" s="249"/>
      <c r="K195" s="239"/>
    </row>
    <row r="196" spans="2:11" customFormat="1" ht="18.75" customHeight="1">
      <c r="B196" s="239"/>
      <c r="C196" s="249"/>
      <c r="D196" s="249"/>
      <c r="E196" s="249"/>
      <c r="F196" s="259"/>
      <c r="G196" s="249"/>
      <c r="H196" s="249"/>
      <c r="I196" s="249"/>
      <c r="J196" s="249"/>
      <c r="K196" s="239"/>
    </row>
    <row r="197" spans="2:11" customFormat="1" ht="18.75" customHeight="1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</row>
    <row r="198" spans="2:11" customFormat="1" ht="13.5">
      <c r="B198" s="196"/>
      <c r="C198" s="197"/>
      <c r="D198" s="197"/>
      <c r="E198" s="197"/>
      <c r="F198" s="197"/>
      <c r="G198" s="197"/>
      <c r="H198" s="197"/>
      <c r="I198" s="197"/>
      <c r="J198" s="197"/>
      <c r="K198" s="198"/>
    </row>
    <row r="199" spans="2:11" customFormat="1" ht="21">
      <c r="B199" s="199"/>
      <c r="C199" s="316" t="s">
        <v>2322</v>
      </c>
      <c r="D199" s="316"/>
      <c r="E199" s="316"/>
      <c r="F199" s="316"/>
      <c r="G199" s="316"/>
      <c r="H199" s="316"/>
      <c r="I199" s="316"/>
      <c r="J199" s="316"/>
      <c r="K199" s="200"/>
    </row>
    <row r="200" spans="2:11" customFormat="1" ht="25.5" customHeight="1">
      <c r="B200" s="199"/>
      <c r="C200" s="267" t="s">
        <v>2323</v>
      </c>
      <c r="D200" s="267"/>
      <c r="E200" s="267"/>
      <c r="F200" s="267" t="s">
        <v>2324</v>
      </c>
      <c r="G200" s="268"/>
      <c r="H200" s="317" t="s">
        <v>2325</v>
      </c>
      <c r="I200" s="317"/>
      <c r="J200" s="317"/>
      <c r="K200" s="200"/>
    </row>
    <row r="201" spans="2:11" customFormat="1" ht="5.25" customHeight="1">
      <c r="B201" s="230"/>
      <c r="C201" s="225"/>
      <c r="D201" s="225"/>
      <c r="E201" s="225"/>
      <c r="F201" s="225"/>
      <c r="G201" s="249"/>
      <c r="H201" s="225"/>
      <c r="I201" s="225"/>
      <c r="J201" s="225"/>
      <c r="K201" s="251"/>
    </row>
    <row r="202" spans="2:11" customFormat="1" ht="15" customHeight="1">
      <c r="B202" s="230"/>
      <c r="C202" s="207" t="s">
        <v>2316</v>
      </c>
      <c r="D202" s="207"/>
      <c r="E202" s="207"/>
      <c r="F202" s="228" t="s">
        <v>40</v>
      </c>
      <c r="G202" s="207"/>
      <c r="H202" s="318" t="s">
        <v>2326</v>
      </c>
      <c r="I202" s="318"/>
      <c r="J202" s="318"/>
      <c r="K202" s="251"/>
    </row>
    <row r="203" spans="2:11" customFormat="1" ht="15" customHeight="1">
      <c r="B203" s="230"/>
      <c r="C203" s="207"/>
      <c r="D203" s="207"/>
      <c r="E203" s="207"/>
      <c r="F203" s="228" t="s">
        <v>41</v>
      </c>
      <c r="G203" s="207"/>
      <c r="H203" s="318" t="s">
        <v>2327</v>
      </c>
      <c r="I203" s="318"/>
      <c r="J203" s="318"/>
      <c r="K203" s="251"/>
    </row>
    <row r="204" spans="2:11" customFormat="1" ht="15" customHeight="1">
      <c r="B204" s="230"/>
      <c r="C204" s="207"/>
      <c r="D204" s="207"/>
      <c r="E204" s="207"/>
      <c r="F204" s="228" t="s">
        <v>44</v>
      </c>
      <c r="G204" s="207"/>
      <c r="H204" s="318" t="s">
        <v>2328</v>
      </c>
      <c r="I204" s="318"/>
      <c r="J204" s="318"/>
      <c r="K204" s="251"/>
    </row>
    <row r="205" spans="2:11" customFormat="1" ht="15" customHeight="1">
      <c r="B205" s="230"/>
      <c r="C205" s="207"/>
      <c r="D205" s="207"/>
      <c r="E205" s="207"/>
      <c r="F205" s="228" t="s">
        <v>42</v>
      </c>
      <c r="G205" s="207"/>
      <c r="H205" s="318" t="s">
        <v>2329</v>
      </c>
      <c r="I205" s="318"/>
      <c r="J205" s="318"/>
      <c r="K205" s="251"/>
    </row>
    <row r="206" spans="2:11" customFormat="1" ht="15" customHeight="1">
      <c r="B206" s="230"/>
      <c r="C206" s="207"/>
      <c r="D206" s="207"/>
      <c r="E206" s="207"/>
      <c r="F206" s="228" t="s">
        <v>43</v>
      </c>
      <c r="G206" s="207"/>
      <c r="H206" s="318" t="s">
        <v>2330</v>
      </c>
      <c r="I206" s="318"/>
      <c r="J206" s="318"/>
      <c r="K206" s="251"/>
    </row>
    <row r="207" spans="2:11" customFormat="1" ht="15" customHeight="1">
      <c r="B207" s="230"/>
      <c r="C207" s="207"/>
      <c r="D207" s="207"/>
      <c r="E207" s="207"/>
      <c r="F207" s="228"/>
      <c r="G207" s="207"/>
      <c r="H207" s="207"/>
      <c r="I207" s="207"/>
      <c r="J207" s="207"/>
      <c r="K207" s="251"/>
    </row>
    <row r="208" spans="2:11" customFormat="1" ht="15" customHeight="1">
      <c r="B208" s="230"/>
      <c r="C208" s="207" t="s">
        <v>2272</v>
      </c>
      <c r="D208" s="207"/>
      <c r="E208" s="207"/>
      <c r="F208" s="228" t="s">
        <v>76</v>
      </c>
      <c r="G208" s="207"/>
      <c r="H208" s="318" t="s">
        <v>2331</v>
      </c>
      <c r="I208" s="318"/>
      <c r="J208" s="318"/>
      <c r="K208" s="251"/>
    </row>
    <row r="209" spans="2:11" customFormat="1" ht="15" customHeight="1">
      <c r="B209" s="230"/>
      <c r="C209" s="207"/>
      <c r="D209" s="207"/>
      <c r="E209" s="207"/>
      <c r="F209" s="228" t="s">
        <v>2167</v>
      </c>
      <c r="G209" s="207"/>
      <c r="H209" s="318" t="s">
        <v>2168</v>
      </c>
      <c r="I209" s="318"/>
      <c r="J209" s="318"/>
      <c r="K209" s="251"/>
    </row>
    <row r="210" spans="2:11" customFormat="1" ht="15" customHeight="1">
      <c r="B210" s="230"/>
      <c r="C210" s="207"/>
      <c r="D210" s="207"/>
      <c r="E210" s="207"/>
      <c r="F210" s="228" t="s">
        <v>2165</v>
      </c>
      <c r="G210" s="207"/>
      <c r="H210" s="318" t="s">
        <v>2332</v>
      </c>
      <c r="I210" s="318"/>
      <c r="J210" s="318"/>
      <c r="K210" s="251"/>
    </row>
    <row r="211" spans="2:11" customFormat="1" ht="15" customHeight="1">
      <c r="B211" s="269"/>
      <c r="C211" s="207"/>
      <c r="D211" s="207"/>
      <c r="E211" s="207"/>
      <c r="F211" s="228" t="s">
        <v>2169</v>
      </c>
      <c r="G211" s="264"/>
      <c r="H211" s="319" t="s">
        <v>2170</v>
      </c>
      <c r="I211" s="319"/>
      <c r="J211" s="319"/>
      <c r="K211" s="270"/>
    </row>
    <row r="212" spans="2:11" customFormat="1" ht="15" customHeight="1">
      <c r="B212" s="269"/>
      <c r="C212" s="207"/>
      <c r="D212" s="207"/>
      <c r="E212" s="207"/>
      <c r="F212" s="228" t="s">
        <v>2171</v>
      </c>
      <c r="G212" s="264"/>
      <c r="H212" s="319" t="s">
        <v>2333</v>
      </c>
      <c r="I212" s="319"/>
      <c r="J212" s="319"/>
      <c r="K212" s="270"/>
    </row>
    <row r="213" spans="2:11" customFormat="1" ht="15" customHeight="1">
      <c r="B213" s="269"/>
      <c r="C213" s="207"/>
      <c r="D213" s="207"/>
      <c r="E213" s="207"/>
      <c r="F213" s="228"/>
      <c r="G213" s="264"/>
      <c r="H213" s="255"/>
      <c r="I213" s="255"/>
      <c r="J213" s="255"/>
      <c r="K213" s="270"/>
    </row>
    <row r="214" spans="2:11" customFormat="1" ht="15" customHeight="1">
      <c r="B214" s="269"/>
      <c r="C214" s="207" t="s">
        <v>2296</v>
      </c>
      <c r="D214" s="207"/>
      <c r="E214" s="207"/>
      <c r="F214" s="228">
        <v>1</v>
      </c>
      <c r="G214" s="264"/>
      <c r="H214" s="319" t="s">
        <v>2334</v>
      </c>
      <c r="I214" s="319"/>
      <c r="J214" s="319"/>
      <c r="K214" s="270"/>
    </row>
    <row r="215" spans="2:11" customFormat="1" ht="15" customHeight="1">
      <c r="B215" s="269"/>
      <c r="C215" s="207"/>
      <c r="D215" s="207"/>
      <c r="E215" s="207"/>
      <c r="F215" s="228">
        <v>2</v>
      </c>
      <c r="G215" s="264"/>
      <c r="H215" s="319" t="s">
        <v>2335</v>
      </c>
      <c r="I215" s="319"/>
      <c r="J215" s="319"/>
      <c r="K215" s="270"/>
    </row>
    <row r="216" spans="2:11" customFormat="1" ht="15" customHeight="1">
      <c r="B216" s="269"/>
      <c r="C216" s="207"/>
      <c r="D216" s="207"/>
      <c r="E216" s="207"/>
      <c r="F216" s="228">
        <v>3</v>
      </c>
      <c r="G216" s="264"/>
      <c r="H216" s="319" t="s">
        <v>2336</v>
      </c>
      <c r="I216" s="319"/>
      <c r="J216" s="319"/>
      <c r="K216" s="270"/>
    </row>
    <row r="217" spans="2:11" customFormat="1" ht="15" customHeight="1">
      <c r="B217" s="269"/>
      <c r="C217" s="207"/>
      <c r="D217" s="207"/>
      <c r="E217" s="207"/>
      <c r="F217" s="228">
        <v>4</v>
      </c>
      <c r="G217" s="264"/>
      <c r="H217" s="319" t="s">
        <v>2337</v>
      </c>
      <c r="I217" s="319"/>
      <c r="J217" s="319"/>
      <c r="K217" s="270"/>
    </row>
    <row r="218" spans="2:11" customFormat="1" ht="12.75" customHeight="1">
      <c r="B218" s="271"/>
      <c r="C218" s="272"/>
      <c r="D218" s="272"/>
      <c r="E218" s="272"/>
      <c r="F218" s="272"/>
      <c r="G218" s="272"/>
      <c r="H218" s="272"/>
      <c r="I218" s="272"/>
      <c r="J218" s="272"/>
      <c r="K218" s="27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07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77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107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ROUND(J103,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ROUND((SUM(BE103:BE1070)),  2)</f>
        <v>0</v>
      </c>
      <c r="I33" s="90">
        <v>0.21</v>
      </c>
      <c r="J33" s="89">
        <f>ROUND(((SUM(BE103:BE1070))*I33),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ROUND((SUM(BF103:BF1070)),  2)</f>
        <v>0</v>
      </c>
      <c r="I34" s="90">
        <v>0.15</v>
      </c>
      <c r="J34" s="89">
        <f>ROUND(((SUM(BF103:BF1070))*I34),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ROUND((SUM(BG103:BG1070)),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ROUND((SUM(BH103:BH1070)),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ROUND((SUM(BI103:BI1070)),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1 - stavební část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J103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112</v>
      </c>
      <c r="E60" s="102"/>
      <c r="F60" s="102"/>
      <c r="G60" s="102"/>
      <c r="H60" s="102"/>
      <c r="I60" s="102"/>
      <c r="J60" s="103">
        <f>J104</f>
        <v>0</v>
      </c>
      <c r="L60" s="100"/>
    </row>
    <row r="61" spans="2:47" s="9" customFormat="1" ht="19.899999999999999" customHeight="1">
      <c r="B61" s="104"/>
      <c r="D61" s="105" t="s">
        <v>113</v>
      </c>
      <c r="E61" s="106"/>
      <c r="F61" s="106"/>
      <c r="G61" s="106"/>
      <c r="H61" s="106"/>
      <c r="I61" s="106"/>
      <c r="J61" s="107">
        <f>J105</f>
        <v>0</v>
      </c>
      <c r="L61" s="104"/>
    </row>
    <row r="62" spans="2:47" s="9" customFormat="1" ht="19.899999999999999" customHeight="1">
      <c r="B62" s="104"/>
      <c r="D62" s="105" t="s">
        <v>114</v>
      </c>
      <c r="E62" s="106"/>
      <c r="F62" s="106"/>
      <c r="G62" s="106"/>
      <c r="H62" s="106"/>
      <c r="I62" s="106"/>
      <c r="J62" s="107">
        <f>J176</f>
        <v>0</v>
      </c>
      <c r="L62" s="104"/>
    </row>
    <row r="63" spans="2:47" s="9" customFormat="1" ht="19.899999999999999" customHeight="1">
      <c r="B63" s="104"/>
      <c r="D63" s="105" t="s">
        <v>115</v>
      </c>
      <c r="E63" s="106"/>
      <c r="F63" s="106"/>
      <c r="G63" s="106"/>
      <c r="H63" s="106"/>
      <c r="I63" s="106"/>
      <c r="J63" s="107">
        <f>J352</f>
        <v>0</v>
      </c>
      <c r="L63" s="104"/>
    </row>
    <row r="64" spans="2:47" s="9" customFormat="1" ht="19.899999999999999" customHeight="1">
      <c r="B64" s="104"/>
      <c r="D64" s="105" t="s">
        <v>116</v>
      </c>
      <c r="E64" s="106"/>
      <c r="F64" s="106"/>
      <c r="G64" s="106"/>
      <c r="H64" s="106"/>
      <c r="I64" s="106"/>
      <c r="J64" s="107">
        <f>J446</f>
        <v>0</v>
      </c>
      <c r="L64" s="104"/>
    </row>
    <row r="65" spans="2:12" s="9" customFormat="1" ht="19.899999999999999" customHeight="1">
      <c r="B65" s="104"/>
      <c r="D65" s="105" t="s">
        <v>117</v>
      </c>
      <c r="E65" s="106"/>
      <c r="F65" s="106"/>
      <c r="G65" s="106"/>
      <c r="H65" s="106"/>
      <c r="I65" s="106"/>
      <c r="J65" s="107">
        <f>J477</f>
        <v>0</v>
      </c>
      <c r="L65" s="104"/>
    </row>
    <row r="66" spans="2:12" s="9" customFormat="1" ht="19.899999999999999" customHeight="1">
      <c r="B66" s="104"/>
      <c r="D66" s="105" t="s">
        <v>118</v>
      </c>
      <c r="E66" s="106"/>
      <c r="F66" s="106"/>
      <c r="G66" s="106"/>
      <c r="H66" s="106"/>
      <c r="I66" s="106"/>
      <c r="J66" s="107">
        <f>J492</f>
        <v>0</v>
      </c>
      <c r="L66" s="104"/>
    </row>
    <row r="67" spans="2:12" s="9" customFormat="1" ht="19.899999999999999" customHeight="1">
      <c r="B67" s="104"/>
      <c r="D67" s="105" t="s">
        <v>119</v>
      </c>
      <c r="E67" s="106"/>
      <c r="F67" s="106"/>
      <c r="G67" s="106"/>
      <c r="H67" s="106"/>
      <c r="I67" s="106"/>
      <c r="J67" s="107">
        <f>J556</f>
        <v>0</v>
      </c>
      <c r="L67" s="104"/>
    </row>
    <row r="68" spans="2:12" s="9" customFormat="1" ht="19.899999999999999" customHeight="1">
      <c r="B68" s="104"/>
      <c r="D68" s="105" t="s">
        <v>120</v>
      </c>
      <c r="E68" s="106"/>
      <c r="F68" s="106"/>
      <c r="G68" s="106"/>
      <c r="H68" s="106"/>
      <c r="I68" s="106"/>
      <c r="J68" s="107">
        <f>J581</f>
        <v>0</v>
      </c>
      <c r="L68" s="104"/>
    </row>
    <row r="69" spans="2:12" s="9" customFormat="1" ht="19.899999999999999" customHeight="1">
      <c r="B69" s="104"/>
      <c r="D69" s="105" t="s">
        <v>121</v>
      </c>
      <c r="E69" s="106"/>
      <c r="F69" s="106"/>
      <c r="G69" s="106"/>
      <c r="H69" s="106"/>
      <c r="I69" s="106"/>
      <c r="J69" s="107">
        <f>J666</f>
        <v>0</v>
      </c>
      <c r="L69" s="104"/>
    </row>
    <row r="70" spans="2:12" s="9" customFormat="1" ht="19.899999999999999" customHeight="1">
      <c r="B70" s="104"/>
      <c r="D70" s="105" t="s">
        <v>122</v>
      </c>
      <c r="E70" s="106"/>
      <c r="F70" s="106"/>
      <c r="G70" s="106"/>
      <c r="H70" s="106"/>
      <c r="I70" s="106"/>
      <c r="J70" s="107">
        <f>J682</f>
        <v>0</v>
      </c>
      <c r="L70" s="104"/>
    </row>
    <row r="71" spans="2:12" s="8" customFormat="1" ht="24.95" customHeight="1">
      <c r="B71" s="100"/>
      <c r="D71" s="101" t="s">
        <v>123</v>
      </c>
      <c r="E71" s="102"/>
      <c r="F71" s="102"/>
      <c r="G71" s="102"/>
      <c r="H71" s="102"/>
      <c r="I71" s="102"/>
      <c r="J71" s="103">
        <f>J685</f>
        <v>0</v>
      </c>
      <c r="L71" s="100"/>
    </row>
    <row r="72" spans="2:12" s="9" customFormat="1" ht="19.899999999999999" customHeight="1">
      <c r="B72" s="104"/>
      <c r="D72" s="105" t="s">
        <v>124</v>
      </c>
      <c r="E72" s="106"/>
      <c r="F72" s="106"/>
      <c r="G72" s="106"/>
      <c r="H72" s="106"/>
      <c r="I72" s="106"/>
      <c r="J72" s="107">
        <f>J686</f>
        <v>0</v>
      </c>
      <c r="L72" s="104"/>
    </row>
    <row r="73" spans="2:12" s="9" customFormat="1" ht="19.899999999999999" customHeight="1">
      <c r="B73" s="104"/>
      <c r="D73" s="105" t="s">
        <v>125</v>
      </c>
      <c r="E73" s="106"/>
      <c r="F73" s="106"/>
      <c r="G73" s="106"/>
      <c r="H73" s="106"/>
      <c r="I73" s="106"/>
      <c r="J73" s="107">
        <f>J737</f>
        <v>0</v>
      </c>
      <c r="L73" s="104"/>
    </row>
    <row r="74" spans="2:12" s="9" customFormat="1" ht="19.899999999999999" customHeight="1">
      <c r="B74" s="104"/>
      <c r="D74" s="105" t="s">
        <v>126</v>
      </c>
      <c r="E74" s="106"/>
      <c r="F74" s="106"/>
      <c r="G74" s="106"/>
      <c r="H74" s="106"/>
      <c r="I74" s="106"/>
      <c r="J74" s="107">
        <f>J767</f>
        <v>0</v>
      </c>
      <c r="L74" s="104"/>
    </row>
    <row r="75" spans="2:12" s="9" customFormat="1" ht="19.899999999999999" customHeight="1">
      <c r="B75" s="104"/>
      <c r="D75" s="105" t="s">
        <v>127</v>
      </c>
      <c r="E75" s="106"/>
      <c r="F75" s="106"/>
      <c r="G75" s="106"/>
      <c r="H75" s="106"/>
      <c r="I75" s="106"/>
      <c r="J75" s="107">
        <f>J791</f>
        <v>0</v>
      </c>
      <c r="L75" s="104"/>
    </row>
    <row r="76" spans="2:12" s="9" customFormat="1" ht="19.899999999999999" customHeight="1">
      <c r="B76" s="104"/>
      <c r="D76" s="105" t="s">
        <v>128</v>
      </c>
      <c r="E76" s="106"/>
      <c r="F76" s="106"/>
      <c r="G76" s="106"/>
      <c r="H76" s="106"/>
      <c r="I76" s="106"/>
      <c r="J76" s="107">
        <f>J798</f>
        <v>0</v>
      </c>
      <c r="L76" s="104"/>
    </row>
    <row r="77" spans="2:12" s="9" customFormat="1" ht="19.899999999999999" customHeight="1">
      <c r="B77" s="104"/>
      <c r="D77" s="105" t="s">
        <v>129</v>
      </c>
      <c r="E77" s="106"/>
      <c r="F77" s="106"/>
      <c r="G77" s="106"/>
      <c r="H77" s="106"/>
      <c r="I77" s="106"/>
      <c r="J77" s="107">
        <f>J806</f>
        <v>0</v>
      </c>
      <c r="L77" s="104"/>
    </row>
    <row r="78" spans="2:12" s="9" customFormat="1" ht="19.899999999999999" customHeight="1">
      <c r="B78" s="104"/>
      <c r="D78" s="105" t="s">
        <v>130</v>
      </c>
      <c r="E78" s="106"/>
      <c r="F78" s="106"/>
      <c r="G78" s="106"/>
      <c r="H78" s="106"/>
      <c r="I78" s="106"/>
      <c r="J78" s="107">
        <f>J825</f>
        <v>0</v>
      </c>
      <c r="L78" s="104"/>
    </row>
    <row r="79" spans="2:12" s="9" customFormat="1" ht="19.899999999999999" customHeight="1">
      <c r="B79" s="104"/>
      <c r="D79" s="105" t="s">
        <v>131</v>
      </c>
      <c r="E79" s="106"/>
      <c r="F79" s="106"/>
      <c r="G79" s="106"/>
      <c r="H79" s="106"/>
      <c r="I79" s="106"/>
      <c r="J79" s="107">
        <f>J839</f>
        <v>0</v>
      </c>
      <c r="L79" s="104"/>
    </row>
    <row r="80" spans="2:12" s="9" customFormat="1" ht="19.899999999999999" customHeight="1">
      <c r="B80" s="104"/>
      <c r="D80" s="105" t="s">
        <v>132</v>
      </c>
      <c r="E80" s="106"/>
      <c r="F80" s="106"/>
      <c r="G80" s="106"/>
      <c r="H80" s="106"/>
      <c r="I80" s="106"/>
      <c r="J80" s="107">
        <f>J899</f>
        <v>0</v>
      </c>
      <c r="L80" s="104"/>
    </row>
    <row r="81" spans="2:12" s="9" customFormat="1" ht="19.899999999999999" customHeight="1">
      <c r="B81" s="104"/>
      <c r="D81" s="105" t="s">
        <v>133</v>
      </c>
      <c r="E81" s="106"/>
      <c r="F81" s="106"/>
      <c r="G81" s="106"/>
      <c r="H81" s="106"/>
      <c r="I81" s="106"/>
      <c r="J81" s="107">
        <f>J920</f>
        <v>0</v>
      </c>
      <c r="L81" s="104"/>
    </row>
    <row r="82" spans="2:12" s="8" customFormat="1" ht="24.95" customHeight="1">
      <c r="B82" s="100"/>
      <c r="D82" s="101" t="s">
        <v>134</v>
      </c>
      <c r="E82" s="102"/>
      <c r="F82" s="102"/>
      <c r="G82" s="102"/>
      <c r="H82" s="102"/>
      <c r="I82" s="102"/>
      <c r="J82" s="103">
        <f>J1062</f>
        <v>0</v>
      </c>
      <c r="L82" s="100"/>
    </row>
    <row r="83" spans="2:12" s="9" customFormat="1" ht="19.899999999999999" customHeight="1">
      <c r="B83" s="104"/>
      <c r="D83" s="105" t="s">
        <v>135</v>
      </c>
      <c r="E83" s="106"/>
      <c r="F83" s="106"/>
      <c r="G83" s="106"/>
      <c r="H83" s="106"/>
      <c r="I83" s="106"/>
      <c r="J83" s="107">
        <f>J1063</f>
        <v>0</v>
      </c>
      <c r="L83" s="104"/>
    </row>
    <row r="84" spans="2:12" s="1" customFormat="1" ht="21.75" customHeight="1">
      <c r="B84" s="33"/>
      <c r="L84" s="33"/>
    </row>
    <row r="85" spans="2:12" s="1" customFormat="1" ht="6.95" customHeight="1"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33"/>
    </row>
    <row r="89" spans="2:12" s="1" customFormat="1" ht="6.95" customHeight="1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33"/>
    </row>
    <row r="90" spans="2:12" s="1" customFormat="1" ht="24.95" customHeight="1">
      <c r="B90" s="33"/>
      <c r="C90" s="22" t="s">
        <v>136</v>
      </c>
      <c r="L90" s="33"/>
    </row>
    <row r="91" spans="2:12" s="1" customFormat="1" ht="6.95" customHeight="1">
      <c r="B91" s="33"/>
      <c r="L91" s="33"/>
    </row>
    <row r="92" spans="2:12" s="1" customFormat="1" ht="12" customHeight="1">
      <c r="B92" s="33"/>
      <c r="C92" s="28" t="s">
        <v>16</v>
      </c>
      <c r="L92" s="33"/>
    </row>
    <row r="93" spans="2:12" s="1" customFormat="1" ht="16.5" customHeight="1">
      <c r="B93" s="33"/>
      <c r="E93" s="311" t="str">
        <f>E7</f>
        <v>Česká Lípa - přístavba komory C 10</v>
      </c>
      <c r="F93" s="312"/>
      <c r="G93" s="312"/>
      <c r="H93" s="312"/>
      <c r="L93" s="33"/>
    </row>
    <row r="94" spans="2:12" s="1" customFormat="1" ht="12" customHeight="1">
      <c r="B94" s="33"/>
      <c r="C94" s="28" t="s">
        <v>106</v>
      </c>
      <c r="L94" s="33"/>
    </row>
    <row r="95" spans="2:12" s="1" customFormat="1" ht="16.5" customHeight="1">
      <c r="B95" s="33"/>
      <c r="E95" s="278" t="str">
        <f>E9</f>
        <v>1 - stavební část</v>
      </c>
      <c r="F95" s="313"/>
      <c r="G95" s="313"/>
      <c r="H95" s="313"/>
      <c r="L95" s="33"/>
    </row>
    <row r="96" spans="2:12" s="1" customFormat="1" ht="6.95" customHeight="1">
      <c r="B96" s="33"/>
      <c r="L96" s="33"/>
    </row>
    <row r="97" spans="2:65" s="1" customFormat="1" ht="12" customHeight="1">
      <c r="B97" s="33"/>
      <c r="C97" s="28" t="s">
        <v>21</v>
      </c>
      <c r="F97" s="26" t="str">
        <f>F12</f>
        <v xml:space="preserve"> </v>
      </c>
      <c r="I97" s="28" t="s">
        <v>23</v>
      </c>
      <c r="J97" s="50" t="str">
        <f>IF(J12="","",J12)</f>
        <v>25. 4. 2022</v>
      </c>
      <c r="L97" s="33"/>
    </row>
    <row r="98" spans="2:65" s="1" customFormat="1" ht="6.95" customHeight="1">
      <c r="B98" s="33"/>
      <c r="L98" s="33"/>
    </row>
    <row r="99" spans="2:65" s="1" customFormat="1" ht="15.2" customHeight="1">
      <c r="B99" s="33"/>
      <c r="C99" s="28" t="s">
        <v>25</v>
      </c>
      <c r="F99" s="26" t="str">
        <f>E15</f>
        <v xml:space="preserve"> </v>
      </c>
      <c r="I99" s="28" t="s">
        <v>30</v>
      </c>
      <c r="J99" s="31" t="str">
        <f>E21</f>
        <v xml:space="preserve"> </v>
      </c>
      <c r="L99" s="33"/>
    </row>
    <row r="100" spans="2:65" s="1" customFormat="1" ht="15.2" customHeight="1">
      <c r="B100" s="33"/>
      <c r="C100" s="28" t="s">
        <v>28</v>
      </c>
      <c r="F100" s="26" t="str">
        <f>IF(E18="","",E18)</f>
        <v>Vyplň údaj</v>
      </c>
      <c r="I100" s="28" t="s">
        <v>32</v>
      </c>
      <c r="J100" s="31" t="str">
        <f>E24</f>
        <v xml:space="preserve"> </v>
      </c>
      <c r="L100" s="33"/>
    </row>
    <row r="101" spans="2:65" s="1" customFormat="1" ht="10.35" customHeight="1">
      <c r="B101" s="33"/>
      <c r="L101" s="33"/>
    </row>
    <row r="102" spans="2:65" s="10" customFormat="1" ht="29.25" customHeight="1">
      <c r="B102" s="108"/>
      <c r="C102" s="109" t="s">
        <v>137</v>
      </c>
      <c r="D102" s="110" t="s">
        <v>54</v>
      </c>
      <c r="E102" s="110" t="s">
        <v>50</v>
      </c>
      <c r="F102" s="110" t="s">
        <v>51</v>
      </c>
      <c r="G102" s="110" t="s">
        <v>138</v>
      </c>
      <c r="H102" s="110" t="s">
        <v>139</v>
      </c>
      <c r="I102" s="110" t="s">
        <v>140</v>
      </c>
      <c r="J102" s="110" t="s">
        <v>110</v>
      </c>
      <c r="K102" s="111" t="s">
        <v>141</v>
      </c>
      <c r="L102" s="108"/>
      <c r="M102" s="57" t="s">
        <v>19</v>
      </c>
      <c r="N102" s="58" t="s">
        <v>39</v>
      </c>
      <c r="O102" s="58" t="s">
        <v>142</v>
      </c>
      <c r="P102" s="58" t="s">
        <v>143</v>
      </c>
      <c r="Q102" s="58" t="s">
        <v>144</v>
      </c>
      <c r="R102" s="58" t="s">
        <v>145</v>
      </c>
      <c r="S102" s="58" t="s">
        <v>146</v>
      </c>
      <c r="T102" s="59" t="s">
        <v>147</v>
      </c>
    </row>
    <row r="103" spans="2:65" s="1" customFormat="1" ht="22.9" customHeight="1">
      <c r="B103" s="33"/>
      <c r="C103" s="62" t="s">
        <v>148</v>
      </c>
      <c r="J103" s="112">
        <f>BK103</f>
        <v>0</v>
      </c>
      <c r="L103" s="33"/>
      <c r="M103" s="60"/>
      <c r="N103" s="51"/>
      <c r="O103" s="51"/>
      <c r="P103" s="113">
        <f>P104+P685+P1062</f>
        <v>0</v>
      </c>
      <c r="Q103" s="51"/>
      <c r="R103" s="113">
        <f>R104+R685+R1062</f>
        <v>3600.8837127699999</v>
      </c>
      <c r="S103" s="51"/>
      <c r="T103" s="114">
        <f>T104+T685+T1062</f>
        <v>382.4966</v>
      </c>
      <c r="AT103" s="18" t="s">
        <v>68</v>
      </c>
      <c r="AU103" s="18" t="s">
        <v>111</v>
      </c>
      <c r="BK103" s="115">
        <f>BK104+BK685+BK1062</f>
        <v>0</v>
      </c>
    </row>
    <row r="104" spans="2:65" s="11" customFormat="1" ht="25.9" customHeight="1">
      <c r="B104" s="116"/>
      <c r="D104" s="117" t="s">
        <v>68</v>
      </c>
      <c r="E104" s="118" t="s">
        <v>149</v>
      </c>
      <c r="F104" s="118" t="s">
        <v>150</v>
      </c>
      <c r="I104" s="119"/>
      <c r="J104" s="120">
        <f>BK104</f>
        <v>0</v>
      </c>
      <c r="L104" s="116"/>
      <c r="M104" s="121"/>
      <c r="P104" s="122">
        <f>P105+P176+P352+P446+P477+P492+P556+P581+P666+P682</f>
        <v>0</v>
      </c>
      <c r="R104" s="122">
        <f>R105+R176+R352+R446+R477+R492+R556+R581+R666+R682</f>
        <v>3564.8700979599998</v>
      </c>
      <c r="T104" s="123">
        <f>T105+T176+T352+T446+T477+T492+T556+T581+T666+T682</f>
        <v>381.79059999999998</v>
      </c>
      <c r="AR104" s="117" t="s">
        <v>74</v>
      </c>
      <c r="AT104" s="124" t="s">
        <v>68</v>
      </c>
      <c r="AU104" s="124" t="s">
        <v>69</v>
      </c>
      <c r="AY104" s="117" t="s">
        <v>151</v>
      </c>
      <c r="BK104" s="125">
        <f>BK105+BK176+BK352+BK446+BK477+BK492+BK556+BK581+BK666+BK682</f>
        <v>0</v>
      </c>
    </row>
    <row r="105" spans="2:65" s="11" customFormat="1" ht="22.9" customHeight="1">
      <c r="B105" s="116"/>
      <c r="D105" s="117" t="s">
        <v>68</v>
      </c>
      <c r="E105" s="126" t="s">
        <v>74</v>
      </c>
      <c r="F105" s="126" t="s">
        <v>152</v>
      </c>
      <c r="I105" s="119"/>
      <c r="J105" s="127">
        <f>BK105</f>
        <v>0</v>
      </c>
      <c r="L105" s="116"/>
      <c r="M105" s="121"/>
      <c r="P105" s="122">
        <f>SUM(P106:P175)</f>
        <v>0</v>
      </c>
      <c r="R105" s="122">
        <f>SUM(R106:R175)</f>
        <v>268.22399999999999</v>
      </c>
      <c r="T105" s="123">
        <f>SUM(T106:T175)</f>
        <v>380.25</v>
      </c>
      <c r="AR105" s="117" t="s">
        <v>74</v>
      </c>
      <c r="AT105" s="124" t="s">
        <v>68</v>
      </c>
      <c r="AU105" s="124" t="s">
        <v>74</v>
      </c>
      <c r="AY105" s="117" t="s">
        <v>151</v>
      </c>
      <c r="BK105" s="125">
        <f>SUM(BK106:BK175)</f>
        <v>0</v>
      </c>
    </row>
    <row r="106" spans="2:65" s="1" customFormat="1" ht="37.9" customHeight="1">
      <c r="B106" s="33"/>
      <c r="C106" s="128" t="s">
        <v>74</v>
      </c>
      <c r="D106" s="128" t="s">
        <v>153</v>
      </c>
      <c r="E106" s="129" t="s">
        <v>154</v>
      </c>
      <c r="F106" s="130" t="s">
        <v>155</v>
      </c>
      <c r="G106" s="131" t="s">
        <v>156</v>
      </c>
      <c r="H106" s="132">
        <v>450</v>
      </c>
      <c r="I106" s="133"/>
      <c r="J106" s="134">
        <f>ROUND(I106*H106,2)</f>
        <v>0</v>
      </c>
      <c r="K106" s="130" t="s">
        <v>157</v>
      </c>
      <c r="L106" s="33"/>
      <c r="M106" s="135" t="s">
        <v>19</v>
      </c>
      <c r="N106" s="136" t="s">
        <v>40</v>
      </c>
      <c r="P106" s="137">
        <f>O106*H106</f>
        <v>0</v>
      </c>
      <c r="Q106" s="137">
        <v>0</v>
      </c>
      <c r="R106" s="137">
        <f>Q106*H106</f>
        <v>0</v>
      </c>
      <c r="S106" s="137">
        <v>0.625</v>
      </c>
      <c r="T106" s="138">
        <f>S106*H106</f>
        <v>281.25</v>
      </c>
      <c r="AR106" s="139" t="s">
        <v>84</v>
      </c>
      <c r="AT106" s="139" t="s">
        <v>153</v>
      </c>
      <c r="AU106" s="139" t="s">
        <v>78</v>
      </c>
      <c r="AY106" s="18" t="s">
        <v>151</v>
      </c>
      <c r="BE106" s="140">
        <f>IF(N106="základní",J106,0)</f>
        <v>0</v>
      </c>
      <c r="BF106" s="140">
        <f>IF(N106="snížená",J106,0)</f>
        <v>0</v>
      </c>
      <c r="BG106" s="140">
        <f>IF(N106="zákl. přenesená",J106,0)</f>
        <v>0</v>
      </c>
      <c r="BH106" s="140">
        <f>IF(N106="sníž. přenesená",J106,0)</f>
        <v>0</v>
      </c>
      <c r="BI106" s="140">
        <f>IF(N106="nulová",J106,0)</f>
        <v>0</v>
      </c>
      <c r="BJ106" s="18" t="s">
        <v>74</v>
      </c>
      <c r="BK106" s="140">
        <f>ROUND(I106*H106,2)</f>
        <v>0</v>
      </c>
      <c r="BL106" s="18" t="s">
        <v>84</v>
      </c>
      <c r="BM106" s="139" t="s">
        <v>158</v>
      </c>
    </row>
    <row r="107" spans="2:65" s="1" customFormat="1" ht="11.25">
      <c r="B107" s="33"/>
      <c r="D107" s="141" t="s">
        <v>159</v>
      </c>
      <c r="F107" s="142" t="s">
        <v>160</v>
      </c>
      <c r="I107" s="143"/>
      <c r="L107" s="33"/>
      <c r="M107" s="144"/>
      <c r="T107" s="54"/>
      <c r="AT107" s="18" t="s">
        <v>159</v>
      </c>
      <c r="AU107" s="18" t="s">
        <v>78</v>
      </c>
    </row>
    <row r="108" spans="2:65" s="12" customFormat="1" ht="11.25">
      <c r="B108" s="145"/>
      <c r="D108" s="146" t="s">
        <v>161</v>
      </c>
      <c r="E108" s="147" t="s">
        <v>19</v>
      </c>
      <c r="F108" s="148" t="s">
        <v>162</v>
      </c>
      <c r="H108" s="147" t="s">
        <v>19</v>
      </c>
      <c r="I108" s="149"/>
      <c r="L108" s="145"/>
      <c r="M108" s="150"/>
      <c r="T108" s="151"/>
      <c r="AT108" s="147" t="s">
        <v>161</v>
      </c>
      <c r="AU108" s="147" t="s">
        <v>78</v>
      </c>
      <c r="AV108" s="12" t="s">
        <v>74</v>
      </c>
      <c r="AW108" s="12" t="s">
        <v>31</v>
      </c>
      <c r="AX108" s="12" t="s">
        <v>69</v>
      </c>
      <c r="AY108" s="147" t="s">
        <v>151</v>
      </c>
    </row>
    <row r="109" spans="2:65" s="12" customFormat="1" ht="11.25">
      <c r="B109" s="145"/>
      <c r="D109" s="146" t="s">
        <v>161</v>
      </c>
      <c r="E109" s="147" t="s">
        <v>19</v>
      </c>
      <c r="F109" s="148" t="s">
        <v>163</v>
      </c>
      <c r="H109" s="147" t="s">
        <v>19</v>
      </c>
      <c r="I109" s="149"/>
      <c r="L109" s="145"/>
      <c r="M109" s="150"/>
      <c r="T109" s="151"/>
      <c r="AT109" s="147" t="s">
        <v>161</v>
      </c>
      <c r="AU109" s="147" t="s">
        <v>78</v>
      </c>
      <c r="AV109" s="12" t="s">
        <v>74</v>
      </c>
      <c r="AW109" s="12" t="s">
        <v>31</v>
      </c>
      <c r="AX109" s="12" t="s">
        <v>69</v>
      </c>
      <c r="AY109" s="147" t="s">
        <v>151</v>
      </c>
    </row>
    <row r="110" spans="2:65" s="13" customFormat="1" ht="11.25">
      <c r="B110" s="152"/>
      <c r="D110" s="146" t="s">
        <v>161</v>
      </c>
      <c r="E110" s="153" t="s">
        <v>19</v>
      </c>
      <c r="F110" s="154" t="s">
        <v>164</v>
      </c>
      <c r="H110" s="155">
        <v>450</v>
      </c>
      <c r="I110" s="156"/>
      <c r="L110" s="152"/>
      <c r="M110" s="157"/>
      <c r="T110" s="158"/>
      <c r="AT110" s="153" t="s">
        <v>161</v>
      </c>
      <c r="AU110" s="153" t="s">
        <v>78</v>
      </c>
      <c r="AV110" s="13" t="s">
        <v>78</v>
      </c>
      <c r="AW110" s="13" t="s">
        <v>31</v>
      </c>
      <c r="AX110" s="13" t="s">
        <v>69</v>
      </c>
      <c r="AY110" s="153" t="s">
        <v>151</v>
      </c>
    </row>
    <row r="111" spans="2:65" s="14" customFormat="1" ht="11.25">
      <c r="B111" s="159"/>
      <c r="D111" s="146" t="s">
        <v>161</v>
      </c>
      <c r="E111" s="160" t="s">
        <v>19</v>
      </c>
      <c r="F111" s="161" t="s">
        <v>165</v>
      </c>
      <c r="H111" s="162">
        <v>450</v>
      </c>
      <c r="I111" s="163"/>
      <c r="L111" s="159"/>
      <c r="M111" s="164"/>
      <c r="T111" s="165"/>
      <c r="AT111" s="160" t="s">
        <v>161</v>
      </c>
      <c r="AU111" s="160" t="s">
        <v>78</v>
      </c>
      <c r="AV111" s="14" t="s">
        <v>84</v>
      </c>
      <c r="AW111" s="14" t="s">
        <v>31</v>
      </c>
      <c r="AX111" s="14" t="s">
        <v>74</v>
      </c>
      <c r="AY111" s="160" t="s">
        <v>151</v>
      </c>
    </row>
    <row r="112" spans="2:65" s="1" customFormat="1" ht="37.9" customHeight="1">
      <c r="B112" s="33"/>
      <c r="C112" s="128" t="s">
        <v>78</v>
      </c>
      <c r="D112" s="128" t="s">
        <v>153</v>
      </c>
      <c r="E112" s="129" t="s">
        <v>166</v>
      </c>
      <c r="F112" s="130" t="s">
        <v>167</v>
      </c>
      <c r="G112" s="131" t="s">
        <v>156</v>
      </c>
      <c r="H112" s="132">
        <v>450</v>
      </c>
      <c r="I112" s="133"/>
      <c r="J112" s="134">
        <f>ROUND(I112*H112,2)</f>
        <v>0</v>
      </c>
      <c r="K112" s="130" t="s">
        <v>157</v>
      </c>
      <c r="L112" s="33"/>
      <c r="M112" s="135" t="s">
        <v>19</v>
      </c>
      <c r="N112" s="136" t="s">
        <v>40</v>
      </c>
      <c r="P112" s="137">
        <f>O112*H112</f>
        <v>0</v>
      </c>
      <c r="Q112" s="137">
        <v>0</v>
      </c>
      <c r="R112" s="137">
        <f>Q112*H112</f>
        <v>0</v>
      </c>
      <c r="S112" s="137">
        <v>0.22</v>
      </c>
      <c r="T112" s="138">
        <f>S112*H112</f>
        <v>99</v>
      </c>
      <c r="AR112" s="139" t="s">
        <v>84</v>
      </c>
      <c r="AT112" s="139" t="s">
        <v>153</v>
      </c>
      <c r="AU112" s="139" t="s">
        <v>78</v>
      </c>
      <c r="AY112" s="18" t="s">
        <v>151</v>
      </c>
      <c r="BE112" s="140">
        <f>IF(N112="základní",J112,0)</f>
        <v>0</v>
      </c>
      <c r="BF112" s="140">
        <f>IF(N112="snížená",J112,0)</f>
        <v>0</v>
      </c>
      <c r="BG112" s="140">
        <f>IF(N112="zákl. přenesená",J112,0)</f>
        <v>0</v>
      </c>
      <c r="BH112" s="140">
        <f>IF(N112="sníž. přenesená",J112,0)</f>
        <v>0</v>
      </c>
      <c r="BI112" s="140">
        <f>IF(N112="nulová",J112,0)</f>
        <v>0</v>
      </c>
      <c r="BJ112" s="18" t="s">
        <v>74</v>
      </c>
      <c r="BK112" s="140">
        <f>ROUND(I112*H112,2)</f>
        <v>0</v>
      </c>
      <c r="BL112" s="18" t="s">
        <v>84</v>
      </c>
      <c r="BM112" s="139" t="s">
        <v>168</v>
      </c>
    </row>
    <row r="113" spans="2:65" s="1" customFormat="1" ht="11.25">
      <c r="B113" s="33"/>
      <c r="D113" s="141" t="s">
        <v>159</v>
      </c>
      <c r="F113" s="142" t="s">
        <v>169</v>
      </c>
      <c r="I113" s="143"/>
      <c r="L113" s="33"/>
      <c r="M113" s="144"/>
      <c r="T113" s="54"/>
      <c r="AT113" s="18" t="s">
        <v>159</v>
      </c>
      <c r="AU113" s="18" t="s">
        <v>78</v>
      </c>
    </row>
    <row r="114" spans="2:65" s="12" customFormat="1" ht="11.25">
      <c r="B114" s="145"/>
      <c r="D114" s="146" t="s">
        <v>161</v>
      </c>
      <c r="E114" s="147" t="s">
        <v>19</v>
      </c>
      <c r="F114" s="148" t="s">
        <v>162</v>
      </c>
      <c r="H114" s="147" t="s">
        <v>19</v>
      </c>
      <c r="I114" s="149"/>
      <c r="L114" s="145"/>
      <c r="M114" s="150"/>
      <c r="T114" s="151"/>
      <c r="AT114" s="147" t="s">
        <v>161</v>
      </c>
      <c r="AU114" s="147" t="s">
        <v>78</v>
      </c>
      <c r="AV114" s="12" t="s">
        <v>74</v>
      </c>
      <c r="AW114" s="12" t="s">
        <v>31</v>
      </c>
      <c r="AX114" s="12" t="s">
        <v>69</v>
      </c>
      <c r="AY114" s="147" t="s">
        <v>151</v>
      </c>
    </row>
    <row r="115" spans="2:65" s="12" customFormat="1" ht="11.25">
      <c r="B115" s="145"/>
      <c r="D115" s="146" t="s">
        <v>161</v>
      </c>
      <c r="E115" s="147" t="s">
        <v>19</v>
      </c>
      <c r="F115" s="148" t="s">
        <v>163</v>
      </c>
      <c r="H115" s="147" t="s">
        <v>19</v>
      </c>
      <c r="I115" s="149"/>
      <c r="L115" s="145"/>
      <c r="M115" s="150"/>
      <c r="T115" s="151"/>
      <c r="AT115" s="147" t="s">
        <v>161</v>
      </c>
      <c r="AU115" s="147" t="s">
        <v>78</v>
      </c>
      <c r="AV115" s="12" t="s">
        <v>74</v>
      </c>
      <c r="AW115" s="12" t="s">
        <v>31</v>
      </c>
      <c r="AX115" s="12" t="s">
        <v>69</v>
      </c>
      <c r="AY115" s="147" t="s">
        <v>151</v>
      </c>
    </row>
    <row r="116" spans="2:65" s="13" customFormat="1" ht="11.25">
      <c r="B116" s="152"/>
      <c r="D116" s="146" t="s">
        <v>161</v>
      </c>
      <c r="E116" s="153" t="s">
        <v>19</v>
      </c>
      <c r="F116" s="154" t="s">
        <v>164</v>
      </c>
      <c r="H116" s="155">
        <v>450</v>
      </c>
      <c r="I116" s="156"/>
      <c r="L116" s="152"/>
      <c r="M116" s="157"/>
      <c r="T116" s="158"/>
      <c r="AT116" s="153" t="s">
        <v>161</v>
      </c>
      <c r="AU116" s="153" t="s">
        <v>78</v>
      </c>
      <c r="AV116" s="13" t="s">
        <v>78</v>
      </c>
      <c r="AW116" s="13" t="s">
        <v>31</v>
      </c>
      <c r="AX116" s="13" t="s">
        <v>69</v>
      </c>
      <c r="AY116" s="153" t="s">
        <v>151</v>
      </c>
    </row>
    <row r="117" spans="2:65" s="14" customFormat="1" ht="11.25">
      <c r="B117" s="159"/>
      <c r="D117" s="146" t="s">
        <v>161</v>
      </c>
      <c r="E117" s="160" t="s">
        <v>19</v>
      </c>
      <c r="F117" s="161" t="s">
        <v>165</v>
      </c>
      <c r="H117" s="162">
        <v>450</v>
      </c>
      <c r="I117" s="163"/>
      <c r="L117" s="159"/>
      <c r="M117" s="164"/>
      <c r="T117" s="165"/>
      <c r="AT117" s="160" t="s">
        <v>161</v>
      </c>
      <c r="AU117" s="160" t="s">
        <v>78</v>
      </c>
      <c r="AV117" s="14" t="s">
        <v>84</v>
      </c>
      <c r="AW117" s="14" t="s">
        <v>31</v>
      </c>
      <c r="AX117" s="14" t="s">
        <v>74</v>
      </c>
      <c r="AY117" s="160" t="s">
        <v>151</v>
      </c>
    </row>
    <row r="118" spans="2:65" s="1" customFormat="1" ht="24.2" customHeight="1">
      <c r="B118" s="33"/>
      <c r="C118" s="128" t="s">
        <v>81</v>
      </c>
      <c r="D118" s="128" t="s">
        <v>153</v>
      </c>
      <c r="E118" s="129" t="s">
        <v>170</v>
      </c>
      <c r="F118" s="130" t="s">
        <v>171</v>
      </c>
      <c r="G118" s="131" t="s">
        <v>172</v>
      </c>
      <c r="H118" s="132">
        <v>1740</v>
      </c>
      <c r="I118" s="133"/>
      <c r="J118" s="134">
        <f>ROUND(I118*H118,2)</f>
        <v>0</v>
      </c>
      <c r="K118" s="130" t="s">
        <v>157</v>
      </c>
      <c r="L118" s="33"/>
      <c r="M118" s="135" t="s">
        <v>19</v>
      </c>
      <c r="N118" s="136" t="s">
        <v>40</v>
      </c>
      <c r="P118" s="137">
        <f>O118*H118</f>
        <v>0</v>
      </c>
      <c r="Q118" s="137">
        <v>0</v>
      </c>
      <c r="R118" s="137">
        <f>Q118*H118</f>
        <v>0</v>
      </c>
      <c r="S118" s="137">
        <v>0</v>
      </c>
      <c r="T118" s="138">
        <f>S118*H118</f>
        <v>0</v>
      </c>
      <c r="AR118" s="139" t="s">
        <v>84</v>
      </c>
      <c r="AT118" s="139" t="s">
        <v>153</v>
      </c>
      <c r="AU118" s="139" t="s">
        <v>78</v>
      </c>
      <c r="AY118" s="18" t="s">
        <v>151</v>
      </c>
      <c r="BE118" s="140">
        <f>IF(N118="základní",J118,0)</f>
        <v>0</v>
      </c>
      <c r="BF118" s="140">
        <f>IF(N118="snížená",J118,0)</f>
        <v>0</v>
      </c>
      <c r="BG118" s="140">
        <f>IF(N118="zákl. přenesená",J118,0)</f>
        <v>0</v>
      </c>
      <c r="BH118" s="140">
        <f>IF(N118="sníž. přenesená",J118,0)</f>
        <v>0</v>
      </c>
      <c r="BI118" s="140">
        <f>IF(N118="nulová",J118,0)</f>
        <v>0</v>
      </c>
      <c r="BJ118" s="18" t="s">
        <v>74</v>
      </c>
      <c r="BK118" s="140">
        <f>ROUND(I118*H118,2)</f>
        <v>0</v>
      </c>
      <c r="BL118" s="18" t="s">
        <v>84</v>
      </c>
      <c r="BM118" s="139" t="s">
        <v>173</v>
      </c>
    </row>
    <row r="119" spans="2:65" s="1" customFormat="1" ht="11.25">
      <c r="B119" s="33"/>
      <c r="D119" s="141" t="s">
        <v>159</v>
      </c>
      <c r="F119" s="142" t="s">
        <v>174</v>
      </c>
      <c r="I119" s="143"/>
      <c r="L119" s="33"/>
      <c r="M119" s="144"/>
      <c r="T119" s="54"/>
      <c r="AT119" s="18" t="s">
        <v>159</v>
      </c>
      <c r="AU119" s="18" t="s">
        <v>78</v>
      </c>
    </row>
    <row r="120" spans="2:65" s="12" customFormat="1" ht="11.25">
      <c r="B120" s="145"/>
      <c r="D120" s="146" t="s">
        <v>161</v>
      </c>
      <c r="E120" s="147" t="s">
        <v>19</v>
      </c>
      <c r="F120" s="148" t="s">
        <v>162</v>
      </c>
      <c r="H120" s="147" t="s">
        <v>19</v>
      </c>
      <c r="I120" s="149"/>
      <c r="L120" s="145"/>
      <c r="M120" s="150"/>
      <c r="T120" s="151"/>
      <c r="AT120" s="147" t="s">
        <v>161</v>
      </c>
      <c r="AU120" s="147" t="s">
        <v>78</v>
      </c>
      <c r="AV120" s="12" t="s">
        <v>74</v>
      </c>
      <c r="AW120" s="12" t="s">
        <v>31</v>
      </c>
      <c r="AX120" s="12" t="s">
        <v>69</v>
      </c>
      <c r="AY120" s="147" t="s">
        <v>151</v>
      </c>
    </row>
    <row r="121" spans="2:65" s="12" customFormat="1" ht="11.25">
      <c r="B121" s="145"/>
      <c r="D121" s="146" t="s">
        <v>161</v>
      </c>
      <c r="E121" s="147" t="s">
        <v>19</v>
      </c>
      <c r="F121" s="148" t="s">
        <v>175</v>
      </c>
      <c r="H121" s="147" t="s">
        <v>19</v>
      </c>
      <c r="I121" s="149"/>
      <c r="L121" s="145"/>
      <c r="M121" s="150"/>
      <c r="T121" s="151"/>
      <c r="AT121" s="147" t="s">
        <v>161</v>
      </c>
      <c r="AU121" s="147" t="s">
        <v>78</v>
      </c>
      <c r="AV121" s="12" t="s">
        <v>74</v>
      </c>
      <c r="AW121" s="12" t="s">
        <v>31</v>
      </c>
      <c r="AX121" s="12" t="s">
        <v>69</v>
      </c>
      <c r="AY121" s="147" t="s">
        <v>151</v>
      </c>
    </row>
    <row r="122" spans="2:65" s="13" customFormat="1" ht="11.25">
      <c r="B122" s="152"/>
      <c r="D122" s="146" t="s">
        <v>161</v>
      </c>
      <c r="E122" s="153" t="s">
        <v>19</v>
      </c>
      <c r="F122" s="154" t="s">
        <v>176</v>
      </c>
      <c r="H122" s="155">
        <v>1740</v>
      </c>
      <c r="I122" s="156"/>
      <c r="L122" s="152"/>
      <c r="M122" s="157"/>
      <c r="T122" s="158"/>
      <c r="AT122" s="153" t="s">
        <v>161</v>
      </c>
      <c r="AU122" s="153" t="s">
        <v>78</v>
      </c>
      <c r="AV122" s="13" t="s">
        <v>78</v>
      </c>
      <c r="AW122" s="13" t="s">
        <v>31</v>
      </c>
      <c r="AX122" s="13" t="s">
        <v>69</v>
      </c>
      <c r="AY122" s="153" t="s">
        <v>151</v>
      </c>
    </row>
    <row r="123" spans="2:65" s="14" customFormat="1" ht="11.25">
      <c r="B123" s="159"/>
      <c r="D123" s="146" t="s">
        <v>161</v>
      </c>
      <c r="E123" s="160" t="s">
        <v>19</v>
      </c>
      <c r="F123" s="161" t="s">
        <v>165</v>
      </c>
      <c r="H123" s="162">
        <v>1740</v>
      </c>
      <c r="I123" s="163"/>
      <c r="L123" s="159"/>
      <c r="M123" s="164"/>
      <c r="T123" s="165"/>
      <c r="AT123" s="160" t="s">
        <v>161</v>
      </c>
      <c r="AU123" s="160" t="s">
        <v>78</v>
      </c>
      <c r="AV123" s="14" t="s">
        <v>84</v>
      </c>
      <c r="AW123" s="14" t="s">
        <v>31</v>
      </c>
      <c r="AX123" s="14" t="s">
        <v>74</v>
      </c>
      <c r="AY123" s="160" t="s">
        <v>151</v>
      </c>
    </row>
    <row r="124" spans="2:65" s="1" customFormat="1" ht="33" customHeight="1">
      <c r="B124" s="33"/>
      <c r="C124" s="128" t="s">
        <v>84</v>
      </c>
      <c r="D124" s="128" t="s">
        <v>153</v>
      </c>
      <c r="E124" s="129" t="s">
        <v>177</v>
      </c>
      <c r="F124" s="130" t="s">
        <v>178</v>
      </c>
      <c r="G124" s="131" t="s">
        <v>172</v>
      </c>
      <c r="H124" s="132">
        <v>248.56100000000001</v>
      </c>
      <c r="I124" s="133"/>
      <c r="J124" s="134">
        <f>ROUND(I124*H124,2)</f>
        <v>0</v>
      </c>
      <c r="K124" s="130" t="s">
        <v>157</v>
      </c>
      <c r="L124" s="33"/>
      <c r="M124" s="135" t="s">
        <v>19</v>
      </c>
      <c r="N124" s="136" t="s">
        <v>40</v>
      </c>
      <c r="P124" s="137">
        <f>O124*H124</f>
        <v>0</v>
      </c>
      <c r="Q124" s="137">
        <v>0</v>
      </c>
      <c r="R124" s="137">
        <f>Q124*H124</f>
        <v>0</v>
      </c>
      <c r="S124" s="137">
        <v>0</v>
      </c>
      <c r="T124" s="138">
        <f>S124*H124</f>
        <v>0</v>
      </c>
      <c r="AR124" s="139" t="s">
        <v>84</v>
      </c>
      <c r="AT124" s="139" t="s">
        <v>153</v>
      </c>
      <c r="AU124" s="139" t="s">
        <v>78</v>
      </c>
      <c r="AY124" s="18" t="s">
        <v>151</v>
      </c>
      <c r="BE124" s="140">
        <f>IF(N124="základní",J124,0)</f>
        <v>0</v>
      </c>
      <c r="BF124" s="140">
        <f>IF(N124="snížená",J124,0)</f>
        <v>0</v>
      </c>
      <c r="BG124" s="140">
        <f>IF(N124="zákl. přenesená",J124,0)</f>
        <v>0</v>
      </c>
      <c r="BH124" s="140">
        <f>IF(N124="sníž. přenesená",J124,0)</f>
        <v>0</v>
      </c>
      <c r="BI124" s="140">
        <f>IF(N124="nulová",J124,0)</f>
        <v>0</v>
      </c>
      <c r="BJ124" s="18" t="s">
        <v>74</v>
      </c>
      <c r="BK124" s="140">
        <f>ROUND(I124*H124,2)</f>
        <v>0</v>
      </c>
      <c r="BL124" s="18" t="s">
        <v>84</v>
      </c>
      <c r="BM124" s="139" t="s">
        <v>179</v>
      </c>
    </row>
    <row r="125" spans="2:65" s="1" customFormat="1" ht="11.25">
      <c r="B125" s="33"/>
      <c r="D125" s="141" t="s">
        <v>159</v>
      </c>
      <c r="F125" s="142" t="s">
        <v>180</v>
      </c>
      <c r="I125" s="143"/>
      <c r="L125" s="33"/>
      <c r="M125" s="144"/>
      <c r="T125" s="54"/>
      <c r="AT125" s="18" t="s">
        <v>159</v>
      </c>
      <c r="AU125" s="18" t="s">
        <v>78</v>
      </c>
    </row>
    <row r="126" spans="2:65" s="12" customFormat="1" ht="11.25">
      <c r="B126" s="145"/>
      <c r="D126" s="146" t="s">
        <v>161</v>
      </c>
      <c r="E126" s="147" t="s">
        <v>19</v>
      </c>
      <c r="F126" s="148" t="s">
        <v>162</v>
      </c>
      <c r="H126" s="147" t="s">
        <v>19</v>
      </c>
      <c r="I126" s="149"/>
      <c r="L126" s="145"/>
      <c r="M126" s="150"/>
      <c r="T126" s="151"/>
      <c r="AT126" s="147" t="s">
        <v>161</v>
      </c>
      <c r="AU126" s="147" t="s">
        <v>78</v>
      </c>
      <c r="AV126" s="12" t="s">
        <v>74</v>
      </c>
      <c r="AW126" s="12" t="s">
        <v>31</v>
      </c>
      <c r="AX126" s="12" t="s">
        <v>69</v>
      </c>
      <c r="AY126" s="147" t="s">
        <v>151</v>
      </c>
    </row>
    <row r="127" spans="2:65" s="12" customFormat="1" ht="11.25">
      <c r="B127" s="145"/>
      <c r="D127" s="146" t="s">
        <v>161</v>
      </c>
      <c r="E127" s="147" t="s">
        <v>19</v>
      </c>
      <c r="F127" s="148" t="s">
        <v>181</v>
      </c>
      <c r="H127" s="147" t="s">
        <v>19</v>
      </c>
      <c r="I127" s="149"/>
      <c r="L127" s="145"/>
      <c r="M127" s="150"/>
      <c r="T127" s="151"/>
      <c r="AT127" s="147" t="s">
        <v>161</v>
      </c>
      <c r="AU127" s="147" t="s">
        <v>78</v>
      </c>
      <c r="AV127" s="12" t="s">
        <v>74</v>
      </c>
      <c r="AW127" s="12" t="s">
        <v>31</v>
      </c>
      <c r="AX127" s="12" t="s">
        <v>69</v>
      </c>
      <c r="AY127" s="147" t="s">
        <v>151</v>
      </c>
    </row>
    <row r="128" spans="2:65" s="13" customFormat="1" ht="11.25">
      <c r="B128" s="152"/>
      <c r="D128" s="146" t="s">
        <v>161</v>
      </c>
      <c r="E128" s="153" t="s">
        <v>19</v>
      </c>
      <c r="F128" s="154" t="s">
        <v>182</v>
      </c>
      <c r="H128" s="155">
        <v>248.56100000000001</v>
      </c>
      <c r="I128" s="156"/>
      <c r="L128" s="152"/>
      <c r="M128" s="157"/>
      <c r="T128" s="158"/>
      <c r="AT128" s="153" t="s">
        <v>161</v>
      </c>
      <c r="AU128" s="153" t="s">
        <v>78</v>
      </c>
      <c r="AV128" s="13" t="s">
        <v>78</v>
      </c>
      <c r="AW128" s="13" t="s">
        <v>31</v>
      </c>
      <c r="AX128" s="13" t="s">
        <v>69</v>
      </c>
      <c r="AY128" s="153" t="s">
        <v>151</v>
      </c>
    </row>
    <row r="129" spans="2:65" s="14" customFormat="1" ht="11.25">
      <c r="B129" s="159"/>
      <c r="D129" s="146" t="s">
        <v>161</v>
      </c>
      <c r="E129" s="160" t="s">
        <v>19</v>
      </c>
      <c r="F129" s="161" t="s">
        <v>165</v>
      </c>
      <c r="H129" s="162">
        <v>248.56100000000001</v>
      </c>
      <c r="I129" s="163"/>
      <c r="L129" s="159"/>
      <c r="M129" s="164"/>
      <c r="T129" s="165"/>
      <c r="AT129" s="160" t="s">
        <v>161</v>
      </c>
      <c r="AU129" s="160" t="s">
        <v>78</v>
      </c>
      <c r="AV129" s="14" t="s">
        <v>84</v>
      </c>
      <c r="AW129" s="14" t="s">
        <v>31</v>
      </c>
      <c r="AX129" s="14" t="s">
        <v>74</v>
      </c>
      <c r="AY129" s="160" t="s">
        <v>151</v>
      </c>
    </row>
    <row r="130" spans="2:65" s="1" customFormat="1" ht="33" customHeight="1">
      <c r="B130" s="33"/>
      <c r="C130" s="128" t="s">
        <v>87</v>
      </c>
      <c r="D130" s="128" t="s">
        <v>153</v>
      </c>
      <c r="E130" s="129" t="s">
        <v>183</v>
      </c>
      <c r="F130" s="130" t="s">
        <v>184</v>
      </c>
      <c r="G130" s="131" t="s">
        <v>172</v>
      </c>
      <c r="H130" s="132">
        <v>70.656000000000006</v>
      </c>
      <c r="I130" s="133"/>
      <c r="J130" s="134">
        <f>ROUND(I130*H130,2)</f>
        <v>0</v>
      </c>
      <c r="K130" s="130" t="s">
        <v>157</v>
      </c>
      <c r="L130" s="33"/>
      <c r="M130" s="135" t="s">
        <v>19</v>
      </c>
      <c r="N130" s="136" t="s">
        <v>40</v>
      </c>
      <c r="P130" s="137">
        <f>O130*H130</f>
        <v>0</v>
      </c>
      <c r="Q130" s="137">
        <v>0</v>
      </c>
      <c r="R130" s="137">
        <f>Q130*H130</f>
        <v>0</v>
      </c>
      <c r="S130" s="137">
        <v>0</v>
      </c>
      <c r="T130" s="138">
        <f>S130*H130</f>
        <v>0</v>
      </c>
      <c r="AR130" s="139" t="s">
        <v>84</v>
      </c>
      <c r="AT130" s="139" t="s">
        <v>153</v>
      </c>
      <c r="AU130" s="139" t="s">
        <v>78</v>
      </c>
      <c r="AY130" s="18" t="s">
        <v>151</v>
      </c>
      <c r="BE130" s="140">
        <f>IF(N130="základní",J130,0)</f>
        <v>0</v>
      </c>
      <c r="BF130" s="140">
        <f>IF(N130="snížená",J130,0)</f>
        <v>0</v>
      </c>
      <c r="BG130" s="140">
        <f>IF(N130="zákl. přenesená",J130,0)</f>
        <v>0</v>
      </c>
      <c r="BH130" s="140">
        <f>IF(N130="sníž. přenesená",J130,0)</f>
        <v>0</v>
      </c>
      <c r="BI130" s="140">
        <f>IF(N130="nulová",J130,0)</f>
        <v>0</v>
      </c>
      <c r="BJ130" s="18" t="s">
        <v>74</v>
      </c>
      <c r="BK130" s="140">
        <f>ROUND(I130*H130,2)</f>
        <v>0</v>
      </c>
      <c r="BL130" s="18" t="s">
        <v>84</v>
      </c>
      <c r="BM130" s="139" t="s">
        <v>185</v>
      </c>
    </row>
    <row r="131" spans="2:65" s="1" customFormat="1" ht="11.25">
      <c r="B131" s="33"/>
      <c r="D131" s="141" t="s">
        <v>159</v>
      </c>
      <c r="F131" s="142" t="s">
        <v>186</v>
      </c>
      <c r="I131" s="143"/>
      <c r="L131" s="33"/>
      <c r="M131" s="144"/>
      <c r="T131" s="54"/>
      <c r="AT131" s="18" t="s">
        <v>159</v>
      </c>
      <c r="AU131" s="18" t="s">
        <v>78</v>
      </c>
    </row>
    <row r="132" spans="2:65" s="12" customFormat="1" ht="11.25">
      <c r="B132" s="145"/>
      <c r="D132" s="146" t="s">
        <v>161</v>
      </c>
      <c r="E132" s="147" t="s">
        <v>19</v>
      </c>
      <c r="F132" s="148" t="s">
        <v>162</v>
      </c>
      <c r="H132" s="147" t="s">
        <v>19</v>
      </c>
      <c r="I132" s="149"/>
      <c r="L132" s="145"/>
      <c r="M132" s="150"/>
      <c r="T132" s="151"/>
      <c r="AT132" s="147" t="s">
        <v>161</v>
      </c>
      <c r="AU132" s="147" t="s">
        <v>78</v>
      </c>
      <c r="AV132" s="12" t="s">
        <v>74</v>
      </c>
      <c r="AW132" s="12" t="s">
        <v>31</v>
      </c>
      <c r="AX132" s="12" t="s">
        <v>69</v>
      </c>
      <c r="AY132" s="147" t="s">
        <v>151</v>
      </c>
    </row>
    <row r="133" spans="2:65" s="12" customFormat="1" ht="11.25">
      <c r="B133" s="145"/>
      <c r="D133" s="146" t="s">
        <v>161</v>
      </c>
      <c r="E133" s="147" t="s">
        <v>19</v>
      </c>
      <c r="F133" s="148" t="s">
        <v>187</v>
      </c>
      <c r="H133" s="147" t="s">
        <v>19</v>
      </c>
      <c r="I133" s="149"/>
      <c r="L133" s="145"/>
      <c r="M133" s="150"/>
      <c r="T133" s="151"/>
      <c r="AT133" s="147" t="s">
        <v>161</v>
      </c>
      <c r="AU133" s="147" t="s">
        <v>78</v>
      </c>
      <c r="AV133" s="12" t="s">
        <v>74</v>
      </c>
      <c r="AW133" s="12" t="s">
        <v>31</v>
      </c>
      <c r="AX133" s="12" t="s">
        <v>69</v>
      </c>
      <c r="AY133" s="147" t="s">
        <v>151</v>
      </c>
    </row>
    <row r="134" spans="2:65" s="13" customFormat="1" ht="11.25">
      <c r="B134" s="152"/>
      <c r="D134" s="146" t="s">
        <v>161</v>
      </c>
      <c r="E134" s="153" t="s">
        <v>19</v>
      </c>
      <c r="F134" s="154" t="s">
        <v>188</v>
      </c>
      <c r="H134" s="155">
        <v>70.656000000000006</v>
      </c>
      <c r="I134" s="156"/>
      <c r="L134" s="152"/>
      <c r="M134" s="157"/>
      <c r="T134" s="158"/>
      <c r="AT134" s="153" t="s">
        <v>161</v>
      </c>
      <c r="AU134" s="153" t="s">
        <v>78</v>
      </c>
      <c r="AV134" s="13" t="s">
        <v>78</v>
      </c>
      <c r="AW134" s="13" t="s">
        <v>31</v>
      </c>
      <c r="AX134" s="13" t="s">
        <v>69</v>
      </c>
      <c r="AY134" s="153" t="s">
        <v>151</v>
      </c>
    </row>
    <row r="135" spans="2:65" s="14" customFormat="1" ht="11.25">
      <c r="B135" s="159"/>
      <c r="D135" s="146" t="s">
        <v>161</v>
      </c>
      <c r="E135" s="160" t="s">
        <v>19</v>
      </c>
      <c r="F135" s="161" t="s">
        <v>165</v>
      </c>
      <c r="H135" s="162">
        <v>70.656000000000006</v>
      </c>
      <c r="I135" s="163"/>
      <c r="L135" s="159"/>
      <c r="M135" s="164"/>
      <c r="T135" s="165"/>
      <c r="AT135" s="160" t="s">
        <v>161</v>
      </c>
      <c r="AU135" s="160" t="s">
        <v>78</v>
      </c>
      <c r="AV135" s="14" t="s">
        <v>84</v>
      </c>
      <c r="AW135" s="14" t="s">
        <v>31</v>
      </c>
      <c r="AX135" s="14" t="s">
        <v>74</v>
      </c>
      <c r="AY135" s="160" t="s">
        <v>151</v>
      </c>
    </row>
    <row r="136" spans="2:65" s="1" customFormat="1" ht="33" customHeight="1">
      <c r="B136" s="33"/>
      <c r="C136" s="128" t="s">
        <v>90</v>
      </c>
      <c r="D136" s="128" t="s">
        <v>153</v>
      </c>
      <c r="E136" s="129" t="s">
        <v>189</v>
      </c>
      <c r="F136" s="130" t="s">
        <v>190</v>
      </c>
      <c r="G136" s="131" t="s">
        <v>172</v>
      </c>
      <c r="H136" s="132">
        <v>73.36</v>
      </c>
      <c r="I136" s="133"/>
      <c r="J136" s="134">
        <f>ROUND(I136*H136,2)</f>
        <v>0</v>
      </c>
      <c r="K136" s="130" t="s">
        <v>157</v>
      </c>
      <c r="L136" s="33"/>
      <c r="M136" s="135" t="s">
        <v>19</v>
      </c>
      <c r="N136" s="136" t="s">
        <v>40</v>
      </c>
      <c r="P136" s="137">
        <f>O136*H136</f>
        <v>0</v>
      </c>
      <c r="Q136" s="137">
        <v>0</v>
      </c>
      <c r="R136" s="137">
        <f>Q136*H136</f>
        <v>0</v>
      </c>
      <c r="S136" s="137">
        <v>0</v>
      </c>
      <c r="T136" s="138">
        <f>S136*H136</f>
        <v>0</v>
      </c>
      <c r="AR136" s="139" t="s">
        <v>84</v>
      </c>
      <c r="AT136" s="139" t="s">
        <v>153</v>
      </c>
      <c r="AU136" s="139" t="s">
        <v>78</v>
      </c>
      <c r="AY136" s="18" t="s">
        <v>151</v>
      </c>
      <c r="BE136" s="140">
        <f>IF(N136="základní",J136,0)</f>
        <v>0</v>
      </c>
      <c r="BF136" s="140">
        <f>IF(N136="snížená",J136,0)</f>
        <v>0</v>
      </c>
      <c r="BG136" s="140">
        <f>IF(N136="zákl. přenesená",J136,0)</f>
        <v>0</v>
      </c>
      <c r="BH136" s="140">
        <f>IF(N136="sníž. přenesená",J136,0)</f>
        <v>0</v>
      </c>
      <c r="BI136" s="140">
        <f>IF(N136="nulová",J136,0)</f>
        <v>0</v>
      </c>
      <c r="BJ136" s="18" t="s">
        <v>74</v>
      </c>
      <c r="BK136" s="140">
        <f>ROUND(I136*H136,2)</f>
        <v>0</v>
      </c>
      <c r="BL136" s="18" t="s">
        <v>84</v>
      </c>
      <c r="BM136" s="139" t="s">
        <v>191</v>
      </c>
    </row>
    <row r="137" spans="2:65" s="1" customFormat="1" ht="11.25">
      <c r="B137" s="33"/>
      <c r="D137" s="141" t="s">
        <v>159</v>
      </c>
      <c r="F137" s="142" t="s">
        <v>192</v>
      </c>
      <c r="I137" s="143"/>
      <c r="L137" s="33"/>
      <c r="M137" s="144"/>
      <c r="T137" s="54"/>
      <c r="AT137" s="18" t="s">
        <v>159</v>
      </c>
      <c r="AU137" s="18" t="s">
        <v>78</v>
      </c>
    </row>
    <row r="138" spans="2:65" s="12" customFormat="1" ht="11.25">
      <c r="B138" s="145"/>
      <c r="D138" s="146" t="s">
        <v>161</v>
      </c>
      <c r="E138" s="147" t="s">
        <v>19</v>
      </c>
      <c r="F138" s="148" t="s">
        <v>162</v>
      </c>
      <c r="H138" s="147" t="s">
        <v>19</v>
      </c>
      <c r="I138" s="149"/>
      <c r="L138" s="145"/>
      <c r="M138" s="150"/>
      <c r="T138" s="151"/>
      <c r="AT138" s="147" t="s">
        <v>161</v>
      </c>
      <c r="AU138" s="147" t="s">
        <v>78</v>
      </c>
      <c r="AV138" s="12" t="s">
        <v>74</v>
      </c>
      <c r="AW138" s="12" t="s">
        <v>31</v>
      </c>
      <c r="AX138" s="12" t="s">
        <v>69</v>
      </c>
      <c r="AY138" s="147" t="s">
        <v>151</v>
      </c>
    </row>
    <row r="139" spans="2:65" s="12" customFormat="1" ht="11.25">
      <c r="B139" s="145"/>
      <c r="D139" s="146" t="s">
        <v>161</v>
      </c>
      <c r="E139" s="147" t="s">
        <v>19</v>
      </c>
      <c r="F139" s="148" t="s">
        <v>193</v>
      </c>
      <c r="H139" s="147" t="s">
        <v>19</v>
      </c>
      <c r="I139" s="149"/>
      <c r="L139" s="145"/>
      <c r="M139" s="150"/>
      <c r="T139" s="151"/>
      <c r="AT139" s="147" t="s">
        <v>161</v>
      </c>
      <c r="AU139" s="147" t="s">
        <v>78</v>
      </c>
      <c r="AV139" s="12" t="s">
        <v>74</v>
      </c>
      <c r="AW139" s="12" t="s">
        <v>31</v>
      </c>
      <c r="AX139" s="12" t="s">
        <v>69</v>
      </c>
      <c r="AY139" s="147" t="s">
        <v>151</v>
      </c>
    </row>
    <row r="140" spans="2:65" s="13" customFormat="1" ht="11.25">
      <c r="B140" s="152"/>
      <c r="D140" s="146" t="s">
        <v>161</v>
      </c>
      <c r="E140" s="153" t="s">
        <v>19</v>
      </c>
      <c r="F140" s="154" t="s">
        <v>194</v>
      </c>
      <c r="H140" s="155">
        <v>73.36</v>
      </c>
      <c r="I140" s="156"/>
      <c r="L140" s="152"/>
      <c r="M140" s="157"/>
      <c r="T140" s="158"/>
      <c r="AT140" s="153" t="s">
        <v>161</v>
      </c>
      <c r="AU140" s="153" t="s">
        <v>78</v>
      </c>
      <c r="AV140" s="13" t="s">
        <v>78</v>
      </c>
      <c r="AW140" s="13" t="s">
        <v>31</v>
      </c>
      <c r="AX140" s="13" t="s">
        <v>69</v>
      </c>
      <c r="AY140" s="153" t="s">
        <v>151</v>
      </c>
    </row>
    <row r="141" spans="2:65" s="14" customFormat="1" ht="11.25">
      <c r="B141" s="159"/>
      <c r="D141" s="146" t="s">
        <v>161</v>
      </c>
      <c r="E141" s="160" t="s">
        <v>19</v>
      </c>
      <c r="F141" s="161" t="s">
        <v>165</v>
      </c>
      <c r="H141" s="162">
        <v>73.36</v>
      </c>
      <c r="I141" s="163"/>
      <c r="L141" s="159"/>
      <c r="M141" s="164"/>
      <c r="T141" s="165"/>
      <c r="AT141" s="160" t="s">
        <v>161</v>
      </c>
      <c r="AU141" s="160" t="s">
        <v>78</v>
      </c>
      <c r="AV141" s="14" t="s">
        <v>84</v>
      </c>
      <c r="AW141" s="14" t="s">
        <v>31</v>
      </c>
      <c r="AX141" s="14" t="s">
        <v>74</v>
      </c>
      <c r="AY141" s="160" t="s">
        <v>151</v>
      </c>
    </row>
    <row r="142" spans="2:65" s="1" customFormat="1" ht="37.9" customHeight="1">
      <c r="B142" s="33"/>
      <c r="C142" s="128" t="s">
        <v>93</v>
      </c>
      <c r="D142" s="128" t="s">
        <v>153</v>
      </c>
      <c r="E142" s="129" t="s">
        <v>195</v>
      </c>
      <c r="F142" s="130" t="s">
        <v>196</v>
      </c>
      <c r="G142" s="131" t="s">
        <v>172</v>
      </c>
      <c r="H142" s="132">
        <v>2132.5770000000002</v>
      </c>
      <c r="I142" s="133"/>
      <c r="J142" s="134">
        <f>ROUND(I142*H142,2)</f>
        <v>0</v>
      </c>
      <c r="K142" s="130" t="s">
        <v>157</v>
      </c>
      <c r="L142" s="33"/>
      <c r="M142" s="135" t="s">
        <v>19</v>
      </c>
      <c r="N142" s="136" t="s">
        <v>40</v>
      </c>
      <c r="P142" s="137">
        <f>O142*H142</f>
        <v>0</v>
      </c>
      <c r="Q142" s="137">
        <v>0</v>
      </c>
      <c r="R142" s="137">
        <f>Q142*H142</f>
        <v>0</v>
      </c>
      <c r="S142" s="137">
        <v>0</v>
      </c>
      <c r="T142" s="138">
        <f>S142*H142</f>
        <v>0</v>
      </c>
      <c r="AR142" s="139" t="s">
        <v>84</v>
      </c>
      <c r="AT142" s="139" t="s">
        <v>153</v>
      </c>
      <c r="AU142" s="139" t="s">
        <v>78</v>
      </c>
      <c r="AY142" s="18" t="s">
        <v>151</v>
      </c>
      <c r="BE142" s="140">
        <f>IF(N142="základní",J142,0)</f>
        <v>0</v>
      </c>
      <c r="BF142" s="140">
        <f>IF(N142="snížená",J142,0)</f>
        <v>0</v>
      </c>
      <c r="BG142" s="140">
        <f>IF(N142="zákl. přenesená",J142,0)</f>
        <v>0</v>
      </c>
      <c r="BH142" s="140">
        <f>IF(N142="sníž. přenesená",J142,0)</f>
        <v>0</v>
      </c>
      <c r="BI142" s="140">
        <f>IF(N142="nulová",J142,0)</f>
        <v>0</v>
      </c>
      <c r="BJ142" s="18" t="s">
        <v>74</v>
      </c>
      <c r="BK142" s="140">
        <f>ROUND(I142*H142,2)</f>
        <v>0</v>
      </c>
      <c r="BL142" s="18" t="s">
        <v>84</v>
      </c>
      <c r="BM142" s="139" t="s">
        <v>197</v>
      </c>
    </row>
    <row r="143" spans="2:65" s="1" customFormat="1" ht="11.25">
      <c r="B143" s="33"/>
      <c r="D143" s="141" t="s">
        <v>159</v>
      </c>
      <c r="F143" s="142" t="s">
        <v>198</v>
      </c>
      <c r="I143" s="143"/>
      <c r="L143" s="33"/>
      <c r="M143" s="144"/>
      <c r="T143" s="54"/>
      <c r="AT143" s="18" t="s">
        <v>159</v>
      </c>
      <c r="AU143" s="18" t="s">
        <v>78</v>
      </c>
    </row>
    <row r="144" spans="2:65" s="12" customFormat="1" ht="11.25">
      <c r="B144" s="145"/>
      <c r="D144" s="146" t="s">
        <v>161</v>
      </c>
      <c r="E144" s="147" t="s">
        <v>19</v>
      </c>
      <c r="F144" s="148" t="s">
        <v>162</v>
      </c>
      <c r="H144" s="147" t="s">
        <v>19</v>
      </c>
      <c r="I144" s="149"/>
      <c r="L144" s="145"/>
      <c r="M144" s="150"/>
      <c r="T144" s="151"/>
      <c r="AT144" s="147" t="s">
        <v>161</v>
      </c>
      <c r="AU144" s="147" t="s">
        <v>78</v>
      </c>
      <c r="AV144" s="12" t="s">
        <v>74</v>
      </c>
      <c r="AW144" s="12" t="s">
        <v>31</v>
      </c>
      <c r="AX144" s="12" t="s">
        <v>69</v>
      </c>
      <c r="AY144" s="147" t="s">
        <v>151</v>
      </c>
    </row>
    <row r="145" spans="2:65" s="12" customFormat="1" ht="11.25">
      <c r="B145" s="145"/>
      <c r="D145" s="146" t="s">
        <v>161</v>
      </c>
      <c r="E145" s="147" t="s">
        <v>19</v>
      </c>
      <c r="F145" s="148" t="s">
        <v>199</v>
      </c>
      <c r="H145" s="147" t="s">
        <v>19</v>
      </c>
      <c r="I145" s="149"/>
      <c r="L145" s="145"/>
      <c r="M145" s="150"/>
      <c r="T145" s="151"/>
      <c r="AT145" s="147" t="s">
        <v>161</v>
      </c>
      <c r="AU145" s="147" t="s">
        <v>78</v>
      </c>
      <c r="AV145" s="12" t="s">
        <v>74</v>
      </c>
      <c r="AW145" s="12" t="s">
        <v>31</v>
      </c>
      <c r="AX145" s="12" t="s">
        <v>69</v>
      </c>
      <c r="AY145" s="147" t="s">
        <v>151</v>
      </c>
    </row>
    <row r="146" spans="2:65" s="13" customFormat="1" ht="11.25">
      <c r="B146" s="152"/>
      <c r="D146" s="146" t="s">
        <v>161</v>
      </c>
      <c r="E146" s="153" t="s">
        <v>19</v>
      </c>
      <c r="F146" s="154" t="s">
        <v>200</v>
      </c>
      <c r="H146" s="155">
        <v>2132.5770000000002</v>
      </c>
      <c r="I146" s="156"/>
      <c r="L146" s="152"/>
      <c r="M146" s="157"/>
      <c r="T146" s="158"/>
      <c r="AT146" s="153" t="s">
        <v>161</v>
      </c>
      <c r="AU146" s="153" t="s">
        <v>78</v>
      </c>
      <c r="AV146" s="13" t="s">
        <v>78</v>
      </c>
      <c r="AW146" s="13" t="s">
        <v>31</v>
      </c>
      <c r="AX146" s="13" t="s">
        <v>69</v>
      </c>
      <c r="AY146" s="153" t="s">
        <v>151</v>
      </c>
    </row>
    <row r="147" spans="2:65" s="14" customFormat="1" ht="11.25">
      <c r="B147" s="159"/>
      <c r="D147" s="146" t="s">
        <v>161</v>
      </c>
      <c r="E147" s="160" t="s">
        <v>19</v>
      </c>
      <c r="F147" s="161" t="s">
        <v>165</v>
      </c>
      <c r="H147" s="162">
        <v>2132.5770000000002</v>
      </c>
      <c r="I147" s="163"/>
      <c r="L147" s="159"/>
      <c r="M147" s="164"/>
      <c r="T147" s="165"/>
      <c r="AT147" s="160" t="s">
        <v>161</v>
      </c>
      <c r="AU147" s="160" t="s">
        <v>78</v>
      </c>
      <c r="AV147" s="14" t="s">
        <v>84</v>
      </c>
      <c r="AW147" s="14" t="s">
        <v>31</v>
      </c>
      <c r="AX147" s="14" t="s">
        <v>74</v>
      </c>
      <c r="AY147" s="160" t="s">
        <v>151</v>
      </c>
    </row>
    <row r="148" spans="2:65" s="1" customFormat="1" ht="24.2" customHeight="1">
      <c r="B148" s="33"/>
      <c r="C148" s="128" t="s">
        <v>96</v>
      </c>
      <c r="D148" s="128" t="s">
        <v>153</v>
      </c>
      <c r="E148" s="129" t="s">
        <v>201</v>
      </c>
      <c r="F148" s="130" t="s">
        <v>202</v>
      </c>
      <c r="G148" s="131" t="s">
        <v>203</v>
      </c>
      <c r="H148" s="132">
        <v>3838.6390000000001</v>
      </c>
      <c r="I148" s="133"/>
      <c r="J148" s="134">
        <f>ROUND(I148*H148,2)</f>
        <v>0</v>
      </c>
      <c r="K148" s="130" t="s">
        <v>157</v>
      </c>
      <c r="L148" s="33"/>
      <c r="M148" s="135" t="s">
        <v>19</v>
      </c>
      <c r="N148" s="136" t="s">
        <v>40</v>
      </c>
      <c r="P148" s="137">
        <f>O148*H148</f>
        <v>0</v>
      </c>
      <c r="Q148" s="137">
        <v>0</v>
      </c>
      <c r="R148" s="137">
        <f>Q148*H148</f>
        <v>0</v>
      </c>
      <c r="S148" s="137">
        <v>0</v>
      </c>
      <c r="T148" s="138">
        <f>S148*H148</f>
        <v>0</v>
      </c>
      <c r="AR148" s="139" t="s">
        <v>84</v>
      </c>
      <c r="AT148" s="139" t="s">
        <v>153</v>
      </c>
      <c r="AU148" s="139" t="s">
        <v>78</v>
      </c>
      <c r="AY148" s="18" t="s">
        <v>151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8" t="s">
        <v>74</v>
      </c>
      <c r="BK148" s="140">
        <f>ROUND(I148*H148,2)</f>
        <v>0</v>
      </c>
      <c r="BL148" s="18" t="s">
        <v>84</v>
      </c>
      <c r="BM148" s="139" t="s">
        <v>204</v>
      </c>
    </row>
    <row r="149" spans="2:65" s="1" customFormat="1" ht="11.25">
      <c r="B149" s="33"/>
      <c r="D149" s="141" t="s">
        <v>159</v>
      </c>
      <c r="F149" s="142" t="s">
        <v>205</v>
      </c>
      <c r="I149" s="143"/>
      <c r="L149" s="33"/>
      <c r="M149" s="144"/>
      <c r="T149" s="54"/>
      <c r="AT149" s="18" t="s">
        <v>159</v>
      </c>
      <c r="AU149" s="18" t="s">
        <v>78</v>
      </c>
    </row>
    <row r="150" spans="2:65" s="13" customFormat="1" ht="11.25">
      <c r="B150" s="152"/>
      <c r="D150" s="146" t="s">
        <v>161</v>
      </c>
      <c r="F150" s="154" t="s">
        <v>206</v>
      </c>
      <c r="H150" s="155">
        <v>3838.6390000000001</v>
      </c>
      <c r="I150" s="156"/>
      <c r="L150" s="152"/>
      <c r="M150" s="157"/>
      <c r="T150" s="158"/>
      <c r="AT150" s="153" t="s">
        <v>161</v>
      </c>
      <c r="AU150" s="153" t="s">
        <v>78</v>
      </c>
      <c r="AV150" s="13" t="s">
        <v>78</v>
      </c>
      <c r="AW150" s="13" t="s">
        <v>4</v>
      </c>
      <c r="AX150" s="13" t="s">
        <v>74</v>
      </c>
      <c r="AY150" s="153" t="s">
        <v>151</v>
      </c>
    </row>
    <row r="151" spans="2:65" s="1" customFormat="1" ht="24.2" customHeight="1">
      <c r="B151" s="33"/>
      <c r="C151" s="128" t="s">
        <v>99</v>
      </c>
      <c r="D151" s="128" t="s">
        <v>153</v>
      </c>
      <c r="E151" s="129" t="s">
        <v>207</v>
      </c>
      <c r="F151" s="130" t="s">
        <v>208</v>
      </c>
      <c r="G151" s="131" t="s">
        <v>172</v>
      </c>
      <c r="H151" s="132">
        <v>2132.5770000000002</v>
      </c>
      <c r="I151" s="133"/>
      <c r="J151" s="134">
        <f>ROUND(I151*H151,2)</f>
        <v>0</v>
      </c>
      <c r="K151" s="130" t="s">
        <v>157</v>
      </c>
      <c r="L151" s="33"/>
      <c r="M151" s="135" t="s">
        <v>19</v>
      </c>
      <c r="N151" s="136" t="s">
        <v>40</v>
      </c>
      <c r="P151" s="137">
        <f>O151*H151</f>
        <v>0</v>
      </c>
      <c r="Q151" s="137">
        <v>0</v>
      </c>
      <c r="R151" s="137">
        <f>Q151*H151</f>
        <v>0</v>
      </c>
      <c r="S151" s="137">
        <v>0</v>
      </c>
      <c r="T151" s="138">
        <f>S151*H151</f>
        <v>0</v>
      </c>
      <c r="AR151" s="139" t="s">
        <v>84</v>
      </c>
      <c r="AT151" s="139" t="s">
        <v>153</v>
      </c>
      <c r="AU151" s="139" t="s">
        <v>78</v>
      </c>
      <c r="AY151" s="18" t="s">
        <v>151</v>
      </c>
      <c r="BE151" s="140">
        <f>IF(N151="základní",J151,0)</f>
        <v>0</v>
      </c>
      <c r="BF151" s="140">
        <f>IF(N151="snížená",J151,0)</f>
        <v>0</v>
      </c>
      <c r="BG151" s="140">
        <f>IF(N151="zákl. přenesená",J151,0)</f>
        <v>0</v>
      </c>
      <c r="BH151" s="140">
        <f>IF(N151="sníž. přenesená",J151,0)</f>
        <v>0</v>
      </c>
      <c r="BI151" s="140">
        <f>IF(N151="nulová",J151,0)</f>
        <v>0</v>
      </c>
      <c r="BJ151" s="18" t="s">
        <v>74</v>
      </c>
      <c r="BK151" s="140">
        <f>ROUND(I151*H151,2)</f>
        <v>0</v>
      </c>
      <c r="BL151" s="18" t="s">
        <v>84</v>
      </c>
      <c r="BM151" s="139" t="s">
        <v>209</v>
      </c>
    </row>
    <row r="152" spans="2:65" s="1" customFormat="1" ht="11.25">
      <c r="B152" s="33"/>
      <c r="D152" s="141" t="s">
        <v>159</v>
      </c>
      <c r="F152" s="142" t="s">
        <v>210</v>
      </c>
      <c r="I152" s="143"/>
      <c r="L152" s="33"/>
      <c r="M152" s="144"/>
      <c r="T152" s="54"/>
      <c r="AT152" s="18" t="s">
        <v>159</v>
      </c>
      <c r="AU152" s="18" t="s">
        <v>78</v>
      </c>
    </row>
    <row r="153" spans="2:65" s="1" customFormat="1" ht="33" customHeight="1">
      <c r="B153" s="33"/>
      <c r="C153" s="128" t="s">
        <v>211</v>
      </c>
      <c r="D153" s="128" t="s">
        <v>153</v>
      </c>
      <c r="E153" s="129" t="s">
        <v>212</v>
      </c>
      <c r="F153" s="130" t="s">
        <v>213</v>
      </c>
      <c r="G153" s="131" t="s">
        <v>172</v>
      </c>
      <c r="H153" s="132">
        <v>82.76</v>
      </c>
      <c r="I153" s="133"/>
      <c r="J153" s="134">
        <f>ROUND(I153*H153,2)</f>
        <v>0</v>
      </c>
      <c r="K153" s="130" t="s">
        <v>157</v>
      </c>
      <c r="L153" s="33"/>
      <c r="M153" s="135" t="s">
        <v>19</v>
      </c>
      <c r="N153" s="136" t="s">
        <v>40</v>
      </c>
      <c r="P153" s="137">
        <f>O153*H153</f>
        <v>0</v>
      </c>
      <c r="Q153" s="137">
        <v>0</v>
      </c>
      <c r="R153" s="137">
        <f>Q153*H153</f>
        <v>0</v>
      </c>
      <c r="S153" s="137">
        <v>0</v>
      </c>
      <c r="T153" s="138">
        <f>S153*H153</f>
        <v>0</v>
      </c>
      <c r="AR153" s="139" t="s">
        <v>84</v>
      </c>
      <c r="AT153" s="139" t="s">
        <v>153</v>
      </c>
      <c r="AU153" s="139" t="s">
        <v>78</v>
      </c>
      <c r="AY153" s="18" t="s">
        <v>151</v>
      </c>
      <c r="BE153" s="140">
        <f>IF(N153="základní",J153,0)</f>
        <v>0</v>
      </c>
      <c r="BF153" s="140">
        <f>IF(N153="snížená",J153,0)</f>
        <v>0</v>
      </c>
      <c r="BG153" s="140">
        <f>IF(N153="zákl. přenesená",J153,0)</f>
        <v>0</v>
      </c>
      <c r="BH153" s="140">
        <f>IF(N153="sníž. přenesená",J153,0)</f>
        <v>0</v>
      </c>
      <c r="BI153" s="140">
        <f>IF(N153="nulová",J153,0)</f>
        <v>0</v>
      </c>
      <c r="BJ153" s="18" t="s">
        <v>74</v>
      </c>
      <c r="BK153" s="140">
        <f>ROUND(I153*H153,2)</f>
        <v>0</v>
      </c>
      <c r="BL153" s="18" t="s">
        <v>84</v>
      </c>
      <c r="BM153" s="139" t="s">
        <v>214</v>
      </c>
    </row>
    <row r="154" spans="2:65" s="1" customFormat="1" ht="11.25">
      <c r="B154" s="33"/>
      <c r="D154" s="141" t="s">
        <v>159</v>
      </c>
      <c r="F154" s="142" t="s">
        <v>215</v>
      </c>
      <c r="I154" s="143"/>
      <c r="L154" s="33"/>
      <c r="M154" s="144"/>
      <c r="T154" s="54"/>
      <c r="AT154" s="18" t="s">
        <v>159</v>
      </c>
      <c r="AU154" s="18" t="s">
        <v>78</v>
      </c>
    </row>
    <row r="155" spans="2:65" s="12" customFormat="1" ht="11.25">
      <c r="B155" s="145"/>
      <c r="D155" s="146" t="s">
        <v>161</v>
      </c>
      <c r="E155" s="147" t="s">
        <v>19</v>
      </c>
      <c r="F155" s="148" t="s">
        <v>162</v>
      </c>
      <c r="H155" s="147" t="s">
        <v>19</v>
      </c>
      <c r="I155" s="149"/>
      <c r="L155" s="145"/>
      <c r="M155" s="150"/>
      <c r="T155" s="151"/>
      <c r="AT155" s="147" t="s">
        <v>161</v>
      </c>
      <c r="AU155" s="147" t="s">
        <v>78</v>
      </c>
      <c r="AV155" s="12" t="s">
        <v>74</v>
      </c>
      <c r="AW155" s="12" t="s">
        <v>31</v>
      </c>
      <c r="AX155" s="12" t="s">
        <v>69</v>
      </c>
      <c r="AY155" s="147" t="s">
        <v>151</v>
      </c>
    </row>
    <row r="156" spans="2:65" s="12" customFormat="1" ht="11.25">
      <c r="B156" s="145"/>
      <c r="D156" s="146" t="s">
        <v>161</v>
      </c>
      <c r="E156" s="147" t="s">
        <v>19</v>
      </c>
      <c r="F156" s="148" t="s">
        <v>216</v>
      </c>
      <c r="H156" s="147" t="s">
        <v>19</v>
      </c>
      <c r="I156" s="149"/>
      <c r="L156" s="145"/>
      <c r="M156" s="150"/>
      <c r="T156" s="151"/>
      <c r="AT156" s="147" t="s">
        <v>161</v>
      </c>
      <c r="AU156" s="147" t="s">
        <v>78</v>
      </c>
      <c r="AV156" s="12" t="s">
        <v>74</v>
      </c>
      <c r="AW156" s="12" t="s">
        <v>31</v>
      </c>
      <c r="AX156" s="12" t="s">
        <v>69</v>
      </c>
      <c r="AY156" s="147" t="s">
        <v>151</v>
      </c>
    </row>
    <row r="157" spans="2:65" s="13" customFormat="1" ht="11.25">
      <c r="B157" s="152"/>
      <c r="D157" s="146" t="s">
        <v>161</v>
      </c>
      <c r="E157" s="153" t="s">
        <v>19</v>
      </c>
      <c r="F157" s="154" t="s">
        <v>217</v>
      </c>
      <c r="H157" s="155">
        <v>319.21699999999998</v>
      </c>
      <c r="I157" s="156"/>
      <c r="L157" s="152"/>
      <c r="M157" s="157"/>
      <c r="T157" s="158"/>
      <c r="AT157" s="153" t="s">
        <v>161</v>
      </c>
      <c r="AU157" s="153" t="s">
        <v>78</v>
      </c>
      <c r="AV157" s="13" t="s">
        <v>78</v>
      </c>
      <c r="AW157" s="13" t="s">
        <v>31</v>
      </c>
      <c r="AX157" s="13" t="s">
        <v>69</v>
      </c>
      <c r="AY157" s="153" t="s">
        <v>151</v>
      </c>
    </row>
    <row r="158" spans="2:65" s="12" customFormat="1" ht="11.25">
      <c r="B158" s="145"/>
      <c r="D158" s="146" t="s">
        <v>161</v>
      </c>
      <c r="E158" s="147" t="s">
        <v>19</v>
      </c>
      <c r="F158" s="148" t="s">
        <v>218</v>
      </c>
      <c r="H158" s="147" t="s">
        <v>19</v>
      </c>
      <c r="I158" s="149"/>
      <c r="L158" s="145"/>
      <c r="M158" s="150"/>
      <c r="T158" s="151"/>
      <c r="AT158" s="147" t="s">
        <v>161</v>
      </c>
      <c r="AU158" s="147" t="s">
        <v>78</v>
      </c>
      <c r="AV158" s="12" t="s">
        <v>74</v>
      </c>
      <c r="AW158" s="12" t="s">
        <v>31</v>
      </c>
      <c r="AX158" s="12" t="s">
        <v>69</v>
      </c>
      <c r="AY158" s="147" t="s">
        <v>151</v>
      </c>
    </row>
    <row r="159" spans="2:65" s="13" customFormat="1" ht="11.25">
      <c r="B159" s="152"/>
      <c r="D159" s="146" t="s">
        <v>161</v>
      </c>
      <c r="E159" s="153" t="s">
        <v>19</v>
      </c>
      <c r="F159" s="154" t="s">
        <v>219</v>
      </c>
      <c r="H159" s="155">
        <v>-236.45699999999999</v>
      </c>
      <c r="I159" s="156"/>
      <c r="L159" s="152"/>
      <c r="M159" s="157"/>
      <c r="T159" s="158"/>
      <c r="AT159" s="153" t="s">
        <v>161</v>
      </c>
      <c r="AU159" s="153" t="s">
        <v>78</v>
      </c>
      <c r="AV159" s="13" t="s">
        <v>78</v>
      </c>
      <c r="AW159" s="13" t="s">
        <v>31</v>
      </c>
      <c r="AX159" s="13" t="s">
        <v>69</v>
      </c>
      <c r="AY159" s="153" t="s">
        <v>151</v>
      </c>
    </row>
    <row r="160" spans="2:65" s="14" customFormat="1" ht="11.25">
      <c r="B160" s="159"/>
      <c r="D160" s="146" t="s">
        <v>161</v>
      </c>
      <c r="E160" s="160" t="s">
        <v>19</v>
      </c>
      <c r="F160" s="161" t="s">
        <v>165</v>
      </c>
      <c r="H160" s="162">
        <v>82.759999999999991</v>
      </c>
      <c r="I160" s="163"/>
      <c r="L160" s="159"/>
      <c r="M160" s="164"/>
      <c r="T160" s="165"/>
      <c r="AT160" s="160" t="s">
        <v>161</v>
      </c>
      <c r="AU160" s="160" t="s">
        <v>78</v>
      </c>
      <c r="AV160" s="14" t="s">
        <v>84</v>
      </c>
      <c r="AW160" s="14" t="s">
        <v>31</v>
      </c>
      <c r="AX160" s="14" t="s">
        <v>74</v>
      </c>
      <c r="AY160" s="160" t="s">
        <v>151</v>
      </c>
    </row>
    <row r="161" spans="2:65" s="1" customFormat="1" ht="16.5" customHeight="1">
      <c r="B161" s="33"/>
      <c r="C161" s="166" t="s">
        <v>220</v>
      </c>
      <c r="D161" s="166" t="s">
        <v>221</v>
      </c>
      <c r="E161" s="167" t="s">
        <v>222</v>
      </c>
      <c r="F161" s="168" t="s">
        <v>223</v>
      </c>
      <c r="G161" s="169" t="s">
        <v>203</v>
      </c>
      <c r="H161" s="170">
        <v>165.52</v>
      </c>
      <c r="I161" s="171"/>
      <c r="J161" s="172">
        <f>ROUND(I161*H161,2)</f>
        <v>0</v>
      </c>
      <c r="K161" s="168" t="s">
        <v>19</v>
      </c>
      <c r="L161" s="173"/>
      <c r="M161" s="174" t="s">
        <v>19</v>
      </c>
      <c r="N161" s="175" t="s">
        <v>40</v>
      </c>
      <c r="P161" s="137">
        <f>O161*H161</f>
        <v>0</v>
      </c>
      <c r="Q161" s="137">
        <v>1</v>
      </c>
      <c r="R161" s="137">
        <f>Q161*H161</f>
        <v>165.52</v>
      </c>
      <c r="S161" s="137">
        <v>0</v>
      </c>
      <c r="T161" s="138">
        <f>S161*H161</f>
        <v>0</v>
      </c>
      <c r="AR161" s="139" t="s">
        <v>96</v>
      </c>
      <c r="AT161" s="139" t="s">
        <v>221</v>
      </c>
      <c r="AU161" s="139" t="s">
        <v>78</v>
      </c>
      <c r="AY161" s="18" t="s">
        <v>151</v>
      </c>
      <c r="BE161" s="140">
        <f>IF(N161="základní",J161,0)</f>
        <v>0</v>
      </c>
      <c r="BF161" s="140">
        <f>IF(N161="snížená",J161,0)</f>
        <v>0</v>
      </c>
      <c r="BG161" s="140">
        <f>IF(N161="zákl. přenesená",J161,0)</f>
        <v>0</v>
      </c>
      <c r="BH161" s="140">
        <f>IF(N161="sníž. přenesená",J161,0)</f>
        <v>0</v>
      </c>
      <c r="BI161" s="140">
        <f>IF(N161="nulová",J161,0)</f>
        <v>0</v>
      </c>
      <c r="BJ161" s="18" t="s">
        <v>74</v>
      </c>
      <c r="BK161" s="140">
        <f>ROUND(I161*H161,2)</f>
        <v>0</v>
      </c>
      <c r="BL161" s="18" t="s">
        <v>84</v>
      </c>
      <c r="BM161" s="139" t="s">
        <v>224</v>
      </c>
    </row>
    <row r="162" spans="2:65" s="13" customFormat="1" ht="11.25">
      <c r="B162" s="152"/>
      <c r="D162" s="146" t="s">
        <v>161</v>
      </c>
      <c r="F162" s="154" t="s">
        <v>225</v>
      </c>
      <c r="H162" s="155">
        <v>165.52</v>
      </c>
      <c r="I162" s="156"/>
      <c r="L162" s="152"/>
      <c r="M162" s="157"/>
      <c r="T162" s="158"/>
      <c r="AT162" s="153" t="s">
        <v>161</v>
      </c>
      <c r="AU162" s="153" t="s">
        <v>78</v>
      </c>
      <c r="AV162" s="13" t="s">
        <v>78</v>
      </c>
      <c r="AW162" s="13" t="s">
        <v>4</v>
      </c>
      <c r="AX162" s="13" t="s">
        <v>74</v>
      </c>
      <c r="AY162" s="153" t="s">
        <v>151</v>
      </c>
    </row>
    <row r="163" spans="2:65" s="1" customFormat="1" ht="44.25" customHeight="1">
      <c r="B163" s="33"/>
      <c r="C163" s="128" t="s">
        <v>226</v>
      </c>
      <c r="D163" s="128" t="s">
        <v>153</v>
      </c>
      <c r="E163" s="129" t="s">
        <v>227</v>
      </c>
      <c r="F163" s="130" t="s">
        <v>228</v>
      </c>
      <c r="G163" s="131" t="s">
        <v>172</v>
      </c>
      <c r="H163" s="132">
        <v>51.351999999999997</v>
      </c>
      <c r="I163" s="133"/>
      <c r="J163" s="134">
        <f>ROUND(I163*H163,2)</f>
        <v>0</v>
      </c>
      <c r="K163" s="130" t="s">
        <v>157</v>
      </c>
      <c r="L163" s="33"/>
      <c r="M163" s="135" t="s">
        <v>19</v>
      </c>
      <c r="N163" s="136" t="s">
        <v>40</v>
      </c>
      <c r="P163" s="137">
        <f>O163*H163</f>
        <v>0</v>
      </c>
      <c r="Q163" s="137">
        <v>0</v>
      </c>
      <c r="R163" s="137">
        <f>Q163*H163</f>
        <v>0</v>
      </c>
      <c r="S163" s="137">
        <v>0</v>
      </c>
      <c r="T163" s="138">
        <f>S163*H163</f>
        <v>0</v>
      </c>
      <c r="AR163" s="139" t="s">
        <v>84</v>
      </c>
      <c r="AT163" s="139" t="s">
        <v>153</v>
      </c>
      <c r="AU163" s="139" t="s">
        <v>78</v>
      </c>
      <c r="AY163" s="18" t="s">
        <v>151</v>
      </c>
      <c r="BE163" s="140">
        <f>IF(N163="základní",J163,0)</f>
        <v>0</v>
      </c>
      <c r="BF163" s="140">
        <f>IF(N163="snížená",J163,0)</f>
        <v>0</v>
      </c>
      <c r="BG163" s="140">
        <f>IF(N163="zákl. přenesená",J163,0)</f>
        <v>0</v>
      </c>
      <c r="BH163" s="140">
        <f>IF(N163="sníž. přenesená",J163,0)</f>
        <v>0</v>
      </c>
      <c r="BI163" s="140">
        <f>IF(N163="nulová",J163,0)</f>
        <v>0</v>
      </c>
      <c r="BJ163" s="18" t="s">
        <v>74</v>
      </c>
      <c r="BK163" s="140">
        <f>ROUND(I163*H163,2)</f>
        <v>0</v>
      </c>
      <c r="BL163" s="18" t="s">
        <v>84</v>
      </c>
      <c r="BM163" s="139" t="s">
        <v>229</v>
      </c>
    </row>
    <row r="164" spans="2:65" s="1" customFormat="1" ht="11.25">
      <c r="B164" s="33"/>
      <c r="D164" s="141" t="s">
        <v>159</v>
      </c>
      <c r="F164" s="142" t="s">
        <v>230</v>
      </c>
      <c r="I164" s="143"/>
      <c r="L164" s="33"/>
      <c r="M164" s="144"/>
      <c r="T164" s="54"/>
      <c r="AT164" s="18" t="s">
        <v>159</v>
      </c>
      <c r="AU164" s="18" t="s">
        <v>78</v>
      </c>
    </row>
    <row r="165" spans="2:65" s="12" customFormat="1" ht="11.25">
      <c r="B165" s="145"/>
      <c r="D165" s="146" t="s">
        <v>161</v>
      </c>
      <c r="E165" s="147" t="s">
        <v>19</v>
      </c>
      <c r="F165" s="148" t="s">
        <v>231</v>
      </c>
      <c r="H165" s="147" t="s">
        <v>19</v>
      </c>
      <c r="I165" s="149"/>
      <c r="L165" s="145"/>
      <c r="M165" s="150"/>
      <c r="T165" s="151"/>
      <c r="AT165" s="147" t="s">
        <v>161</v>
      </c>
      <c r="AU165" s="147" t="s">
        <v>78</v>
      </c>
      <c r="AV165" s="12" t="s">
        <v>74</v>
      </c>
      <c r="AW165" s="12" t="s">
        <v>31</v>
      </c>
      <c r="AX165" s="12" t="s">
        <v>69</v>
      </c>
      <c r="AY165" s="147" t="s">
        <v>151</v>
      </c>
    </row>
    <row r="166" spans="2:65" s="13" customFormat="1" ht="11.25">
      <c r="B166" s="152"/>
      <c r="D166" s="146" t="s">
        <v>161</v>
      </c>
      <c r="E166" s="153" t="s">
        <v>19</v>
      </c>
      <c r="F166" s="154" t="s">
        <v>232</v>
      </c>
      <c r="H166" s="155">
        <v>51.351999999999997</v>
      </c>
      <c r="I166" s="156"/>
      <c r="L166" s="152"/>
      <c r="M166" s="157"/>
      <c r="T166" s="158"/>
      <c r="AT166" s="153" t="s">
        <v>161</v>
      </c>
      <c r="AU166" s="153" t="s">
        <v>78</v>
      </c>
      <c r="AV166" s="13" t="s">
        <v>78</v>
      </c>
      <c r="AW166" s="13" t="s">
        <v>31</v>
      </c>
      <c r="AX166" s="13" t="s">
        <v>69</v>
      </c>
      <c r="AY166" s="153" t="s">
        <v>151</v>
      </c>
    </row>
    <row r="167" spans="2:65" s="14" customFormat="1" ht="11.25">
      <c r="B167" s="159"/>
      <c r="D167" s="146" t="s">
        <v>161</v>
      </c>
      <c r="E167" s="160" t="s">
        <v>19</v>
      </c>
      <c r="F167" s="161" t="s">
        <v>165</v>
      </c>
      <c r="H167" s="162">
        <v>51.351999999999997</v>
      </c>
      <c r="I167" s="163"/>
      <c r="L167" s="159"/>
      <c r="M167" s="164"/>
      <c r="T167" s="165"/>
      <c r="AT167" s="160" t="s">
        <v>161</v>
      </c>
      <c r="AU167" s="160" t="s">
        <v>78</v>
      </c>
      <c r="AV167" s="14" t="s">
        <v>84</v>
      </c>
      <c r="AW167" s="14" t="s">
        <v>31</v>
      </c>
      <c r="AX167" s="14" t="s">
        <v>74</v>
      </c>
      <c r="AY167" s="160" t="s">
        <v>151</v>
      </c>
    </row>
    <row r="168" spans="2:65" s="1" customFormat="1" ht="16.5" customHeight="1">
      <c r="B168" s="33"/>
      <c r="C168" s="166" t="s">
        <v>233</v>
      </c>
      <c r="D168" s="166" t="s">
        <v>221</v>
      </c>
      <c r="E168" s="167" t="s">
        <v>222</v>
      </c>
      <c r="F168" s="168" t="s">
        <v>223</v>
      </c>
      <c r="G168" s="169" t="s">
        <v>203</v>
      </c>
      <c r="H168" s="170">
        <v>102.70399999999999</v>
      </c>
      <c r="I168" s="171"/>
      <c r="J168" s="172">
        <f>ROUND(I168*H168,2)</f>
        <v>0</v>
      </c>
      <c r="K168" s="168" t="s">
        <v>19</v>
      </c>
      <c r="L168" s="173"/>
      <c r="M168" s="174" t="s">
        <v>19</v>
      </c>
      <c r="N168" s="175" t="s">
        <v>40</v>
      </c>
      <c r="P168" s="137">
        <f>O168*H168</f>
        <v>0</v>
      </c>
      <c r="Q168" s="137">
        <v>1</v>
      </c>
      <c r="R168" s="137">
        <f>Q168*H168</f>
        <v>102.70399999999999</v>
      </c>
      <c r="S168" s="137">
        <v>0</v>
      </c>
      <c r="T168" s="138">
        <f>S168*H168</f>
        <v>0</v>
      </c>
      <c r="AR168" s="139" t="s">
        <v>96</v>
      </c>
      <c r="AT168" s="139" t="s">
        <v>221</v>
      </c>
      <c r="AU168" s="139" t="s">
        <v>78</v>
      </c>
      <c r="AY168" s="18" t="s">
        <v>151</v>
      </c>
      <c r="BE168" s="140">
        <f>IF(N168="základní",J168,0)</f>
        <v>0</v>
      </c>
      <c r="BF168" s="140">
        <f>IF(N168="snížená",J168,0)</f>
        <v>0</v>
      </c>
      <c r="BG168" s="140">
        <f>IF(N168="zákl. přenesená",J168,0)</f>
        <v>0</v>
      </c>
      <c r="BH168" s="140">
        <f>IF(N168="sníž. přenesená",J168,0)</f>
        <v>0</v>
      </c>
      <c r="BI168" s="140">
        <f>IF(N168="nulová",J168,0)</f>
        <v>0</v>
      </c>
      <c r="BJ168" s="18" t="s">
        <v>74</v>
      </c>
      <c r="BK168" s="140">
        <f>ROUND(I168*H168,2)</f>
        <v>0</v>
      </c>
      <c r="BL168" s="18" t="s">
        <v>84</v>
      </c>
      <c r="BM168" s="139" t="s">
        <v>234</v>
      </c>
    </row>
    <row r="169" spans="2:65" s="13" customFormat="1" ht="11.25">
      <c r="B169" s="152"/>
      <c r="D169" s="146" t="s">
        <v>161</v>
      </c>
      <c r="F169" s="154" t="s">
        <v>235</v>
      </c>
      <c r="H169" s="155">
        <v>102.70399999999999</v>
      </c>
      <c r="I169" s="156"/>
      <c r="L169" s="152"/>
      <c r="M169" s="157"/>
      <c r="T169" s="158"/>
      <c r="AT169" s="153" t="s">
        <v>161</v>
      </c>
      <c r="AU169" s="153" t="s">
        <v>78</v>
      </c>
      <c r="AV169" s="13" t="s">
        <v>78</v>
      </c>
      <c r="AW169" s="13" t="s">
        <v>4</v>
      </c>
      <c r="AX169" s="13" t="s">
        <v>74</v>
      </c>
      <c r="AY169" s="153" t="s">
        <v>151</v>
      </c>
    </row>
    <row r="170" spans="2:65" s="1" customFormat="1" ht="24.2" customHeight="1">
      <c r="B170" s="33"/>
      <c r="C170" s="128" t="s">
        <v>236</v>
      </c>
      <c r="D170" s="128" t="s">
        <v>153</v>
      </c>
      <c r="E170" s="129" t="s">
        <v>237</v>
      </c>
      <c r="F170" s="130" t="s">
        <v>238</v>
      </c>
      <c r="G170" s="131" t="s">
        <v>156</v>
      </c>
      <c r="H170" s="132">
        <v>1162.1179999999999</v>
      </c>
      <c r="I170" s="133"/>
      <c r="J170" s="134">
        <f>ROUND(I170*H170,2)</f>
        <v>0</v>
      </c>
      <c r="K170" s="130" t="s">
        <v>157</v>
      </c>
      <c r="L170" s="33"/>
      <c r="M170" s="135" t="s">
        <v>19</v>
      </c>
      <c r="N170" s="136" t="s">
        <v>40</v>
      </c>
      <c r="P170" s="137">
        <f>O170*H170</f>
        <v>0</v>
      </c>
      <c r="Q170" s="137">
        <v>0</v>
      </c>
      <c r="R170" s="137">
        <f>Q170*H170</f>
        <v>0</v>
      </c>
      <c r="S170" s="137">
        <v>0</v>
      </c>
      <c r="T170" s="138">
        <f>S170*H170</f>
        <v>0</v>
      </c>
      <c r="AR170" s="139" t="s">
        <v>84</v>
      </c>
      <c r="AT170" s="139" t="s">
        <v>153</v>
      </c>
      <c r="AU170" s="139" t="s">
        <v>78</v>
      </c>
      <c r="AY170" s="18" t="s">
        <v>151</v>
      </c>
      <c r="BE170" s="140">
        <f>IF(N170="základní",J170,0)</f>
        <v>0</v>
      </c>
      <c r="BF170" s="140">
        <f>IF(N170="snížená",J170,0)</f>
        <v>0</v>
      </c>
      <c r="BG170" s="140">
        <f>IF(N170="zákl. přenesená",J170,0)</f>
        <v>0</v>
      </c>
      <c r="BH170" s="140">
        <f>IF(N170="sníž. přenesená",J170,0)</f>
        <v>0</v>
      </c>
      <c r="BI170" s="140">
        <f>IF(N170="nulová",J170,0)</f>
        <v>0</v>
      </c>
      <c r="BJ170" s="18" t="s">
        <v>74</v>
      </c>
      <c r="BK170" s="140">
        <f>ROUND(I170*H170,2)</f>
        <v>0</v>
      </c>
      <c r="BL170" s="18" t="s">
        <v>84</v>
      </c>
      <c r="BM170" s="139" t="s">
        <v>239</v>
      </c>
    </row>
    <row r="171" spans="2:65" s="1" customFormat="1" ht="11.25">
      <c r="B171" s="33"/>
      <c r="D171" s="141" t="s">
        <v>159</v>
      </c>
      <c r="F171" s="142" t="s">
        <v>240</v>
      </c>
      <c r="I171" s="143"/>
      <c r="L171" s="33"/>
      <c r="M171" s="144"/>
      <c r="T171" s="54"/>
      <c r="AT171" s="18" t="s">
        <v>159</v>
      </c>
      <c r="AU171" s="18" t="s">
        <v>78</v>
      </c>
    </row>
    <row r="172" spans="2:65" s="12" customFormat="1" ht="11.25">
      <c r="B172" s="145"/>
      <c r="D172" s="146" t="s">
        <v>161</v>
      </c>
      <c r="E172" s="147" t="s">
        <v>19</v>
      </c>
      <c r="F172" s="148" t="s">
        <v>162</v>
      </c>
      <c r="H172" s="147" t="s">
        <v>19</v>
      </c>
      <c r="I172" s="149"/>
      <c r="L172" s="145"/>
      <c r="M172" s="150"/>
      <c r="T172" s="151"/>
      <c r="AT172" s="147" t="s">
        <v>161</v>
      </c>
      <c r="AU172" s="147" t="s">
        <v>78</v>
      </c>
      <c r="AV172" s="12" t="s">
        <v>74</v>
      </c>
      <c r="AW172" s="12" t="s">
        <v>31</v>
      </c>
      <c r="AX172" s="12" t="s">
        <v>69</v>
      </c>
      <c r="AY172" s="147" t="s">
        <v>151</v>
      </c>
    </row>
    <row r="173" spans="2:65" s="12" customFormat="1" ht="11.25">
      <c r="B173" s="145"/>
      <c r="D173" s="146" t="s">
        <v>161</v>
      </c>
      <c r="E173" s="147" t="s">
        <v>19</v>
      </c>
      <c r="F173" s="148" t="s">
        <v>241</v>
      </c>
      <c r="H173" s="147" t="s">
        <v>19</v>
      </c>
      <c r="I173" s="149"/>
      <c r="L173" s="145"/>
      <c r="M173" s="150"/>
      <c r="T173" s="151"/>
      <c r="AT173" s="147" t="s">
        <v>161</v>
      </c>
      <c r="AU173" s="147" t="s">
        <v>78</v>
      </c>
      <c r="AV173" s="12" t="s">
        <v>74</v>
      </c>
      <c r="AW173" s="12" t="s">
        <v>31</v>
      </c>
      <c r="AX173" s="12" t="s">
        <v>69</v>
      </c>
      <c r="AY173" s="147" t="s">
        <v>151</v>
      </c>
    </row>
    <row r="174" spans="2:65" s="13" customFormat="1" ht="11.25">
      <c r="B174" s="152"/>
      <c r="D174" s="146" t="s">
        <v>161</v>
      </c>
      <c r="E174" s="153" t="s">
        <v>19</v>
      </c>
      <c r="F174" s="154" t="s">
        <v>242</v>
      </c>
      <c r="H174" s="155">
        <v>1162.1179999999999</v>
      </c>
      <c r="I174" s="156"/>
      <c r="L174" s="152"/>
      <c r="M174" s="157"/>
      <c r="T174" s="158"/>
      <c r="AT174" s="153" t="s">
        <v>161</v>
      </c>
      <c r="AU174" s="153" t="s">
        <v>78</v>
      </c>
      <c r="AV174" s="13" t="s">
        <v>78</v>
      </c>
      <c r="AW174" s="13" t="s">
        <v>31</v>
      </c>
      <c r="AX174" s="13" t="s">
        <v>69</v>
      </c>
      <c r="AY174" s="153" t="s">
        <v>151</v>
      </c>
    </row>
    <row r="175" spans="2:65" s="14" customFormat="1" ht="11.25">
      <c r="B175" s="159"/>
      <c r="D175" s="146" t="s">
        <v>161</v>
      </c>
      <c r="E175" s="160" t="s">
        <v>19</v>
      </c>
      <c r="F175" s="161" t="s">
        <v>165</v>
      </c>
      <c r="H175" s="162">
        <v>1162.1179999999999</v>
      </c>
      <c r="I175" s="163"/>
      <c r="L175" s="159"/>
      <c r="M175" s="164"/>
      <c r="T175" s="165"/>
      <c r="AT175" s="160" t="s">
        <v>161</v>
      </c>
      <c r="AU175" s="160" t="s">
        <v>78</v>
      </c>
      <c r="AV175" s="14" t="s">
        <v>84</v>
      </c>
      <c r="AW175" s="14" t="s">
        <v>31</v>
      </c>
      <c r="AX175" s="14" t="s">
        <v>74</v>
      </c>
      <c r="AY175" s="160" t="s">
        <v>151</v>
      </c>
    </row>
    <row r="176" spans="2:65" s="11" customFormat="1" ht="22.9" customHeight="1">
      <c r="B176" s="116"/>
      <c r="D176" s="117" t="s">
        <v>68</v>
      </c>
      <c r="E176" s="126" t="s">
        <v>78</v>
      </c>
      <c r="F176" s="126" t="s">
        <v>243</v>
      </c>
      <c r="I176" s="119"/>
      <c r="J176" s="127">
        <f>BK176</f>
        <v>0</v>
      </c>
      <c r="L176" s="116"/>
      <c r="M176" s="121"/>
      <c r="P176" s="122">
        <f>SUM(P177:P351)</f>
        <v>0</v>
      </c>
      <c r="R176" s="122">
        <f>SUM(R177:R351)</f>
        <v>603.18362811999987</v>
      </c>
      <c r="T176" s="123">
        <f>SUM(T177:T351)</f>
        <v>0</v>
      </c>
      <c r="AR176" s="117" t="s">
        <v>74</v>
      </c>
      <c r="AT176" s="124" t="s">
        <v>68</v>
      </c>
      <c r="AU176" s="124" t="s">
        <v>74</v>
      </c>
      <c r="AY176" s="117" t="s">
        <v>151</v>
      </c>
      <c r="BK176" s="125">
        <f>SUM(BK177:BK351)</f>
        <v>0</v>
      </c>
    </row>
    <row r="177" spans="2:65" s="1" customFormat="1" ht="24.2" customHeight="1">
      <c r="B177" s="33"/>
      <c r="C177" s="128" t="s">
        <v>8</v>
      </c>
      <c r="D177" s="128" t="s">
        <v>153</v>
      </c>
      <c r="E177" s="129" t="s">
        <v>244</v>
      </c>
      <c r="F177" s="130" t="s">
        <v>245</v>
      </c>
      <c r="G177" s="131" t="s">
        <v>172</v>
      </c>
      <c r="H177" s="132">
        <v>52.338000000000001</v>
      </c>
      <c r="I177" s="133"/>
      <c r="J177" s="134">
        <f>ROUND(I177*H177,2)</f>
        <v>0</v>
      </c>
      <c r="K177" s="130" t="s">
        <v>157</v>
      </c>
      <c r="L177" s="33"/>
      <c r="M177" s="135" t="s">
        <v>19</v>
      </c>
      <c r="N177" s="136" t="s">
        <v>40</v>
      </c>
      <c r="P177" s="137">
        <f>O177*H177</f>
        <v>0</v>
      </c>
      <c r="Q177" s="137">
        <v>2.5018699999999998</v>
      </c>
      <c r="R177" s="137">
        <f>Q177*H177</f>
        <v>130.94287205999998</v>
      </c>
      <c r="S177" s="137">
        <v>0</v>
      </c>
      <c r="T177" s="138">
        <f>S177*H177</f>
        <v>0</v>
      </c>
      <c r="AR177" s="139" t="s">
        <v>84</v>
      </c>
      <c r="AT177" s="139" t="s">
        <v>153</v>
      </c>
      <c r="AU177" s="139" t="s">
        <v>78</v>
      </c>
      <c r="AY177" s="18" t="s">
        <v>151</v>
      </c>
      <c r="BE177" s="140">
        <f>IF(N177="základní",J177,0)</f>
        <v>0</v>
      </c>
      <c r="BF177" s="140">
        <f>IF(N177="snížená",J177,0)</f>
        <v>0</v>
      </c>
      <c r="BG177" s="140">
        <f>IF(N177="zákl. přenesená",J177,0)</f>
        <v>0</v>
      </c>
      <c r="BH177" s="140">
        <f>IF(N177="sníž. přenesená",J177,0)</f>
        <v>0</v>
      </c>
      <c r="BI177" s="140">
        <f>IF(N177="nulová",J177,0)</f>
        <v>0</v>
      </c>
      <c r="BJ177" s="18" t="s">
        <v>74</v>
      </c>
      <c r="BK177" s="140">
        <f>ROUND(I177*H177,2)</f>
        <v>0</v>
      </c>
      <c r="BL177" s="18" t="s">
        <v>84</v>
      </c>
      <c r="BM177" s="139" t="s">
        <v>246</v>
      </c>
    </row>
    <row r="178" spans="2:65" s="1" customFormat="1" ht="11.25">
      <c r="B178" s="33"/>
      <c r="D178" s="141" t="s">
        <v>159</v>
      </c>
      <c r="F178" s="142" t="s">
        <v>247</v>
      </c>
      <c r="I178" s="143"/>
      <c r="L178" s="33"/>
      <c r="M178" s="144"/>
      <c r="T178" s="54"/>
      <c r="AT178" s="18" t="s">
        <v>159</v>
      </c>
      <c r="AU178" s="18" t="s">
        <v>78</v>
      </c>
    </row>
    <row r="179" spans="2:65" s="12" customFormat="1" ht="11.25">
      <c r="B179" s="145"/>
      <c r="D179" s="146" t="s">
        <v>161</v>
      </c>
      <c r="E179" s="147" t="s">
        <v>19</v>
      </c>
      <c r="F179" s="148" t="s">
        <v>162</v>
      </c>
      <c r="H179" s="147" t="s">
        <v>19</v>
      </c>
      <c r="I179" s="149"/>
      <c r="L179" s="145"/>
      <c r="M179" s="150"/>
      <c r="T179" s="151"/>
      <c r="AT179" s="147" t="s">
        <v>161</v>
      </c>
      <c r="AU179" s="147" t="s">
        <v>78</v>
      </c>
      <c r="AV179" s="12" t="s">
        <v>74</v>
      </c>
      <c r="AW179" s="12" t="s">
        <v>31</v>
      </c>
      <c r="AX179" s="12" t="s">
        <v>69</v>
      </c>
      <c r="AY179" s="147" t="s">
        <v>151</v>
      </c>
    </row>
    <row r="180" spans="2:65" s="12" customFormat="1" ht="11.25">
      <c r="B180" s="145"/>
      <c r="D180" s="146" t="s">
        <v>161</v>
      </c>
      <c r="E180" s="147" t="s">
        <v>19</v>
      </c>
      <c r="F180" s="148" t="s">
        <v>248</v>
      </c>
      <c r="H180" s="147" t="s">
        <v>19</v>
      </c>
      <c r="I180" s="149"/>
      <c r="L180" s="145"/>
      <c r="M180" s="150"/>
      <c r="T180" s="151"/>
      <c r="AT180" s="147" t="s">
        <v>161</v>
      </c>
      <c r="AU180" s="147" t="s">
        <v>78</v>
      </c>
      <c r="AV180" s="12" t="s">
        <v>74</v>
      </c>
      <c r="AW180" s="12" t="s">
        <v>31</v>
      </c>
      <c r="AX180" s="12" t="s">
        <v>69</v>
      </c>
      <c r="AY180" s="147" t="s">
        <v>151</v>
      </c>
    </row>
    <row r="181" spans="2:65" s="13" customFormat="1" ht="11.25">
      <c r="B181" s="152"/>
      <c r="D181" s="146" t="s">
        <v>161</v>
      </c>
      <c r="E181" s="153" t="s">
        <v>19</v>
      </c>
      <c r="F181" s="154" t="s">
        <v>249</v>
      </c>
      <c r="H181" s="155">
        <v>19.631</v>
      </c>
      <c r="I181" s="156"/>
      <c r="L181" s="152"/>
      <c r="M181" s="157"/>
      <c r="T181" s="158"/>
      <c r="AT181" s="153" t="s">
        <v>161</v>
      </c>
      <c r="AU181" s="153" t="s">
        <v>78</v>
      </c>
      <c r="AV181" s="13" t="s">
        <v>78</v>
      </c>
      <c r="AW181" s="13" t="s">
        <v>31</v>
      </c>
      <c r="AX181" s="13" t="s">
        <v>69</v>
      </c>
      <c r="AY181" s="153" t="s">
        <v>151</v>
      </c>
    </row>
    <row r="182" spans="2:65" s="13" customFormat="1" ht="11.25">
      <c r="B182" s="152"/>
      <c r="D182" s="146" t="s">
        <v>161</v>
      </c>
      <c r="E182" s="153" t="s">
        <v>19</v>
      </c>
      <c r="F182" s="154" t="s">
        <v>250</v>
      </c>
      <c r="H182" s="155">
        <v>16.701000000000001</v>
      </c>
      <c r="I182" s="156"/>
      <c r="L182" s="152"/>
      <c r="M182" s="157"/>
      <c r="T182" s="158"/>
      <c r="AT182" s="153" t="s">
        <v>161</v>
      </c>
      <c r="AU182" s="153" t="s">
        <v>78</v>
      </c>
      <c r="AV182" s="13" t="s">
        <v>78</v>
      </c>
      <c r="AW182" s="13" t="s">
        <v>31</v>
      </c>
      <c r="AX182" s="13" t="s">
        <v>69</v>
      </c>
      <c r="AY182" s="153" t="s">
        <v>151</v>
      </c>
    </row>
    <row r="183" spans="2:65" s="13" customFormat="1" ht="11.25">
      <c r="B183" s="152"/>
      <c r="D183" s="146" t="s">
        <v>161</v>
      </c>
      <c r="E183" s="153" t="s">
        <v>19</v>
      </c>
      <c r="F183" s="154" t="s">
        <v>251</v>
      </c>
      <c r="H183" s="155">
        <v>16.006</v>
      </c>
      <c r="I183" s="156"/>
      <c r="L183" s="152"/>
      <c r="M183" s="157"/>
      <c r="T183" s="158"/>
      <c r="AT183" s="153" t="s">
        <v>161</v>
      </c>
      <c r="AU183" s="153" t="s">
        <v>78</v>
      </c>
      <c r="AV183" s="13" t="s">
        <v>78</v>
      </c>
      <c r="AW183" s="13" t="s">
        <v>31</v>
      </c>
      <c r="AX183" s="13" t="s">
        <v>69</v>
      </c>
      <c r="AY183" s="153" t="s">
        <v>151</v>
      </c>
    </row>
    <row r="184" spans="2:65" s="14" customFormat="1" ht="11.25">
      <c r="B184" s="159"/>
      <c r="D184" s="146" t="s">
        <v>161</v>
      </c>
      <c r="E184" s="160" t="s">
        <v>19</v>
      </c>
      <c r="F184" s="161" t="s">
        <v>165</v>
      </c>
      <c r="H184" s="162">
        <v>52.338000000000001</v>
      </c>
      <c r="I184" s="163"/>
      <c r="L184" s="159"/>
      <c r="M184" s="164"/>
      <c r="T184" s="165"/>
      <c r="AT184" s="160" t="s">
        <v>161</v>
      </c>
      <c r="AU184" s="160" t="s">
        <v>78</v>
      </c>
      <c r="AV184" s="14" t="s">
        <v>84</v>
      </c>
      <c r="AW184" s="14" t="s">
        <v>31</v>
      </c>
      <c r="AX184" s="14" t="s">
        <v>74</v>
      </c>
      <c r="AY184" s="160" t="s">
        <v>151</v>
      </c>
    </row>
    <row r="185" spans="2:65" s="1" customFormat="1" ht="16.5" customHeight="1">
      <c r="B185" s="33"/>
      <c r="C185" s="128" t="s">
        <v>252</v>
      </c>
      <c r="D185" s="128" t="s">
        <v>153</v>
      </c>
      <c r="E185" s="129" t="s">
        <v>253</v>
      </c>
      <c r="F185" s="130" t="s">
        <v>254</v>
      </c>
      <c r="G185" s="131" t="s">
        <v>156</v>
      </c>
      <c r="H185" s="132">
        <v>232.61199999999999</v>
      </c>
      <c r="I185" s="133"/>
      <c r="J185" s="134">
        <f>ROUND(I185*H185,2)</f>
        <v>0</v>
      </c>
      <c r="K185" s="130" t="s">
        <v>157</v>
      </c>
      <c r="L185" s="33"/>
      <c r="M185" s="135" t="s">
        <v>19</v>
      </c>
      <c r="N185" s="136" t="s">
        <v>40</v>
      </c>
      <c r="P185" s="137">
        <f>O185*H185</f>
        <v>0</v>
      </c>
      <c r="Q185" s="137">
        <v>2.6900000000000001E-3</v>
      </c>
      <c r="R185" s="137">
        <f>Q185*H185</f>
        <v>0.62572627999999997</v>
      </c>
      <c r="S185" s="137">
        <v>0</v>
      </c>
      <c r="T185" s="138">
        <f>S185*H185</f>
        <v>0</v>
      </c>
      <c r="AR185" s="139" t="s">
        <v>84</v>
      </c>
      <c r="AT185" s="139" t="s">
        <v>153</v>
      </c>
      <c r="AU185" s="139" t="s">
        <v>78</v>
      </c>
      <c r="AY185" s="18" t="s">
        <v>151</v>
      </c>
      <c r="BE185" s="140">
        <f>IF(N185="základní",J185,0)</f>
        <v>0</v>
      </c>
      <c r="BF185" s="140">
        <f>IF(N185="snížená",J185,0)</f>
        <v>0</v>
      </c>
      <c r="BG185" s="140">
        <f>IF(N185="zákl. přenesená",J185,0)</f>
        <v>0</v>
      </c>
      <c r="BH185" s="140">
        <f>IF(N185="sníž. přenesená",J185,0)</f>
        <v>0</v>
      </c>
      <c r="BI185" s="140">
        <f>IF(N185="nulová",J185,0)</f>
        <v>0</v>
      </c>
      <c r="BJ185" s="18" t="s">
        <v>74</v>
      </c>
      <c r="BK185" s="140">
        <f>ROUND(I185*H185,2)</f>
        <v>0</v>
      </c>
      <c r="BL185" s="18" t="s">
        <v>84</v>
      </c>
      <c r="BM185" s="139" t="s">
        <v>255</v>
      </c>
    </row>
    <row r="186" spans="2:65" s="1" customFormat="1" ht="11.25">
      <c r="B186" s="33"/>
      <c r="D186" s="141" t="s">
        <v>159</v>
      </c>
      <c r="F186" s="142" t="s">
        <v>256</v>
      </c>
      <c r="I186" s="143"/>
      <c r="L186" s="33"/>
      <c r="M186" s="144"/>
      <c r="T186" s="54"/>
      <c r="AT186" s="18" t="s">
        <v>159</v>
      </c>
      <c r="AU186" s="18" t="s">
        <v>78</v>
      </c>
    </row>
    <row r="187" spans="2:65" s="12" customFormat="1" ht="11.25">
      <c r="B187" s="145"/>
      <c r="D187" s="146" t="s">
        <v>161</v>
      </c>
      <c r="E187" s="147" t="s">
        <v>19</v>
      </c>
      <c r="F187" s="148" t="s">
        <v>162</v>
      </c>
      <c r="H187" s="147" t="s">
        <v>19</v>
      </c>
      <c r="I187" s="149"/>
      <c r="L187" s="145"/>
      <c r="M187" s="150"/>
      <c r="T187" s="151"/>
      <c r="AT187" s="147" t="s">
        <v>161</v>
      </c>
      <c r="AU187" s="147" t="s">
        <v>78</v>
      </c>
      <c r="AV187" s="12" t="s">
        <v>74</v>
      </c>
      <c r="AW187" s="12" t="s">
        <v>31</v>
      </c>
      <c r="AX187" s="12" t="s">
        <v>69</v>
      </c>
      <c r="AY187" s="147" t="s">
        <v>151</v>
      </c>
    </row>
    <row r="188" spans="2:65" s="12" customFormat="1" ht="11.25">
      <c r="B188" s="145"/>
      <c r="D188" s="146" t="s">
        <v>161</v>
      </c>
      <c r="E188" s="147" t="s">
        <v>19</v>
      </c>
      <c r="F188" s="148" t="s">
        <v>248</v>
      </c>
      <c r="H188" s="147" t="s">
        <v>19</v>
      </c>
      <c r="I188" s="149"/>
      <c r="L188" s="145"/>
      <c r="M188" s="150"/>
      <c r="T188" s="151"/>
      <c r="AT188" s="147" t="s">
        <v>161</v>
      </c>
      <c r="AU188" s="147" t="s">
        <v>78</v>
      </c>
      <c r="AV188" s="12" t="s">
        <v>74</v>
      </c>
      <c r="AW188" s="12" t="s">
        <v>31</v>
      </c>
      <c r="AX188" s="12" t="s">
        <v>69</v>
      </c>
      <c r="AY188" s="147" t="s">
        <v>151</v>
      </c>
    </row>
    <row r="189" spans="2:65" s="13" customFormat="1" ht="11.25">
      <c r="B189" s="152"/>
      <c r="D189" s="146" t="s">
        <v>161</v>
      </c>
      <c r="E189" s="153" t="s">
        <v>19</v>
      </c>
      <c r="F189" s="154" t="s">
        <v>257</v>
      </c>
      <c r="H189" s="155">
        <v>87.248000000000005</v>
      </c>
      <c r="I189" s="156"/>
      <c r="L189" s="152"/>
      <c r="M189" s="157"/>
      <c r="T189" s="158"/>
      <c r="AT189" s="153" t="s">
        <v>161</v>
      </c>
      <c r="AU189" s="153" t="s">
        <v>78</v>
      </c>
      <c r="AV189" s="13" t="s">
        <v>78</v>
      </c>
      <c r="AW189" s="13" t="s">
        <v>31</v>
      </c>
      <c r="AX189" s="13" t="s">
        <v>69</v>
      </c>
      <c r="AY189" s="153" t="s">
        <v>151</v>
      </c>
    </row>
    <row r="190" spans="2:65" s="13" customFormat="1" ht="11.25">
      <c r="B190" s="152"/>
      <c r="D190" s="146" t="s">
        <v>161</v>
      </c>
      <c r="E190" s="153" t="s">
        <v>19</v>
      </c>
      <c r="F190" s="154" t="s">
        <v>258</v>
      </c>
      <c r="H190" s="155">
        <v>74.227999999999994</v>
      </c>
      <c r="I190" s="156"/>
      <c r="L190" s="152"/>
      <c r="M190" s="157"/>
      <c r="T190" s="158"/>
      <c r="AT190" s="153" t="s">
        <v>161</v>
      </c>
      <c r="AU190" s="153" t="s">
        <v>78</v>
      </c>
      <c r="AV190" s="13" t="s">
        <v>78</v>
      </c>
      <c r="AW190" s="13" t="s">
        <v>31</v>
      </c>
      <c r="AX190" s="13" t="s">
        <v>69</v>
      </c>
      <c r="AY190" s="153" t="s">
        <v>151</v>
      </c>
    </row>
    <row r="191" spans="2:65" s="13" customFormat="1" ht="11.25">
      <c r="B191" s="152"/>
      <c r="D191" s="146" t="s">
        <v>161</v>
      </c>
      <c r="E191" s="153" t="s">
        <v>19</v>
      </c>
      <c r="F191" s="154" t="s">
        <v>259</v>
      </c>
      <c r="H191" s="155">
        <v>71.135999999999996</v>
      </c>
      <c r="I191" s="156"/>
      <c r="L191" s="152"/>
      <c r="M191" s="157"/>
      <c r="T191" s="158"/>
      <c r="AT191" s="153" t="s">
        <v>161</v>
      </c>
      <c r="AU191" s="153" t="s">
        <v>78</v>
      </c>
      <c r="AV191" s="13" t="s">
        <v>78</v>
      </c>
      <c r="AW191" s="13" t="s">
        <v>31</v>
      </c>
      <c r="AX191" s="13" t="s">
        <v>69</v>
      </c>
      <c r="AY191" s="153" t="s">
        <v>151</v>
      </c>
    </row>
    <row r="192" spans="2:65" s="14" customFormat="1" ht="11.25">
      <c r="B192" s="159"/>
      <c r="D192" s="146" t="s">
        <v>161</v>
      </c>
      <c r="E192" s="160" t="s">
        <v>19</v>
      </c>
      <c r="F192" s="161" t="s">
        <v>165</v>
      </c>
      <c r="H192" s="162">
        <v>232.61199999999999</v>
      </c>
      <c r="I192" s="163"/>
      <c r="L192" s="159"/>
      <c r="M192" s="164"/>
      <c r="T192" s="165"/>
      <c r="AT192" s="160" t="s">
        <v>161</v>
      </c>
      <c r="AU192" s="160" t="s">
        <v>78</v>
      </c>
      <c r="AV192" s="14" t="s">
        <v>84</v>
      </c>
      <c r="AW192" s="14" t="s">
        <v>31</v>
      </c>
      <c r="AX192" s="14" t="s">
        <v>74</v>
      </c>
      <c r="AY192" s="160" t="s">
        <v>151</v>
      </c>
    </row>
    <row r="193" spans="2:65" s="1" customFormat="1" ht="16.5" customHeight="1">
      <c r="B193" s="33"/>
      <c r="C193" s="128" t="s">
        <v>260</v>
      </c>
      <c r="D193" s="128" t="s">
        <v>153</v>
      </c>
      <c r="E193" s="129" t="s">
        <v>261</v>
      </c>
      <c r="F193" s="130" t="s">
        <v>262</v>
      </c>
      <c r="G193" s="131" t="s">
        <v>156</v>
      </c>
      <c r="H193" s="132">
        <v>232.61199999999999</v>
      </c>
      <c r="I193" s="133"/>
      <c r="J193" s="134">
        <f>ROUND(I193*H193,2)</f>
        <v>0</v>
      </c>
      <c r="K193" s="130" t="s">
        <v>157</v>
      </c>
      <c r="L193" s="33"/>
      <c r="M193" s="135" t="s">
        <v>19</v>
      </c>
      <c r="N193" s="136" t="s">
        <v>40</v>
      </c>
      <c r="P193" s="137">
        <f>O193*H193</f>
        <v>0</v>
      </c>
      <c r="Q193" s="137">
        <v>0</v>
      </c>
      <c r="R193" s="137">
        <f>Q193*H193</f>
        <v>0</v>
      </c>
      <c r="S193" s="137">
        <v>0</v>
      </c>
      <c r="T193" s="138">
        <f>S193*H193</f>
        <v>0</v>
      </c>
      <c r="AR193" s="139" t="s">
        <v>84</v>
      </c>
      <c r="AT193" s="139" t="s">
        <v>153</v>
      </c>
      <c r="AU193" s="139" t="s">
        <v>78</v>
      </c>
      <c r="AY193" s="18" t="s">
        <v>151</v>
      </c>
      <c r="BE193" s="140">
        <f>IF(N193="základní",J193,0)</f>
        <v>0</v>
      </c>
      <c r="BF193" s="140">
        <f>IF(N193="snížená",J193,0)</f>
        <v>0</v>
      </c>
      <c r="BG193" s="140">
        <f>IF(N193="zákl. přenesená",J193,0)</f>
        <v>0</v>
      </c>
      <c r="BH193" s="140">
        <f>IF(N193="sníž. přenesená",J193,0)</f>
        <v>0</v>
      </c>
      <c r="BI193" s="140">
        <f>IF(N193="nulová",J193,0)</f>
        <v>0</v>
      </c>
      <c r="BJ193" s="18" t="s">
        <v>74</v>
      </c>
      <c r="BK193" s="140">
        <f>ROUND(I193*H193,2)</f>
        <v>0</v>
      </c>
      <c r="BL193" s="18" t="s">
        <v>84</v>
      </c>
      <c r="BM193" s="139" t="s">
        <v>263</v>
      </c>
    </row>
    <row r="194" spans="2:65" s="1" customFormat="1" ht="11.25">
      <c r="B194" s="33"/>
      <c r="D194" s="141" t="s">
        <v>159</v>
      </c>
      <c r="F194" s="142" t="s">
        <v>264</v>
      </c>
      <c r="I194" s="143"/>
      <c r="L194" s="33"/>
      <c r="M194" s="144"/>
      <c r="T194" s="54"/>
      <c r="AT194" s="18" t="s">
        <v>159</v>
      </c>
      <c r="AU194" s="18" t="s">
        <v>78</v>
      </c>
    </row>
    <row r="195" spans="2:65" s="12" customFormat="1" ht="11.25">
      <c r="B195" s="145"/>
      <c r="D195" s="146" t="s">
        <v>161</v>
      </c>
      <c r="E195" s="147" t="s">
        <v>19</v>
      </c>
      <c r="F195" s="148" t="s">
        <v>162</v>
      </c>
      <c r="H195" s="147" t="s">
        <v>19</v>
      </c>
      <c r="I195" s="149"/>
      <c r="L195" s="145"/>
      <c r="M195" s="150"/>
      <c r="T195" s="151"/>
      <c r="AT195" s="147" t="s">
        <v>161</v>
      </c>
      <c r="AU195" s="147" t="s">
        <v>78</v>
      </c>
      <c r="AV195" s="12" t="s">
        <v>74</v>
      </c>
      <c r="AW195" s="12" t="s">
        <v>31</v>
      </c>
      <c r="AX195" s="12" t="s">
        <v>69</v>
      </c>
      <c r="AY195" s="147" t="s">
        <v>151</v>
      </c>
    </row>
    <row r="196" spans="2:65" s="12" customFormat="1" ht="11.25">
      <c r="B196" s="145"/>
      <c r="D196" s="146" t="s">
        <v>161</v>
      </c>
      <c r="E196" s="147" t="s">
        <v>19</v>
      </c>
      <c r="F196" s="148" t="s">
        <v>265</v>
      </c>
      <c r="H196" s="147" t="s">
        <v>19</v>
      </c>
      <c r="I196" s="149"/>
      <c r="L196" s="145"/>
      <c r="M196" s="150"/>
      <c r="T196" s="151"/>
      <c r="AT196" s="147" t="s">
        <v>161</v>
      </c>
      <c r="AU196" s="147" t="s">
        <v>78</v>
      </c>
      <c r="AV196" s="12" t="s">
        <v>74</v>
      </c>
      <c r="AW196" s="12" t="s">
        <v>31</v>
      </c>
      <c r="AX196" s="12" t="s">
        <v>69</v>
      </c>
      <c r="AY196" s="147" t="s">
        <v>151</v>
      </c>
    </row>
    <row r="197" spans="2:65" s="13" customFormat="1" ht="11.25">
      <c r="B197" s="152"/>
      <c r="D197" s="146" t="s">
        <v>161</v>
      </c>
      <c r="E197" s="153" t="s">
        <v>19</v>
      </c>
      <c r="F197" s="154" t="s">
        <v>266</v>
      </c>
      <c r="H197" s="155">
        <v>232.61199999999999</v>
      </c>
      <c r="I197" s="156"/>
      <c r="L197" s="152"/>
      <c r="M197" s="157"/>
      <c r="T197" s="158"/>
      <c r="AT197" s="153" t="s">
        <v>161</v>
      </c>
      <c r="AU197" s="153" t="s">
        <v>78</v>
      </c>
      <c r="AV197" s="13" t="s">
        <v>78</v>
      </c>
      <c r="AW197" s="13" t="s">
        <v>31</v>
      </c>
      <c r="AX197" s="13" t="s">
        <v>69</v>
      </c>
      <c r="AY197" s="153" t="s">
        <v>151</v>
      </c>
    </row>
    <row r="198" spans="2:65" s="14" customFormat="1" ht="11.25">
      <c r="B198" s="159"/>
      <c r="D198" s="146" t="s">
        <v>161</v>
      </c>
      <c r="E198" s="160" t="s">
        <v>19</v>
      </c>
      <c r="F198" s="161" t="s">
        <v>165</v>
      </c>
      <c r="H198" s="162">
        <v>232.61199999999999</v>
      </c>
      <c r="I198" s="163"/>
      <c r="L198" s="159"/>
      <c r="M198" s="164"/>
      <c r="T198" s="165"/>
      <c r="AT198" s="160" t="s">
        <v>161</v>
      </c>
      <c r="AU198" s="160" t="s">
        <v>78</v>
      </c>
      <c r="AV198" s="14" t="s">
        <v>84</v>
      </c>
      <c r="AW198" s="14" t="s">
        <v>31</v>
      </c>
      <c r="AX198" s="14" t="s">
        <v>74</v>
      </c>
      <c r="AY198" s="160" t="s">
        <v>151</v>
      </c>
    </row>
    <row r="199" spans="2:65" s="1" customFormat="1" ht="24.2" customHeight="1">
      <c r="B199" s="33"/>
      <c r="C199" s="128" t="s">
        <v>267</v>
      </c>
      <c r="D199" s="128" t="s">
        <v>153</v>
      </c>
      <c r="E199" s="129" t="s">
        <v>268</v>
      </c>
      <c r="F199" s="130" t="s">
        <v>269</v>
      </c>
      <c r="G199" s="131" t="s">
        <v>203</v>
      </c>
      <c r="H199" s="132">
        <v>1.696</v>
      </c>
      <c r="I199" s="133"/>
      <c r="J199" s="134">
        <f>ROUND(I199*H199,2)</f>
        <v>0</v>
      </c>
      <c r="K199" s="130" t="s">
        <v>157</v>
      </c>
      <c r="L199" s="33"/>
      <c r="M199" s="135" t="s">
        <v>19</v>
      </c>
      <c r="N199" s="136" t="s">
        <v>40</v>
      </c>
      <c r="P199" s="137">
        <f>O199*H199</f>
        <v>0</v>
      </c>
      <c r="Q199" s="137">
        <v>1.0606199999999999</v>
      </c>
      <c r="R199" s="137">
        <f>Q199*H199</f>
        <v>1.7988115199999997</v>
      </c>
      <c r="S199" s="137">
        <v>0</v>
      </c>
      <c r="T199" s="138">
        <f>S199*H199</f>
        <v>0</v>
      </c>
      <c r="AR199" s="139" t="s">
        <v>84</v>
      </c>
      <c r="AT199" s="139" t="s">
        <v>153</v>
      </c>
      <c r="AU199" s="139" t="s">
        <v>78</v>
      </c>
      <c r="AY199" s="18" t="s">
        <v>151</v>
      </c>
      <c r="BE199" s="140">
        <f>IF(N199="základní",J199,0)</f>
        <v>0</v>
      </c>
      <c r="BF199" s="140">
        <f>IF(N199="snížená",J199,0)</f>
        <v>0</v>
      </c>
      <c r="BG199" s="140">
        <f>IF(N199="zákl. přenesená",J199,0)</f>
        <v>0</v>
      </c>
      <c r="BH199" s="140">
        <f>IF(N199="sníž. přenesená",J199,0)</f>
        <v>0</v>
      </c>
      <c r="BI199" s="140">
        <f>IF(N199="nulová",J199,0)</f>
        <v>0</v>
      </c>
      <c r="BJ199" s="18" t="s">
        <v>74</v>
      </c>
      <c r="BK199" s="140">
        <f>ROUND(I199*H199,2)</f>
        <v>0</v>
      </c>
      <c r="BL199" s="18" t="s">
        <v>84</v>
      </c>
      <c r="BM199" s="139" t="s">
        <v>270</v>
      </c>
    </row>
    <row r="200" spans="2:65" s="1" customFormat="1" ht="11.25">
      <c r="B200" s="33"/>
      <c r="D200" s="141" t="s">
        <v>159</v>
      </c>
      <c r="F200" s="142" t="s">
        <v>271</v>
      </c>
      <c r="I200" s="143"/>
      <c r="L200" s="33"/>
      <c r="M200" s="144"/>
      <c r="T200" s="54"/>
      <c r="AT200" s="18" t="s">
        <v>159</v>
      </c>
      <c r="AU200" s="18" t="s">
        <v>78</v>
      </c>
    </row>
    <row r="201" spans="2:65" s="12" customFormat="1" ht="11.25">
      <c r="B201" s="145"/>
      <c r="D201" s="146" t="s">
        <v>161</v>
      </c>
      <c r="E201" s="147" t="s">
        <v>19</v>
      </c>
      <c r="F201" s="148" t="s">
        <v>162</v>
      </c>
      <c r="H201" s="147" t="s">
        <v>19</v>
      </c>
      <c r="I201" s="149"/>
      <c r="L201" s="145"/>
      <c r="M201" s="150"/>
      <c r="T201" s="151"/>
      <c r="AT201" s="147" t="s">
        <v>161</v>
      </c>
      <c r="AU201" s="147" t="s">
        <v>78</v>
      </c>
      <c r="AV201" s="12" t="s">
        <v>74</v>
      </c>
      <c r="AW201" s="12" t="s">
        <v>31</v>
      </c>
      <c r="AX201" s="12" t="s">
        <v>69</v>
      </c>
      <c r="AY201" s="147" t="s">
        <v>151</v>
      </c>
    </row>
    <row r="202" spans="2:65" s="12" customFormat="1" ht="11.25">
      <c r="B202" s="145"/>
      <c r="D202" s="146" t="s">
        <v>161</v>
      </c>
      <c r="E202" s="147" t="s">
        <v>19</v>
      </c>
      <c r="F202" s="148" t="s">
        <v>272</v>
      </c>
      <c r="H202" s="147" t="s">
        <v>19</v>
      </c>
      <c r="I202" s="149"/>
      <c r="L202" s="145"/>
      <c r="M202" s="150"/>
      <c r="T202" s="151"/>
      <c r="AT202" s="147" t="s">
        <v>161</v>
      </c>
      <c r="AU202" s="147" t="s">
        <v>78</v>
      </c>
      <c r="AV202" s="12" t="s">
        <v>74</v>
      </c>
      <c r="AW202" s="12" t="s">
        <v>31</v>
      </c>
      <c r="AX202" s="12" t="s">
        <v>69</v>
      </c>
      <c r="AY202" s="147" t="s">
        <v>151</v>
      </c>
    </row>
    <row r="203" spans="2:65" s="13" customFormat="1" ht="11.25">
      <c r="B203" s="152"/>
      <c r="D203" s="146" t="s">
        <v>161</v>
      </c>
      <c r="E203" s="153" t="s">
        <v>19</v>
      </c>
      <c r="F203" s="154" t="s">
        <v>273</v>
      </c>
      <c r="H203" s="155">
        <v>1.696</v>
      </c>
      <c r="I203" s="156"/>
      <c r="L203" s="152"/>
      <c r="M203" s="157"/>
      <c r="T203" s="158"/>
      <c r="AT203" s="153" t="s">
        <v>161</v>
      </c>
      <c r="AU203" s="153" t="s">
        <v>78</v>
      </c>
      <c r="AV203" s="13" t="s">
        <v>78</v>
      </c>
      <c r="AW203" s="13" t="s">
        <v>31</v>
      </c>
      <c r="AX203" s="13" t="s">
        <v>69</v>
      </c>
      <c r="AY203" s="153" t="s">
        <v>151</v>
      </c>
    </row>
    <row r="204" spans="2:65" s="14" customFormat="1" ht="11.25">
      <c r="B204" s="159"/>
      <c r="D204" s="146" t="s">
        <v>161</v>
      </c>
      <c r="E204" s="160" t="s">
        <v>19</v>
      </c>
      <c r="F204" s="161" t="s">
        <v>165</v>
      </c>
      <c r="H204" s="162">
        <v>1.696</v>
      </c>
      <c r="I204" s="163"/>
      <c r="L204" s="159"/>
      <c r="M204" s="164"/>
      <c r="T204" s="165"/>
      <c r="AT204" s="160" t="s">
        <v>161</v>
      </c>
      <c r="AU204" s="160" t="s">
        <v>78</v>
      </c>
      <c r="AV204" s="14" t="s">
        <v>84</v>
      </c>
      <c r="AW204" s="14" t="s">
        <v>31</v>
      </c>
      <c r="AX204" s="14" t="s">
        <v>74</v>
      </c>
      <c r="AY204" s="160" t="s">
        <v>151</v>
      </c>
    </row>
    <row r="205" spans="2:65" s="1" customFormat="1" ht="24.2" customHeight="1">
      <c r="B205" s="33"/>
      <c r="C205" s="128" t="s">
        <v>274</v>
      </c>
      <c r="D205" s="128" t="s">
        <v>153</v>
      </c>
      <c r="E205" s="129" t="s">
        <v>275</v>
      </c>
      <c r="F205" s="130" t="s">
        <v>276</v>
      </c>
      <c r="G205" s="131" t="s">
        <v>172</v>
      </c>
      <c r="H205" s="132">
        <v>184.119</v>
      </c>
      <c r="I205" s="133"/>
      <c r="J205" s="134">
        <f>ROUND(I205*H205,2)</f>
        <v>0</v>
      </c>
      <c r="K205" s="130" t="s">
        <v>157</v>
      </c>
      <c r="L205" s="33"/>
      <c r="M205" s="135" t="s">
        <v>19</v>
      </c>
      <c r="N205" s="136" t="s">
        <v>40</v>
      </c>
      <c r="P205" s="137">
        <f>O205*H205</f>
        <v>0</v>
      </c>
      <c r="Q205" s="137">
        <v>2.5018699999999998</v>
      </c>
      <c r="R205" s="137">
        <f>Q205*H205</f>
        <v>460.64180252999995</v>
      </c>
      <c r="S205" s="137">
        <v>0</v>
      </c>
      <c r="T205" s="138">
        <f>S205*H205</f>
        <v>0</v>
      </c>
      <c r="AR205" s="139" t="s">
        <v>84</v>
      </c>
      <c r="AT205" s="139" t="s">
        <v>153</v>
      </c>
      <c r="AU205" s="139" t="s">
        <v>78</v>
      </c>
      <c r="AY205" s="18" t="s">
        <v>151</v>
      </c>
      <c r="BE205" s="140">
        <f>IF(N205="základní",J205,0)</f>
        <v>0</v>
      </c>
      <c r="BF205" s="140">
        <f>IF(N205="snížená",J205,0)</f>
        <v>0</v>
      </c>
      <c r="BG205" s="140">
        <f>IF(N205="zákl. přenesená",J205,0)</f>
        <v>0</v>
      </c>
      <c r="BH205" s="140">
        <f>IF(N205="sníž. přenesená",J205,0)</f>
        <v>0</v>
      </c>
      <c r="BI205" s="140">
        <f>IF(N205="nulová",J205,0)</f>
        <v>0</v>
      </c>
      <c r="BJ205" s="18" t="s">
        <v>74</v>
      </c>
      <c r="BK205" s="140">
        <f>ROUND(I205*H205,2)</f>
        <v>0</v>
      </c>
      <c r="BL205" s="18" t="s">
        <v>84</v>
      </c>
      <c r="BM205" s="139" t="s">
        <v>277</v>
      </c>
    </row>
    <row r="206" spans="2:65" s="1" customFormat="1" ht="11.25">
      <c r="B206" s="33"/>
      <c r="D206" s="141" t="s">
        <v>159</v>
      </c>
      <c r="F206" s="142" t="s">
        <v>278</v>
      </c>
      <c r="I206" s="143"/>
      <c r="L206" s="33"/>
      <c r="M206" s="144"/>
      <c r="T206" s="54"/>
      <c r="AT206" s="18" t="s">
        <v>159</v>
      </c>
      <c r="AU206" s="18" t="s">
        <v>78</v>
      </c>
    </row>
    <row r="207" spans="2:65" s="12" customFormat="1" ht="11.25">
      <c r="B207" s="145"/>
      <c r="D207" s="146" t="s">
        <v>161</v>
      </c>
      <c r="E207" s="147" t="s">
        <v>19</v>
      </c>
      <c r="F207" s="148" t="s">
        <v>162</v>
      </c>
      <c r="H207" s="147" t="s">
        <v>19</v>
      </c>
      <c r="I207" s="149"/>
      <c r="L207" s="145"/>
      <c r="M207" s="150"/>
      <c r="T207" s="151"/>
      <c r="AT207" s="147" t="s">
        <v>161</v>
      </c>
      <c r="AU207" s="147" t="s">
        <v>78</v>
      </c>
      <c r="AV207" s="12" t="s">
        <v>74</v>
      </c>
      <c r="AW207" s="12" t="s">
        <v>31</v>
      </c>
      <c r="AX207" s="12" t="s">
        <v>69</v>
      </c>
      <c r="AY207" s="147" t="s">
        <v>151</v>
      </c>
    </row>
    <row r="208" spans="2:65" s="12" customFormat="1" ht="11.25">
      <c r="B208" s="145"/>
      <c r="D208" s="146" t="s">
        <v>161</v>
      </c>
      <c r="E208" s="147" t="s">
        <v>19</v>
      </c>
      <c r="F208" s="148" t="s">
        <v>279</v>
      </c>
      <c r="H208" s="147" t="s">
        <v>19</v>
      </c>
      <c r="I208" s="149"/>
      <c r="L208" s="145"/>
      <c r="M208" s="150"/>
      <c r="T208" s="151"/>
      <c r="AT208" s="147" t="s">
        <v>161</v>
      </c>
      <c r="AU208" s="147" t="s">
        <v>78</v>
      </c>
      <c r="AV208" s="12" t="s">
        <v>74</v>
      </c>
      <c r="AW208" s="12" t="s">
        <v>31</v>
      </c>
      <c r="AX208" s="12" t="s">
        <v>69</v>
      </c>
      <c r="AY208" s="147" t="s">
        <v>151</v>
      </c>
    </row>
    <row r="209" spans="2:51" s="12" customFormat="1" ht="11.25">
      <c r="B209" s="145"/>
      <c r="D209" s="146" t="s">
        <v>161</v>
      </c>
      <c r="E209" s="147" t="s">
        <v>19</v>
      </c>
      <c r="F209" s="148" t="s">
        <v>280</v>
      </c>
      <c r="H209" s="147" t="s">
        <v>19</v>
      </c>
      <c r="I209" s="149"/>
      <c r="L209" s="145"/>
      <c r="M209" s="150"/>
      <c r="T209" s="151"/>
      <c r="AT209" s="147" t="s">
        <v>161</v>
      </c>
      <c r="AU209" s="147" t="s">
        <v>78</v>
      </c>
      <c r="AV209" s="12" t="s">
        <v>74</v>
      </c>
      <c r="AW209" s="12" t="s">
        <v>31</v>
      </c>
      <c r="AX209" s="12" t="s">
        <v>69</v>
      </c>
      <c r="AY209" s="147" t="s">
        <v>151</v>
      </c>
    </row>
    <row r="210" spans="2:51" s="13" customFormat="1" ht="11.25">
      <c r="B210" s="152"/>
      <c r="D210" s="146" t="s">
        <v>161</v>
      </c>
      <c r="E210" s="153" t="s">
        <v>19</v>
      </c>
      <c r="F210" s="154" t="s">
        <v>281</v>
      </c>
      <c r="H210" s="155">
        <v>5.4020000000000001</v>
      </c>
      <c r="I210" s="156"/>
      <c r="L210" s="152"/>
      <c r="M210" s="157"/>
      <c r="T210" s="158"/>
      <c r="AT210" s="153" t="s">
        <v>161</v>
      </c>
      <c r="AU210" s="153" t="s">
        <v>78</v>
      </c>
      <c r="AV210" s="13" t="s">
        <v>78</v>
      </c>
      <c r="AW210" s="13" t="s">
        <v>31</v>
      </c>
      <c r="AX210" s="13" t="s">
        <v>69</v>
      </c>
      <c r="AY210" s="153" t="s">
        <v>151</v>
      </c>
    </row>
    <row r="211" spans="2:51" s="12" customFormat="1" ht="11.25">
      <c r="B211" s="145"/>
      <c r="D211" s="146" t="s">
        <v>161</v>
      </c>
      <c r="E211" s="147" t="s">
        <v>19</v>
      </c>
      <c r="F211" s="148" t="s">
        <v>282</v>
      </c>
      <c r="H211" s="147" t="s">
        <v>19</v>
      </c>
      <c r="I211" s="149"/>
      <c r="L211" s="145"/>
      <c r="M211" s="150"/>
      <c r="T211" s="151"/>
      <c r="AT211" s="147" t="s">
        <v>161</v>
      </c>
      <c r="AU211" s="147" t="s">
        <v>78</v>
      </c>
      <c r="AV211" s="12" t="s">
        <v>74</v>
      </c>
      <c r="AW211" s="12" t="s">
        <v>31</v>
      </c>
      <c r="AX211" s="12" t="s">
        <v>69</v>
      </c>
      <c r="AY211" s="147" t="s">
        <v>151</v>
      </c>
    </row>
    <row r="212" spans="2:51" s="13" customFormat="1" ht="11.25">
      <c r="B212" s="152"/>
      <c r="D212" s="146" t="s">
        <v>161</v>
      </c>
      <c r="E212" s="153" t="s">
        <v>19</v>
      </c>
      <c r="F212" s="154" t="s">
        <v>283</v>
      </c>
      <c r="H212" s="155">
        <v>7.4329999999999998</v>
      </c>
      <c r="I212" s="156"/>
      <c r="L212" s="152"/>
      <c r="M212" s="157"/>
      <c r="T212" s="158"/>
      <c r="AT212" s="153" t="s">
        <v>161</v>
      </c>
      <c r="AU212" s="153" t="s">
        <v>78</v>
      </c>
      <c r="AV212" s="13" t="s">
        <v>78</v>
      </c>
      <c r="AW212" s="13" t="s">
        <v>31</v>
      </c>
      <c r="AX212" s="13" t="s">
        <v>69</v>
      </c>
      <c r="AY212" s="153" t="s">
        <v>151</v>
      </c>
    </row>
    <row r="213" spans="2:51" s="12" customFormat="1" ht="11.25">
      <c r="B213" s="145"/>
      <c r="D213" s="146" t="s">
        <v>161</v>
      </c>
      <c r="E213" s="147" t="s">
        <v>19</v>
      </c>
      <c r="F213" s="148" t="s">
        <v>284</v>
      </c>
      <c r="H213" s="147" t="s">
        <v>19</v>
      </c>
      <c r="I213" s="149"/>
      <c r="L213" s="145"/>
      <c r="M213" s="150"/>
      <c r="T213" s="151"/>
      <c r="AT213" s="147" t="s">
        <v>161</v>
      </c>
      <c r="AU213" s="147" t="s">
        <v>78</v>
      </c>
      <c r="AV213" s="12" t="s">
        <v>74</v>
      </c>
      <c r="AW213" s="12" t="s">
        <v>31</v>
      </c>
      <c r="AX213" s="12" t="s">
        <v>69</v>
      </c>
      <c r="AY213" s="147" t="s">
        <v>151</v>
      </c>
    </row>
    <row r="214" spans="2:51" s="13" customFormat="1" ht="11.25">
      <c r="B214" s="152"/>
      <c r="D214" s="146" t="s">
        <v>161</v>
      </c>
      <c r="E214" s="153" t="s">
        <v>19</v>
      </c>
      <c r="F214" s="154" t="s">
        <v>285</v>
      </c>
      <c r="H214" s="155">
        <v>5.4020000000000001</v>
      </c>
      <c r="I214" s="156"/>
      <c r="L214" s="152"/>
      <c r="M214" s="157"/>
      <c r="T214" s="158"/>
      <c r="AT214" s="153" t="s">
        <v>161</v>
      </c>
      <c r="AU214" s="153" t="s">
        <v>78</v>
      </c>
      <c r="AV214" s="13" t="s">
        <v>78</v>
      </c>
      <c r="AW214" s="13" t="s">
        <v>31</v>
      </c>
      <c r="AX214" s="13" t="s">
        <v>69</v>
      </c>
      <c r="AY214" s="153" t="s">
        <v>151</v>
      </c>
    </row>
    <row r="215" spans="2:51" s="12" customFormat="1" ht="11.25">
      <c r="B215" s="145"/>
      <c r="D215" s="146" t="s">
        <v>161</v>
      </c>
      <c r="E215" s="147" t="s">
        <v>19</v>
      </c>
      <c r="F215" s="148" t="s">
        <v>286</v>
      </c>
      <c r="H215" s="147" t="s">
        <v>19</v>
      </c>
      <c r="I215" s="149"/>
      <c r="L215" s="145"/>
      <c r="M215" s="150"/>
      <c r="T215" s="151"/>
      <c r="AT215" s="147" t="s">
        <v>161</v>
      </c>
      <c r="AU215" s="147" t="s">
        <v>78</v>
      </c>
      <c r="AV215" s="12" t="s">
        <v>74</v>
      </c>
      <c r="AW215" s="12" t="s">
        <v>31</v>
      </c>
      <c r="AX215" s="12" t="s">
        <v>69</v>
      </c>
      <c r="AY215" s="147" t="s">
        <v>151</v>
      </c>
    </row>
    <row r="216" spans="2:51" s="13" customFormat="1" ht="11.25">
      <c r="B216" s="152"/>
      <c r="D216" s="146" t="s">
        <v>161</v>
      </c>
      <c r="E216" s="153" t="s">
        <v>19</v>
      </c>
      <c r="F216" s="154" t="s">
        <v>287</v>
      </c>
      <c r="H216" s="155">
        <v>5.718</v>
      </c>
      <c r="I216" s="156"/>
      <c r="L216" s="152"/>
      <c r="M216" s="157"/>
      <c r="T216" s="158"/>
      <c r="AT216" s="153" t="s">
        <v>161</v>
      </c>
      <c r="AU216" s="153" t="s">
        <v>78</v>
      </c>
      <c r="AV216" s="13" t="s">
        <v>78</v>
      </c>
      <c r="AW216" s="13" t="s">
        <v>31</v>
      </c>
      <c r="AX216" s="13" t="s">
        <v>69</v>
      </c>
      <c r="AY216" s="153" t="s">
        <v>151</v>
      </c>
    </row>
    <row r="217" spans="2:51" s="12" customFormat="1" ht="11.25">
      <c r="B217" s="145"/>
      <c r="D217" s="146" t="s">
        <v>161</v>
      </c>
      <c r="E217" s="147" t="s">
        <v>19</v>
      </c>
      <c r="F217" s="148" t="s">
        <v>288</v>
      </c>
      <c r="H217" s="147" t="s">
        <v>19</v>
      </c>
      <c r="I217" s="149"/>
      <c r="L217" s="145"/>
      <c r="M217" s="150"/>
      <c r="T217" s="151"/>
      <c r="AT217" s="147" t="s">
        <v>161</v>
      </c>
      <c r="AU217" s="147" t="s">
        <v>78</v>
      </c>
      <c r="AV217" s="12" t="s">
        <v>74</v>
      </c>
      <c r="AW217" s="12" t="s">
        <v>31</v>
      </c>
      <c r="AX217" s="12" t="s">
        <v>69</v>
      </c>
      <c r="AY217" s="147" t="s">
        <v>151</v>
      </c>
    </row>
    <row r="218" spans="2:51" s="13" customFormat="1" ht="11.25">
      <c r="B218" s="152"/>
      <c r="D218" s="146" t="s">
        <v>161</v>
      </c>
      <c r="E218" s="153" t="s">
        <v>19</v>
      </c>
      <c r="F218" s="154" t="s">
        <v>289</v>
      </c>
      <c r="H218" s="155">
        <v>16.663</v>
      </c>
      <c r="I218" s="156"/>
      <c r="L218" s="152"/>
      <c r="M218" s="157"/>
      <c r="T218" s="158"/>
      <c r="AT218" s="153" t="s">
        <v>161</v>
      </c>
      <c r="AU218" s="153" t="s">
        <v>78</v>
      </c>
      <c r="AV218" s="13" t="s">
        <v>78</v>
      </c>
      <c r="AW218" s="13" t="s">
        <v>31</v>
      </c>
      <c r="AX218" s="13" t="s">
        <v>69</v>
      </c>
      <c r="AY218" s="153" t="s">
        <v>151</v>
      </c>
    </row>
    <row r="219" spans="2:51" s="12" customFormat="1" ht="11.25">
      <c r="B219" s="145"/>
      <c r="D219" s="146" t="s">
        <v>161</v>
      </c>
      <c r="E219" s="147" t="s">
        <v>19</v>
      </c>
      <c r="F219" s="148" t="s">
        <v>290</v>
      </c>
      <c r="H219" s="147" t="s">
        <v>19</v>
      </c>
      <c r="I219" s="149"/>
      <c r="L219" s="145"/>
      <c r="M219" s="150"/>
      <c r="T219" s="151"/>
      <c r="AT219" s="147" t="s">
        <v>161</v>
      </c>
      <c r="AU219" s="147" t="s">
        <v>78</v>
      </c>
      <c r="AV219" s="12" t="s">
        <v>74</v>
      </c>
      <c r="AW219" s="12" t="s">
        <v>31</v>
      </c>
      <c r="AX219" s="12" t="s">
        <v>69</v>
      </c>
      <c r="AY219" s="147" t="s">
        <v>151</v>
      </c>
    </row>
    <row r="220" spans="2:51" s="13" customFormat="1" ht="11.25">
      <c r="B220" s="152"/>
      <c r="D220" s="146" t="s">
        <v>161</v>
      </c>
      <c r="E220" s="153" t="s">
        <v>19</v>
      </c>
      <c r="F220" s="154" t="s">
        <v>291</v>
      </c>
      <c r="H220" s="155">
        <v>15.973000000000001</v>
      </c>
      <c r="I220" s="156"/>
      <c r="L220" s="152"/>
      <c r="M220" s="157"/>
      <c r="T220" s="158"/>
      <c r="AT220" s="153" t="s">
        <v>161</v>
      </c>
      <c r="AU220" s="153" t="s">
        <v>78</v>
      </c>
      <c r="AV220" s="13" t="s">
        <v>78</v>
      </c>
      <c r="AW220" s="13" t="s">
        <v>31</v>
      </c>
      <c r="AX220" s="13" t="s">
        <v>69</v>
      </c>
      <c r="AY220" s="153" t="s">
        <v>151</v>
      </c>
    </row>
    <row r="221" spans="2:51" s="12" customFormat="1" ht="11.25">
      <c r="B221" s="145"/>
      <c r="D221" s="146" t="s">
        <v>161</v>
      </c>
      <c r="E221" s="147" t="s">
        <v>19</v>
      </c>
      <c r="F221" s="148" t="s">
        <v>292</v>
      </c>
      <c r="H221" s="147" t="s">
        <v>19</v>
      </c>
      <c r="I221" s="149"/>
      <c r="L221" s="145"/>
      <c r="M221" s="150"/>
      <c r="T221" s="151"/>
      <c r="AT221" s="147" t="s">
        <v>161</v>
      </c>
      <c r="AU221" s="147" t="s">
        <v>78</v>
      </c>
      <c r="AV221" s="12" t="s">
        <v>74</v>
      </c>
      <c r="AW221" s="12" t="s">
        <v>31</v>
      </c>
      <c r="AX221" s="12" t="s">
        <v>69</v>
      </c>
      <c r="AY221" s="147" t="s">
        <v>151</v>
      </c>
    </row>
    <row r="222" spans="2:51" s="13" customFormat="1" ht="11.25">
      <c r="B222" s="152"/>
      <c r="D222" s="146" t="s">
        <v>161</v>
      </c>
      <c r="E222" s="153" t="s">
        <v>19</v>
      </c>
      <c r="F222" s="154" t="s">
        <v>293</v>
      </c>
      <c r="H222" s="155">
        <v>5.47</v>
      </c>
      <c r="I222" s="156"/>
      <c r="L222" s="152"/>
      <c r="M222" s="157"/>
      <c r="T222" s="158"/>
      <c r="AT222" s="153" t="s">
        <v>161</v>
      </c>
      <c r="AU222" s="153" t="s">
        <v>78</v>
      </c>
      <c r="AV222" s="13" t="s">
        <v>78</v>
      </c>
      <c r="AW222" s="13" t="s">
        <v>31</v>
      </c>
      <c r="AX222" s="13" t="s">
        <v>69</v>
      </c>
      <c r="AY222" s="153" t="s">
        <v>151</v>
      </c>
    </row>
    <row r="223" spans="2:51" s="12" customFormat="1" ht="11.25">
      <c r="B223" s="145"/>
      <c r="D223" s="146" t="s">
        <v>161</v>
      </c>
      <c r="E223" s="147" t="s">
        <v>19</v>
      </c>
      <c r="F223" s="148" t="s">
        <v>294</v>
      </c>
      <c r="H223" s="147" t="s">
        <v>19</v>
      </c>
      <c r="I223" s="149"/>
      <c r="L223" s="145"/>
      <c r="M223" s="150"/>
      <c r="T223" s="151"/>
      <c r="AT223" s="147" t="s">
        <v>161</v>
      </c>
      <c r="AU223" s="147" t="s">
        <v>78</v>
      </c>
      <c r="AV223" s="12" t="s">
        <v>74</v>
      </c>
      <c r="AW223" s="12" t="s">
        <v>31</v>
      </c>
      <c r="AX223" s="12" t="s">
        <v>69</v>
      </c>
      <c r="AY223" s="147" t="s">
        <v>151</v>
      </c>
    </row>
    <row r="224" spans="2:51" s="13" customFormat="1" ht="11.25">
      <c r="B224" s="152"/>
      <c r="D224" s="146" t="s">
        <v>161</v>
      </c>
      <c r="E224" s="153" t="s">
        <v>19</v>
      </c>
      <c r="F224" s="154" t="s">
        <v>295</v>
      </c>
      <c r="H224" s="155">
        <v>5.194</v>
      </c>
      <c r="I224" s="156"/>
      <c r="L224" s="152"/>
      <c r="M224" s="157"/>
      <c r="T224" s="158"/>
      <c r="AT224" s="153" t="s">
        <v>161</v>
      </c>
      <c r="AU224" s="153" t="s">
        <v>78</v>
      </c>
      <c r="AV224" s="13" t="s">
        <v>78</v>
      </c>
      <c r="AW224" s="13" t="s">
        <v>31</v>
      </c>
      <c r="AX224" s="13" t="s">
        <v>69</v>
      </c>
      <c r="AY224" s="153" t="s">
        <v>151</v>
      </c>
    </row>
    <row r="225" spans="2:51" s="12" customFormat="1" ht="11.25">
      <c r="B225" s="145"/>
      <c r="D225" s="146" t="s">
        <v>161</v>
      </c>
      <c r="E225" s="147" t="s">
        <v>19</v>
      </c>
      <c r="F225" s="148" t="s">
        <v>296</v>
      </c>
      <c r="H225" s="147" t="s">
        <v>19</v>
      </c>
      <c r="I225" s="149"/>
      <c r="L225" s="145"/>
      <c r="M225" s="150"/>
      <c r="T225" s="151"/>
      <c r="AT225" s="147" t="s">
        <v>161</v>
      </c>
      <c r="AU225" s="147" t="s">
        <v>78</v>
      </c>
      <c r="AV225" s="12" t="s">
        <v>74</v>
      </c>
      <c r="AW225" s="12" t="s">
        <v>31</v>
      </c>
      <c r="AX225" s="12" t="s">
        <v>69</v>
      </c>
      <c r="AY225" s="147" t="s">
        <v>151</v>
      </c>
    </row>
    <row r="226" spans="2:51" s="13" customFormat="1" ht="11.25">
      <c r="B226" s="152"/>
      <c r="D226" s="146" t="s">
        <v>161</v>
      </c>
      <c r="E226" s="153" t="s">
        <v>19</v>
      </c>
      <c r="F226" s="154" t="s">
        <v>297</v>
      </c>
      <c r="H226" s="155">
        <v>15.497</v>
      </c>
      <c r="I226" s="156"/>
      <c r="L226" s="152"/>
      <c r="M226" s="157"/>
      <c r="T226" s="158"/>
      <c r="AT226" s="153" t="s">
        <v>161</v>
      </c>
      <c r="AU226" s="153" t="s">
        <v>78</v>
      </c>
      <c r="AV226" s="13" t="s">
        <v>78</v>
      </c>
      <c r="AW226" s="13" t="s">
        <v>31</v>
      </c>
      <c r="AX226" s="13" t="s">
        <v>69</v>
      </c>
      <c r="AY226" s="153" t="s">
        <v>151</v>
      </c>
    </row>
    <row r="227" spans="2:51" s="12" customFormat="1" ht="11.25">
      <c r="B227" s="145"/>
      <c r="D227" s="146" t="s">
        <v>161</v>
      </c>
      <c r="E227" s="147" t="s">
        <v>19</v>
      </c>
      <c r="F227" s="148" t="s">
        <v>298</v>
      </c>
      <c r="H227" s="147" t="s">
        <v>19</v>
      </c>
      <c r="I227" s="149"/>
      <c r="L227" s="145"/>
      <c r="M227" s="150"/>
      <c r="T227" s="151"/>
      <c r="AT227" s="147" t="s">
        <v>161</v>
      </c>
      <c r="AU227" s="147" t="s">
        <v>78</v>
      </c>
      <c r="AV227" s="12" t="s">
        <v>74</v>
      </c>
      <c r="AW227" s="12" t="s">
        <v>31</v>
      </c>
      <c r="AX227" s="12" t="s">
        <v>69</v>
      </c>
      <c r="AY227" s="147" t="s">
        <v>151</v>
      </c>
    </row>
    <row r="228" spans="2:51" s="13" customFormat="1" ht="11.25">
      <c r="B228" s="152"/>
      <c r="D228" s="146" t="s">
        <v>161</v>
      </c>
      <c r="E228" s="153" t="s">
        <v>19</v>
      </c>
      <c r="F228" s="154" t="s">
        <v>299</v>
      </c>
      <c r="H228" s="155">
        <v>15</v>
      </c>
      <c r="I228" s="156"/>
      <c r="L228" s="152"/>
      <c r="M228" s="157"/>
      <c r="T228" s="158"/>
      <c r="AT228" s="153" t="s">
        <v>161</v>
      </c>
      <c r="AU228" s="153" t="s">
        <v>78</v>
      </c>
      <c r="AV228" s="13" t="s">
        <v>78</v>
      </c>
      <c r="AW228" s="13" t="s">
        <v>31</v>
      </c>
      <c r="AX228" s="13" t="s">
        <v>69</v>
      </c>
      <c r="AY228" s="153" t="s">
        <v>151</v>
      </c>
    </row>
    <row r="229" spans="2:51" s="12" customFormat="1" ht="11.25">
      <c r="B229" s="145"/>
      <c r="D229" s="146" t="s">
        <v>161</v>
      </c>
      <c r="E229" s="147" t="s">
        <v>19</v>
      </c>
      <c r="F229" s="148" t="s">
        <v>300</v>
      </c>
      <c r="H229" s="147" t="s">
        <v>19</v>
      </c>
      <c r="I229" s="149"/>
      <c r="L229" s="145"/>
      <c r="M229" s="150"/>
      <c r="T229" s="151"/>
      <c r="AT229" s="147" t="s">
        <v>161</v>
      </c>
      <c r="AU229" s="147" t="s">
        <v>78</v>
      </c>
      <c r="AV229" s="12" t="s">
        <v>74</v>
      </c>
      <c r="AW229" s="12" t="s">
        <v>31</v>
      </c>
      <c r="AX229" s="12" t="s">
        <v>69</v>
      </c>
      <c r="AY229" s="147" t="s">
        <v>151</v>
      </c>
    </row>
    <row r="230" spans="2:51" s="13" customFormat="1" ht="11.25">
      <c r="B230" s="152"/>
      <c r="D230" s="146" t="s">
        <v>161</v>
      </c>
      <c r="E230" s="153" t="s">
        <v>19</v>
      </c>
      <c r="F230" s="154" t="s">
        <v>301</v>
      </c>
      <c r="H230" s="155">
        <v>16.782</v>
      </c>
      <c r="I230" s="156"/>
      <c r="L230" s="152"/>
      <c r="M230" s="157"/>
      <c r="T230" s="158"/>
      <c r="AT230" s="153" t="s">
        <v>161</v>
      </c>
      <c r="AU230" s="153" t="s">
        <v>78</v>
      </c>
      <c r="AV230" s="13" t="s">
        <v>78</v>
      </c>
      <c r="AW230" s="13" t="s">
        <v>31</v>
      </c>
      <c r="AX230" s="13" t="s">
        <v>69</v>
      </c>
      <c r="AY230" s="153" t="s">
        <v>151</v>
      </c>
    </row>
    <row r="231" spans="2:51" s="12" customFormat="1" ht="11.25">
      <c r="B231" s="145"/>
      <c r="D231" s="146" t="s">
        <v>161</v>
      </c>
      <c r="E231" s="147" t="s">
        <v>19</v>
      </c>
      <c r="F231" s="148" t="s">
        <v>302</v>
      </c>
      <c r="H231" s="147" t="s">
        <v>19</v>
      </c>
      <c r="I231" s="149"/>
      <c r="L231" s="145"/>
      <c r="M231" s="150"/>
      <c r="T231" s="151"/>
      <c r="AT231" s="147" t="s">
        <v>161</v>
      </c>
      <c r="AU231" s="147" t="s">
        <v>78</v>
      </c>
      <c r="AV231" s="12" t="s">
        <v>74</v>
      </c>
      <c r="AW231" s="12" t="s">
        <v>31</v>
      </c>
      <c r="AX231" s="12" t="s">
        <v>69</v>
      </c>
      <c r="AY231" s="147" t="s">
        <v>151</v>
      </c>
    </row>
    <row r="232" spans="2:51" s="13" customFormat="1" ht="11.25">
      <c r="B232" s="152"/>
      <c r="D232" s="146" t="s">
        <v>161</v>
      </c>
      <c r="E232" s="153" t="s">
        <v>19</v>
      </c>
      <c r="F232" s="154" t="s">
        <v>303</v>
      </c>
      <c r="H232" s="155">
        <v>7.8849999999999998</v>
      </c>
      <c r="I232" s="156"/>
      <c r="L232" s="152"/>
      <c r="M232" s="157"/>
      <c r="T232" s="158"/>
      <c r="AT232" s="153" t="s">
        <v>161</v>
      </c>
      <c r="AU232" s="153" t="s">
        <v>78</v>
      </c>
      <c r="AV232" s="13" t="s">
        <v>78</v>
      </c>
      <c r="AW232" s="13" t="s">
        <v>31</v>
      </c>
      <c r="AX232" s="13" t="s">
        <v>69</v>
      </c>
      <c r="AY232" s="153" t="s">
        <v>151</v>
      </c>
    </row>
    <row r="233" spans="2:51" s="12" customFormat="1" ht="11.25">
      <c r="B233" s="145"/>
      <c r="D233" s="146" t="s">
        <v>161</v>
      </c>
      <c r="E233" s="147" t="s">
        <v>19</v>
      </c>
      <c r="F233" s="148" t="s">
        <v>304</v>
      </c>
      <c r="H233" s="147" t="s">
        <v>19</v>
      </c>
      <c r="I233" s="149"/>
      <c r="L233" s="145"/>
      <c r="M233" s="150"/>
      <c r="T233" s="151"/>
      <c r="AT233" s="147" t="s">
        <v>161</v>
      </c>
      <c r="AU233" s="147" t="s">
        <v>78</v>
      </c>
      <c r="AV233" s="12" t="s">
        <v>74</v>
      </c>
      <c r="AW233" s="12" t="s">
        <v>31</v>
      </c>
      <c r="AX233" s="12" t="s">
        <v>69</v>
      </c>
      <c r="AY233" s="147" t="s">
        <v>151</v>
      </c>
    </row>
    <row r="234" spans="2:51" s="13" customFormat="1" ht="11.25">
      <c r="B234" s="152"/>
      <c r="D234" s="146" t="s">
        <v>161</v>
      </c>
      <c r="E234" s="153" t="s">
        <v>19</v>
      </c>
      <c r="F234" s="154" t="s">
        <v>305</v>
      </c>
      <c r="H234" s="155">
        <v>6.6529999999999996</v>
      </c>
      <c r="I234" s="156"/>
      <c r="L234" s="152"/>
      <c r="M234" s="157"/>
      <c r="T234" s="158"/>
      <c r="AT234" s="153" t="s">
        <v>161</v>
      </c>
      <c r="AU234" s="153" t="s">
        <v>78</v>
      </c>
      <c r="AV234" s="13" t="s">
        <v>78</v>
      </c>
      <c r="AW234" s="13" t="s">
        <v>31</v>
      </c>
      <c r="AX234" s="13" t="s">
        <v>69</v>
      </c>
      <c r="AY234" s="153" t="s">
        <v>151</v>
      </c>
    </row>
    <row r="235" spans="2:51" s="12" customFormat="1" ht="11.25">
      <c r="B235" s="145"/>
      <c r="D235" s="146" t="s">
        <v>161</v>
      </c>
      <c r="E235" s="147" t="s">
        <v>19</v>
      </c>
      <c r="F235" s="148" t="s">
        <v>306</v>
      </c>
      <c r="H235" s="147" t="s">
        <v>19</v>
      </c>
      <c r="I235" s="149"/>
      <c r="L235" s="145"/>
      <c r="M235" s="150"/>
      <c r="T235" s="151"/>
      <c r="AT235" s="147" t="s">
        <v>161</v>
      </c>
      <c r="AU235" s="147" t="s">
        <v>78</v>
      </c>
      <c r="AV235" s="12" t="s">
        <v>74</v>
      </c>
      <c r="AW235" s="12" t="s">
        <v>31</v>
      </c>
      <c r="AX235" s="12" t="s">
        <v>69</v>
      </c>
      <c r="AY235" s="147" t="s">
        <v>151</v>
      </c>
    </row>
    <row r="236" spans="2:51" s="13" customFormat="1" ht="11.25">
      <c r="B236" s="152"/>
      <c r="D236" s="146" t="s">
        <v>161</v>
      </c>
      <c r="E236" s="153" t="s">
        <v>19</v>
      </c>
      <c r="F236" s="154" t="s">
        <v>307</v>
      </c>
      <c r="H236" s="155">
        <v>7.7050000000000001</v>
      </c>
      <c r="I236" s="156"/>
      <c r="L236" s="152"/>
      <c r="M236" s="157"/>
      <c r="T236" s="158"/>
      <c r="AT236" s="153" t="s">
        <v>161</v>
      </c>
      <c r="AU236" s="153" t="s">
        <v>78</v>
      </c>
      <c r="AV236" s="13" t="s">
        <v>78</v>
      </c>
      <c r="AW236" s="13" t="s">
        <v>31</v>
      </c>
      <c r="AX236" s="13" t="s">
        <v>69</v>
      </c>
      <c r="AY236" s="153" t="s">
        <v>151</v>
      </c>
    </row>
    <row r="237" spans="2:51" s="12" customFormat="1" ht="11.25">
      <c r="B237" s="145"/>
      <c r="D237" s="146" t="s">
        <v>161</v>
      </c>
      <c r="E237" s="147" t="s">
        <v>19</v>
      </c>
      <c r="F237" s="148" t="s">
        <v>308</v>
      </c>
      <c r="H237" s="147" t="s">
        <v>19</v>
      </c>
      <c r="I237" s="149"/>
      <c r="L237" s="145"/>
      <c r="M237" s="150"/>
      <c r="T237" s="151"/>
      <c r="AT237" s="147" t="s">
        <v>161</v>
      </c>
      <c r="AU237" s="147" t="s">
        <v>78</v>
      </c>
      <c r="AV237" s="12" t="s">
        <v>74</v>
      </c>
      <c r="AW237" s="12" t="s">
        <v>31</v>
      </c>
      <c r="AX237" s="12" t="s">
        <v>69</v>
      </c>
      <c r="AY237" s="147" t="s">
        <v>151</v>
      </c>
    </row>
    <row r="238" spans="2:51" s="13" customFormat="1" ht="11.25">
      <c r="B238" s="152"/>
      <c r="D238" s="146" t="s">
        <v>161</v>
      </c>
      <c r="E238" s="153" t="s">
        <v>19</v>
      </c>
      <c r="F238" s="154" t="s">
        <v>309</v>
      </c>
      <c r="H238" s="155">
        <v>8.0670000000000002</v>
      </c>
      <c r="I238" s="156"/>
      <c r="L238" s="152"/>
      <c r="M238" s="157"/>
      <c r="T238" s="158"/>
      <c r="AT238" s="153" t="s">
        <v>161</v>
      </c>
      <c r="AU238" s="153" t="s">
        <v>78</v>
      </c>
      <c r="AV238" s="13" t="s">
        <v>78</v>
      </c>
      <c r="AW238" s="13" t="s">
        <v>31</v>
      </c>
      <c r="AX238" s="13" t="s">
        <v>69</v>
      </c>
      <c r="AY238" s="153" t="s">
        <v>151</v>
      </c>
    </row>
    <row r="239" spans="2:51" s="12" customFormat="1" ht="11.25">
      <c r="B239" s="145"/>
      <c r="D239" s="146" t="s">
        <v>161</v>
      </c>
      <c r="E239" s="147" t="s">
        <v>19</v>
      </c>
      <c r="F239" s="148" t="s">
        <v>310</v>
      </c>
      <c r="H239" s="147" t="s">
        <v>19</v>
      </c>
      <c r="I239" s="149"/>
      <c r="L239" s="145"/>
      <c r="M239" s="150"/>
      <c r="T239" s="151"/>
      <c r="AT239" s="147" t="s">
        <v>161</v>
      </c>
      <c r="AU239" s="147" t="s">
        <v>78</v>
      </c>
      <c r="AV239" s="12" t="s">
        <v>74</v>
      </c>
      <c r="AW239" s="12" t="s">
        <v>31</v>
      </c>
      <c r="AX239" s="12" t="s">
        <v>69</v>
      </c>
      <c r="AY239" s="147" t="s">
        <v>151</v>
      </c>
    </row>
    <row r="240" spans="2:51" s="13" customFormat="1" ht="11.25">
      <c r="B240" s="152"/>
      <c r="D240" s="146" t="s">
        <v>161</v>
      </c>
      <c r="E240" s="153" t="s">
        <v>19</v>
      </c>
      <c r="F240" s="154" t="s">
        <v>311</v>
      </c>
      <c r="H240" s="155">
        <v>6.3940000000000001</v>
      </c>
      <c r="I240" s="156"/>
      <c r="L240" s="152"/>
      <c r="M240" s="157"/>
      <c r="T240" s="158"/>
      <c r="AT240" s="153" t="s">
        <v>161</v>
      </c>
      <c r="AU240" s="153" t="s">
        <v>78</v>
      </c>
      <c r="AV240" s="13" t="s">
        <v>78</v>
      </c>
      <c r="AW240" s="13" t="s">
        <v>31</v>
      </c>
      <c r="AX240" s="13" t="s">
        <v>69</v>
      </c>
      <c r="AY240" s="153" t="s">
        <v>151</v>
      </c>
    </row>
    <row r="241" spans="2:65" s="12" customFormat="1" ht="11.25">
      <c r="B241" s="145"/>
      <c r="D241" s="146" t="s">
        <v>161</v>
      </c>
      <c r="E241" s="147" t="s">
        <v>19</v>
      </c>
      <c r="F241" s="148" t="s">
        <v>312</v>
      </c>
      <c r="H241" s="147" t="s">
        <v>19</v>
      </c>
      <c r="I241" s="149"/>
      <c r="L241" s="145"/>
      <c r="M241" s="150"/>
      <c r="T241" s="151"/>
      <c r="AT241" s="147" t="s">
        <v>161</v>
      </c>
      <c r="AU241" s="147" t="s">
        <v>78</v>
      </c>
      <c r="AV241" s="12" t="s">
        <v>74</v>
      </c>
      <c r="AW241" s="12" t="s">
        <v>31</v>
      </c>
      <c r="AX241" s="12" t="s">
        <v>69</v>
      </c>
      <c r="AY241" s="147" t="s">
        <v>151</v>
      </c>
    </row>
    <row r="242" spans="2:65" s="13" customFormat="1" ht="11.25">
      <c r="B242" s="152"/>
      <c r="D242" s="146" t="s">
        <v>161</v>
      </c>
      <c r="E242" s="153" t="s">
        <v>19</v>
      </c>
      <c r="F242" s="154" t="s">
        <v>313</v>
      </c>
      <c r="H242" s="155">
        <v>6.3940000000000001</v>
      </c>
      <c r="I242" s="156"/>
      <c r="L242" s="152"/>
      <c r="M242" s="157"/>
      <c r="T242" s="158"/>
      <c r="AT242" s="153" t="s">
        <v>161</v>
      </c>
      <c r="AU242" s="153" t="s">
        <v>78</v>
      </c>
      <c r="AV242" s="13" t="s">
        <v>78</v>
      </c>
      <c r="AW242" s="13" t="s">
        <v>31</v>
      </c>
      <c r="AX242" s="13" t="s">
        <v>69</v>
      </c>
      <c r="AY242" s="153" t="s">
        <v>151</v>
      </c>
    </row>
    <row r="243" spans="2:65" s="12" customFormat="1" ht="11.25">
      <c r="B243" s="145"/>
      <c r="D243" s="146" t="s">
        <v>161</v>
      </c>
      <c r="E243" s="147" t="s">
        <v>19</v>
      </c>
      <c r="F243" s="148" t="s">
        <v>314</v>
      </c>
      <c r="H243" s="147" t="s">
        <v>19</v>
      </c>
      <c r="I243" s="149"/>
      <c r="L243" s="145"/>
      <c r="M243" s="150"/>
      <c r="T243" s="151"/>
      <c r="AT243" s="147" t="s">
        <v>161</v>
      </c>
      <c r="AU243" s="147" t="s">
        <v>78</v>
      </c>
      <c r="AV243" s="12" t="s">
        <v>74</v>
      </c>
      <c r="AW243" s="12" t="s">
        <v>31</v>
      </c>
      <c r="AX243" s="12" t="s">
        <v>69</v>
      </c>
      <c r="AY243" s="147" t="s">
        <v>151</v>
      </c>
    </row>
    <row r="244" spans="2:65" s="13" customFormat="1" ht="11.25">
      <c r="B244" s="152"/>
      <c r="D244" s="146" t="s">
        <v>161</v>
      </c>
      <c r="E244" s="153" t="s">
        <v>19</v>
      </c>
      <c r="F244" s="154" t="s">
        <v>315</v>
      </c>
      <c r="H244" s="155">
        <v>10.41</v>
      </c>
      <c r="I244" s="156"/>
      <c r="L244" s="152"/>
      <c r="M244" s="157"/>
      <c r="T244" s="158"/>
      <c r="AT244" s="153" t="s">
        <v>161</v>
      </c>
      <c r="AU244" s="153" t="s">
        <v>78</v>
      </c>
      <c r="AV244" s="13" t="s">
        <v>78</v>
      </c>
      <c r="AW244" s="13" t="s">
        <v>31</v>
      </c>
      <c r="AX244" s="13" t="s">
        <v>69</v>
      </c>
      <c r="AY244" s="153" t="s">
        <v>151</v>
      </c>
    </row>
    <row r="245" spans="2:65" s="12" customFormat="1" ht="11.25">
      <c r="B245" s="145"/>
      <c r="D245" s="146" t="s">
        <v>161</v>
      </c>
      <c r="E245" s="147" t="s">
        <v>19</v>
      </c>
      <c r="F245" s="148" t="s">
        <v>316</v>
      </c>
      <c r="H245" s="147" t="s">
        <v>19</v>
      </c>
      <c r="I245" s="149"/>
      <c r="L245" s="145"/>
      <c r="M245" s="150"/>
      <c r="T245" s="151"/>
      <c r="AT245" s="147" t="s">
        <v>161</v>
      </c>
      <c r="AU245" s="147" t="s">
        <v>78</v>
      </c>
      <c r="AV245" s="12" t="s">
        <v>74</v>
      </c>
      <c r="AW245" s="12" t="s">
        <v>31</v>
      </c>
      <c r="AX245" s="12" t="s">
        <v>69</v>
      </c>
      <c r="AY245" s="147" t="s">
        <v>151</v>
      </c>
    </row>
    <row r="246" spans="2:65" s="13" customFormat="1" ht="11.25">
      <c r="B246" s="152"/>
      <c r="D246" s="146" t="s">
        <v>161</v>
      </c>
      <c r="E246" s="153" t="s">
        <v>19</v>
      </c>
      <c r="F246" s="154" t="s">
        <v>317</v>
      </c>
      <c r="H246" s="155">
        <v>17.657</v>
      </c>
      <c r="I246" s="156"/>
      <c r="L246" s="152"/>
      <c r="M246" s="157"/>
      <c r="T246" s="158"/>
      <c r="AT246" s="153" t="s">
        <v>161</v>
      </c>
      <c r="AU246" s="153" t="s">
        <v>78</v>
      </c>
      <c r="AV246" s="13" t="s">
        <v>78</v>
      </c>
      <c r="AW246" s="13" t="s">
        <v>31</v>
      </c>
      <c r="AX246" s="13" t="s">
        <v>69</v>
      </c>
      <c r="AY246" s="153" t="s">
        <v>151</v>
      </c>
    </row>
    <row r="247" spans="2:65" s="12" customFormat="1" ht="11.25">
      <c r="B247" s="145"/>
      <c r="D247" s="146" t="s">
        <v>161</v>
      </c>
      <c r="E247" s="147" t="s">
        <v>19</v>
      </c>
      <c r="F247" s="148" t="s">
        <v>318</v>
      </c>
      <c r="H247" s="147" t="s">
        <v>19</v>
      </c>
      <c r="I247" s="149"/>
      <c r="L247" s="145"/>
      <c r="M247" s="150"/>
      <c r="T247" s="151"/>
      <c r="AT247" s="147" t="s">
        <v>161</v>
      </c>
      <c r="AU247" s="147" t="s">
        <v>78</v>
      </c>
      <c r="AV247" s="12" t="s">
        <v>74</v>
      </c>
      <c r="AW247" s="12" t="s">
        <v>31</v>
      </c>
      <c r="AX247" s="12" t="s">
        <v>69</v>
      </c>
      <c r="AY247" s="147" t="s">
        <v>151</v>
      </c>
    </row>
    <row r="248" spans="2:65" s="13" customFormat="1" ht="11.25">
      <c r="B248" s="152"/>
      <c r="D248" s="146" t="s">
        <v>161</v>
      </c>
      <c r="E248" s="153" t="s">
        <v>19</v>
      </c>
      <c r="F248" s="154" t="s">
        <v>319</v>
      </c>
      <c r="H248" s="155">
        <v>-0.749</v>
      </c>
      <c r="I248" s="156"/>
      <c r="L248" s="152"/>
      <c r="M248" s="157"/>
      <c r="T248" s="158"/>
      <c r="AT248" s="153" t="s">
        <v>161</v>
      </c>
      <c r="AU248" s="153" t="s">
        <v>78</v>
      </c>
      <c r="AV248" s="13" t="s">
        <v>78</v>
      </c>
      <c r="AW248" s="13" t="s">
        <v>31</v>
      </c>
      <c r="AX248" s="13" t="s">
        <v>69</v>
      </c>
      <c r="AY248" s="153" t="s">
        <v>151</v>
      </c>
    </row>
    <row r="249" spans="2:65" s="13" customFormat="1" ht="11.25">
      <c r="B249" s="152"/>
      <c r="D249" s="146" t="s">
        <v>161</v>
      </c>
      <c r="E249" s="153" t="s">
        <v>19</v>
      </c>
      <c r="F249" s="154" t="s">
        <v>320</v>
      </c>
      <c r="H249" s="155">
        <v>-0.83099999999999996</v>
      </c>
      <c r="I249" s="156"/>
      <c r="L249" s="152"/>
      <c r="M249" s="157"/>
      <c r="T249" s="158"/>
      <c r="AT249" s="153" t="s">
        <v>161</v>
      </c>
      <c r="AU249" s="153" t="s">
        <v>78</v>
      </c>
      <c r="AV249" s="13" t="s">
        <v>78</v>
      </c>
      <c r="AW249" s="13" t="s">
        <v>31</v>
      </c>
      <c r="AX249" s="13" t="s">
        <v>69</v>
      </c>
      <c r="AY249" s="153" t="s">
        <v>151</v>
      </c>
    </row>
    <row r="250" spans="2:65" s="14" customFormat="1" ht="11.25">
      <c r="B250" s="159"/>
      <c r="D250" s="146" t="s">
        <v>161</v>
      </c>
      <c r="E250" s="160" t="s">
        <v>19</v>
      </c>
      <c r="F250" s="161" t="s">
        <v>165</v>
      </c>
      <c r="H250" s="162">
        <v>184.11900000000006</v>
      </c>
      <c r="I250" s="163"/>
      <c r="L250" s="159"/>
      <c r="M250" s="164"/>
      <c r="T250" s="165"/>
      <c r="AT250" s="160" t="s">
        <v>161</v>
      </c>
      <c r="AU250" s="160" t="s">
        <v>78</v>
      </c>
      <c r="AV250" s="14" t="s">
        <v>84</v>
      </c>
      <c r="AW250" s="14" t="s">
        <v>31</v>
      </c>
      <c r="AX250" s="14" t="s">
        <v>74</v>
      </c>
      <c r="AY250" s="160" t="s">
        <v>151</v>
      </c>
    </row>
    <row r="251" spans="2:65" s="1" customFormat="1" ht="16.5" customHeight="1">
      <c r="B251" s="33"/>
      <c r="C251" s="128" t="s">
        <v>321</v>
      </c>
      <c r="D251" s="128" t="s">
        <v>153</v>
      </c>
      <c r="E251" s="129" t="s">
        <v>322</v>
      </c>
      <c r="F251" s="130" t="s">
        <v>323</v>
      </c>
      <c r="G251" s="131" t="s">
        <v>156</v>
      </c>
      <c r="H251" s="132">
        <v>391.65699999999998</v>
      </c>
      <c r="I251" s="133"/>
      <c r="J251" s="134">
        <f>ROUND(I251*H251,2)</f>
        <v>0</v>
      </c>
      <c r="K251" s="130" t="s">
        <v>157</v>
      </c>
      <c r="L251" s="33"/>
      <c r="M251" s="135" t="s">
        <v>19</v>
      </c>
      <c r="N251" s="136" t="s">
        <v>40</v>
      </c>
      <c r="P251" s="137">
        <f>O251*H251</f>
        <v>0</v>
      </c>
      <c r="Q251" s="137">
        <v>2.64E-3</v>
      </c>
      <c r="R251" s="137">
        <f>Q251*H251</f>
        <v>1.0339744799999999</v>
      </c>
      <c r="S251" s="137">
        <v>0</v>
      </c>
      <c r="T251" s="138">
        <f>S251*H251</f>
        <v>0</v>
      </c>
      <c r="AR251" s="139" t="s">
        <v>84</v>
      </c>
      <c r="AT251" s="139" t="s">
        <v>153</v>
      </c>
      <c r="AU251" s="139" t="s">
        <v>78</v>
      </c>
      <c r="AY251" s="18" t="s">
        <v>151</v>
      </c>
      <c r="BE251" s="140">
        <f>IF(N251="základní",J251,0)</f>
        <v>0</v>
      </c>
      <c r="BF251" s="140">
        <f>IF(N251="snížená",J251,0)</f>
        <v>0</v>
      </c>
      <c r="BG251" s="140">
        <f>IF(N251="zákl. přenesená",J251,0)</f>
        <v>0</v>
      </c>
      <c r="BH251" s="140">
        <f>IF(N251="sníž. přenesená",J251,0)</f>
        <v>0</v>
      </c>
      <c r="BI251" s="140">
        <f>IF(N251="nulová",J251,0)</f>
        <v>0</v>
      </c>
      <c r="BJ251" s="18" t="s">
        <v>74</v>
      </c>
      <c r="BK251" s="140">
        <f>ROUND(I251*H251,2)</f>
        <v>0</v>
      </c>
      <c r="BL251" s="18" t="s">
        <v>84</v>
      </c>
      <c r="BM251" s="139" t="s">
        <v>324</v>
      </c>
    </row>
    <row r="252" spans="2:65" s="1" customFormat="1" ht="11.25">
      <c r="B252" s="33"/>
      <c r="D252" s="141" t="s">
        <v>159</v>
      </c>
      <c r="F252" s="142" t="s">
        <v>325</v>
      </c>
      <c r="I252" s="143"/>
      <c r="L252" s="33"/>
      <c r="M252" s="144"/>
      <c r="T252" s="54"/>
      <c r="AT252" s="18" t="s">
        <v>159</v>
      </c>
      <c r="AU252" s="18" t="s">
        <v>78</v>
      </c>
    </row>
    <row r="253" spans="2:65" s="12" customFormat="1" ht="11.25">
      <c r="B253" s="145"/>
      <c r="D253" s="146" t="s">
        <v>161</v>
      </c>
      <c r="E253" s="147" t="s">
        <v>19</v>
      </c>
      <c r="F253" s="148" t="s">
        <v>162</v>
      </c>
      <c r="H253" s="147" t="s">
        <v>19</v>
      </c>
      <c r="I253" s="149"/>
      <c r="L253" s="145"/>
      <c r="M253" s="150"/>
      <c r="T253" s="151"/>
      <c r="AT253" s="147" t="s">
        <v>161</v>
      </c>
      <c r="AU253" s="147" t="s">
        <v>78</v>
      </c>
      <c r="AV253" s="12" t="s">
        <v>74</v>
      </c>
      <c r="AW253" s="12" t="s">
        <v>31</v>
      </c>
      <c r="AX253" s="12" t="s">
        <v>69</v>
      </c>
      <c r="AY253" s="147" t="s">
        <v>151</v>
      </c>
    </row>
    <row r="254" spans="2:65" s="12" customFormat="1" ht="11.25">
      <c r="B254" s="145"/>
      <c r="D254" s="146" t="s">
        <v>161</v>
      </c>
      <c r="E254" s="147" t="s">
        <v>19</v>
      </c>
      <c r="F254" s="148" t="s">
        <v>279</v>
      </c>
      <c r="H254" s="147" t="s">
        <v>19</v>
      </c>
      <c r="I254" s="149"/>
      <c r="L254" s="145"/>
      <c r="M254" s="150"/>
      <c r="T254" s="151"/>
      <c r="AT254" s="147" t="s">
        <v>161</v>
      </c>
      <c r="AU254" s="147" t="s">
        <v>78</v>
      </c>
      <c r="AV254" s="12" t="s">
        <v>74</v>
      </c>
      <c r="AW254" s="12" t="s">
        <v>31</v>
      </c>
      <c r="AX254" s="12" t="s">
        <v>69</v>
      </c>
      <c r="AY254" s="147" t="s">
        <v>151</v>
      </c>
    </row>
    <row r="255" spans="2:65" s="12" customFormat="1" ht="11.25">
      <c r="B255" s="145"/>
      <c r="D255" s="146" t="s">
        <v>161</v>
      </c>
      <c r="E255" s="147" t="s">
        <v>19</v>
      </c>
      <c r="F255" s="148" t="s">
        <v>280</v>
      </c>
      <c r="H255" s="147" t="s">
        <v>19</v>
      </c>
      <c r="I255" s="149"/>
      <c r="L255" s="145"/>
      <c r="M255" s="150"/>
      <c r="T255" s="151"/>
      <c r="AT255" s="147" t="s">
        <v>161</v>
      </c>
      <c r="AU255" s="147" t="s">
        <v>78</v>
      </c>
      <c r="AV255" s="12" t="s">
        <v>74</v>
      </c>
      <c r="AW255" s="12" t="s">
        <v>31</v>
      </c>
      <c r="AX255" s="12" t="s">
        <v>69</v>
      </c>
      <c r="AY255" s="147" t="s">
        <v>151</v>
      </c>
    </row>
    <row r="256" spans="2:65" s="13" customFormat="1" ht="11.25">
      <c r="B256" s="152"/>
      <c r="D256" s="146" t="s">
        <v>161</v>
      </c>
      <c r="E256" s="153" t="s">
        <v>19</v>
      </c>
      <c r="F256" s="154" t="s">
        <v>326</v>
      </c>
      <c r="H256" s="155">
        <v>13.984</v>
      </c>
      <c r="I256" s="156"/>
      <c r="L256" s="152"/>
      <c r="M256" s="157"/>
      <c r="T256" s="158"/>
      <c r="AT256" s="153" t="s">
        <v>161</v>
      </c>
      <c r="AU256" s="153" t="s">
        <v>78</v>
      </c>
      <c r="AV256" s="13" t="s">
        <v>78</v>
      </c>
      <c r="AW256" s="13" t="s">
        <v>31</v>
      </c>
      <c r="AX256" s="13" t="s">
        <v>69</v>
      </c>
      <c r="AY256" s="153" t="s">
        <v>151</v>
      </c>
    </row>
    <row r="257" spans="2:51" s="12" customFormat="1" ht="11.25">
      <c r="B257" s="145"/>
      <c r="D257" s="146" t="s">
        <v>161</v>
      </c>
      <c r="E257" s="147" t="s">
        <v>19</v>
      </c>
      <c r="F257" s="148" t="s">
        <v>282</v>
      </c>
      <c r="H257" s="147" t="s">
        <v>19</v>
      </c>
      <c r="I257" s="149"/>
      <c r="L257" s="145"/>
      <c r="M257" s="150"/>
      <c r="T257" s="151"/>
      <c r="AT257" s="147" t="s">
        <v>161</v>
      </c>
      <c r="AU257" s="147" t="s">
        <v>78</v>
      </c>
      <c r="AV257" s="12" t="s">
        <v>74</v>
      </c>
      <c r="AW257" s="12" t="s">
        <v>31</v>
      </c>
      <c r="AX257" s="12" t="s">
        <v>69</v>
      </c>
      <c r="AY257" s="147" t="s">
        <v>151</v>
      </c>
    </row>
    <row r="258" spans="2:51" s="13" customFormat="1" ht="11.25">
      <c r="B258" s="152"/>
      <c r="D258" s="146" t="s">
        <v>161</v>
      </c>
      <c r="E258" s="153" t="s">
        <v>19</v>
      </c>
      <c r="F258" s="154" t="s">
        <v>327</v>
      </c>
      <c r="H258" s="155">
        <v>16.192</v>
      </c>
      <c r="I258" s="156"/>
      <c r="L258" s="152"/>
      <c r="M258" s="157"/>
      <c r="T258" s="158"/>
      <c r="AT258" s="153" t="s">
        <v>161</v>
      </c>
      <c r="AU258" s="153" t="s">
        <v>78</v>
      </c>
      <c r="AV258" s="13" t="s">
        <v>78</v>
      </c>
      <c r="AW258" s="13" t="s">
        <v>31</v>
      </c>
      <c r="AX258" s="13" t="s">
        <v>69</v>
      </c>
      <c r="AY258" s="153" t="s">
        <v>151</v>
      </c>
    </row>
    <row r="259" spans="2:51" s="12" customFormat="1" ht="11.25">
      <c r="B259" s="145"/>
      <c r="D259" s="146" t="s">
        <v>161</v>
      </c>
      <c r="E259" s="147" t="s">
        <v>19</v>
      </c>
      <c r="F259" s="148" t="s">
        <v>284</v>
      </c>
      <c r="H259" s="147" t="s">
        <v>19</v>
      </c>
      <c r="I259" s="149"/>
      <c r="L259" s="145"/>
      <c r="M259" s="150"/>
      <c r="T259" s="151"/>
      <c r="AT259" s="147" t="s">
        <v>161</v>
      </c>
      <c r="AU259" s="147" t="s">
        <v>78</v>
      </c>
      <c r="AV259" s="12" t="s">
        <v>74</v>
      </c>
      <c r="AW259" s="12" t="s">
        <v>31</v>
      </c>
      <c r="AX259" s="12" t="s">
        <v>69</v>
      </c>
      <c r="AY259" s="147" t="s">
        <v>151</v>
      </c>
    </row>
    <row r="260" spans="2:51" s="13" customFormat="1" ht="11.25">
      <c r="B260" s="152"/>
      <c r="D260" s="146" t="s">
        <v>161</v>
      </c>
      <c r="E260" s="153" t="s">
        <v>19</v>
      </c>
      <c r="F260" s="154" t="s">
        <v>326</v>
      </c>
      <c r="H260" s="155">
        <v>13.984</v>
      </c>
      <c r="I260" s="156"/>
      <c r="L260" s="152"/>
      <c r="M260" s="157"/>
      <c r="T260" s="158"/>
      <c r="AT260" s="153" t="s">
        <v>161</v>
      </c>
      <c r="AU260" s="153" t="s">
        <v>78</v>
      </c>
      <c r="AV260" s="13" t="s">
        <v>78</v>
      </c>
      <c r="AW260" s="13" t="s">
        <v>31</v>
      </c>
      <c r="AX260" s="13" t="s">
        <v>69</v>
      </c>
      <c r="AY260" s="153" t="s">
        <v>151</v>
      </c>
    </row>
    <row r="261" spans="2:51" s="12" customFormat="1" ht="11.25">
      <c r="B261" s="145"/>
      <c r="D261" s="146" t="s">
        <v>161</v>
      </c>
      <c r="E261" s="147" t="s">
        <v>19</v>
      </c>
      <c r="F261" s="148" t="s">
        <v>286</v>
      </c>
      <c r="H261" s="147" t="s">
        <v>19</v>
      </c>
      <c r="I261" s="149"/>
      <c r="L261" s="145"/>
      <c r="M261" s="150"/>
      <c r="T261" s="151"/>
      <c r="AT261" s="147" t="s">
        <v>161</v>
      </c>
      <c r="AU261" s="147" t="s">
        <v>78</v>
      </c>
      <c r="AV261" s="12" t="s">
        <v>74</v>
      </c>
      <c r="AW261" s="12" t="s">
        <v>31</v>
      </c>
      <c r="AX261" s="12" t="s">
        <v>69</v>
      </c>
      <c r="AY261" s="147" t="s">
        <v>151</v>
      </c>
    </row>
    <row r="262" spans="2:51" s="13" customFormat="1" ht="11.25">
      <c r="B262" s="152"/>
      <c r="D262" s="146" t="s">
        <v>161</v>
      </c>
      <c r="E262" s="153" t="s">
        <v>19</v>
      </c>
      <c r="F262" s="154" t="s">
        <v>326</v>
      </c>
      <c r="H262" s="155">
        <v>13.984</v>
      </c>
      <c r="I262" s="156"/>
      <c r="L262" s="152"/>
      <c r="M262" s="157"/>
      <c r="T262" s="158"/>
      <c r="AT262" s="153" t="s">
        <v>161</v>
      </c>
      <c r="AU262" s="153" t="s">
        <v>78</v>
      </c>
      <c r="AV262" s="13" t="s">
        <v>78</v>
      </c>
      <c r="AW262" s="13" t="s">
        <v>31</v>
      </c>
      <c r="AX262" s="13" t="s">
        <v>69</v>
      </c>
      <c r="AY262" s="153" t="s">
        <v>151</v>
      </c>
    </row>
    <row r="263" spans="2:51" s="12" customFormat="1" ht="11.25">
      <c r="B263" s="145"/>
      <c r="D263" s="146" t="s">
        <v>161</v>
      </c>
      <c r="E263" s="147" t="s">
        <v>19</v>
      </c>
      <c r="F263" s="148" t="s">
        <v>288</v>
      </c>
      <c r="H263" s="147" t="s">
        <v>19</v>
      </c>
      <c r="I263" s="149"/>
      <c r="L263" s="145"/>
      <c r="M263" s="150"/>
      <c r="T263" s="151"/>
      <c r="AT263" s="147" t="s">
        <v>161</v>
      </c>
      <c r="AU263" s="147" t="s">
        <v>78</v>
      </c>
      <c r="AV263" s="12" t="s">
        <v>74</v>
      </c>
      <c r="AW263" s="12" t="s">
        <v>31</v>
      </c>
      <c r="AX263" s="12" t="s">
        <v>69</v>
      </c>
      <c r="AY263" s="147" t="s">
        <v>151</v>
      </c>
    </row>
    <row r="264" spans="2:51" s="13" customFormat="1" ht="11.25">
      <c r="B264" s="152"/>
      <c r="D264" s="146" t="s">
        <v>161</v>
      </c>
      <c r="E264" s="153" t="s">
        <v>19</v>
      </c>
      <c r="F264" s="154" t="s">
        <v>328</v>
      </c>
      <c r="H264" s="155">
        <v>30.8</v>
      </c>
      <c r="I264" s="156"/>
      <c r="L264" s="152"/>
      <c r="M264" s="157"/>
      <c r="T264" s="158"/>
      <c r="AT264" s="153" t="s">
        <v>161</v>
      </c>
      <c r="AU264" s="153" t="s">
        <v>78</v>
      </c>
      <c r="AV264" s="13" t="s">
        <v>78</v>
      </c>
      <c r="AW264" s="13" t="s">
        <v>31</v>
      </c>
      <c r="AX264" s="13" t="s">
        <v>69</v>
      </c>
      <c r="AY264" s="153" t="s">
        <v>151</v>
      </c>
    </row>
    <row r="265" spans="2:51" s="12" customFormat="1" ht="11.25">
      <c r="B265" s="145"/>
      <c r="D265" s="146" t="s">
        <v>161</v>
      </c>
      <c r="E265" s="147" t="s">
        <v>19</v>
      </c>
      <c r="F265" s="148" t="s">
        <v>290</v>
      </c>
      <c r="H265" s="147" t="s">
        <v>19</v>
      </c>
      <c r="I265" s="149"/>
      <c r="L265" s="145"/>
      <c r="M265" s="150"/>
      <c r="T265" s="151"/>
      <c r="AT265" s="147" t="s">
        <v>161</v>
      </c>
      <c r="AU265" s="147" t="s">
        <v>78</v>
      </c>
      <c r="AV265" s="12" t="s">
        <v>74</v>
      </c>
      <c r="AW265" s="12" t="s">
        <v>31</v>
      </c>
      <c r="AX265" s="12" t="s">
        <v>69</v>
      </c>
      <c r="AY265" s="147" t="s">
        <v>151</v>
      </c>
    </row>
    <row r="266" spans="2:51" s="13" customFormat="1" ht="11.25">
      <c r="B266" s="152"/>
      <c r="D266" s="146" t="s">
        <v>161</v>
      </c>
      <c r="E266" s="153" t="s">
        <v>19</v>
      </c>
      <c r="F266" s="154" t="s">
        <v>328</v>
      </c>
      <c r="H266" s="155">
        <v>30.8</v>
      </c>
      <c r="I266" s="156"/>
      <c r="L266" s="152"/>
      <c r="M266" s="157"/>
      <c r="T266" s="158"/>
      <c r="AT266" s="153" t="s">
        <v>161</v>
      </c>
      <c r="AU266" s="153" t="s">
        <v>78</v>
      </c>
      <c r="AV266" s="13" t="s">
        <v>78</v>
      </c>
      <c r="AW266" s="13" t="s">
        <v>31</v>
      </c>
      <c r="AX266" s="13" t="s">
        <v>69</v>
      </c>
      <c r="AY266" s="153" t="s">
        <v>151</v>
      </c>
    </row>
    <row r="267" spans="2:51" s="12" customFormat="1" ht="11.25">
      <c r="B267" s="145"/>
      <c r="D267" s="146" t="s">
        <v>161</v>
      </c>
      <c r="E267" s="147" t="s">
        <v>19</v>
      </c>
      <c r="F267" s="148" t="s">
        <v>292</v>
      </c>
      <c r="H267" s="147" t="s">
        <v>19</v>
      </c>
      <c r="I267" s="149"/>
      <c r="L267" s="145"/>
      <c r="M267" s="150"/>
      <c r="T267" s="151"/>
      <c r="AT267" s="147" t="s">
        <v>161</v>
      </c>
      <c r="AU267" s="147" t="s">
        <v>78</v>
      </c>
      <c r="AV267" s="12" t="s">
        <v>74</v>
      </c>
      <c r="AW267" s="12" t="s">
        <v>31</v>
      </c>
      <c r="AX267" s="12" t="s">
        <v>69</v>
      </c>
      <c r="AY267" s="147" t="s">
        <v>151</v>
      </c>
    </row>
    <row r="268" spans="2:51" s="13" customFormat="1" ht="11.25">
      <c r="B268" s="152"/>
      <c r="D268" s="146" t="s">
        <v>161</v>
      </c>
      <c r="E268" s="153" t="s">
        <v>19</v>
      </c>
      <c r="F268" s="154" t="s">
        <v>329</v>
      </c>
      <c r="H268" s="155">
        <v>12.32</v>
      </c>
      <c r="I268" s="156"/>
      <c r="L268" s="152"/>
      <c r="M268" s="157"/>
      <c r="T268" s="158"/>
      <c r="AT268" s="153" t="s">
        <v>161</v>
      </c>
      <c r="AU268" s="153" t="s">
        <v>78</v>
      </c>
      <c r="AV268" s="13" t="s">
        <v>78</v>
      </c>
      <c r="AW268" s="13" t="s">
        <v>31</v>
      </c>
      <c r="AX268" s="13" t="s">
        <v>69</v>
      </c>
      <c r="AY268" s="153" t="s">
        <v>151</v>
      </c>
    </row>
    <row r="269" spans="2:51" s="12" customFormat="1" ht="11.25">
      <c r="B269" s="145"/>
      <c r="D269" s="146" t="s">
        <v>161</v>
      </c>
      <c r="E269" s="147" t="s">
        <v>19</v>
      </c>
      <c r="F269" s="148" t="s">
        <v>294</v>
      </c>
      <c r="H269" s="147" t="s">
        <v>19</v>
      </c>
      <c r="I269" s="149"/>
      <c r="L269" s="145"/>
      <c r="M269" s="150"/>
      <c r="T269" s="151"/>
      <c r="AT269" s="147" t="s">
        <v>161</v>
      </c>
      <c r="AU269" s="147" t="s">
        <v>78</v>
      </c>
      <c r="AV269" s="12" t="s">
        <v>74</v>
      </c>
      <c r="AW269" s="12" t="s">
        <v>31</v>
      </c>
      <c r="AX269" s="12" t="s">
        <v>69</v>
      </c>
      <c r="AY269" s="147" t="s">
        <v>151</v>
      </c>
    </row>
    <row r="270" spans="2:51" s="13" customFormat="1" ht="11.25">
      <c r="B270" s="152"/>
      <c r="D270" s="146" t="s">
        <v>161</v>
      </c>
      <c r="E270" s="153" t="s">
        <v>19</v>
      </c>
      <c r="F270" s="154" t="s">
        <v>329</v>
      </c>
      <c r="H270" s="155">
        <v>12.32</v>
      </c>
      <c r="I270" s="156"/>
      <c r="L270" s="152"/>
      <c r="M270" s="157"/>
      <c r="T270" s="158"/>
      <c r="AT270" s="153" t="s">
        <v>161</v>
      </c>
      <c r="AU270" s="153" t="s">
        <v>78</v>
      </c>
      <c r="AV270" s="13" t="s">
        <v>78</v>
      </c>
      <c r="AW270" s="13" t="s">
        <v>31</v>
      </c>
      <c r="AX270" s="13" t="s">
        <v>69</v>
      </c>
      <c r="AY270" s="153" t="s">
        <v>151</v>
      </c>
    </row>
    <row r="271" spans="2:51" s="12" customFormat="1" ht="11.25">
      <c r="B271" s="145"/>
      <c r="D271" s="146" t="s">
        <v>161</v>
      </c>
      <c r="E271" s="147" t="s">
        <v>19</v>
      </c>
      <c r="F271" s="148" t="s">
        <v>296</v>
      </c>
      <c r="H271" s="147" t="s">
        <v>19</v>
      </c>
      <c r="I271" s="149"/>
      <c r="L271" s="145"/>
      <c r="M271" s="150"/>
      <c r="T271" s="151"/>
      <c r="AT271" s="147" t="s">
        <v>161</v>
      </c>
      <c r="AU271" s="147" t="s">
        <v>78</v>
      </c>
      <c r="AV271" s="12" t="s">
        <v>74</v>
      </c>
      <c r="AW271" s="12" t="s">
        <v>31</v>
      </c>
      <c r="AX271" s="12" t="s">
        <v>69</v>
      </c>
      <c r="AY271" s="147" t="s">
        <v>151</v>
      </c>
    </row>
    <row r="272" spans="2:51" s="13" customFormat="1" ht="11.25">
      <c r="B272" s="152"/>
      <c r="D272" s="146" t="s">
        <v>161</v>
      </c>
      <c r="E272" s="153" t="s">
        <v>19</v>
      </c>
      <c r="F272" s="154" t="s">
        <v>330</v>
      </c>
      <c r="H272" s="155">
        <v>30.175999999999998</v>
      </c>
      <c r="I272" s="156"/>
      <c r="L272" s="152"/>
      <c r="M272" s="157"/>
      <c r="T272" s="158"/>
      <c r="AT272" s="153" t="s">
        <v>161</v>
      </c>
      <c r="AU272" s="153" t="s">
        <v>78</v>
      </c>
      <c r="AV272" s="13" t="s">
        <v>78</v>
      </c>
      <c r="AW272" s="13" t="s">
        <v>31</v>
      </c>
      <c r="AX272" s="13" t="s">
        <v>69</v>
      </c>
      <c r="AY272" s="153" t="s">
        <v>151</v>
      </c>
    </row>
    <row r="273" spans="2:51" s="12" customFormat="1" ht="11.25">
      <c r="B273" s="145"/>
      <c r="D273" s="146" t="s">
        <v>161</v>
      </c>
      <c r="E273" s="147" t="s">
        <v>19</v>
      </c>
      <c r="F273" s="148" t="s">
        <v>298</v>
      </c>
      <c r="H273" s="147" t="s">
        <v>19</v>
      </c>
      <c r="I273" s="149"/>
      <c r="L273" s="145"/>
      <c r="M273" s="150"/>
      <c r="T273" s="151"/>
      <c r="AT273" s="147" t="s">
        <v>161</v>
      </c>
      <c r="AU273" s="147" t="s">
        <v>78</v>
      </c>
      <c r="AV273" s="12" t="s">
        <v>74</v>
      </c>
      <c r="AW273" s="12" t="s">
        <v>31</v>
      </c>
      <c r="AX273" s="12" t="s">
        <v>69</v>
      </c>
      <c r="AY273" s="147" t="s">
        <v>151</v>
      </c>
    </row>
    <row r="274" spans="2:51" s="13" customFormat="1" ht="11.25">
      <c r="B274" s="152"/>
      <c r="D274" s="146" t="s">
        <v>161</v>
      </c>
      <c r="E274" s="153" t="s">
        <v>19</v>
      </c>
      <c r="F274" s="154" t="s">
        <v>330</v>
      </c>
      <c r="H274" s="155">
        <v>30.175999999999998</v>
      </c>
      <c r="I274" s="156"/>
      <c r="L274" s="152"/>
      <c r="M274" s="157"/>
      <c r="T274" s="158"/>
      <c r="AT274" s="153" t="s">
        <v>161</v>
      </c>
      <c r="AU274" s="153" t="s">
        <v>78</v>
      </c>
      <c r="AV274" s="13" t="s">
        <v>78</v>
      </c>
      <c r="AW274" s="13" t="s">
        <v>31</v>
      </c>
      <c r="AX274" s="13" t="s">
        <v>69</v>
      </c>
      <c r="AY274" s="153" t="s">
        <v>151</v>
      </c>
    </row>
    <row r="275" spans="2:51" s="12" customFormat="1" ht="11.25">
      <c r="B275" s="145"/>
      <c r="D275" s="146" t="s">
        <v>161</v>
      </c>
      <c r="E275" s="147" t="s">
        <v>19</v>
      </c>
      <c r="F275" s="148" t="s">
        <v>300</v>
      </c>
      <c r="H275" s="147" t="s">
        <v>19</v>
      </c>
      <c r="I275" s="149"/>
      <c r="L275" s="145"/>
      <c r="M275" s="150"/>
      <c r="T275" s="151"/>
      <c r="AT275" s="147" t="s">
        <v>161</v>
      </c>
      <c r="AU275" s="147" t="s">
        <v>78</v>
      </c>
      <c r="AV275" s="12" t="s">
        <v>74</v>
      </c>
      <c r="AW275" s="12" t="s">
        <v>31</v>
      </c>
      <c r="AX275" s="12" t="s">
        <v>69</v>
      </c>
      <c r="AY275" s="147" t="s">
        <v>151</v>
      </c>
    </row>
    <row r="276" spans="2:51" s="13" customFormat="1" ht="11.25">
      <c r="B276" s="152"/>
      <c r="D276" s="146" t="s">
        <v>161</v>
      </c>
      <c r="E276" s="153" t="s">
        <v>19</v>
      </c>
      <c r="F276" s="154" t="s">
        <v>331</v>
      </c>
      <c r="H276" s="155">
        <v>39.36</v>
      </c>
      <c r="I276" s="156"/>
      <c r="L276" s="152"/>
      <c r="M276" s="157"/>
      <c r="T276" s="158"/>
      <c r="AT276" s="153" t="s">
        <v>161</v>
      </c>
      <c r="AU276" s="153" t="s">
        <v>78</v>
      </c>
      <c r="AV276" s="13" t="s">
        <v>78</v>
      </c>
      <c r="AW276" s="13" t="s">
        <v>31</v>
      </c>
      <c r="AX276" s="13" t="s">
        <v>69</v>
      </c>
      <c r="AY276" s="153" t="s">
        <v>151</v>
      </c>
    </row>
    <row r="277" spans="2:51" s="12" customFormat="1" ht="11.25">
      <c r="B277" s="145"/>
      <c r="D277" s="146" t="s">
        <v>161</v>
      </c>
      <c r="E277" s="147" t="s">
        <v>19</v>
      </c>
      <c r="F277" s="148" t="s">
        <v>302</v>
      </c>
      <c r="H277" s="147" t="s">
        <v>19</v>
      </c>
      <c r="I277" s="149"/>
      <c r="L277" s="145"/>
      <c r="M277" s="150"/>
      <c r="T277" s="151"/>
      <c r="AT277" s="147" t="s">
        <v>161</v>
      </c>
      <c r="AU277" s="147" t="s">
        <v>78</v>
      </c>
      <c r="AV277" s="12" t="s">
        <v>74</v>
      </c>
      <c r="AW277" s="12" t="s">
        <v>31</v>
      </c>
      <c r="AX277" s="12" t="s">
        <v>69</v>
      </c>
      <c r="AY277" s="147" t="s">
        <v>151</v>
      </c>
    </row>
    <row r="278" spans="2:51" s="13" customFormat="1" ht="11.25">
      <c r="B278" s="152"/>
      <c r="D278" s="146" t="s">
        <v>161</v>
      </c>
      <c r="E278" s="153" t="s">
        <v>19</v>
      </c>
      <c r="F278" s="154" t="s">
        <v>332</v>
      </c>
      <c r="H278" s="155">
        <v>19.712</v>
      </c>
      <c r="I278" s="156"/>
      <c r="L278" s="152"/>
      <c r="M278" s="157"/>
      <c r="T278" s="158"/>
      <c r="AT278" s="153" t="s">
        <v>161</v>
      </c>
      <c r="AU278" s="153" t="s">
        <v>78</v>
      </c>
      <c r="AV278" s="13" t="s">
        <v>78</v>
      </c>
      <c r="AW278" s="13" t="s">
        <v>31</v>
      </c>
      <c r="AX278" s="13" t="s">
        <v>69</v>
      </c>
      <c r="AY278" s="153" t="s">
        <v>151</v>
      </c>
    </row>
    <row r="279" spans="2:51" s="12" customFormat="1" ht="11.25">
      <c r="B279" s="145"/>
      <c r="D279" s="146" t="s">
        <v>161</v>
      </c>
      <c r="E279" s="147" t="s">
        <v>19</v>
      </c>
      <c r="F279" s="148" t="s">
        <v>304</v>
      </c>
      <c r="H279" s="147" t="s">
        <v>19</v>
      </c>
      <c r="I279" s="149"/>
      <c r="L279" s="145"/>
      <c r="M279" s="150"/>
      <c r="T279" s="151"/>
      <c r="AT279" s="147" t="s">
        <v>161</v>
      </c>
      <c r="AU279" s="147" t="s">
        <v>78</v>
      </c>
      <c r="AV279" s="12" t="s">
        <v>74</v>
      </c>
      <c r="AW279" s="12" t="s">
        <v>31</v>
      </c>
      <c r="AX279" s="12" t="s">
        <v>69</v>
      </c>
      <c r="AY279" s="147" t="s">
        <v>151</v>
      </c>
    </row>
    <row r="280" spans="2:51" s="13" customFormat="1" ht="11.25">
      <c r="B280" s="152"/>
      <c r="D280" s="146" t="s">
        <v>161</v>
      </c>
      <c r="E280" s="153" t="s">
        <v>19</v>
      </c>
      <c r="F280" s="154" t="s">
        <v>333</v>
      </c>
      <c r="H280" s="155">
        <v>12.936</v>
      </c>
      <c r="I280" s="156"/>
      <c r="L280" s="152"/>
      <c r="M280" s="157"/>
      <c r="T280" s="158"/>
      <c r="AT280" s="153" t="s">
        <v>161</v>
      </c>
      <c r="AU280" s="153" t="s">
        <v>78</v>
      </c>
      <c r="AV280" s="13" t="s">
        <v>78</v>
      </c>
      <c r="AW280" s="13" t="s">
        <v>31</v>
      </c>
      <c r="AX280" s="13" t="s">
        <v>69</v>
      </c>
      <c r="AY280" s="153" t="s">
        <v>151</v>
      </c>
    </row>
    <row r="281" spans="2:51" s="12" customFormat="1" ht="11.25">
      <c r="B281" s="145"/>
      <c r="D281" s="146" t="s">
        <v>161</v>
      </c>
      <c r="E281" s="147" t="s">
        <v>19</v>
      </c>
      <c r="F281" s="148" t="s">
        <v>306</v>
      </c>
      <c r="H281" s="147" t="s">
        <v>19</v>
      </c>
      <c r="I281" s="149"/>
      <c r="L281" s="145"/>
      <c r="M281" s="150"/>
      <c r="T281" s="151"/>
      <c r="AT281" s="147" t="s">
        <v>161</v>
      </c>
      <c r="AU281" s="147" t="s">
        <v>78</v>
      </c>
      <c r="AV281" s="12" t="s">
        <v>74</v>
      </c>
      <c r="AW281" s="12" t="s">
        <v>31</v>
      </c>
      <c r="AX281" s="12" t="s">
        <v>69</v>
      </c>
      <c r="AY281" s="147" t="s">
        <v>151</v>
      </c>
    </row>
    <row r="282" spans="2:51" s="13" customFormat="1" ht="11.25">
      <c r="B282" s="152"/>
      <c r="D282" s="146" t="s">
        <v>161</v>
      </c>
      <c r="E282" s="153" t="s">
        <v>19</v>
      </c>
      <c r="F282" s="154" t="s">
        <v>334</v>
      </c>
      <c r="H282" s="155">
        <v>16.192</v>
      </c>
      <c r="I282" s="156"/>
      <c r="L282" s="152"/>
      <c r="M282" s="157"/>
      <c r="T282" s="158"/>
      <c r="AT282" s="153" t="s">
        <v>161</v>
      </c>
      <c r="AU282" s="153" t="s">
        <v>78</v>
      </c>
      <c r="AV282" s="13" t="s">
        <v>78</v>
      </c>
      <c r="AW282" s="13" t="s">
        <v>31</v>
      </c>
      <c r="AX282" s="13" t="s">
        <v>69</v>
      </c>
      <c r="AY282" s="153" t="s">
        <v>151</v>
      </c>
    </row>
    <row r="283" spans="2:51" s="12" customFormat="1" ht="11.25">
      <c r="B283" s="145"/>
      <c r="D283" s="146" t="s">
        <v>161</v>
      </c>
      <c r="E283" s="147" t="s">
        <v>19</v>
      </c>
      <c r="F283" s="148" t="s">
        <v>308</v>
      </c>
      <c r="H283" s="147" t="s">
        <v>19</v>
      </c>
      <c r="I283" s="149"/>
      <c r="L283" s="145"/>
      <c r="M283" s="150"/>
      <c r="T283" s="151"/>
      <c r="AT283" s="147" t="s">
        <v>161</v>
      </c>
      <c r="AU283" s="147" t="s">
        <v>78</v>
      </c>
      <c r="AV283" s="12" t="s">
        <v>74</v>
      </c>
      <c r="AW283" s="12" t="s">
        <v>31</v>
      </c>
      <c r="AX283" s="12" t="s">
        <v>69</v>
      </c>
      <c r="AY283" s="147" t="s">
        <v>151</v>
      </c>
    </row>
    <row r="284" spans="2:51" s="13" customFormat="1" ht="11.25">
      <c r="B284" s="152"/>
      <c r="D284" s="146" t="s">
        <v>161</v>
      </c>
      <c r="E284" s="153" t="s">
        <v>19</v>
      </c>
      <c r="F284" s="154" t="s">
        <v>335</v>
      </c>
      <c r="H284" s="155">
        <v>18.032</v>
      </c>
      <c r="I284" s="156"/>
      <c r="L284" s="152"/>
      <c r="M284" s="157"/>
      <c r="T284" s="158"/>
      <c r="AT284" s="153" t="s">
        <v>161</v>
      </c>
      <c r="AU284" s="153" t="s">
        <v>78</v>
      </c>
      <c r="AV284" s="13" t="s">
        <v>78</v>
      </c>
      <c r="AW284" s="13" t="s">
        <v>31</v>
      </c>
      <c r="AX284" s="13" t="s">
        <v>69</v>
      </c>
      <c r="AY284" s="153" t="s">
        <v>151</v>
      </c>
    </row>
    <row r="285" spans="2:51" s="12" customFormat="1" ht="11.25">
      <c r="B285" s="145"/>
      <c r="D285" s="146" t="s">
        <v>161</v>
      </c>
      <c r="E285" s="147" t="s">
        <v>19</v>
      </c>
      <c r="F285" s="148" t="s">
        <v>310</v>
      </c>
      <c r="H285" s="147" t="s">
        <v>19</v>
      </c>
      <c r="I285" s="149"/>
      <c r="L285" s="145"/>
      <c r="M285" s="150"/>
      <c r="T285" s="151"/>
      <c r="AT285" s="147" t="s">
        <v>161</v>
      </c>
      <c r="AU285" s="147" t="s">
        <v>78</v>
      </c>
      <c r="AV285" s="12" t="s">
        <v>74</v>
      </c>
      <c r="AW285" s="12" t="s">
        <v>31</v>
      </c>
      <c r="AX285" s="12" t="s">
        <v>69</v>
      </c>
      <c r="AY285" s="147" t="s">
        <v>151</v>
      </c>
    </row>
    <row r="286" spans="2:51" s="13" customFormat="1" ht="11.25">
      <c r="B286" s="152"/>
      <c r="D286" s="146" t="s">
        <v>161</v>
      </c>
      <c r="E286" s="153" t="s">
        <v>19</v>
      </c>
      <c r="F286" s="154" t="s">
        <v>336</v>
      </c>
      <c r="H286" s="155">
        <v>14.72</v>
      </c>
      <c r="I286" s="156"/>
      <c r="L286" s="152"/>
      <c r="M286" s="157"/>
      <c r="T286" s="158"/>
      <c r="AT286" s="153" t="s">
        <v>161</v>
      </c>
      <c r="AU286" s="153" t="s">
        <v>78</v>
      </c>
      <c r="AV286" s="13" t="s">
        <v>78</v>
      </c>
      <c r="AW286" s="13" t="s">
        <v>31</v>
      </c>
      <c r="AX286" s="13" t="s">
        <v>69</v>
      </c>
      <c r="AY286" s="153" t="s">
        <v>151</v>
      </c>
    </row>
    <row r="287" spans="2:51" s="12" customFormat="1" ht="11.25">
      <c r="B287" s="145"/>
      <c r="D287" s="146" t="s">
        <v>161</v>
      </c>
      <c r="E287" s="147" t="s">
        <v>19</v>
      </c>
      <c r="F287" s="148" t="s">
        <v>312</v>
      </c>
      <c r="H287" s="147" t="s">
        <v>19</v>
      </c>
      <c r="I287" s="149"/>
      <c r="L287" s="145"/>
      <c r="M287" s="150"/>
      <c r="T287" s="151"/>
      <c r="AT287" s="147" t="s">
        <v>161</v>
      </c>
      <c r="AU287" s="147" t="s">
        <v>78</v>
      </c>
      <c r="AV287" s="12" t="s">
        <v>74</v>
      </c>
      <c r="AW287" s="12" t="s">
        <v>31</v>
      </c>
      <c r="AX287" s="12" t="s">
        <v>69</v>
      </c>
      <c r="AY287" s="147" t="s">
        <v>151</v>
      </c>
    </row>
    <row r="288" spans="2:51" s="13" customFormat="1" ht="11.25">
      <c r="B288" s="152"/>
      <c r="D288" s="146" t="s">
        <v>161</v>
      </c>
      <c r="E288" s="153" t="s">
        <v>19</v>
      </c>
      <c r="F288" s="154" t="s">
        <v>336</v>
      </c>
      <c r="H288" s="155">
        <v>14.72</v>
      </c>
      <c r="I288" s="156"/>
      <c r="L288" s="152"/>
      <c r="M288" s="157"/>
      <c r="T288" s="158"/>
      <c r="AT288" s="153" t="s">
        <v>161</v>
      </c>
      <c r="AU288" s="153" t="s">
        <v>78</v>
      </c>
      <c r="AV288" s="13" t="s">
        <v>78</v>
      </c>
      <c r="AW288" s="13" t="s">
        <v>31</v>
      </c>
      <c r="AX288" s="13" t="s">
        <v>69</v>
      </c>
      <c r="AY288" s="153" t="s">
        <v>151</v>
      </c>
    </row>
    <row r="289" spans="2:65" s="12" customFormat="1" ht="11.25">
      <c r="B289" s="145"/>
      <c r="D289" s="146" t="s">
        <v>161</v>
      </c>
      <c r="E289" s="147" t="s">
        <v>19</v>
      </c>
      <c r="F289" s="148" t="s">
        <v>314</v>
      </c>
      <c r="H289" s="147" t="s">
        <v>19</v>
      </c>
      <c r="I289" s="149"/>
      <c r="L289" s="145"/>
      <c r="M289" s="150"/>
      <c r="T289" s="151"/>
      <c r="AT289" s="147" t="s">
        <v>161</v>
      </c>
      <c r="AU289" s="147" t="s">
        <v>78</v>
      </c>
      <c r="AV289" s="12" t="s">
        <v>74</v>
      </c>
      <c r="AW289" s="12" t="s">
        <v>31</v>
      </c>
      <c r="AX289" s="12" t="s">
        <v>69</v>
      </c>
      <c r="AY289" s="147" t="s">
        <v>151</v>
      </c>
    </row>
    <row r="290" spans="2:65" s="13" customFormat="1" ht="11.25">
      <c r="B290" s="152"/>
      <c r="D290" s="146" t="s">
        <v>161</v>
      </c>
      <c r="E290" s="153" t="s">
        <v>19</v>
      </c>
      <c r="F290" s="154" t="s">
        <v>337</v>
      </c>
      <c r="H290" s="155">
        <v>18.399999999999999</v>
      </c>
      <c r="I290" s="156"/>
      <c r="L290" s="152"/>
      <c r="M290" s="157"/>
      <c r="T290" s="158"/>
      <c r="AT290" s="153" t="s">
        <v>161</v>
      </c>
      <c r="AU290" s="153" t="s">
        <v>78</v>
      </c>
      <c r="AV290" s="13" t="s">
        <v>78</v>
      </c>
      <c r="AW290" s="13" t="s">
        <v>31</v>
      </c>
      <c r="AX290" s="13" t="s">
        <v>69</v>
      </c>
      <c r="AY290" s="153" t="s">
        <v>151</v>
      </c>
    </row>
    <row r="291" spans="2:65" s="12" customFormat="1" ht="11.25">
      <c r="B291" s="145"/>
      <c r="D291" s="146" t="s">
        <v>161</v>
      </c>
      <c r="E291" s="147" t="s">
        <v>19</v>
      </c>
      <c r="F291" s="148" t="s">
        <v>316</v>
      </c>
      <c r="H291" s="147" t="s">
        <v>19</v>
      </c>
      <c r="I291" s="149"/>
      <c r="L291" s="145"/>
      <c r="M291" s="150"/>
      <c r="T291" s="151"/>
      <c r="AT291" s="147" t="s">
        <v>161</v>
      </c>
      <c r="AU291" s="147" t="s">
        <v>78</v>
      </c>
      <c r="AV291" s="12" t="s">
        <v>74</v>
      </c>
      <c r="AW291" s="12" t="s">
        <v>31</v>
      </c>
      <c r="AX291" s="12" t="s">
        <v>69</v>
      </c>
      <c r="AY291" s="147" t="s">
        <v>151</v>
      </c>
    </row>
    <row r="292" spans="2:65" s="13" customFormat="1" ht="11.25">
      <c r="B292" s="152"/>
      <c r="D292" s="146" t="s">
        <v>161</v>
      </c>
      <c r="E292" s="153" t="s">
        <v>19</v>
      </c>
      <c r="F292" s="154" t="s">
        <v>338</v>
      </c>
      <c r="H292" s="155">
        <v>32.848999999999997</v>
      </c>
      <c r="I292" s="156"/>
      <c r="L292" s="152"/>
      <c r="M292" s="157"/>
      <c r="T292" s="158"/>
      <c r="AT292" s="153" t="s">
        <v>161</v>
      </c>
      <c r="AU292" s="153" t="s">
        <v>78</v>
      </c>
      <c r="AV292" s="13" t="s">
        <v>78</v>
      </c>
      <c r="AW292" s="13" t="s">
        <v>31</v>
      </c>
      <c r="AX292" s="13" t="s">
        <v>69</v>
      </c>
      <c r="AY292" s="153" t="s">
        <v>151</v>
      </c>
    </row>
    <row r="293" spans="2:65" s="14" customFormat="1" ht="11.25">
      <c r="B293" s="159"/>
      <c r="D293" s="146" t="s">
        <v>161</v>
      </c>
      <c r="E293" s="160" t="s">
        <v>19</v>
      </c>
      <c r="F293" s="161" t="s">
        <v>165</v>
      </c>
      <c r="H293" s="162">
        <v>391.65699999999993</v>
      </c>
      <c r="I293" s="163"/>
      <c r="L293" s="159"/>
      <c r="M293" s="164"/>
      <c r="T293" s="165"/>
      <c r="AT293" s="160" t="s">
        <v>161</v>
      </c>
      <c r="AU293" s="160" t="s">
        <v>78</v>
      </c>
      <c r="AV293" s="14" t="s">
        <v>84</v>
      </c>
      <c r="AW293" s="14" t="s">
        <v>31</v>
      </c>
      <c r="AX293" s="14" t="s">
        <v>74</v>
      </c>
      <c r="AY293" s="160" t="s">
        <v>151</v>
      </c>
    </row>
    <row r="294" spans="2:65" s="1" customFormat="1" ht="16.5" customHeight="1">
      <c r="B294" s="33"/>
      <c r="C294" s="128" t="s">
        <v>7</v>
      </c>
      <c r="D294" s="128" t="s">
        <v>153</v>
      </c>
      <c r="E294" s="129" t="s">
        <v>339</v>
      </c>
      <c r="F294" s="130" t="s">
        <v>340</v>
      </c>
      <c r="G294" s="131" t="s">
        <v>156</v>
      </c>
      <c r="H294" s="132">
        <v>391.65699999999998</v>
      </c>
      <c r="I294" s="133"/>
      <c r="J294" s="134">
        <f>ROUND(I294*H294,2)</f>
        <v>0</v>
      </c>
      <c r="K294" s="130" t="s">
        <v>157</v>
      </c>
      <c r="L294" s="33"/>
      <c r="M294" s="135" t="s">
        <v>19</v>
      </c>
      <c r="N294" s="136" t="s">
        <v>40</v>
      </c>
      <c r="P294" s="137">
        <f>O294*H294</f>
        <v>0</v>
      </c>
      <c r="Q294" s="137">
        <v>0</v>
      </c>
      <c r="R294" s="137">
        <f>Q294*H294</f>
        <v>0</v>
      </c>
      <c r="S294" s="137">
        <v>0</v>
      </c>
      <c r="T294" s="138">
        <f>S294*H294</f>
        <v>0</v>
      </c>
      <c r="AR294" s="139" t="s">
        <v>84</v>
      </c>
      <c r="AT294" s="139" t="s">
        <v>153</v>
      </c>
      <c r="AU294" s="139" t="s">
        <v>78</v>
      </c>
      <c r="AY294" s="18" t="s">
        <v>151</v>
      </c>
      <c r="BE294" s="140">
        <f>IF(N294="základní",J294,0)</f>
        <v>0</v>
      </c>
      <c r="BF294" s="140">
        <f>IF(N294="snížená",J294,0)</f>
        <v>0</v>
      </c>
      <c r="BG294" s="140">
        <f>IF(N294="zákl. přenesená",J294,0)</f>
        <v>0</v>
      </c>
      <c r="BH294" s="140">
        <f>IF(N294="sníž. přenesená",J294,0)</f>
        <v>0</v>
      </c>
      <c r="BI294" s="140">
        <f>IF(N294="nulová",J294,0)</f>
        <v>0</v>
      </c>
      <c r="BJ294" s="18" t="s">
        <v>74</v>
      </c>
      <c r="BK294" s="140">
        <f>ROUND(I294*H294,2)</f>
        <v>0</v>
      </c>
      <c r="BL294" s="18" t="s">
        <v>84</v>
      </c>
      <c r="BM294" s="139" t="s">
        <v>341</v>
      </c>
    </row>
    <row r="295" spans="2:65" s="1" customFormat="1" ht="11.25">
      <c r="B295" s="33"/>
      <c r="D295" s="141" t="s">
        <v>159</v>
      </c>
      <c r="F295" s="142" t="s">
        <v>342</v>
      </c>
      <c r="I295" s="143"/>
      <c r="L295" s="33"/>
      <c r="M295" s="144"/>
      <c r="T295" s="54"/>
      <c r="AT295" s="18" t="s">
        <v>159</v>
      </c>
      <c r="AU295" s="18" t="s">
        <v>78</v>
      </c>
    </row>
    <row r="296" spans="2:65" s="12" customFormat="1" ht="11.25">
      <c r="B296" s="145"/>
      <c r="D296" s="146" t="s">
        <v>161</v>
      </c>
      <c r="E296" s="147" t="s">
        <v>19</v>
      </c>
      <c r="F296" s="148" t="s">
        <v>162</v>
      </c>
      <c r="H296" s="147" t="s">
        <v>19</v>
      </c>
      <c r="I296" s="149"/>
      <c r="L296" s="145"/>
      <c r="M296" s="150"/>
      <c r="T296" s="151"/>
      <c r="AT296" s="147" t="s">
        <v>161</v>
      </c>
      <c r="AU296" s="147" t="s">
        <v>78</v>
      </c>
      <c r="AV296" s="12" t="s">
        <v>74</v>
      </c>
      <c r="AW296" s="12" t="s">
        <v>31</v>
      </c>
      <c r="AX296" s="12" t="s">
        <v>69</v>
      </c>
      <c r="AY296" s="147" t="s">
        <v>151</v>
      </c>
    </row>
    <row r="297" spans="2:65" s="12" customFormat="1" ht="11.25">
      <c r="B297" s="145"/>
      <c r="D297" s="146" t="s">
        <v>161</v>
      </c>
      <c r="E297" s="147" t="s">
        <v>19</v>
      </c>
      <c r="F297" s="148" t="s">
        <v>265</v>
      </c>
      <c r="H297" s="147" t="s">
        <v>19</v>
      </c>
      <c r="I297" s="149"/>
      <c r="L297" s="145"/>
      <c r="M297" s="150"/>
      <c r="T297" s="151"/>
      <c r="AT297" s="147" t="s">
        <v>161</v>
      </c>
      <c r="AU297" s="147" t="s">
        <v>78</v>
      </c>
      <c r="AV297" s="12" t="s">
        <v>74</v>
      </c>
      <c r="AW297" s="12" t="s">
        <v>31</v>
      </c>
      <c r="AX297" s="12" t="s">
        <v>69</v>
      </c>
      <c r="AY297" s="147" t="s">
        <v>151</v>
      </c>
    </row>
    <row r="298" spans="2:65" s="13" customFormat="1" ht="11.25">
      <c r="B298" s="152"/>
      <c r="D298" s="146" t="s">
        <v>161</v>
      </c>
      <c r="E298" s="153" t="s">
        <v>19</v>
      </c>
      <c r="F298" s="154" t="s">
        <v>343</v>
      </c>
      <c r="H298" s="155">
        <v>391.65699999999998</v>
      </c>
      <c r="I298" s="156"/>
      <c r="L298" s="152"/>
      <c r="M298" s="157"/>
      <c r="T298" s="158"/>
      <c r="AT298" s="153" t="s">
        <v>161</v>
      </c>
      <c r="AU298" s="153" t="s">
        <v>78</v>
      </c>
      <c r="AV298" s="13" t="s">
        <v>78</v>
      </c>
      <c r="AW298" s="13" t="s">
        <v>31</v>
      </c>
      <c r="AX298" s="13" t="s">
        <v>69</v>
      </c>
      <c r="AY298" s="153" t="s">
        <v>151</v>
      </c>
    </row>
    <row r="299" spans="2:65" s="14" customFormat="1" ht="11.25">
      <c r="B299" s="159"/>
      <c r="D299" s="146" t="s">
        <v>161</v>
      </c>
      <c r="E299" s="160" t="s">
        <v>19</v>
      </c>
      <c r="F299" s="161" t="s">
        <v>165</v>
      </c>
      <c r="H299" s="162">
        <v>391.65699999999998</v>
      </c>
      <c r="I299" s="163"/>
      <c r="L299" s="159"/>
      <c r="M299" s="164"/>
      <c r="T299" s="165"/>
      <c r="AT299" s="160" t="s">
        <v>161</v>
      </c>
      <c r="AU299" s="160" t="s">
        <v>78</v>
      </c>
      <c r="AV299" s="14" t="s">
        <v>84</v>
      </c>
      <c r="AW299" s="14" t="s">
        <v>31</v>
      </c>
      <c r="AX299" s="14" t="s">
        <v>74</v>
      </c>
      <c r="AY299" s="160" t="s">
        <v>151</v>
      </c>
    </row>
    <row r="300" spans="2:65" s="1" customFormat="1" ht="21.75" customHeight="1">
      <c r="B300" s="33"/>
      <c r="C300" s="128" t="s">
        <v>344</v>
      </c>
      <c r="D300" s="128" t="s">
        <v>153</v>
      </c>
      <c r="E300" s="129" t="s">
        <v>345</v>
      </c>
      <c r="F300" s="130" t="s">
        <v>346</v>
      </c>
      <c r="G300" s="131" t="s">
        <v>203</v>
      </c>
      <c r="H300" s="132">
        <v>7.59</v>
      </c>
      <c r="I300" s="133"/>
      <c r="J300" s="134">
        <f>ROUND(I300*H300,2)</f>
        <v>0</v>
      </c>
      <c r="K300" s="130" t="s">
        <v>157</v>
      </c>
      <c r="L300" s="33"/>
      <c r="M300" s="135" t="s">
        <v>19</v>
      </c>
      <c r="N300" s="136" t="s">
        <v>40</v>
      </c>
      <c r="P300" s="137">
        <f>O300*H300</f>
        <v>0</v>
      </c>
      <c r="Q300" s="137">
        <v>1.0606199999999999</v>
      </c>
      <c r="R300" s="137">
        <f>Q300*H300</f>
        <v>8.050105799999999</v>
      </c>
      <c r="S300" s="137">
        <v>0</v>
      </c>
      <c r="T300" s="138">
        <f>S300*H300</f>
        <v>0</v>
      </c>
      <c r="AR300" s="139" t="s">
        <v>84</v>
      </c>
      <c r="AT300" s="139" t="s">
        <v>153</v>
      </c>
      <c r="AU300" s="139" t="s">
        <v>78</v>
      </c>
      <c r="AY300" s="18" t="s">
        <v>151</v>
      </c>
      <c r="BE300" s="140">
        <f>IF(N300="základní",J300,0)</f>
        <v>0</v>
      </c>
      <c r="BF300" s="140">
        <f>IF(N300="snížená",J300,0)</f>
        <v>0</v>
      </c>
      <c r="BG300" s="140">
        <f>IF(N300="zákl. přenesená",J300,0)</f>
        <v>0</v>
      </c>
      <c r="BH300" s="140">
        <f>IF(N300="sníž. přenesená",J300,0)</f>
        <v>0</v>
      </c>
      <c r="BI300" s="140">
        <f>IF(N300="nulová",J300,0)</f>
        <v>0</v>
      </c>
      <c r="BJ300" s="18" t="s">
        <v>74</v>
      </c>
      <c r="BK300" s="140">
        <f>ROUND(I300*H300,2)</f>
        <v>0</v>
      </c>
      <c r="BL300" s="18" t="s">
        <v>84</v>
      </c>
      <c r="BM300" s="139" t="s">
        <v>347</v>
      </c>
    </row>
    <row r="301" spans="2:65" s="1" customFormat="1" ht="11.25">
      <c r="B301" s="33"/>
      <c r="D301" s="141" t="s">
        <v>159</v>
      </c>
      <c r="F301" s="142" t="s">
        <v>348</v>
      </c>
      <c r="I301" s="143"/>
      <c r="L301" s="33"/>
      <c r="M301" s="144"/>
      <c r="T301" s="54"/>
      <c r="AT301" s="18" t="s">
        <v>159</v>
      </c>
      <c r="AU301" s="18" t="s">
        <v>78</v>
      </c>
    </row>
    <row r="302" spans="2:65" s="12" customFormat="1" ht="11.25">
      <c r="B302" s="145"/>
      <c r="D302" s="146" t="s">
        <v>161</v>
      </c>
      <c r="E302" s="147" t="s">
        <v>19</v>
      </c>
      <c r="F302" s="148" t="s">
        <v>162</v>
      </c>
      <c r="H302" s="147" t="s">
        <v>19</v>
      </c>
      <c r="I302" s="149"/>
      <c r="L302" s="145"/>
      <c r="M302" s="150"/>
      <c r="T302" s="151"/>
      <c r="AT302" s="147" t="s">
        <v>161</v>
      </c>
      <c r="AU302" s="147" t="s">
        <v>78</v>
      </c>
      <c r="AV302" s="12" t="s">
        <v>74</v>
      </c>
      <c r="AW302" s="12" t="s">
        <v>31</v>
      </c>
      <c r="AX302" s="12" t="s">
        <v>69</v>
      </c>
      <c r="AY302" s="147" t="s">
        <v>151</v>
      </c>
    </row>
    <row r="303" spans="2:65" s="12" customFormat="1" ht="11.25">
      <c r="B303" s="145"/>
      <c r="D303" s="146" t="s">
        <v>161</v>
      </c>
      <c r="E303" s="147" t="s">
        <v>19</v>
      </c>
      <c r="F303" s="148" t="s">
        <v>280</v>
      </c>
      <c r="H303" s="147" t="s">
        <v>19</v>
      </c>
      <c r="I303" s="149"/>
      <c r="L303" s="145"/>
      <c r="M303" s="150"/>
      <c r="T303" s="151"/>
      <c r="AT303" s="147" t="s">
        <v>161</v>
      </c>
      <c r="AU303" s="147" t="s">
        <v>78</v>
      </c>
      <c r="AV303" s="12" t="s">
        <v>74</v>
      </c>
      <c r="AW303" s="12" t="s">
        <v>31</v>
      </c>
      <c r="AX303" s="12" t="s">
        <v>69</v>
      </c>
      <c r="AY303" s="147" t="s">
        <v>151</v>
      </c>
    </row>
    <row r="304" spans="2:65" s="13" customFormat="1" ht="11.25">
      <c r="B304" s="152"/>
      <c r="D304" s="146" t="s">
        <v>161</v>
      </c>
      <c r="E304" s="153" t="s">
        <v>19</v>
      </c>
      <c r="F304" s="154" t="s">
        <v>349</v>
      </c>
      <c r="H304" s="155">
        <v>0.20100000000000001</v>
      </c>
      <c r="I304" s="156"/>
      <c r="L304" s="152"/>
      <c r="M304" s="157"/>
      <c r="T304" s="158"/>
      <c r="AT304" s="153" t="s">
        <v>161</v>
      </c>
      <c r="AU304" s="153" t="s">
        <v>78</v>
      </c>
      <c r="AV304" s="13" t="s">
        <v>78</v>
      </c>
      <c r="AW304" s="13" t="s">
        <v>31</v>
      </c>
      <c r="AX304" s="13" t="s">
        <v>69</v>
      </c>
      <c r="AY304" s="153" t="s">
        <v>151</v>
      </c>
    </row>
    <row r="305" spans="2:51" s="12" customFormat="1" ht="11.25">
      <c r="B305" s="145"/>
      <c r="D305" s="146" t="s">
        <v>161</v>
      </c>
      <c r="E305" s="147" t="s">
        <v>19</v>
      </c>
      <c r="F305" s="148" t="s">
        <v>282</v>
      </c>
      <c r="H305" s="147" t="s">
        <v>19</v>
      </c>
      <c r="I305" s="149"/>
      <c r="L305" s="145"/>
      <c r="M305" s="150"/>
      <c r="T305" s="151"/>
      <c r="AT305" s="147" t="s">
        <v>161</v>
      </c>
      <c r="AU305" s="147" t="s">
        <v>78</v>
      </c>
      <c r="AV305" s="12" t="s">
        <v>74</v>
      </c>
      <c r="AW305" s="12" t="s">
        <v>31</v>
      </c>
      <c r="AX305" s="12" t="s">
        <v>69</v>
      </c>
      <c r="AY305" s="147" t="s">
        <v>151</v>
      </c>
    </row>
    <row r="306" spans="2:51" s="13" customFormat="1" ht="11.25">
      <c r="B306" s="152"/>
      <c r="D306" s="146" t="s">
        <v>161</v>
      </c>
      <c r="E306" s="153" t="s">
        <v>19</v>
      </c>
      <c r="F306" s="154" t="s">
        <v>350</v>
      </c>
      <c r="H306" s="155">
        <v>0.24099999999999999</v>
      </c>
      <c r="I306" s="156"/>
      <c r="L306" s="152"/>
      <c r="M306" s="157"/>
      <c r="T306" s="158"/>
      <c r="AT306" s="153" t="s">
        <v>161</v>
      </c>
      <c r="AU306" s="153" t="s">
        <v>78</v>
      </c>
      <c r="AV306" s="13" t="s">
        <v>78</v>
      </c>
      <c r="AW306" s="13" t="s">
        <v>31</v>
      </c>
      <c r="AX306" s="13" t="s">
        <v>69</v>
      </c>
      <c r="AY306" s="153" t="s">
        <v>151</v>
      </c>
    </row>
    <row r="307" spans="2:51" s="12" customFormat="1" ht="11.25">
      <c r="B307" s="145"/>
      <c r="D307" s="146" t="s">
        <v>161</v>
      </c>
      <c r="E307" s="147" t="s">
        <v>19</v>
      </c>
      <c r="F307" s="148" t="s">
        <v>284</v>
      </c>
      <c r="H307" s="147" t="s">
        <v>19</v>
      </c>
      <c r="I307" s="149"/>
      <c r="L307" s="145"/>
      <c r="M307" s="150"/>
      <c r="T307" s="151"/>
      <c r="AT307" s="147" t="s">
        <v>161</v>
      </c>
      <c r="AU307" s="147" t="s">
        <v>78</v>
      </c>
      <c r="AV307" s="12" t="s">
        <v>74</v>
      </c>
      <c r="AW307" s="12" t="s">
        <v>31</v>
      </c>
      <c r="AX307" s="12" t="s">
        <v>69</v>
      </c>
      <c r="AY307" s="147" t="s">
        <v>151</v>
      </c>
    </row>
    <row r="308" spans="2:51" s="13" customFormat="1" ht="11.25">
      <c r="B308" s="152"/>
      <c r="D308" s="146" t="s">
        <v>161</v>
      </c>
      <c r="E308" s="153" t="s">
        <v>19</v>
      </c>
      <c r="F308" s="154" t="s">
        <v>351</v>
      </c>
      <c r="H308" s="155">
        <v>0.19800000000000001</v>
      </c>
      <c r="I308" s="156"/>
      <c r="L308" s="152"/>
      <c r="M308" s="157"/>
      <c r="T308" s="158"/>
      <c r="AT308" s="153" t="s">
        <v>161</v>
      </c>
      <c r="AU308" s="153" t="s">
        <v>78</v>
      </c>
      <c r="AV308" s="13" t="s">
        <v>78</v>
      </c>
      <c r="AW308" s="13" t="s">
        <v>31</v>
      </c>
      <c r="AX308" s="13" t="s">
        <v>69</v>
      </c>
      <c r="AY308" s="153" t="s">
        <v>151</v>
      </c>
    </row>
    <row r="309" spans="2:51" s="12" customFormat="1" ht="11.25">
      <c r="B309" s="145"/>
      <c r="D309" s="146" t="s">
        <v>161</v>
      </c>
      <c r="E309" s="147" t="s">
        <v>19</v>
      </c>
      <c r="F309" s="148" t="s">
        <v>286</v>
      </c>
      <c r="H309" s="147" t="s">
        <v>19</v>
      </c>
      <c r="I309" s="149"/>
      <c r="L309" s="145"/>
      <c r="M309" s="150"/>
      <c r="T309" s="151"/>
      <c r="AT309" s="147" t="s">
        <v>161</v>
      </c>
      <c r="AU309" s="147" t="s">
        <v>78</v>
      </c>
      <c r="AV309" s="12" t="s">
        <v>74</v>
      </c>
      <c r="AW309" s="12" t="s">
        <v>31</v>
      </c>
      <c r="AX309" s="12" t="s">
        <v>69</v>
      </c>
      <c r="AY309" s="147" t="s">
        <v>151</v>
      </c>
    </row>
    <row r="310" spans="2:51" s="13" customFormat="1" ht="11.25">
      <c r="B310" s="152"/>
      <c r="D310" s="146" t="s">
        <v>161</v>
      </c>
      <c r="E310" s="153" t="s">
        <v>19</v>
      </c>
      <c r="F310" s="154" t="s">
        <v>352</v>
      </c>
      <c r="H310" s="155">
        <v>0.22</v>
      </c>
      <c r="I310" s="156"/>
      <c r="L310" s="152"/>
      <c r="M310" s="157"/>
      <c r="T310" s="158"/>
      <c r="AT310" s="153" t="s">
        <v>161</v>
      </c>
      <c r="AU310" s="153" t="s">
        <v>78</v>
      </c>
      <c r="AV310" s="13" t="s">
        <v>78</v>
      </c>
      <c r="AW310" s="13" t="s">
        <v>31</v>
      </c>
      <c r="AX310" s="13" t="s">
        <v>69</v>
      </c>
      <c r="AY310" s="153" t="s">
        <v>151</v>
      </c>
    </row>
    <row r="311" spans="2:51" s="12" customFormat="1" ht="11.25">
      <c r="B311" s="145"/>
      <c r="D311" s="146" t="s">
        <v>161</v>
      </c>
      <c r="E311" s="147" t="s">
        <v>19</v>
      </c>
      <c r="F311" s="148" t="s">
        <v>288</v>
      </c>
      <c r="H311" s="147" t="s">
        <v>19</v>
      </c>
      <c r="I311" s="149"/>
      <c r="L311" s="145"/>
      <c r="M311" s="150"/>
      <c r="T311" s="151"/>
      <c r="AT311" s="147" t="s">
        <v>161</v>
      </c>
      <c r="AU311" s="147" t="s">
        <v>78</v>
      </c>
      <c r="AV311" s="12" t="s">
        <v>74</v>
      </c>
      <c r="AW311" s="12" t="s">
        <v>31</v>
      </c>
      <c r="AX311" s="12" t="s">
        <v>69</v>
      </c>
      <c r="AY311" s="147" t="s">
        <v>151</v>
      </c>
    </row>
    <row r="312" spans="2:51" s="13" customFormat="1" ht="11.25">
      <c r="B312" s="152"/>
      <c r="D312" s="146" t="s">
        <v>161</v>
      </c>
      <c r="E312" s="153" t="s">
        <v>19</v>
      </c>
      <c r="F312" s="154" t="s">
        <v>353</v>
      </c>
      <c r="H312" s="155">
        <v>0.77</v>
      </c>
      <c r="I312" s="156"/>
      <c r="L312" s="152"/>
      <c r="M312" s="157"/>
      <c r="T312" s="158"/>
      <c r="AT312" s="153" t="s">
        <v>161</v>
      </c>
      <c r="AU312" s="153" t="s">
        <v>78</v>
      </c>
      <c r="AV312" s="13" t="s">
        <v>78</v>
      </c>
      <c r="AW312" s="13" t="s">
        <v>31</v>
      </c>
      <c r="AX312" s="13" t="s">
        <v>69</v>
      </c>
      <c r="AY312" s="153" t="s">
        <v>151</v>
      </c>
    </row>
    <row r="313" spans="2:51" s="12" customFormat="1" ht="11.25">
      <c r="B313" s="145"/>
      <c r="D313" s="146" t="s">
        <v>161</v>
      </c>
      <c r="E313" s="147" t="s">
        <v>19</v>
      </c>
      <c r="F313" s="148" t="s">
        <v>290</v>
      </c>
      <c r="H313" s="147" t="s">
        <v>19</v>
      </c>
      <c r="I313" s="149"/>
      <c r="L313" s="145"/>
      <c r="M313" s="150"/>
      <c r="T313" s="151"/>
      <c r="AT313" s="147" t="s">
        <v>161</v>
      </c>
      <c r="AU313" s="147" t="s">
        <v>78</v>
      </c>
      <c r="AV313" s="12" t="s">
        <v>74</v>
      </c>
      <c r="AW313" s="12" t="s">
        <v>31</v>
      </c>
      <c r="AX313" s="12" t="s">
        <v>69</v>
      </c>
      <c r="AY313" s="147" t="s">
        <v>151</v>
      </c>
    </row>
    <row r="314" spans="2:51" s="13" customFormat="1" ht="11.25">
      <c r="B314" s="152"/>
      <c r="D314" s="146" t="s">
        <v>161</v>
      </c>
      <c r="E314" s="153" t="s">
        <v>19</v>
      </c>
      <c r="F314" s="154" t="s">
        <v>354</v>
      </c>
      <c r="H314" s="155">
        <v>0.76100000000000001</v>
      </c>
      <c r="I314" s="156"/>
      <c r="L314" s="152"/>
      <c r="M314" s="157"/>
      <c r="T314" s="158"/>
      <c r="AT314" s="153" t="s">
        <v>161</v>
      </c>
      <c r="AU314" s="153" t="s">
        <v>78</v>
      </c>
      <c r="AV314" s="13" t="s">
        <v>78</v>
      </c>
      <c r="AW314" s="13" t="s">
        <v>31</v>
      </c>
      <c r="AX314" s="13" t="s">
        <v>69</v>
      </c>
      <c r="AY314" s="153" t="s">
        <v>151</v>
      </c>
    </row>
    <row r="315" spans="2:51" s="12" customFormat="1" ht="11.25">
      <c r="B315" s="145"/>
      <c r="D315" s="146" t="s">
        <v>161</v>
      </c>
      <c r="E315" s="147" t="s">
        <v>19</v>
      </c>
      <c r="F315" s="148" t="s">
        <v>292</v>
      </c>
      <c r="H315" s="147" t="s">
        <v>19</v>
      </c>
      <c r="I315" s="149"/>
      <c r="L315" s="145"/>
      <c r="M315" s="150"/>
      <c r="T315" s="151"/>
      <c r="AT315" s="147" t="s">
        <v>161</v>
      </c>
      <c r="AU315" s="147" t="s">
        <v>78</v>
      </c>
      <c r="AV315" s="12" t="s">
        <v>74</v>
      </c>
      <c r="AW315" s="12" t="s">
        <v>31</v>
      </c>
      <c r="AX315" s="12" t="s">
        <v>69</v>
      </c>
      <c r="AY315" s="147" t="s">
        <v>151</v>
      </c>
    </row>
    <row r="316" spans="2:51" s="13" customFormat="1" ht="11.25">
      <c r="B316" s="152"/>
      <c r="D316" s="146" t="s">
        <v>161</v>
      </c>
      <c r="E316" s="153" t="s">
        <v>19</v>
      </c>
      <c r="F316" s="154" t="s">
        <v>355</v>
      </c>
      <c r="H316" s="155">
        <v>0.183</v>
      </c>
      <c r="I316" s="156"/>
      <c r="L316" s="152"/>
      <c r="M316" s="157"/>
      <c r="T316" s="158"/>
      <c r="AT316" s="153" t="s">
        <v>161</v>
      </c>
      <c r="AU316" s="153" t="s">
        <v>78</v>
      </c>
      <c r="AV316" s="13" t="s">
        <v>78</v>
      </c>
      <c r="AW316" s="13" t="s">
        <v>31</v>
      </c>
      <c r="AX316" s="13" t="s">
        <v>69</v>
      </c>
      <c r="AY316" s="153" t="s">
        <v>151</v>
      </c>
    </row>
    <row r="317" spans="2:51" s="12" customFormat="1" ht="11.25">
      <c r="B317" s="145"/>
      <c r="D317" s="146" t="s">
        <v>161</v>
      </c>
      <c r="E317" s="147" t="s">
        <v>19</v>
      </c>
      <c r="F317" s="148" t="s">
        <v>294</v>
      </c>
      <c r="H317" s="147" t="s">
        <v>19</v>
      </c>
      <c r="I317" s="149"/>
      <c r="L317" s="145"/>
      <c r="M317" s="150"/>
      <c r="T317" s="151"/>
      <c r="AT317" s="147" t="s">
        <v>161</v>
      </c>
      <c r="AU317" s="147" t="s">
        <v>78</v>
      </c>
      <c r="AV317" s="12" t="s">
        <v>74</v>
      </c>
      <c r="AW317" s="12" t="s">
        <v>31</v>
      </c>
      <c r="AX317" s="12" t="s">
        <v>69</v>
      </c>
      <c r="AY317" s="147" t="s">
        <v>151</v>
      </c>
    </row>
    <row r="318" spans="2:51" s="13" customFormat="1" ht="11.25">
      <c r="B318" s="152"/>
      <c r="D318" s="146" t="s">
        <v>161</v>
      </c>
      <c r="E318" s="153" t="s">
        <v>19</v>
      </c>
      <c r="F318" s="154" t="s">
        <v>356</v>
      </c>
      <c r="H318" s="155">
        <v>0.18</v>
      </c>
      <c r="I318" s="156"/>
      <c r="L318" s="152"/>
      <c r="M318" s="157"/>
      <c r="T318" s="158"/>
      <c r="AT318" s="153" t="s">
        <v>161</v>
      </c>
      <c r="AU318" s="153" t="s">
        <v>78</v>
      </c>
      <c r="AV318" s="13" t="s">
        <v>78</v>
      </c>
      <c r="AW318" s="13" t="s">
        <v>31</v>
      </c>
      <c r="AX318" s="13" t="s">
        <v>69</v>
      </c>
      <c r="AY318" s="153" t="s">
        <v>151</v>
      </c>
    </row>
    <row r="319" spans="2:51" s="12" customFormat="1" ht="11.25">
      <c r="B319" s="145"/>
      <c r="D319" s="146" t="s">
        <v>161</v>
      </c>
      <c r="E319" s="147" t="s">
        <v>19</v>
      </c>
      <c r="F319" s="148" t="s">
        <v>296</v>
      </c>
      <c r="H319" s="147" t="s">
        <v>19</v>
      </c>
      <c r="I319" s="149"/>
      <c r="L319" s="145"/>
      <c r="M319" s="150"/>
      <c r="T319" s="151"/>
      <c r="AT319" s="147" t="s">
        <v>161</v>
      </c>
      <c r="AU319" s="147" t="s">
        <v>78</v>
      </c>
      <c r="AV319" s="12" t="s">
        <v>74</v>
      </c>
      <c r="AW319" s="12" t="s">
        <v>31</v>
      </c>
      <c r="AX319" s="12" t="s">
        <v>69</v>
      </c>
      <c r="AY319" s="147" t="s">
        <v>151</v>
      </c>
    </row>
    <row r="320" spans="2:51" s="13" customFormat="1" ht="11.25">
      <c r="B320" s="152"/>
      <c r="D320" s="146" t="s">
        <v>161</v>
      </c>
      <c r="E320" s="153" t="s">
        <v>19</v>
      </c>
      <c r="F320" s="154" t="s">
        <v>357</v>
      </c>
      <c r="H320" s="155">
        <v>0.68200000000000005</v>
      </c>
      <c r="I320" s="156"/>
      <c r="L320" s="152"/>
      <c r="M320" s="157"/>
      <c r="T320" s="158"/>
      <c r="AT320" s="153" t="s">
        <v>161</v>
      </c>
      <c r="AU320" s="153" t="s">
        <v>78</v>
      </c>
      <c r="AV320" s="13" t="s">
        <v>78</v>
      </c>
      <c r="AW320" s="13" t="s">
        <v>31</v>
      </c>
      <c r="AX320" s="13" t="s">
        <v>69</v>
      </c>
      <c r="AY320" s="153" t="s">
        <v>151</v>
      </c>
    </row>
    <row r="321" spans="2:51" s="12" customFormat="1" ht="11.25">
      <c r="B321" s="145"/>
      <c r="D321" s="146" t="s">
        <v>161</v>
      </c>
      <c r="E321" s="147" t="s">
        <v>19</v>
      </c>
      <c r="F321" s="148" t="s">
        <v>298</v>
      </c>
      <c r="H321" s="147" t="s">
        <v>19</v>
      </c>
      <c r="I321" s="149"/>
      <c r="L321" s="145"/>
      <c r="M321" s="150"/>
      <c r="T321" s="151"/>
      <c r="AT321" s="147" t="s">
        <v>161</v>
      </c>
      <c r="AU321" s="147" t="s">
        <v>78</v>
      </c>
      <c r="AV321" s="12" t="s">
        <v>74</v>
      </c>
      <c r="AW321" s="12" t="s">
        <v>31</v>
      </c>
      <c r="AX321" s="12" t="s">
        <v>69</v>
      </c>
      <c r="AY321" s="147" t="s">
        <v>151</v>
      </c>
    </row>
    <row r="322" spans="2:51" s="13" customFormat="1" ht="11.25">
      <c r="B322" s="152"/>
      <c r="D322" s="146" t="s">
        <v>161</v>
      </c>
      <c r="E322" s="153" t="s">
        <v>19</v>
      </c>
      <c r="F322" s="154" t="s">
        <v>358</v>
      </c>
      <c r="H322" s="155">
        <v>0.66300000000000003</v>
      </c>
      <c r="I322" s="156"/>
      <c r="L322" s="152"/>
      <c r="M322" s="157"/>
      <c r="T322" s="158"/>
      <c r="AT322" s="153" t="s">
        <v>161</v>
      </c>
      <c r="AU322" s="153" t="s">
        <v>78</v>
      </c>
      <c r="AV322" s="13" t="s">
        <v>78</v>
      </c>
      <c r="AW322" s="13" t="s">
        <v>31</v>
      </c>
      <c r="AX322" s="13" t="s">
        <v>69</v>
      </c>
      <c r="AY322" s="153" t="s">
        <v>151</v>
      </c>
    </row>
    <row r="323" spans="2:51" s="12" customFormat="1" ht="11.25">
      <c r="B323" s="145"/>
      <c r="D323" s="146" t="s">
        <v>161</v>
      </c>
      <c r="E323" s="147" t="s">
        <v>19</v>
      </c>
      <c r="F323" s="148" t="s">
        <v>300</v>
      </c>
      <c r="H323" s="147" t="s">
        <v>19</v>
      </c>
      <c r="I323" s="149"/>
      <c r="L323" s="145"/>
      <c r="M323" s="150"/>
      <c r="T323" s="151"/>
      <c r="AT323" s="147" t="s">
        <v>161</v>
      </c>
      <c r="AU323" s="147" t="s">
        <v>78</v>
      </c>
      <c r="AV323" s="12" t="s">
        <v>74</v>
      </c>
      <c r="AW323" s="12" t="s">
        <v>31</v>
      </c>
      <c r="AX323" s="12" t="s">
        <v>69</v>
      </c>
      <c r="AY323" s="147" t="s">
        <v>151</v>
      </c>
    </row>
    <row r="324" spans="2:51" s="13" customFormat="1" ht="11.25">
      <c r="B324" s="152"/>
      <c r="D324" s="146" t="s">
        <v>161</v>
      </c>
      <c r="E324" s="153" t="s">
        <v>19</v>
      </c>
      <c r="F324" s="154" t="s">
        <v>359</v>
      </c>
      <c r="H324" s="155">
        <v>0.56599999999999995</v>
      </c>
      <c r="I324" s="156"/>
      <c r="L324" s="152"/>
      <c r="M324" s="157"/>
      <c r="T324" s="158"/>
      <c r="AT324" s="153" t="s">
        <v>161</v>
      </c>
      <c r="AU324" s="153" t="s">
        <v>78</v>
      </c>
      <c r="AV324" s="13" t="s">
        <v>78</v>
      </c>
      <c r="AW324" s="13" t="s">
        <v>31</v>
      </c>
      <c r="AX324" s="13" t="s">
        <v>69</v>
      </c>
      <c r="AY324" s="153" t="s">
        <v>151</v>
      </c>
    </row>
    <row r="325" spans="2:51" s="12" customFormat="1" ht="11.25">
      <c r="B325" s="145"/>
      <c r="D325" s="146" t="s">
        <v>161</v>
      </c>
      <c r="E325" s="147" t="s">
        <v>19</v>
      </c>
      <c r="F325" s="148" t="s">
        <v>302</v>
      </c>
      <c r="H325" s="147" t="s">
        <v>19</v>
      </c>
      <c r="I325" s="149"/>
      <c r="L325" s="145"/>
      <c r="M325" s="150"/>
      <c r="T325" s="151"/>
      <c r="AT325" s="147" t="s">
        <v>161</v>
      </c>
      <c r="AU325" s="147" t="s">
        <v>78</v>
      </c>
      <c r="AV325" s="12" t="s">
        <v>74</v>
      </c>
      <c r="AW325" s="12" t="s">
        <v>31</v>
      </c>
      <c r="AX325" s="12" t="s">
        <v>69</v>
      </c>
      <c r="AY325" s="147" t="s">
        <v>151</v>
      </c>
    </row>
    <row r="326" spans="2:51" s="13" customFormat="1" ht="11.25">
      <c r="B326" s="152"/>
      <c r="D326" s="146" t="s">
        <v>161</v>
      </c>
      <c r="E326" s="153" t="s">
        <v>19</v>
      </c>
      <c r="F326" s="154" t="s">
        <v>360</v>
      </c>
      <c r="H326" s="155">
        <v>0.249</v>
      </c>
      <c r="I326" s="156"/>
      <c r="L326" s="152"/>
      <c r="M326" s="157"/>
      <c r="T326" s="158"/>
      <c r="AT326" s="153" t="s">
        <v>161</v>
      </c>
      <c r="AU326" s="153" t="s">
        <v>78</v>
      </c>
      <c r="AV326" s="13" t="s">
        <v>78</v>
      </c>
      <c r="AW326" s="13" t="s">
        <v>31</v>
      </c>
      <c r="AX326" s="13" t="s">
        <v>69</v>
      </c>
      <c r="AY326" s="153" t="s">
        <v>151</v>
      </c>
    </row>
    <row r="327" spans="2:51" s="12" customFormat="1" ht="11.25">
      <c r="B327" s="145"/>
      <c r="D327" s="146" t="s">
        <v>161</v>
      </c>
      <c r="E327" s="147" t="s">
        <v>19</v>
      </c>
      <c r="F327" s="148" t="s">
        <v>304</v>
      </c>
      <c r="H327" s="147" t="s">
        <v>19</v>
      </c>
      <c r="I327" s="149"/>
      <c r="L327" s="145"/>
      <c r="M327" s="150"/>
      <c r="T327" s="151"/>
      <c r="AT327" s="147" t="s">
        <v>161</v>
      </c>
      <c r="AU327" s="147" t="s">
        <v>78</v>
      </c>
      <c r="AV327" s="12" t="s">
        <v>74</v>
      </c>
      <c r="AW327" s="12" t="s">
        <v>31</v>
      </c>
      <c r="AX327" s="12" t="s">
        <v>69</v>
      </c>
      <c r="AY327" s="147" t="s">
        <v>151</v>
      </c>
    </row>
    <row r="328" spans="2:51" s="13" customFormat="1" ht="11.25">
      <c r="B328" s="152"/>
      <c r="D328" s="146" t="s">
        <v>161</v>
      </c>
      <c r="E328" s="153" t="s">
        <v>19</v>
      </c>
      <c r="F328" s="154" t="s">
        <v>361</v>
      </c>
      <c r="H328" s="155">
        <v>0.18</v>
      </c>
      <c r="I328" s="156"/>
      <c r="L328" s="152"/>
      <c r="M328" s="157"/>
      <c r="T328" s="158"/>
      <c r="AT328" s="153" t="s">
        <v>161</v>
      </c>
      <c r="AU328" s="153" t="s">
        <v>78</v>
      </c>
      <c r="AV328" s="13" t="s">
        <v>78</v>
      </c>
      <c r="AW328" s="13" t="s">
        <v>31</v>
      </c>
      <c r="AX328" s="13" t="s">
        <v>69</v>
      </c>
      <c r="AY328" s="153" t="s">
        <v>151</v>
      </c>
    </row>
    <row r="329" spans="2:51" s="12" customFormat="1" ht="11.25">
      <c r="B329" s="145"/>
      <c r="D329" s="146" t="s">
        <v>161</v>
      </c>
      <c r="E329" s="147" t="s">
        <v>19</v>
      </c>
      <c r="F329" s="148" t="s">
        <v>306</v>
      </c>
      <c r="H329" s="147" t="s">
        <v>19</v>
      </c>
      <c r="I329" s="149"/>
      <c r="L329" s="145"/>
      <c r="M329" s="150"/>
      <c r="T329" s="151"/>
      <c r="AT329" s="147" t="s">
        <v>161</v>
      </c>
      <c r="AU329" s="147" t="s">
        <v>78</v>
      </c>
      <c r="AV329" s="12" t="s">
        <v>74</v>
      </c>
      <c r="AW329" s="12" t="s">
        <v>31</v>
      </c>
      <c r="AX329" s="12" t="s">
        <v>69</v>
      </c>
      <c r="AY329" s="147" t="s">
        <v>151</v>
      </c>
    </row>
    <row r="330" spans="2:51" s="13" customFormat="1" ht="11.25">
      <c r="B330" s="152"/>
      <c r="D330" s="146" t="s">
        <v>161</v>
      </c>
      <c r="E330" s="153" t="s">
        <v>19</v>
      </c>
      <c r="F330" s="154" t="s">
        <v>362</v>
      </c>
      <c r="H330" s="155">
        <v>0.33500000000000002</v>
      </c>
      <c r="I330" s="156"/>
      <c r="L330" s="152"/>
      <c r="M330" s="157"/>
      <c r="T330" s="158"/>
      <c r="AT330" s="153" t="s">
        <v>161</v>
      </c>
      <c r="AU330" s="153" t="s">
        <v>78</v>
      </c>
      <c r="AV330" s="13" t="s">
        <v>78</v>
      </c>
      <c r="AW330" s="13" t="s">
        <v>31</v>
      </c>
      <c r="AX330" s="13" t="s">
        <v>69</v>
      </c>
      <c r="AY330" s="153" t="s">
        <v>151</v>
      </c>
    </row>
    <row r="331" spans="2:51" s="12" customFormat="1" ht="11.25">
      <c r="B331" s="145"/>
      <c r="D331" s="146" t="s">
        <v>161</v>
      </c>
      <c r="E331" s="147" t="s">
        <v>19</v>
      </c>
      <c r="F331" s="148" t="s">
        <v>308</v>
      </c>
      <c r="H331" s="147" t="s">
        <v>19</v>
      </c>
      <c r="I331" s="149"/>
      <c r="L331" s="145"/>
      <c r="M331" s="150"/>
      <c r="T331" s="151"/>
      <c r="AT331" s="147" t="s">
        <v>161</v>
      </c>
      <c r="AU331" s="147" t="s">
        <v>78</v>
      </c>
      <c r="AV331" s="12" t="s">
        <v>74</v>
      </c>
      <c r="AW331" s="12" t="s">
        <v>31</v>
      </c>
      <c r="AX331" s="12" t="s">
        <v>69</v>
      </c>
      <c r="AY331" s="147" t="s">
        <v>151</v>
      </c>
    </row>
    <row r="332" spans="2:51" s="13" customFormat="1" ht="11.25">
      <c r="B332" s="152"/>
      <c r="D332" s="146" t="s">
        <v>161</v>
      </c>
      <c r="E332" s="153" t="s">
        <v>19</v>
      </c>
      <c r="F332" s="154" t="s">
        <v>363</v>
      </c>
      <c r="H332" s="155">
        <v>0.35499999999999998</v>
      </c>
      <c r="I332" s="156"/>
      <c r="L332" s="152"/>
      <c r="M332" s="157"/>
      <c r="T332" s="158"/>
      <c r="AT332" s="153" t="s">
        <v>161</v>
      </c>
      <c r="AU332" s="153" t="s">
        <v>78</v>
      </c>
      <c r="AV332" s="13" t="s">
        <v>78</v>
      </c>
      <c r="AW332" s="13" t="s">
        <v>31</v>
      </c>
      <c r="AX332" s="13" t="s">
        <v>69</v>
      </c>
      <c r="AY332" s="153" t="s">
        <v>151</v>
      </c>
    </row>
    <row r="333" spans="2:51" s="12" customFormat="1" ht="11.25">
      <c r="B333" s="145"/>
      <c r="D333" s="146" t="s">
        <v>161</v>
      </c>
      <c r="E333" s="147" t="s">
        <v>19</v>
      </c>
      <c r="F333" s="148" t="s">
        <v>310</v>
      </c>
      <c r="H333" s="147" t="s">
        <v>19</v>
      </c>
      <c r="I333" s="149"/>
      <c r="L333" s="145"/>
      <c r="M333" s="150"/>
      <c r="T333" s="151"/>
      <c r="AT333" s="147" t="s">
        <v>161</v>
      </c>
      <c r="AU333" s="147" t="s">
        <v>78</v>
      </c>
      <c r="AV333" s="12" t="s">
        <v>74</v>
      </c>
      <c r="AW333" s="12" t="s">
        <v>31</v>
      </c>
      <c r="AX333" s="12" t="s">
        <v>69</v>
      </c>
      <c r="AY333" s="147" t="s">
        <v>151</v>
      </c>
    </row>
    <row r="334" spans="2:51" s="13" customFormat="1" ht="11.25">
      <c r="B334" s="152"/>
      <c r="D334" s="146" t="s">
        <v>161</v>
      </c>
      <c r="E334" s="153" t="s">
        <v>19</v>
      </c>
      <c r="F334" s="154" t="s">
        <v>364</v>
      </c>
      <c r="H334" s="155">
        <v>0.20300000000000001</v>
      </c>
      <c r="I334" s="156"/>
      <c r="L334" s="152"/>
      <c r="M334" s="157"/>
      <c r="T334" s="158"/>
      <c r="AT334" s="153" t="s">
        <v>161</v>
      </c>
      <c r="AU334" s="153" t="s">
        <v>78</v>
      </c>
      <c r="AV334" s="13" t="s">
        <v>78</v>
      </c>
      <c r="AW334" s="13" t="s">
        <v>31</v>
      </c>
      <c r="AX334" s="13" t="s">
        <v>69</v>
      </c>
      <c r="AY334" s="153" t="s">
        <v>151</v>
      </c>
    </row>
    <row r="335" spans="2:51" s="12" customFormat="1" ht="11.25">
      <c r="B335" s="145"/>
      <c r="D335" s="146" t="s">
        <v>161</v>
      </c>
      <c r="E335" s="147" t="s">
        <v>19</v>
      </c>
      <c r="F335" s="148" t="s">
        <v>312</v>
      </c>
      <c r="H335" s="147" t="s">
        <v>19</v>
      </c>
      <c r="I335" s="149"/>
      <c r="L335" s="145"/>
      <c r="M335" s="150"/>
      <c r="T335" s="151"/>
      <c r="AT335" s="147" t="s">
        <v>161</v>
      </c>
      <c r="AU335" s="147" t="s">
        <v>78</v>
      </c>
      <c r="AV335" s="12" t="s">
        <v>74</v>
      </c>
      <c r="AW335" s="12" t="s">
        <v>31</v>
      </c>
      <c r="AX335" s="12" t="s">
        <v>69</v>
      </c>
      <c r="AY335" s="147" t="s">
        <v>151</v>
      </c>
    </row>
    <row r="336" spans="2:51" s="13" customFormat="1" ht="11.25">
      <c r="B336" s="152"/>
      <c r="D336" s="146" t="s">
        <v>161</v>
      </c>
      <c r="E336" s="153" t="s">
        <v>19</v>
      </c>
      <c r="F336" s="154" t="s">
        <v>365</v>
      </c>
      <c r="H336" s="155">
        <v>0.22600000000000001</v>
      </c>
      <c r="I336" s="156"/>
      <c r="L336" s="152"/>
      <c r="M336" s="157"/>
      <c r="T336" s="158"/>
      <c r="AT336" s="153" t="s">
        <v>161</v>
      </c>
      <c r="AU336" s="153" t="s">
        <v>78</v>
      </c>
      <c r="AV336" s="13" t="s">
        <v>78</v>
      </c>
      <c r="AW336" s="13" t="s">
        <v>31</v>
      </c>
      <c r="AX336" s="13" t="s">
        <v>69</v>
      </c>
      <c r="AY336" s="153" t="s">
        <v>151</v>
      </c>
    </row>
    <row r="337" spans="2:65" s="12" customFormat="1" ht="11.25">
      <c r="B337" s="145"/>
      <c r="D337" s="146" t="s">
        <v>161</v>
      </c>
      <c r="E337" s="147" t="s">
        <v>19</v>
      </c>
      <c r="F337" s="148" t="s">
        <v>314</v>
      </c>
      <c r="H337" s="147" t="s">
        <v>19</v>
      </c>
      <c r="I337" s="149"/>
      <c r="L337" s="145"/>
      <c r="M337" s="150"/>
      <c r="T337" s="151"/>
      <c r="AT337" s="147" t="s">
        <v>161</v>
      </c>
      <c r="AU337" s="147" t="s">
        <v>78</v>
      </c>
      <c r="AV337" s="12" t="s">
        <v>74</v>
      </c>
      <c r="AW337" s="12" t="s">
        <v>31</v>
      </c>
      <c r="AX337" s="12" t="s">
        <v>69</v>
      </c>
      <c r="AY337" s="147" t="s">
        <v>151</v>
      </c>
    </row>
    <row r="338" spans="2:65" s="13" customFormat="1" ht="11.25">
      <c r="B338" s="152"/>
      <c r="D338" s="146" t="s">
        <v>161</v>
      </c>
      <c r="E338" s="153" t="s">
        <v>19</v>
      </c>
      <c r="F338" s="154" t="s">
        <v>366</v>
      </c>
      <c r="H338" s="155">
        <v>0.26300000000000001</v>
      </c>
      <c r="I338" s="156"/>
      <c r="L338" s="152"/>
      <c r="M338" s="157"/>
      <c r="T338" s="158"/>
      <c r="AT338" s="153" t="s">
        <v>161</v>
      </c>
      <c r="AU338" s="153" t="s">
        <v>78</v>
      </c>
      <c r="AV338" s="13" t="s">
        <v>78</v>
      </c>
      <c r="AW338" s="13" t="s">
        <v>31</v>
      </c>
      <c r="AX338" s="13" t="s">
        <v>69</v>
      </c>
      <c r="AY338" s="153" t="s">
        <v>151</v>
      </c>
    </row>
    <row r="339" spans="2:65" s="12" customFormat="1" ht="11.25">
      <c r="B339" s="145"/>
      <c r="D339" s="146" t="s">
        <v>161</v>
      </c>
      <c r="E339" s="147" t="s">
        <v>19</v>
      </c>
      <c r="F339" s="148" t="s">
        <v>316</v>
      </c>
      <c r="H339" s="147" t="s">
        <v>19</v>
      </c>
      <c r="I339" s="149"/>
      <c r="L339" s="145"/>
      <c r="M339" s="150"/>
      <c r="T339" s="151"/>
      <c r="AT339" s="147" t="s">
        <v>161</v>
      </c>
      <c r="AU339" s="147" t="s">
        <v>78</v>
      </c>
      <c r="AV339" s="12" t="s">
        <v>74</v>
      </c>
      <c r="AW339" s="12" t="s">
        <v>31</v>
      </c>
      <c r="AX339" s="12" t="s">
        <v>69</v>
      </c>
      <c r="AY339" s="147" t="s">
        <v>151</v>
      </c>
    </row>
    <row r="340" spans="2:65" s="13" customFormat="1" ht="11.25">
      <c r="B340" s="152"/>
      <c r="D340" s="146" t="s">
        <v>161</v>
      </c>
      <c r="E340" s="153" t="s">
        <v>19</v>
      </c>
      <c r="F340" s="154" t="s">
        <v>367</v>
      </c>
      <c r="H340" s="155">
        <v>1.1140000000000001</v>
      </c>
      <c r="I340" s="156"/>
      <c r="L340" s="152"/>
      <c r="M340" s="157"/>
      <c r="T340" s="158"/>
      <c r="AT340" s="153" t="s">
        <v>161</v>
      </c>
      <c r="AU340" s="153" t="s">
        <v>78</v>
      </c>
      <c r="AV340" s="13" t="s">
        <v>78</v>
      </c>
      <c r="AW340" s="13" t="s">
        <v>31</v>
      </c>
      <c r="AX340" s="13" t="s">
        <v>69</v>
      </c>
      <c r="AY340" s="153" t="s">
        <v>151</v>
      </c>
    </row>
    <row r="341" spans="2:65" s="14" customFormat="1" ht="11.25">
      <c r="B341" s="159"/>
      <c r="D341" s="146" t="s">
        <v>161</v>
      </c>
      <c r="E341" s="160" t="s">
        <v>19</v>
      </c>
      <c r="F341" s="161" t="s">
        <v>165</v>
      </c>
      <c r="H341" s="162">
        <v>7.589999999999999</v>
      </c>
      <c r="I341" s="163"/>
      <c r="L341" s="159"/>
      <c r="M341" s="164"/>
      <c r="T341" s="165"/>
      <c r="AT341" s="160" t="s">
        <v>161</v>
      </c>
      <c r="AU341" s="160" t="s">
        <v>78</v>
      </c>
      <c r="AV341" s="14" t="s">
        <v>84</v>
      </c>
      <c r="AW341" s="14" t="s">
        <v>31</v>
      </c>
      <c r="AX341" s="14" t="s">
        <v>74</v>
      </c>
      <c r="AY341" s="160" t="s">
        <v>151</v>
      </c>
    </row>
    <row r="342" spans="2:65" s="1" customFormat="1" ht="21.75" customHeight="1">
      <c r="B342" s="33"/>
      <c r="C342" s="128" t="s">
        <v>368</v>
      </c>
      <c r="D342" s="128" t="s">
        <v>153</v>
      </c>
      <c r="E342" s="129" t="s">
        <v>369</v>
      </c>
      <c r="F342" s="130" t="s">
        <v>370</v>
      </c>
      <c r="G342" s="131" t="s">
        <v>203</v>
      </c>
      <c r="H342" s="132">
        <v>8.5000000000000006E-2</v>
      </c>
      <c r="I342" s="133"/>
      <c r="J342" s="134">
        <f>ROUND(I342*H342,2)</f>
        <v>0</v>
      </c>
      <c r="K342" s="130" t="s">
        <v>157</v>
      </c>
      <c r="L342" s="33"/>
      <c r="M342" s="135" t="s">
        <v>19</v>
      </c>
      <c r="N342" s="136" t="s">
        <v>40</v>
      </c>
      <c r="P342" s="137">
        <f>O342*H342</f>
        <v>0</v>
      </c>
      <c r="Q342" s="137">
        <v>1.06277</v>
      </c>
      <c r="R342" s="137">
        <f>Q342*H342</f>
        <v>9.0335450000000012E-2</v>
      </c>
      <c r="S342" s="137">
        <v>0</v>
      </c>
      <c r="T342" s="138">
        <f>S342*H342</f>
        <v>0</v>
      </c>
      <c r="AR342" s="139" t="s">
        <v>84</v>
      </c>
      <c r="AT342" s="139" t="s">
        <v>153</v>
      </c>
      <c r="AU342" s="139" t="s">
        <v>78</v>
      </c>
      <c r="AY342" s="18" t="s">
        <v>151</v>
      </c>
      <c r="BE342" s="140">
        <f>IF(N342="základní",J342,0)</f>
        <v>0</v>
      </c>
      <c r="BF342" s="140">
        <f>IF(N342="snížená",J342,0)</f>
        <v>0</v>
      </c>
      <c r="BG342" s="140">
        <f>IF(N342="zákl. přenesená",J342,0)</f>
        <v>0</v>
      </c>
      <c r="BH342" s="140">
        <f>IF(N342="sníž. přenesená",J342,0)</f>
        <v>0</v>
      </c>
      <c r="BI342" s="140">
        <f>IF(N342="nulová",J342,0)</f>
        <v>0</v>
      </c>
      <c r="BJ342" s="18" t="s">
        <v>74</v>
      </c>
      <c r="BK342" s="140">
        <f>ROUND(I342*H342,2)</f>
        <v>0</v>
      </c>
      <c r="BL342" s="18" t="s">
        <v>84</v>
      </c>
      <c r="BM342" s="139" t="s">
        <v>371</v>
      </c>
    </row>
    <row r="343" spans="2:65" s="1" customFormat="1" ht="11.25">
      <c r="B343" s="33"/>
      <c r="D343" s="141" t="s">
        <v>159</v>
      </c>
      <c r="F343" s="142" t="s">
        <v>372</v>
      </c>
      <c r="I343" s="143"/>
      <c r="L343" s="33"/>
      <c r="M343" s="144"/>
      <c r="T343" s="54"/>
      <c r="AT343" s="18" t="s">
        <v>159</v>
      </c>
      <c r="AU343" s="18" t="s">
        <v>78</v>
      </c>
    </row>
    <row r="344" spans="2:65" s="12" customFormat="1" ht="11.25">
      <c r="B344" s="145"/>
      <c r="D344" s="146" t="s">
        <v>161</v>
      </c>
      <c r="E344" s="147" t="s">
        <v>19</v>
      </c>
      <c r="F344" s="148" t="s">
        <v>162</v>
      </c>
      <c r="H344" s="147" t="s">
        <v>19</v>
      </c>
      <c r="I344" s="149"/>
      <c r="L344" s="145"/>
      <c r="M344" s="150"/>
      <c r="T344" s="151"/>
      <c r="AT344" s="147" t="s">
        <v>161</v>
      </c>
      <c r="AU344" s="147" t="s">
        <v>78</v>
      </c>
      <c r="AV344" s="12" t="s">
        <v>74</v>
      </c>
      <c r="AW344" s="12" t="s">
        <v>31</v>
      </c>
      <c r="AX344" s="12" t="s">
        <v>69</v>
      </c>
      <c r="AY344" s="147" t="s">
        <v>151</v>
      </c>
    </row>
    <row r="345" spans="2:65" s="12" customFormat="1" ht="11.25">
      <c r="B345" s="145"/>
      <c r="D345" s="146" t="s">
        <v>161</v>
      </c>
      <c r="E345" s="147" t="s">
        <v>19</v>
      </c>
      <c r="F345" s="148" t="s">
        <v>312</v>
      </c>
      <c r="H345" s="147" t="s">
        <v>19</v>
      </c>
      <c r="I345" s="149"/>
      <c r="L345" s="145"/>
      <c r="M345" s="150"/>
      <c r="T345" s="151"/>
      <c r="AT345" s="147" t="s">
        <v>161</v>
      </c>
      <c r="AU345" s="147" t="s">
        <v>78</v>
      </c>
      <c r="AV345" s="12" t="s">
        <v>74</v>
      </c>
      <c r="AW345" s="12" t="s">
        <v>31</v>
      </c>
      <c r="AX345" s="12" t="s">
        <v>69</v>
      </c>
      <c r="AY345" s="147" t="s">
        <v>151</v>
      </c>
    </row>
    <row r="346" spans="2:65" s="13" customFormat="1" ht="11.25">
      <c r="B346" s="152"/>
      <c r="D346" s="146" t="s">
        <v>161</v>
      </c>
      <c r="E346" s="153" t="s">
        <v>19</v>
      </c>
      <c r="F346" s="154" t="s">
        <v>373</v>
      </c>
      <c r="H346" s="155">
        <v>1.7000000000000001E-2</v>
      </c>
      <c r="I346" s="156"/>
      <c r="L346" s="152"/>
      <c r="M346" s="157"/>
      <c r="T346" s="158"/>
      <c r="AT346" s="153" t="s">
        <v>161</v>
      </c>
      <c r="AU346" s="153" t="s">
        <v>78</v>
      </c>
      <c r="AV346" s="13" t="s">
        <v>78</v>
      </c>
      <c r="AW346" s="13" t="s">
        <v>31</v>
      </c>
      <c r="AX346" s="13" t="s">
        <v>69</v>
      </c>
      <c r="AY346" s="153" t="s">
        <v>151</v>
      </c>
    </row>
    <row r="347" spans="2:65" s="12" customFormat="1" ht="11.25">
      <c r="B347" s="145"/>
      <c r="D347" s="146" t="s">
        <v>161</v>
      </c>
      <c r="E347" s="147" t="s">
        <v>19</v>
      </c>
      <c r="F347" s="148" t="s">
        <v>314</v>
      </c>
      <c r="H347" s="147" t="s">
        <v>19</v>
      </c>
      <c r="I347" s="149"/>
      <c r="L347" s="145"/>
      <c r="M347" s="150"/>
      <c r="T347" s="151"/>
      <c r="AT347" s="147" t="s">
        <v>161</v>
      </c>
      <c r="AU347" s="147" t="s">
        <v>78</v>
      </c>
      <c r="AV347" s="12" t="s">
        <v>74</v>
      </c>
      <c r="AW347" s="12" t="s">
        <v>31</v>
      </c>
      <c r="AX347" s="12" t="s">
        <v>69</v>
      </c>
      <c r="AY347" s="147" t="s">
        <v>151</v>
      </c>
    </row>
    <row r="348" spans="2:65" s="13" customFormat="1" ht="11.25">
      <c r="B348" s="152"/>
      <c r="D348" s="146" t="s">
        <v>161</v>
      </c>
      <c r="E348" s="153" t="s">
        <v>19</v>
      </c>
      <c r="F348" s="154" t="s">
        <v>374</v>
      </c>
      <c r="H348" s="155">
        <v>2.5999999999999999E-2</v>
      </c>
      <c r="I348" s="156"/>
      <c r="L348" s="152"/>
      <c r="M348" s="157"/>
      <c r="T348" s="158"/>
      <c r="AT348" s="153" t="s">
        <v>161</v>
      </c>
      <c r="AU348" s="153" t="s">
        <v>78</v>
      </c>
      <c r="AV348" s="13" t="s">
        <v>78</v>
      </c>
      <c r="AW348" s="13" t="s">
        <v>31</v>
      </c>
      <c r="AX348" s="13" t="s">
        <v>69</v>
      </c>
      <c r="AY348" s="153" t="s">
        <v>151</v>
      </c>
    </row>
    <row r="349" spans="2:65" s="12" customFormat="1" ht="11.25">
      <c r="B349" s="145"/>
      <c r="D349" s="146" t="s">
        <v>161</v>
      </c>
      <c r="E349" s="147" t="s">
        <v>19</v>
      </c>
      <c r="F349" s="148" t="s">
        <v>316</v>
      </c>
      <c r="H349" s="147" t="s">
        <v>19</v>
      </c>
      <c r="I349" s="149"/>
      <c r="L349" s="145"/>
      <c r="M349" s="150"/>
      <c r="T349" s="151"/>
      <c r="AT349" s="147" t="s">
        <v>161</v>
      </c>
      <c r="AU349" s="147" t="s">
        <v>78</v>
      </c>
      <c r="AV349" s="12" t="s">
        <v>74</v>
      </c>
      <c r="AW349" s="12" t="s">
        <v>31</v>
      </c>
      <c r="AX349" s="12" t="s">
        <v>69</v>
      </c>
      <c r="AY349" s="147" t="s">
        <v>151</v>
      </c>
    </row>
    <row r="350" spans="2:65" s="13" customFormat="1" ht="11.25">
      <c r="B350" s="152"/>
      <c r="D350" s="146" t="s">
        <v>161</v>
      </c>
      <c r="E350" s="153" t="s">
        <v>19</v>
      </c>
      <c r="F350" s="154" t="s">
        <v>375</v>
      </c>
      <c r="H350" s="155">
        <v>4.2000000000000003E-2</v>
      </c>
      <c r="I350" s="156"/>
      <c r="L350" s="152"/>
      <c r="M350" s="157"/>
      <c r="T350" s="158"/>
      <c r="AT350" s="153" t="s">
        <v>161</v>
      </c>
      <c r="AU350" s="153" t="s">
        <v>78</v>
      </c>
      <c r="AV350" s="13" t="s">
        <v>78</v>
      </c>
      <c r="AW350" s="13" t="s">
        <v>31</v>
      </c>
      <c r="AX350" s="13" t="s">
        <v>69</v>
      </c>
      <c r="AY350" s="153" t="s">
        <v>151</v>
      </c>
    </row>
    <row r="351" spans="2:65" s="14" customFormat="1" ht="11.25">
      <c r="B351" s="159"/>
      <c r="D351" s="146" t="s">
        <v>161</v>
      </c>
      <c r="E351" s="160" t="s">
        <v>19</v>
      </c>
      <c r="F351" s="161" t="s">
        <v>165</v>
      </c>
      <c r="H351" s="162">
        <v>8.4999999999999992E-2</v>
      </c>
      <c r="I351" s="163"/>
      <c r="L351" s="159"/>
      <c r="M351" s="164"/>
      <c r="T351" s="165"/>
      <c r="AT351" s="160" t="s">
        <v>161</v>
      </c>
      <c r="AU351" s="160" t="s">
        <v>78</v>
      </c>
      <c r="AV351" s="14" t="s">
        <v>84</v>
      </c>
      <c r="AW351" s="14" t="s">
        <v>31</v>
      </c>
      <c r="AX351" s="14" t="s">
        <v>74</v>
      </c>
      <c r="AY351" s="160" t="s">
        <v>151</v>
      </c>
    </row>
    <row r="352" spans="2:65" s="11" customFormat="1" ht="22.9" customHeight="1">
      <c r="B352" s="116"/>
      <c r="D352" s="117" t="s">
        <v>68</v>
      </c>
      <c r="E352" s="126" t="s">
        <v>81</v>
      </c>
      <c r="F352" s="126" t="s">
        <v>376</v>
      </c>
      <c r="I352" s="119"/>
      <c r="J352" s="127">
        <f>BK352</f>
        <v>0</v>
      </c>
      <c r="L352" s="116"/>
      <c r="M352" s="121"/>
      <c r="P352" s="122">
        <f>SUM(P353:P445)</f>
        <v>0</v>
      </c>
      <c r="R352" s="122">
        <f>SUM(R353:R445)</f>
        <v>75.370345999999998</v>
      </c>
      <c r="T352" s="123">
        <f>SUM(T353:T445)</f>
        <v>0</v>
      </c>
      <c r="AR352" s="117" t="s">
        <v>74</v>
      </c>
      <c r="AT352" s="124" t="s">
        <v>68</v>
      </c>
      <c r="AU352" s="124" t="s">
        <v>74</v>
      </c>
      <c r="AY352" s="117" t="s">
        <v>151</v>
      </c>
      <c r="BK352" s="125">
        <f>SUM(BK353:BK445)</f>
        <v>0</v>
      </c>
    </row>
    <row r="353" spans="2:65" s="1" customFormat="1" ht="21.75" customHeight="1">
      <c r="B353" s="33"/>
      <c r="C353" s="128" t="s">
        <v>377</v>
      </c>
      <c r="D353" s="128" t="s">
        <v>153</v>
      </c>
      <c r="E353" s="129" t="s">
        <v>378</v>
      </c>
      <c r="F353" s="130" t="s">
        <v>379</v>
      </c>
      <c r="G353" s="131" t="s">
        <v>156</v>
      </c>
      <c r="H353" s="132">
        <v>3169.7750000000001</v>
      </c>
      <c r="I353" s="133"/>
      <c r="J353" s="134">
        <f>ROUND(I353*H353,2)</f>
        <v>0</v>
      </c>
      <c r="K353" s="130" t="s">
        <v>157</v>
      </c>
      <c r="L353" s="33"/>
      <c r="M353" s="135" t="s">
        <v>19</v>
      </c>
      <c r="N353" s="136" t="s">
        <v>40</v>
      </c>
      <c r="P353" s="137">
        <f>O353*H353</f>
        <v>0</v>
      </c>
      <c r="Q353" s="137">
        <v>0</v>
      </c>
      <c r="R353" s="137">
        <f>Q353*H353</f>
        <v>0</v>
      </c>
      <c r="S353" s="137">
        <v>0</v>
      </c>
      <c r="T353" s="138">
        <f>S353*H353</f>
        <v>0</v>
      </c>
      <c r="AR353" s="139" t="s">
        <v>84</v>
      </c>
      <c r="AT353" s="139" t="s">
        <v>153</v>
      </c>
      <c r="AU353" s="139" t="s">
        <v>78</v>
      </c>
      <c r="AY353" s="18" t="s">
        <v>151</v>
      </c>
      <c r="BE353" s="140">
        <f>IF(N353="základní",J353,0)</f>
        <v>0</v>
      </c>
      <c r="BF353" s="140">
        <f>IF(N353="snížená",J353,0)</f>
        <v>0</v>
      </c>
      <c r="BG353" s="140">
        <f>IF(N353="zákl. přenesená",J353,0)</f>
        <v>0</v>
      </c>
      <c r="BH353" s="140">
        <f>IF(N353="sníž. přenesená",J353,0)</f>
        <v>0</v>
      </c>
      <c r="BI353" s="140">
        <f>IF(N353="nulová",J353,0)</f>
        <v>0</v>
      </c>
      <c r="BJ353" s="18" t="s">
        <v>74</v>
      </c>
      <c r="BK353" s="140">
        <f>ROUND(I353*H353,2)</f>
        <v>0</v>
      </c>
      <c r="BL353" s="18" t="s">
        <v>84</v>
      </c>
      <c r="BM353" s="139" t="s">
        <v>380</v>
      </c>
    </row>
    <row r="354" spans="2:65" s="1" customFormat="1" ht="11.25">
      <c r="B354" s="33"/>
      <c r="D354" s="141" t="s">
        <v>159</v>
      </c>
      <c r="F354" s="142" t="s">
        <v>381</v>
      </c>
      <c r="I354" s="143"/>
      <c r="L354" s="33"/>
      <c r="M354" s="144"/>
      <c r="T354" s="54"/>
      <c r="AT354" s="18" t="s">
        <v>159</v>
      </c>
      <c r="AU354" s="18" t="s">
        <v>78</v>
      </c>
    </row>
    <row r="355" spans="2:65" s="12" customFormat="1" ht="11.25">
      <c r="B355" s="145"/>
      <c r="D355" s="146" t="s">
        <v>161</v>
      </c>
      <c r="E355" s="147" t="s">
        <v>19</v>
      </c>
      <c r="F355" s="148" t="s">
        <v>382</v>
      </c>
      <c r="H355" s="147" t="s">
        <v>19</v>
      </c>
      <c r="I355" s="149"/>
      <c r="L355" s="145"/>
      <c r="M355" s="150"/>
      <c r="T355" s="151"/>
      <c r="AT355" s="147" t="s">
        <v>161</v>
      </c>
      <c r="AU355" s="147" t="s">
        <v>78</v>
      </c>
      <c r="AV355" s="12" t="s">
        <v>74</v>
      </c>
      <c r="AW355" s="12" t="s">
        <v>31</v>
      </c>
      <c r="AX355" s="12" t="s">
        <v>69</v>
      </c>
      <c r="AY355" s="147" t="s">
        <v>151</v>
      </c>
    </row>
    <row r="356" spans="2:65" s="12" customFormat="1" ht="11.25">
      <c r="B356" s="145"/>
      <c r="D356" s="146" t="s">
        <v>161</v>
      </c>
      <c r="E356" s="147" t="s">
        <v>19</v>
      </c>
      <c r="F356" s="148" t="s">
        <v>383</v>
      </c>
      <c r="H356" s="147" t="s">
        <v>19</v>
      </c>
      <c r="I356" s="149"/>
      <c r="L356" s="145"/>
      <c r="M356" s="150"/>
      <c r="T356" s="151"/>
      <c r="AT356" s="147" t="s">
        <v>161</v>
      </c>
      <c r="AU356" s="147" t="s">
        <v>78</v>
      </c>
      <c r="AV356" s="12" t="s">
        <v>74</v>
      </c>
      <c r="AW356" s="12" t="s">
        <v>31</v>
      </c>
      <c r="AX356" s="12" t="s">
        <v>69</v>
      </c>
      <c r="AY356" s="147" t="s">
        <v>151</v>
      </c>
    </row>
    <row r="357" spans="2:65" s="12" customFormat="1" ht="11.25">
      <c r="B357" s="145"/>
      <c r="D357" s="146" t="s">
        <v>161</v>
      </c>
      <c r="E357" s="147" t="s">
        <v>19</v>
      </c>
      <c r="F357" s="148" t="s">
        <v>384</v>
      </c>
      <c r="H357" s="147" t="s">
        <v>19</v>
      </c>
      <c r="I357" s="149"/>
      <c r="L357" s="145"/>
      <c r="M357" s="150"/>
      <c r="T357" s="151"/>
      <c r="AT357" s="147" t="s">
        <v>161</v>
      </c>
      <c r="AU357" s="147" t="s">
        <v>78</v>
      </c>
      <c r="AV357" s="12" t="s">
        <v>74</v>
      </c>
      <c r="AW357" s="12" t="s">
        <v>31</v>
      </c>
      <c r="AX357" s="12" t="s">
        <v>69</v>
      </c>
      <c r="AY357" s="147" t="s">
        <v>151</v>
      </c>
    </row>
    <row r="358" spans="2:65" s="13" customFormat="1" ht="11.25">
      <c r="B358" s="152"/>
      <c r="D358" s="146" t="s">
        <v>161</v>
      </c>
      <c r="E358" s="153" t="s">
        <v>19</v>
      </c>
      <c r="F358" s="154" t="s">
        <v>385</v>
      </c>
      <c r="H358" s="155">
        <v>364.51499999999999</v>
      </c>
      <c r="I358" s="156"/>
      <c r="L358" s="152"/>
      <c r="M358" s="157"/>
      <c r="T358" s="158"/>
      <c r="AT358" s="153" t="s">
        <v>161</v>
      </c>
      <c r="AU358" s="153" t="s">
        <v>78</v>
      </c>
      <c r="AV358" s="13" t="s">
        <v>78</v>
      </c>
      <c r="AW358" s="13" t="s">
        <v>31</v>
      </c>
      <c r="AX358" s="13" t="s">
        <v>69</v>
      </c>
      <c r="AY358" s="153" t="s">
        <v>151</v>
      </c>
    </row>
    <row r="359" spans="2:65" s="12" customFormat="1" ht="11.25">
      <c r="B359" s="145"/>
      <c r="D359" s="146" t="s">
        <v>161</v>
      </c>
      <c r="E359" s="147" t="s">
        <v>19</v>
      </c>
      <c r="F359" s="148" t="s">
        <v>386</v>
      </c>
      <c r="H359" s="147" t="s">
        <v>19</v>
      </c>
      <c r="I359" s="149"/>
      <c r="L359" s="145"/>
      <c r="M359" s="150"/>
      <c r="T359" s="151"/>
      <c r="AT359" s="147" t="s">
        <v>161</v>
      </c>
      <c r="AU359" s="147" t="s">
        <v>78</v>
      </c>
      <c r="AV359" s="12" t="s">
        <v>74</v>
      </c>
      <c r="AW359" s="12" t="s">
        <v>31</v>
      </c>
      <c r="AX359" s="12" t="s">
        <v>69</v>
      </c>
      <c r="AY359" s="147" t="s">
        <v>151</v>
      </c>
    </row>
    <row r="360" spans="2:65" s="13" customFormat="1" ht="11.25">
      <c r="B360" s="152"/>
      <c r="D360" s="146" t="s">
        <v>161</v>
      </c>
      <c r="E360" s="153" t="s">
        <v>19</v>
      </c>
      <c r="F360" s="154" t="s">
        <v>387</v>
      </c>
      <c r="H360" s="155">
        <v>24.905999999999999</v>
      </c>
      <c r="I360" s="156"/>
      <c r="L360" s="152"/>
      <c r="M360" s="157"/>
      <c r="T360" s="158"/>
      <c r="AT360" s="153" t="s">
        <v>161</v>
      </c>
      <c r="AU360" s="153" t="s">
        <v>78</v>
      </c>
      <c r="AV360" s="13" t="s">
        <v>78</v>
      </c>
      <c r="AW360" s="13" t="s">
        <v>31</v>
      </c>
      <c r="AX360" s="13" t="s">
        <v>69</v>
      </c>
      <c r="AY360" s="153" t="s">
        <v>151</v>
      </c>
    </row>
    <row r="361" spans="2:65" s="12" customFormat="1" ht="11.25">
      <c r="B361" s="145"/>
      <c r="D361" s="146" t="s">
        <v>161</v>
      </c>
      <c r="E361" s="147" t="s">
        <v>19</v>
      </c>
      <c r="F361" s="148" t="s">
        <v>388</v>
      </c>
      <c r="H361" s="147" t="s">
        <v>19</v>
      </c>
      <c r="I361" s="149"/>
      <c r="L361" s="145"/>
      <c r="M361" s="150"/>
      <c r="T361" s="151"/>
      <c r="AT361" s="147" t="s">
        <v>161</v>
      </c>
      <c r="AU361" s="147" t="s">
        <v>78</v>
      </c>
      <c r="AV361" s="12" t="s">
        <v>74</v>
      </c>
      <c r="AW361" s="12" t="s">
        <v>31</v>
      </c>
      <c r="AX361" s="12" t="s">
        <v>69</v>
      </c>
      <c r="AY361" s="147" t="s">
        <v>151</v>
      </c>
    </row>
    <row r="362" spans="2:65" s="13" customFormat="1" ht="11.25">
      <c r="B362" s="152"/>
      <c r="D362" s="146" t="s">
        <v>161</v>
      </c>
      <c r="E362" s="153" t="s">
        <v>19</v>
      </c>
      <c r="F362" s="154" t="s">
        <v>389</v>
      </c>
      <c r="H362" s="155">
        <v>55.923999999999999</v>
      </c>
      <c r="I362" s="156"/>
      <c r="L362" s="152"/>
      <c r="M362" s="157"/>
      <c r="T362" s="158"/>
      <c r="AT362" s="153" t="s">
        <v>161</v>
      </c>
      <c r="AU362" s="153" t="s">
        <v>78</v>
      </c>
      <c r="AV362" s="13" t="s">
        <v>78</v>
      </c>
      <c r="AW362" s="13" t="s">
        <v>31</v>
      </c>
      <c r="AX362" s="13" t="s">
        <v>69</v>
      </c>
      <c r="AY362" s="153" t="s">
        <v>151</v>
      </c>
    </row>
    <row r="363" spans="2:65" s="12" customFormat="1" ht="11.25">
      <c r="B363" s="145"/>
      <c r="D363" s="146" t="s">
        <v>161</v>
      </c>
      <c r="E363" s="147" t="s">
        <v>19</v>
      </c>
      <c r="F363" s="148" t="s">
        <v>390</v>
      </c>
      <c r="H363" s="147" t="s">
        <v>19</v>
      </c>
      <c r="I363" s="149"/>
      <c r="L363" s="145"/>
      <c r="M363" s="150"/>
      <c r="T363" s="151"/>
      <c r="AT363" s="147" t="s">
        <v>161</v>
      </c>
      <c r="AU363" s="147" t="s">
        <v>78</v>
      </c>
      <c r="AV363" s="12" t="s">
        <v>74</v>
      </c>
      <c r="AW363" s="12" t="s">
        <v>31</v>
      </c>
      <c r="AX363" s="12" t="s">
        <v>69</v>
      </c>
      <c r="AY363" s="147" t="s">
        <v>151</v>
      </c>
    </row>
    <row r="364" spans="2:65" s="13" customFormat="1" ht="11.25">
      <c r="B364" s="152"/>
      <c r="D364" s="146" t="s">
        <v>161</v>
      </c>
      <c r="E364" s="153" t="s">
        <v>19</v>
      </c>
      <c r="F364" s="154" t="s">
        <v>391</v>
      </c>
      <c r="H364" s="155">
        <v>607.09500000000003</v>
      </c>
      <c r="I364" s="156"/>
      <c r="L364" s="152"/>
      <c r="M364" s="157"/>
      <c r="T364" s="158"/>
      <c r="AT364" s="153" t="s">
        <v>161</v>
      </c>
      <c r="AU364" s="153" t="s">
        <v>78</v>
      </c>
      <c r="AV364" s="13" t="s">
        <v>78</v>
      </c>
      <c r="AW364" s="13" t="s">
        <v>31</v>
      </c>
      <c r="AX364" s="13" t="s">
        <v>69</v>
      </c>
      <c r="AY364" s="153" t="s">
        <v>151</v>
      </c>
    </row>
    <row r="365" spans="2:65" s="12" customFormat="1" ht="11.25">
      <c r="B365" s="145"/>
      <c r="D365" s="146" t="s">
        <v>161</v>
      </c>
      <c r="E365" s="147" t="s">
        <v>19</v>
      </c>
      <c r="F365" s="148" t="s">
        <v>392</v>
      </c>
      <c r="H365" s="147" t="s">
        <v>19</v>
      </c>
      <c r="I365" s="149"/>
      <c r="L365" s="145"/>
      <c r="M365" s="150"/>
      <c r="T365" s="151"/>
      <c r="AT365" s="147" t="s">
        <v>161</v>
      </c>
      <c r="AU365" s="147" t="s">
        <v>78</v>
      </c>
      <c r="AV365" s="12" t="s">
        <v>74</v>
      </c>
      <c r="AW365" s="12" t="s">
        <v>31</v>
      </c>
      <c r="AX365" s="12" t="s">
        <v>69</v>
      </c>
      <c r="AY365" s="147" t="s">
        <v>151</v>
      </c>
    </row>
    <row r="366" spans="2:65" s="13" customFormat="1" ht="11.25">
      <c r="B366" s="152"/>
      <c r="D366" s="146" t="s">
        <v>161</v>
      </c>
      <c r="E366" s="153" t="s">
        <v>19</v>
      </c>
      <c r="F366" s="154" t="s">
        <v>393</v>
      </c>
      <c r="H366" s="155">
        <v>12.384</v>
      </c>
      <c r="I366" s="156"/>
      <c r="L366" s="152"/>
      <c r="M366" s="157"/>
      <c r="T366" s="158"/>
      <c r="AT366" s="153" t="s">
        <v>161</v>
      </c>
      <c r="AU366" s="153" t="s">
        <v>78</v>
      </c>
      <c r="AV366" s="13" t="s">
        <v>78</v>
      </c>
      <c r="AW366" s="13" t="s">
        <v>31</v>
      </c>
      <c r="AX366" s="13" t="s">
        <v>69</v>
      </c>
      <c r="AY366" s="153" t="s">
        <v>151</v>
      </c>
    </row>
    <row r="367" spans="2:65" s="15" customFormat="1" ht="11.25">
      <c r="B367" s="176"/>
      <c r="D367" s="146" t="s">
        <v>161</v>
      </c>
      <c r="E367" s="177" t="s">
        <v>19</v>
      </c>
      <c r="F367" s="178" t="s">
        <v>394</v>
      </c>
      <c r="H367" s="179">
        <v>1064.8240000000001</v>
      </c>
      <c r="I367" s="180"/>
      <c r="L367" s="176"/>
      <c r="M367" s="181"/>
      <c r="T367" s="182"/>
      <c r="AT367" s="177" t="s">
        <v>161</v>
      </c>
      <c r="AU367" s="177" t="s">
        <v>78</v>
      </c>
      <c r="AV367" s="15" t="s">
        <v>81</v>
      </c>
      <c r="AW367" s="15" t="s">
        <v>31</v>
      </c>
      <c r="AX367" s="15" t="s">
        <v>69</v>
      </c>
      <c r="AY367" s="177" t="s">
        <v>151</v>
      </c>
    </row>
    <row r="368" spans="2:65" s="12" customFormat="1" ht="11.25">
      <c r="B368" s="145"/>
      <c r="D368" s="146" t="s">
        <v>161</v>
      </c>
      <c r="E368" s="147" t="s">
        <v>19</v>
      </c>
      <c r="F368" s="148" t="s">
        <v>386</v>
      </c>
      <c r="H368" s="147" t="s">
        <v>19</v>
      </c>
      <c r="I368" s="149"/>
      <c r="L368" s="145"/>
      <c r="M368" s="150"/>
      <c r="T368" s="151"/>
      <c r="AT368" s="147" t="s">
        <v>161</v>
      </c>
      <c r="AU368" s="147" t="s">
        <v>78</v>
      </c>
      <c r="AV368" s="12" t="s">
        <v>74</v>
      </c>
      <c r="AW368" s="12" t="s">
        <v>31</v>
      </c>
      <c r="AX368" s="12" t="s">
        <v>69</v>
      </c>
      <c r="AY368" s="147" t="s">
        <v>151</v>
      </c>
    </row>
    <row r="369" spans="2:51" s="12" customFormat="1" ht="11.25">
      <c r="B369" s="145"/>
      <c r="D369" s="146" t="s">
        <v>161</v>
      </c>
      <c r="E369" s="147" t="s">
        <v>19</v>
      </c>
      <c r="F369" s="148" t="s">
        <v>395</v>
      </c>
      <c r="H369" s="147" t="s">
        <v>19</v>
      </c>
      <c r="I369" s="149"/>
      <c r="L369" s="145"/>
      <c r="M369" s="150"/>
      <c r="T369" s="151"/>
      <c r="AT369" s="147" t="s">
        <v>161</v>
      </c>
      <c r="AU369" s="147" t="s">
        <v>78</v>
      </c>
      <c r="AV369" s="12" t="s">
        <v>74</v>
      </c>
      <c r="AW369" s="12" t="s">
        <v>31</v>
      </c>
      <c r="AX369" s="12" t="s">
        <v>69</v>
      </c>
      <c r="AY369" s="147" t="s">
        <v>151</v>
      </c>
    </row>
    <row r="370" spans="2:51" s="13" customFormat="1" ht="11.25">
      <c r="B370" s="152"/>
      <c r="D370" s="146" t="s">
        <v>161</v>
      </c>
      <c r="E370" s="153" t="s">
        <v>19</v>
      </c>
      <c r="F370" s="154" t="s">
        <v>396</v>
      </c>
      <c r="H370" s="155">
        <v>307.33</v>
      </c>
      <c r="I370" s="156"/>
      <c r="L370" s="152"/>
      <c r="M370" s="157"/>
      <c r="T370" s="158"/>
      <c r="AT370" s="153" t="s">
        <v>161</v>
      </c>
      <c r="AU370" s="153" t="s">
        <v>78</v>
      </c>
      <c r="AV370" s="13" t="s">
        <v>78</v>
      </c>
      <c r="AW370" s="13" t="s">
        <v>31</v>
      </c>
      <c r="AX370" s="13" t="s">
        <v>69</v>
      </c>
      <c r="AY370" s="153" t="s">
        <v>151</v>
      </c>
    </row>
    <row r="371" spans="2:51" s="12" customFormat="1" ht="11.25">
      <c r="B371" s="145"/>
      <c r="D371" s="146" t="s">
        <v>161</v>
      </c>
      <c r="E371" s="147" t="s">
        <v>19</v>
      </c>
      <c r="F371" s="148" t="s">
        <v>392</v>
      </c>
      <c r="H371" s="147" t="s">
        <v>19</v>
      </c>
      <c r="I371" s="149"/>
      <c r="L371" s="145"/>
      <c r="M371" s="150"/>
      <c r="T371" s="151"/>
      <c r="AT371" s="147" t="s">
        <v>161</v>
      </c>
      <c r="AU371" s="147" t="s">
        <v>78</v>
      </c>
      <c r="AV371" s="12" t="s">
        <v>74</v>
      </c>
      <c r="AW371" s="12" t="s">
        <v>31</v>
      </c>
      <c r="AX371" s="12" t="s">
        <v>69</v>
      </c>
      <c r="AY371" s="147" t="s">
        <v>151</v>
      </c>
    </row>
    <row r="372" spans="2:51" s="13" customFormat="1" ht="11.25">
      <c r="B372" s="152"/>
      <c r="D372" s="146" t="s">
        <v>161</v>
      </c>
      <c r="E372" s="153" t="s">
        <v>19</v>
      </c>
      <c r="F372" s="154" t="s">
        <v>397</v>
      </c>
      <c r="H372" s="155">
        <v>4.9450000000000003</v>
      </c>
      <c r="I372" s="156"/>
      <c r="L372" s="152"/>
      <c r="M372" s="157"/>
      <c r="T372" s="158"/>
      <c r="AT372" s="153" t="s">
        <v>161</v>
      </c>
      <c r="AU372" s="153" t="s">
        <v>78</v>
      </c>
      <c r="AV372" s="13" t="s">
        <v>78</v>
      </c>
      <c r="AW372" s="13" t="s">
        <v>31</v>
      </c>
      <c r="AX372" s="13" t="s">
        <v>69</v>
      </c>
      <c r="AY372" s="153" t="s">
        <v>151</v>
      </c>
    </row>
    <row r="373" spans="2:51" s="15" customFormat="1" ht="11.25">
      <c r="B373" s="176"/>
      <c r="D373" s="146" t="s">
        <v>161</v>
      </c>
      <c r="E373" s="177" t="s">
        <v>19</v>
      </c>
      <c r="F373" s="178" t="s">
        <v>394</v>
      </c>
      <c r="H373" s="179">
        <v>312.27499999999998</v>
      </c>
      <c r="I373" s="180"/>
      <c r="L373" s="176"/>
      <c r="M373" s="181"/>
      <c r="T373" s="182"/>
      <c r="AT373" s="177" t="s">
        <v>161</v>
      </c>
      <c r="AU373" s="177" t="s">
        <v>78</v>
      </c>
      <c r="AV373" s="15" t="s">
        <v>81</v>
      </c>
      <c r="AW373" s="15" t="s">
        <v>31</v>
      </c>
      <c r="AX373" s="15" t="s">
        <v>69</v>
      </c>
      <c r="AY373" s="177" t="s">
        <v>151</v>
      </c>
    </row>
    <row r="374" spans="2:51" s="12" customFormat="1" ht="11.25">
      <c r="B374" s="145"/>
      <c r="D374" s="146" t="s">
        <v>161</v>
      </c>
      <c r="E374" s="147" t="s">
        <v>19</v>
      </c>
      <c r="F374" s="148" t="s">
        <v>398</v>
      </c>
      <c r="H374" s="147" t="s">
        <v>19</v>
      </c>
      <c r="I374" s="149"/>
      <c r="L374" s="145"/>
      <c r="M374" s="150"/>
      <c r="T374" s="151"/>
      <c r="AT374" s="147" t="s">
        <v>161</v>
      </c>
      <c r="AU374" s="147" t="s">
        <v>78</v>
      </c>
      <c r="AV374" s="12" t="s">
        <v>74</v>
      </c>
      <c r="AW374" s="12" t="s">
        <v>31</v>
      </c>
      <c r="AX374" s="12" t="s">
        <v>69</v>
      </c>
      <c r="AY374" s="147" t="s">
        <v>151</v>
      </c>
    </row>
    <row r="375" spans="2:51" s="12" customFormat="1" ht="11.25">
      <c r="B375" s="145"/>
      <c r="D375" s="146" t="s">
        <v>161</v>
      </c>
      <c r="E375" s="147" t="s">
        <v>19</v>
      </c>
      <c r="F375" s="148" t="s">
        <v>399</v>
      </c>
      <c r="H375" s="147" t="s">
        <v>19</v>
      </c>
      <c r="I375" s="149"/>
      <c r="L375" s="145"/>
      <c r="M375" s="150"/>
      <c r="T375" s="151"/>
      <c r="AT375" s="147" t="s">
        <v>161</v>
      </c>
      <c r="AU375" s="147" t="s">
        <v>78</v>
      </c>
      <c r="AV375" s="12" t="s">
        <v>74</v>
      </c>
      <c r="AW375" s="12" t="s">
        <v>31</v>
      </c>
      <c r="AX375" s="12" t="s">
        <v>69</v>
      </c>
      <c r="AY375" s="147" t="s">
        <v>151</v>
      </c>
    </row>
    <row r="376" spans="2:51" s="12" customFormat="1" ht="11.25">
      <c r="B376" s="145"/>
      <c r="D376" s="146" t="s">
        <v>161</v>
      </c>
      <c r="E376" s="147" t="s">
        <v>19</v>
      </c>
      <c r="F376" s="148" t="s">
        <v>400</v>
      </c>
      <c r="H376" s="147" t="s">
        <v>19</v>
      </c>
      <c r="I376" s="149"/>
      <c r="L376" s="145"/>
      <c r="M376" s="150"/>
      <c r="T376" s="151"/>
      <c r="AT376" s="147" t="s">
        <v>161</v>
      </c>
      <c r="AU376" s="147" t="s">
        <v>78</v>
      </c>
      <c r="AV376" s="12" t="s">
        <v>74</v>
      </c>
      <c r="AW376" s="12" t="s">
        <v>31</v>
      </c>
      <c r="AX376" s="12" t="s">
        <v>69</v>
      </c>
      <c r="AY376" s="147" t="s">
        <v>151</v>
      </c>
    </row>
    <row r="377" spans="2:51" s="13" customFormat="1" ht="11.25">
      <c r="B377" s="152"/>
      <c r="D377" s="146" t="s">
        <v>161</v>
      </c>
      <c r="E377" s="153" t="s">
        <v>19</v>
      </c>
      <c r="F377" s="154" t="s">
        <v>401</v>
      </c>
      <c r="H377" s="155">
        <v>564.39700000000005</v>
      </c>
      <c r="I377" s="156"/>
      <c r="L377" s="152"/>
      <c r="M377" s="157"/>
      <c r="T377" s="158"/>
      <c r="AT377" s="153" t="s">
        <v>161</v>
      </c>
      <c r="AU377" s="153" t="s">
        <v>78</v>
      </c>
      <c r="AV377" s="13" t="s">
        <v>78</v>
      </c>
      <c r="AW377" s="13" t="s">
        <v>31</v>
      </c>
      <c r="AX377" s="13" t="s">
        <v>69</v>
      </c>
      <c r="AY377" s="153" t="s">
        <v>151</v>
      </c>
    </row>
    <row r="378" spans="2:51" s="12" customFormat="1" ht="11.25">
      <c r="B378" s="145"/>
      <c r="D378" s="146" t="s">
        <v>161</v>
      </c>
      <c r="E378" s="147" t="s">
        <v>19</v>
      </c>
      <c r="F378" s="148" t="s">
        <v>402</v>
      </c>
      <c r="H378" s="147" t="s">
        <v>19</v>
      </c>
      <c r="I378" s="149"/>
      <c r="L378" s="145"/>
      <c r="M378" s="150"/>
      <c r="T378" s="151"/>
      <c r="AT378" s="147" t="s">
        <v>161</v>
      </c>
      <c r="AU378" s="147" t="s">
        <v>78</v>
      </c>
      <c r="AV378" s="12" t="s">
        <v>74</v>
      </c>
      <c r="AW378" s="12" t="s">
        <v>31</v>
      </c>
      <c r="AX378" s="12" t="s">
        <v>69</v>
      </c>
      <c r="AY378" s="147" t="s">
        <v>151</v>
      </c>
    </row>
    <row r="379" spans="2:51" s="13" customFormat="1" ht="11.25">
      <c r="B379" s="152"/>
      <c r="D379" s="146" t="s">
        <v>161</v>
      </c>
      <c r="E379" s="153" t="s">
        <v>19</v>
      </c>
      <c r="F379" s="154" t="s">
        <v>403</v>
      </c>
      <c r="H379" s="155">
        <v>323.25599999999997</v>
      </c>
      <c r="I379" s="156"/>
      <c r="L379" s="152"/>
      <c r="M379" s="157"/>
      <c r="T379" s="158"/>
      <c r="AT379" s="153" t="s">
        <v>161</v>
      </c>
      <c r="AU379" s="153" t="s">
        <v>78</v>
      </c>
      <c r="AV379" s="13" t="s">
        <v>78</v>
      </c>
      <c r="AW379" s="13" t="s">
        <v>31</v>
      </c>
      <c r="AX379" s="13" t="s">
        <v>69</v>
      </c>
      <c r="AY379" s="153" t="s">
        <v>151</v>
      </c>
    </row>
    <row r="380" spans="2:51" s="12" customFormat="1" ht="11.25">
      <c r="B380" s="145"/>
      <c r="D380" s="146" t="s">
        <v>161</v>
      </c>
      <c r="E380" s="147" t="s">
        <v>19</v>
      </c>
      <c r="F380" s="148" t="s">
        <v>390</v>
      </c>
      <c r="H380" s="147" t="s">
        <v>19</v>
      </c>
      <c r="I380" s="149"/>
      <c r="L380" s="145"/>
      <c r="M380" s="150"/>
      <c r="T380" s="151"/>
      <c r="AT380" s="147" t="s">
        <v>161</v>
      </c>
      <c r="AU380" s="147" t="s">
        <v>78</v>
      </c>
      <c r="AV380" s="12" t="s">
        <v>74</v>
      </c>
      <c r="AW380" s="12" t="s">
        <v>31</v>
      </c>
      <c r="AX380" s="12" t="s">
        <v>69</v>
      </c>
      <c r="AY380" s="147" t="s">
        <v>151</v>
      </c>
    </row>
    <row r="381" spans="2:51" s="13" customFormat="1" ht="11.25">
      <c r="B381" s="152"/>
      <c r="D381" s="146" t="s">
        <v>161</v>
      </c>
      <c r="E381" s="153" t="s">
        <v>19</v>
      </c>
      <c r="F381" s="154" t="s">
        <v>401</v>
      </c>
      <c r="H381" s="155">
        <v>564.39700000000005</v>
      </c>
      <c r="I381" s="156"/>
      <c r="L381" s="152"/>
      <c r="M381" s="157"/>
      <c r="T381" s="158"/>
      <c r="AT381" s="153" t="s">
        <v>161</v>
      </c>
      <c r="AU381" s="153" t="s">
        <v>78</v>
      </c>
      <c r="AV381" s="13" t="s">
        <v>78</v>
      </c>
      <c r="AW381" s="13" t="s">
        <v>31</v>
      </c>
      <c r="AX381" s="13" t="s">
        <v>69</v>
      </c>
      <c r="AY381" s="153" t="s">
        <v>151</v>
      </c>
    </row>
    <row r="382" spans="2:51" s="15" customFormat="1" ht="11.25">
      <c r="B382" s="176"/>
      <c r="D382" s="146" t="s">
        <v>161</v>
      </c>
      <c r="E382" s="177" t="s">
        <v>19</v>
      </c>
      <c r="F382" s="178" t="s">
        <v>394</v>
      </c>
      <c r="H382" s="179">
        <v>1452.0500000000002</v>
      </c>
      <c r="I382" s="180"/>
      <c r="L382" s="176"/>
      <c r="M382" s="181"/>
      <c r="T382" s="182"/>
      <c r="AT382" s="177" t="s">
        <v>161</v>
      </c>
      <c r="AU382" s="177" t="s">
        <v>78</v>
      </c>
      <c r="AV382" s="15" t="s">
        <v>81</v>
      </c>
      <c r="AW382" s="15" t="s">
        <v>31</v>
      </c>
      <c r="AX382" s="15" t="s">
        <v>69</v>
      </c>
      <c r="AY382" s="177" t="s">
        <v>151</v>
      </c>
    </row>
    <row r="383" spans="2:51" s="12" customFormat="1" ht="11.25">
      <c r="B383" s="145"/>
      <c r="D383" s="146" t="s">
        <v>161</v>
      </c>
      <c r="E383" s="147" t="s">
        <v>19</v>
      </c>
      <c r="F383" s="148" t="s">
        <v>404</v>
      </c>
      <c r="H383" s="147" t="s">
        <v>19</v>
      </c>
      <c r="I383" s="149"/>
      <c r="L383" s="145"/>
      <c r="M383" s="150"/>
      <c r="T383" s="151"/>
      <c r="AT383" s="147" t="s">
        <v>161</v>
      </c>
      <c r="AU383" s="147" t="s">
        <v>78</v>
      </c>
      <c r="AV383" s="12" t="s">
        <v>74</v>
      </c>
      <c r="AW383" s="12" t="s">
        <v>31</v>
      </c>
      <c r="AX383" s="12" t="s">
        <v>69</v>
      </c>
      <c r="AY383" s="147" t="s">
        <v>151</v>
      </c>
    </row>
    <row r="384" spans="2:51" s="13" customFormat="1" ht="11.25">
      <c r="B384" s="152"/>
      <c r="D384" s="146" t="s">
        <v>161</v>
      </c>
      <c r="E384" s="153" t="s">
        <v>19</v>
      </c>
      <c r="F384" s="154" t="s">
        <v>405</v>
      </c>
      <c r="H384" s="155">
        <v>313.17599999999999</v>
      </c>
      <c r="I384" s="156"/>
      <c r="L384" s="152"/>
      <c r="M384" s="157"/>
      <c r="T384" s="158"/>
      <c r="AT384" s="153" t="s">
        <v>161</v>
      </c>
      <c r="AU384" s="153" t="s">
        <v>78</v>
      </c>
      <c r="AV384" s="13" t="s">
        <v>78</v>
      </c>
      <c r="AW384" s="13" t="s">
        <v>31</v>
      </c>
      <c r="AX384" s="13" t="s">
        <v>69</v>
      </c>
      <c r="AY384" s="153" t="s">
        <v>151</v>
      </c>
    </row>
    <row r="385" spans="2:65" s="15" customFormat="1" ht="11.25">
      <c r="B385" s="176"/>
      <c r="D385" s="146" t="s">
        <v>161</v>
      </c>
      <c r="E385" s="177" t="s">
        <v>19</v>
      </c>
      <c r="F385" s="178" t="s">
        <v>394</v>
      </c>
      <c r="H385" s="179">
        <v>313.17599999999999</v>
      </c>
      <c r="I385" s="180"/>
      <c r="L385" s="176"/>
      <c r="M385" s="181"/>
      <c r="T385" s="182"/>
      <c r="AT385" s="177" t="s">
        <v>161</v>
      </c>
      <c r="AU385" s="177" t="s">
        <v>78</v>
      </c>
      <c r="AV385" s="15" t="s">
        <v>81</v>
      </c>
      <c r="AW385" s="15" t="s">
        <v>31</v>
      </c>
      <c r="AX385" s="15" t="s">
        <v>69</v>
      </c>
      <c r="AY385" s="177" t="s">
        <v>151</v>
      </c>
    </row>
    <row r="386" spans="2:65" s="12" customFormat="1" ht="11.25">
      <c r="B386" s="145"/>
      <c r="D386" s="146" t="s">
        <v>161</v>
      </c>
      <c r="E386" s="147" t="s">
        <v>19</v>
      </c>
      <c r="F386" s="148" t="s">
        <v>406</v>
      </c>
      <c r="H386" s="147" t="s">
        <v>19</v>
      </c>
      <c r="I386" s="149"/>
      <c r="L386" s="145"/>
      <c r="M386" s="150"/>
      <c r="T386" s="151"/>
      <c r="AT386" s="147" t="s">
        <v>161</v>
      </c>
      <c r="AU386" s="147" t="s">
        <v>78</v>
      </c>
      <c r="AV386" s="12" t="s">
        <v>74</v>
      </c>
      <c r="AW386" s="12" t="s">
        <v>31</v>
      </c>
      <c r="AX386" s="12" t="s">
        <v>69</v>
      </c>
      <c r="AY386" s="147" t="s">
        <v>151</v>
      </c>
    </row>
    <row r="387" spans="2:65" s="13" customFormat="1" ht="11.25">
      <c r="B387" s="152"/>
      <c r="D387" s="146" t="s">
        <v>161</v>
      </c>
      <c r="E387" s="153" t="s">
        <v>19</v>
      </c>
      <c r="F387" s="154" t="s">
        <v>407</v>
      </c>
      <c r="H387" s="155">
        <v>27.45</v>
      </c>
      <c r="I387" s="156"/>
      <c r="L387" s="152"/>
      <c r="M387" s="157"/>
      <c r="T387" s="158"/>
      <c r="AT387" s="153" t="s">
        <v>161</v>
      </c>
      <c r="AU387" s="153" t="s">
        <v>78</v>
      </c>
      <c r="AV387" s="13" t="s">
        <v>78</v>
      </c>
      <c r="AW387" s="13" t="s">
        <v>31</v>
      </c>
      <c r="AX387" s="13" t="s">
        <v>69</v>
      </c>
      <c r="AY387" s="153" t="s">
        <v>151</v>
      </c>
    </row>
    <row r="388" spans="2:65" s="15" customFormat="1" ht="11.25">
      <c r="B388" s="176"/>
      <c r="D388" s="146" t="s">
        <v>161</v>
      </c>
      <c r="E388" s="177" t="s">
        <v>19</v>
      </c>
      <c r="F388" s="178" t="s">
        <v>394</v>
      </c>
      <c r="H388" s="179">
        <v>27.45</v>
      </c>
      <c r="I388" s="180"/>
      <c r="L388" s="176"/>
      <c r="M388" s="181"/>
      <c r="T388" s="182"/>
      <c r="AT388" s="177" t="s">
        <v>161</v>
      </c>
      <c r="AU388" s="177" t="s">
        <v>78</v>
      </c>
      <c r="AV388" s="15" t="s">
        <v>81</v>
      </c>
      <c r="AW388" s="15" t="s">
        <v>31</v>
      </c>
      <c r="AX388" s="15" t="s">
        <v>69</v>
      </c>
      <c r="AY388" s="177" t="s">
        <v>151</v>
      </c>
    </row>
    <row r="389" spans="2:65" s="14" customFormat="1" ht="11.25">
      <c r="B389" s="159"/>
      <c r="D389" s="146" t="s">
        <v>161</v>
      </c>
      <c r="E389" s="160" t="s">
        <v>19</v>
      </c>
      <c r="F389" s="161" t="s">
        <v>165</v>
      </c>
      <c r="H389" s="162">
        <v>3169.7749999999996</v>
      </c>
      <c r="I389" s="163"/>
      <c r="L389" s="159"/>
      <c r="M389" s="164"/>
      <c r="T389" s="165"/>
      <c r="AT389" s="160" t="s">
        <v>161</v>
      </c>
      <c r="AU389" s="160" t="s">
        <v>78</v>
      </c>
      <c r="AV389" s="14" t="s">
        <v>84</v>
      </c>
      <c r="AW389" s="14" t="s">
        <v>31</v>
      </c>
      <c r="AX389" s="14" t="s">
        <v>74</v>
      </c>
      <c r="AY389" s="160" t="s">
        <v>151</v>
      </c>
    </row>
    <row r="390" spans="2:65" s="1" customFormat="1" ht="24.2" customHeight="1">
      <c r="B390" s="33"/>
      <c r="C390" s="166" t="s">
        <v>408</v>
      </c>
      <c r="D390" s="166" t="s">
        <v>221</v>
      </c>
      <c r="E390" s="167" t="s">
        <v>409</v>
      </c>
      <c r="F390" s="168" t="s">
        <v>410</v>
      </c>
      <c r="G390" s="169" t="s">
        <v>156</v>
      </c>
      <c r="H390" s="170">
        <v>1597.2550000000001</v>
      </c>
      <c r="I390" s="171"/>
      <c r="J390" s="172">
        <f>ROUND(I390*H390,2)</f>
        <v>0</v>
      </c>
      <c r="K390" s="168" t="s">
        <v>19</v>
      </c>
      <c r="L390" s="173"/>
      <c r="M390" s="174" t="s">
        <v>19</v>
      </c>
      <c r="N390" s="175" t="s">
        <v>40</v>
      </c>
      <c r="P390" s="137">
        <f>O390*H390</f>
        <v>0</v>
      </c>
      <c r="Q390" s="137">
        <v>1.6799999999999999E-2</v>
      </c>
      <c r="R390" s="137">
        <f>Q390*H390</f>
        <v>26.833884000000001</v>
      </c>
      <c r="S390" s="137">
        <v>0</v>
      </c>
      <c r="T390" s="138">
        <f>S390*H390</f>
        <v>0</v>
      </c>
      <c r="AR390" s="139" t="s">
        <v>96</v>
      </c>
      <c r="AT390" s="139" t="s">
        <v>221</v>
      </c>
      <c r="AU390" s="139" t="s">
        <v>78</v>
      </c>
      <c r="AY390" s="18" t="s">
        <v>151</v>
      </c>
      <c r="BE390" s="140">
        <f>IF(N390="základní",J390,0)</f>
        <v>0</v>
      </c>
      <c r="BF390" s="140">
        <f>IF(N390="snížená",J390,0)</f>
        <v>0</v>
      </c>
      <c r="BG390" s="140">
        <f>IF(N390="zákl. přenesená",J390,0)</f>
        <v>0</v>
      </c>
      <c r="BH390" s="140">
        <f>IF(N390="sníž. přenesená",J390,0)</f>
        <v>0</v>
      </c>
      <c r="BI390" s="140">
        <f>IF(N390="nulová",J390,0)</f>
        <v>0</v>
      </c>
      <c r="BJ390" s="18" t="s">
        <v>74</v>
      </c>
      <c r="BK390" s="140">
        <f>ROUND(I390*H390,2)</f>
        <v>0</v>
      </c>
      <c r="BL390" s="18" t="s">
        <v>84</v>
      </c>
      <c r="BM390" s="139" t="s">
        <v>411</v>
      </c>
    </row>
    <row r="391" spans="2:65" s="12" customFormat="1" ht="11.25">
      <c r="B391" s="145"/>
      <c r="D391" s="146" t="s">
        <v>161</v>
      </c>
      <c r="E391" s="147" t="s">
        <v>19</v>
      </c>
      <c r="F391" s="148" t="s">
        <v>398</v>
      </c>
      <c r="H391" s="147" t="s">
        <v>19</v>
      </c>
      <c r="I391" s="149"/>
      <c r="L391" s="145"/>
      <c r="M391" s="150"/>
      <c r="T391" s="151"/>
      <c r="AT391" s="147" t="s">
        <v>161</v>
      </c>
      <c r="AU391" s="147" t="s">
        <v>78</v>
      </c>
      <c r="AV391" s="12" t="s">
        <v>74</v>
      </c>
      <c r="AW391" s="12" t="s">
        <v>31</v>
      </c>
      <c r="AX391" s="12" t="s">
        <v>69</v>
      </c>
      <c r="AY391" s="147" t="s">
        <v>151</v>
      </c>
    </row>
    <row r="392" spans="2:65" s="12" customFormat="1" ht="11.25">
      <c r="B392" s="145"/>
      <c r="D392" s="146" t="s">
        <v>161</v>
      </c>
      <c r="E392" s="147" t="s">
        <v>19</v>
      </c>
      <c r="F392" s="148" t="s">
        <v>399</v>
      </c>
      <c r="H392" s="147" t="s">
        <v>19</v>
      </c>
      <c r="I392" s="149"/>
      <c r="L392" s="145"/>
      <c r="M392" s="150"/>
      <c r="T392" s="151"/>
      <c r="AT392" s="147" t="s">
        <v>161</v>
      </c>
      <c r="AU392" s="147" t="s">
        <v>78</v>
      </c>
      <c r="AV392" s="12" t="s">
        <v>74</v>
      </c>
      <c r="AW392" s="12" t="s">
        <v>31</v>
      </c>
      <c r="AX392" s="12" t="s">
        <v>69</v>
      </c>
      <c r="AY392" s="147" t="s">
        <v>151</v>
      </c>
    </row>
    <row r="393" spans="2:65" s="12" customFormat="1" ht="11.25">
      <c r="B393" s="145"/>
      <c r="D393" s="146" t="s">
        <v>161</v>
      </c>
      <c r="E393" s="147" t="s">
        <v>19</v>
      </c>
      <c r="F393" s="148" t="s">
        <v>400</v>
      </c>
      <c r="H393" s="147" t="s">
        <v>19</v>
      </c>
      <c r="I393" s="149"/>
      <c r="L393" s="145"/>
      <c r="M393" s="150"/>
      <c r="T393" s="151"/>
      <c r="AT393" s="147" t="s">
        <v>161</v>
      </c>
      <c r="AU393" s="147" t="s">
        <v>78</v>
      </c>
      <c r="AV393" s="12" t="s">
        <v>74</v>
      </c>
      <c r="AW393" s="12" t="s">
        <v>31</v>
      </c>
      <c r="AX393" s="12" t="s">
        <v>69</v>
      </c>
      <c r="AY393" s="147" t="s">
        <v>151</v>
      </c>
    </row>
    <row r="394" spans="2:65" s="13" customFormat="1" ht="11.25">
      <c r="B394" s="152"/>
      <c r="D394" s="146" t="s">
        <v>161</v>
      </c>
      <c r="E394" s="153" t="s">
        <v>19</v>
      </c>
      <c r="F394" s="154" t="s">
        <v>412</v>
      </c>
      <c r="H394" s="155">
        <v>620.83699999999999</v>
      </c>
      <c r="I394" s="156"/>
      <c r="L394" s="152"/>
      <c r="M394" s="157"/>
      <c r="T394" s="158"/>
      <c r="AT394" s="153" t="s">
        <v>161</v>
      </c>
      <c r="AU394" s="153" t="s">
        <v>78</v>
      </c>
      <c r="AV394" s="13" t="s">
        <v>78</v>
      </c>
      <c r="AW394" s="13" t="s">
        <v>31</v>
      </c>
      <c r="AX394" s="13" t="s">
        <v>69</v>
      </c>
      <c r="AY394" s="153" t="s">
        <v>151</v>
      </c>
    </row>
    <row r="395" spans="2:65" s="12" customFormat="1" ht="11.25">
      <c r="B395" s="145"/>
      <c r="D395" s="146" t="s">
        <v>161</v>
      </c>
      <c r="E395" s="147" t="s">
        <v>19</v>
      </c>
      <c r="F395" s="148" t="s">
        <v>402</v>
      </c>
      <c r="H395" s="147" t="s">
        <v>19</v>
      </c>
      <c r="I395" s="149"/>
      <c r="L395" s="145"/>
      <c r="M395" s="150"/>
      <c r="T395" s="151"/>
      <c r="AT395" s="147" t="s">
        <v>161</v>
      </c>
      <c r="AU395" s="147" t="s">
        <v>78</v>
      </c>
      <c r="AV395" s="12" t="s">
        <v>74</v>
      </c>
      <c r="AW395" s="12" t="s">
        <v>31</v>
      </c>
      <c r="AX395" s="12" t="s">
        <v>69</v>
      </c>
      <c r="AY395" s="147" t="s">
        <v>151</v>
      </c>
    </row>
    <row r="396" spans="2:65" s="13" customFormat="1" ht="11.25">
      <c r="B396" s="152"/>
      <c r="D396" s="146" t="s">
        <v>161</v>
      </c>
      <c r="E396" s="153" t="s">
        <v>19</v>
      </c>
      <c r="F396" s="154" t="s">
        <v>413</v>
      </c>
      <c r="H396" s="155">
        <v>355.58100000000002</v>
      </c>
      <c r="I396" s="156"/>
      <c r="L396" s="152"/>
      <c r="M396" s="157"/>
      <c r="T396" s="158"/>
      <c r="AT396" s="153" t="s">
        <v>161</v>
      </c>
      <c r="AU396" s="153" t="s">
        <v>78</v>
      </c>
      <c r="AV396" s="13" t="s">
        <v>78</v>
      </c>
      <c r="AW396" s="13" t="s">
        <v>31</v>
      </c>
      <c r="AX396" s="13" t="s">
        <v>69</v>
      </c>
      <c r="AY396" s="153" t="s">
        <v>151</v>
      </c>
    </row>
    <row r="397" spans="2:65" s="12" customFormat="1" ht="11.25">
      <c r="B397" s="145"/>
      <c r="D397" s="146" t="s">
        <v>161</v>
      </c>
      <c r="E397" s="147" t="s">
        <v>19</v>
      </c>
      <c r="F397" s="148" t="s">
        <v>390</v>
      </c>
      <c r="H397" s="147" t="s">
        <v>19</v>
      </c>
      <c r="I397" s="149"/>
      <c r="L397" s="145"/>
      <c r="M397" s="150"/>
      <c r="T397" s="151"/>
      <c r="AT397" s="147" t="s">
        <v>161</v>
      </c>
      <c r="AU397" s="147" t="s">
        <v>78</v>
      </c>
      <c r="AV397" s="12" t="s">
        <v>74</v>
      </c>
      <c r="AW397" s="12" t="s">
        <v>31</v>
      </c>
      <c r="AX397" s="12" t="s">
        <v>69</v>
      </c>
      <c r="AY397" s="147" t="s">
        <v>151</v>
      </c>
    </row>
    <row r="398" spans="2:65" s="13" customFormat="1" ht="11.25">
      <c r="B398" s="152"/>
      <c r="D398" s="146" t="s">
        <v>161</v>
      </c>
      <c r="E398" s="153" t="s">
        <v>19</v>
      </c>
      <c r="F398" s="154" t="s">
        <v>412</v>
      </c>
      <c r="H398" s="155">
        <v>620.83699999999999</v>
      </c>
      <c r="I398" s="156"/>
      <c r="L398" s="152"/>
      <c r="M398" s="157"/>
      <c r="T398" s="158"/>
      <c r="AT398" s="153" t="s">
        <v>161</v>
      </c>
      <c r="AU398" s="153" t="s">
        <v>78</v>
      </c>
      <c r="AV398" s="13" t="s">
        <v>78</v>
      </c>
      <c r="AW398" s="13" t="s">
        <v>31</v>
      </c>
      <c r="AX398" s="13" t="s">
        <v>69</v>
      </c>
      <c r="AY398" s="153" t="s">
        <v>151</v>
      </c>
    </row>
    <row r="399" spans="2:65" s="14" customFormat="1" ht="11.25">
      <c r="B399" s="159"/>
      <c r="D399" s="146" t="s">
        <v>161</v>
      </c>
      <c r="E399" s="160" t="s">
        <v>19</v>
      </c>
      <c r="F399" s="161" t="s">
        <v>165</v>
      </c>
      <c r="H399" s="162">
        <v>1597.2550000000001</v>
      </c>
      <c r="I399" s="163"/>
      <c r="L399" s="159"/>
      <c r="M399" s="164"/>
      <c r="T399" s="165"/>
      <c r="AT399" s="160" t="s">
        <v>161</v>
      </c>
      <c r="AU399" s="160" t="s">
        <v>78</v>
      </c>
      <c r="AV399" s="14" t="s">
        <v>84</v>
      </c>
      <c r="AW399" s="14" t="s">
        <v>31</v>
      </c>
      <c r="AX399" s="14" t="s">
        <v>74</v>
      </c>
      <c r="AY399" s="160" t="s">
        <v>151</v>
      </c>
    </row>
    <row r="400" spans="2:65" s="1" customFormat="1" ht="24.2" customHeight="1">
      <c r="B400" s="33"/>
      <c r="C400" s="166" t="s">
        <v>414</v>
      </c>
      <c r="D400" s="166" t="s">
        <v>221</v>
      </c>
      <c r="E400" s="167" t="s">
        <v>415</v>
      </c>
      <c r="F400" s="168" t="s">
        <v>416</v>
      </c>
      <c r="G400" s="169" t="s">
        <v>156</v>
      </c>
      <c r="H400" s="170">
        <v>344.49299999999999</v>
      </c>
      <c r="I400" s="171"/>
      <c r="J400" s="172">
        <f>ROUND(I400*H400,2)</f>
        <v>0</v>
      </c>
      <c r="K400" s="168" t="s">
        <v>157</v>
      </c>
      <c r="L400" s="173"/>
      <c r="M400" s="174" t="s">
        <v>19</v>
      </c>
      <c r="N400" s="175" t="s">
        <v>40</v>
      </c>
      <c r="P400" s="137">
        <f>O400*H400</f>
        <v>0</v>
      </c>
      <c r="Q400" s="137">
        <v>1.6799999999999999E-2</v>
      </c>
      <c r="R400" s="137">
        <f>Q400*H400</f>
        <v>5.7874823999999991</v>
      </c>
      <c r="S400" s="137">
        <v>0</v>
      </c>
      <c r="T400" s="138">
        <f>S400*H400</f>
        <v>0</v>
      </c>
      <c r="AR400" s="139" t="s">
        <v>96</v>
      </c>
      <c r="AT400" s="139" t="s">
        <v>221</v>
      </c>
      <c r="AU400" s="139" t="s">
        <v>78</v>
      </c>
      <c r="AY400" s="18" t="s">
        <v>151</v>
      </c>
      <c r="BE400" s="140">
        <f>IF(N400="základní",J400,0)</f>
        <v>0</v>
      </c>
      <c r="BF400" s="140">
        <f>IF(N400="snížená",J400,0)</f>
        <v>0</v>
      </c>
      <c r="BG400" s="140">
        <f>IF(N400="zákl. přenesená",J400,0)</f>
        <v>0</v>
      </c>
      <c r="BH400" s="140">
        <f>IF(N400="sníž. přenesená",J400,0)</f>
        <v>0</v>
      </c>
      <c r="BI400" s="140">
        <f>IF(N400="nulová",J400,0)</f>
        <v>0</v>
      </c>
      <c r="BJ400" s="18" t="s">
        <v>74</v>
      </c>
      <c r="BK400" s="140">
        <f>ROUND(I400*H400,2)</f>
        <v>0</v>
      </c>
      <c r="BL400" s="18" t="s">
        <v>84</v>
      </c>
      <c r="BM400" s="139" t="s">
        <v>417</v>
      </c>
    </row>
    <row r="401" spans="2:65" s="12" customFormat="1" ht="11.25">
      <c r="B401" s="145"/>
      <c r="D401" s="146" t="s">
        <v>161</v>
      </c>
      <c r="E401" s="147" t="s">
        <v>19</v>
      </c>
      <c r="F401" s="148" t="s">
        <v>404</v>
      </c>
      <c r="H401" s="147" t="s">
        <v>19</v>
      </c>
      <c r="I401" s="149"/>
      <c r="L401" s="145"/>
      <c r="M401" s="150"/>
      <c r="T401" s="151"/>
      <c r="AT401" s="147" t="s">
        <v>161</v>
      </c>
      <c r="AU401" s="147" t="s">
        <v>78</v>
      </c>
      <c r="AV401" s="12" t="s">
        <v>74</v>
      </c>
      <c r="AW401" s="12" t="s">
        <v>31</v>
      </c>
      <c r="AX401" s="12" t="s">
        <v>69</v>
      </c>
      <c r="AY401" s="147" t="s">
        <v>151</v>
      </c>
    </row>
    <row r="402" spans="2:65" s="13" customFormat="1" ht="11.25">
      <c r="B402" s="152"/>
      <c r="D402" s="146" t="s">
        <v>161</v>
      </c>
      <c r="E402" s="153" t="s">
        <v>19</v>
      </c>
      <c r="F402" s="154" t="s">
        <v>418</v>
      </c>
      <c r="H402" s="155">
        <v>344.49299999999999</v>
      </c>
      <c r="I402" s="156"/>
      <c r="L402" s="152"/>
      <c r="M402" s="157"/>
      <c r="T402" s="158"/>
      <c r="AT402" s="153" t="s">
        <v>161</v>
      </c>
      <c r="AU402" s="153" t="s">
        <v>78</v>
      </c>
      <c r="AV402" s="13" t="s">
        <v>78</v>
      </c>
      <c r="AW402" s="13" t="s">
        <v>31</v>
      </c>
      <c r="AX402" s="13" t="s">
        <v>69</v>
      </c>
      <c r="AY402" s="153" t="s">
        <v>151</v>
      </c>
    </row>
    <row r="403" spans="2:65" s="15" customFormat="1" ht="11.25">
      <c r="B403" s="176"/>
      <c r="D403" s="146" t="s">
        <v>161</v>
      </c>
      <c r="E403" s="177" t="s">
        <v>19</v>
      </c>
      <c r="F403" s="178" t="s">
        <v>394</v>
      </c>
      <c r="H403" s="179">
        <v>344.49299999999999</v>
      </c>
      <c r="I403" s="180"/>
      <c r="L403" s="176"/>
      <c r="M403" s="181"/>
      <c r="T403" s="182"/>
      <c r="AT403" s="177" t="s">
        <v>161</v>
      </c>
      <c r="AU403" s="177" t="s">
        <v>78</v>
      </c>
      <c r="AV403" s="15" t="s">
        <v>81</v>
      </c>
      <c r="AW403" s="15" t="s">
        <v>31</v>
      </c>
      <c r="AX403" s="15" t="s">
        <v>69</v>
      </c>
      <c r="AY403" s="177" t="s">
        <v>151</v>
      </c>
    </row>
    <row r="404" spans="2:65" s="14" customFormat="1" ht="11.25">
      <c r="B404" s="159"/>
      <c r="D404" s="146" t="s">
        <v>161</v>
      </c>
      <c r="E404" s="160" t="s">
        <v>19</v>
      </c>
      <c r="F404" s="161" t="s">
        <v>165</v>
      </c>
      <c r="H404" s="162">
        <v>344.49299999999999</v>
      </c>
      <c r="I404" s="163"/>
      <c r="L404" s="159"/>
      <c r="M404" s="164"/>
      <c r="T404" s="165"/>
      <c r="AT404" s="160" t="s">
        <v>161</v>
      </c>
      <c r="AU404" s="160" t="s">
        <v>78</v>
      </c>
      <c r="AV404" s="14" t="s">
        <v>84</v>
      </c>
      <c r="AW404" s="14" t="s">
        <v>31</v>
      </c>
      <c r="AX404" s="14" t="s">
        <v>74</v>
      </c>
      <c r="AY404" s="160" t="s">
        <v>151</v>
      </c>
    </row>
    <row r="405" spans="2:65" s="1" customFormat="1" ht="24.2" customHeight="1">
      <c r="B405" s="33"/>
      <c r="C405" s="166" t="s">
        <v>419</v>
      </c>
      <c r="D405" s="166" t="s">
        <v>221</v>
      </c>
      <c r="E405" s="167" t="s">
        <v>420</v>
      </c>
      <c r="F405" s="168" t="s">
        <v>421</v>
      </c>
      <c r="G405" s="169" t="s">
        <v>156</v>
      </c>
      <c r="H405" s="170">
        <v>30.195</v>
      </c>
      <c r="I405" s="171"/>
      <c r="J405" s="172">
        <f>ROUND(I405*H405,2)</f>
        <v>0</v>
      </c>
      <c r="K405" s="168" t="s">
        <v>19</v>
      </c>
      <c r="L405" s="173"/>
      <c r="M405" s="174" t="s">
        <v>19</v>
      </c>
      <c r="N405" s="175" t="s">
        <v>40</v>
      </c>
      <c r="P405" s="137">
        <f>O405*H405</f>
        <v>0</v>
      </c>
      <c r="Q405" s="137">
        <v>1.34E-2</v>
      </c>
      <c r="R405" s="137">
        <f>Q405*H405</f>
        <v>0.404613</v>
      </c>
      <c r="S405" s="137">
        <v>0</v>
      </c>
      <c r="T405" s="138">
        <f>S405*H405</f>
        <v>0</v>
      </c>
      <c r="AR405" s="139" t="s">
        <v>96</v>
      </c>
      <c r="AT405" s="139" t="s">
        <v>221</v>
      </c>
      <c r="AU405" s="139" t="s">
        <v>78</v>
      </c>
      <c r="AY405" s="18" t="s">
        <v>151</v>
      </c>
      <c r="BE405" s="140">
        <f>IF(N405="základní",J405,0)</f>
        <v>0</v>
      </c>
      <c r="BF405" s="140">
        <f>IF(N405="snížená",J405,0)</f>
        <v>0</v>
      </c>
      <c r="BG405" s="140">
        <f>IF(N405="zákl. přenesená",J405,0)</f>
        <v>0</v>
      </c>
      <c r="BH405" s="140">
        <f>IF(N405="sníž. přenesená",J405,0)</f>
        <v>0</v>
      </c>
      <c r="BI405" s="140">
        <f>IF(N405="nulová",J405,0)</f>
        <v>0</v>
      </c>
      <c r="BJ405" s="18" t="s">
        <v>74</v>
      </c>
      <c r="BK405" s="140">
        <f>ROUND(I405*H405,2)</f>
        <v>0</v>
      </c>
      <c r="BL405" s="18" t="s">
        <v>84</v>
      </c>
      <c r="BM405" s="139" t="s">
        <v>422</v>
      </c>
    </row>
    <row r="406" spans="2:65" s="12" customFormat="1" ht="11.25">
      <c r="B406" s="145"/>
      <c r="D406" s="146" t="s">
        <v>161</v>
      </c>
      <c r="E406" s="147" t="s">
        <v>19</v>
      </c>
      <c r="F406" s="148" t="s">
        <v>423</v>
      </c>
      <c r="H406" s="147" t="s">
        <v>19</v>
      </c>
      <c r="I406" s="149"/>
      <c r="L406" s="145"/>
      <c r="M406" s="150"/>
      <c r="T406" s="151"/>
      <c r="AT406" s="147" t="s">
        <v>161</v>
      </c>
      <c r="AU406" s="147" t="s">
        <v>78</v>
      </c>
      <c r="AV406" s="12" t="s">
        <v>74</v>
      </c>
      <c r="AW406" s="12" t="s">
        <v>31</v>
      </c>
      <c r="AX406" s="12" t="s">
        <v>69</v>
      </c>
      <c r="AY406" s="147" t="s">
        <v>151</v>
      </c>
    </row>
    <row r="407" spans="2:65" s="12" customFormat="1" ht="11.25">
      <c r="B407" s="145"/>
      <c r="D407" s="146" t="s">
        <v>161</v>
      </c>
      <c r="E407" s="147" t="s">
        <v>19</v>
      </c>
      <c r="F407" s="148" t="s">
        <v>406</v>
      </c>
      <c r="H407" s="147" t="s">
        <v>19</v>
      </c>
      <c r="I407" s="149"/>
      <c r="L407" s="145"/>
      <c r="M407" s="150"/>
      <c r="T407" s="151"/>
      <c r="AT407" s="147" t="s">
        <v>161</v>
      </c>
      <c r="AU407" s="147" t="s">
        <v>78</v>
      </c>
      <c r="AV407" s="12" t="s">
        <v>74</v>
      </c>
      <c r="AW407" s="12" t="s">
        <v>31</v>
      </c>
      <c r="AX407" s="12" t="s">
        <v>69</v>
      </c>
      <c r="AY407" s="147" t="s">
        <v>151</v>
      </c>
    </row>
    <row r="408" spans="2:65" s="13" customFormat="1" ht="11.25">
      <c r="B408" s="152"/>
      <c r="D408" s="146" t="s">
        <v>161</v>
      </c>
      <c r="E408" s="153" t="s">
        <v>19</v>
      </c>
      <c r="F408" s="154" t="s">
        <v>424</v>
      </c>
      <c r="H408" s="155">
        <v>30.195</v>
      </c>
      <c r="I408" s="156"/>
      <c r="L408" s="152"/>
      <c r="M408" s="157"/>
      <c r="T408" s="158"/>
      <c r="AT408" s="153" t="s">
        <v>161</v>
      </c>
      <c r="AU408" s="153" t="s">
        <v>78</v>
      </c>
      <c r="AV408" s="13" t="s">
        <v>78</v>
      </c>
      <c r="AW408" s="13" t="s">
        <v>31</v>
      </c>
      <c r="AX408" s="13" t="s">
        <v>69</v>
      </c>
      <c r="AY408" s="153" t="s">
        <v>151</v>
      </c>
    </row>
    <row r="409" spans="2:65" s="15" customFormat="1" ht="11.25">
      <c r="B409" s="176"/>
      <c r="D409" s="146" t="s">
        <v>161</v>
      </c>
      <c r="E409" s="177" t="s">
        <v>19</v>
      </c>
      <c r="F409" s="178" t="s">
        <v>394</v>
      </c>
      <c r="H409" s="179">
        <v>30.195</v>
      </c>
      <c r="I409" s="180"/>
      <c r="L409" s="176"/>
      <c r="M409" s="181"/>
      <c r="T409" s="182"/>
      <c r="AT409" s="177" t="s">
        <v>161</v>
      </c>
      <c r="AU409" s="177" t="s">
        <v>78</v>
      </c>
      <c r="AV409" s="15" t="s">
        <v>81</v>
      </c>
      <c r="AW409" s="15" t="s">
        <v>31</v>
      </c>
      <c r="AX409" s="15" t="s">
        <v>69</v>
      </c>
      <c r="AY409" s="177" t="s">
        <v>151</v>
      </c>
    </row>
    <row r="410" spans="2:65" s="14" customFormat="1" ht="11.25">
      <c r="B410" s="159"/>
      <c r="D410" s="146" t="s">
        <v>161</v>
      </c>
      <c r="E410" s="160" t="s">
        <v>19</v>
      </c>
      <c r="F410" s="161" t="s">
        <v>165</v>
      </c>
      <c r="H410" s="162">
        <v>30.195</v>
      </c>
      <c r="I410" s="163"/>
      <c r="L410" s="159"/>
      <c r="M410" s="164"/>
      <c r="T410" s="165"/>
      <c r="AT410" s="160" t="s">
        <v>161</v>
      </c>
      <c r="AU410" s="160" t="s">
        <v>78</v>
      </c>
      <c r="AV410" s="14" t="s">
        <v>84</v>
      </c>
      <c r="AW410" s="14" t="s">
        <v>31</v>
      </c>
      <c r="AX410" s="14" t="s">
        <v>74</v>
      </c>
      <c r="AY410" s="160" t="s">
        <v>151</v>
      </c>
    </row>
    <row r="411" spans="2:65" s="1" customFormat="1" ht="24.2" customHeight="1">
      <c r="B411" s="33"/>
      <c r="C411" s="166" t="s">
        <v>425</v>
      </c>
      <c r="D411" s="166" t="s">
        <v>221</v>
      </c>
      <c r="E411" s="167" t="s">
        <v>426</v>
      </c>
      <c r="F411" s="168" t="s">
        <v>427</v>
      </c>
      <c r="G411" s="169" t="s">
        <v>156</v>
      </c>
      <c r="H411" s="170">
        <v>1171.3040000000001</v>
      </c>
      <c r="I411" s="171"/>
      <c r="J411" s="172">
        <f>ROUND(I411*H411,2)</f>
        <v>0</v>
      </c>
      <c r="K411" s="168" t="s">
        <v>157</v>
      </c>
      <c r="L411" s="173"/>
      <c r="M411" s="174" t="s">
        <v>19</v>
      </c>
      <c r="N411" s="175" t="s">
        <v>40</v>
      </c>
      <c r="P411" s="137">
        <f>O411*H411</f>
        <v>0</v>
      </c>
      <c r="Q411" s="137">
        <v>2.3300000000000001E-2</v>
      </c>
      <c r="R411" s="137">
        <f>Q411*H411</f>
        <v>27.291383200000002</v>
      </c>
      <c r="S411" s="137">
        <v>0</v>
      </c>
      <c r="T411" s="138">
        <f>S411*H411</f>
        <v>0</v>
      </c>
      <c r="AR411" s="139" t="s">
        <v>96</v>
      </c>
      <c r="AT411" s="139" t="s">
        <v>221</v>
      </c>
      <c r="AU411" s="139" t="s">
        <v>78</v>
      </c>
      <c r="AY411" s="18" t="s">
        <v>151</v>
      </c>
      <c r="BE411" s="140">
        <f>IF(N411="základní",J411,0)</f>
        <v>0</v>
      </c>
      <c r="BF411" s="140">
        <f>IF(N411="snížená",J411,0)</f>
        <v>0</v>
      </c>
      <c r="BG411" s="140">
        <f>IF(N411="zákl. přenesená",J411,0)</f>
        <v>0</v>
      </c>
      <c r="BH411" s="140">
        <f>IF(N411="sníž. přenesená",J411,0)</f>
        <v>0</v>
      </c>
      <c r="BI411" s="140">
        <f>IF(N411="nulová",J411,0)</f>
        <v>0</v>
      </c>
      <c r="BJ411" s="18" t="s">
        <v>74</v>
      </c>
      <c r="BK411" s="140">
        <f>ROUND(I411*H411,2)</f>
        <v>0</v>
      </c>
      <c r="BL411" s="18" t="s">
        <v>84</v>
      </c>
      <c r="BM411" s="139" t="s">
        <v>428</v>
      </c>
    </row>
    <row r="412" spans="2:65" s="12" customFormat="1" ht="11.25">
      <c r="B412" s="145"/>
      <c r="D412" s="146" t="s">
        <v>161</v>
      </c>
      <c r="E412" s="147" t="s">
        <v>19</v>
      </c>
      <c r="F412" s="148" t="s">
        <v>382</v>
      </c>
      <c r="H412" s="147" t="s">
        <v>19</v>
      </c>
      <c r="I412" s="149"/>
      <c r="L412" s="145"/>
      <c r="M412" s="150"/>
      <c r="T412" s="151"/>
      <c r="AT412" s="147" t="s">
        <v>161</v>
      </c>
      <c r="AU412" s="147" t="s">
        <v>78</v>
      </c>
      <c r="AV412" s="12" t="s">
        <v>74</v>
      </c>
      <c r="AW412" s="12" t="s">
        <v>31</v>
      </c>
      <c r="AX412" s="12" t="s">
        <v>69</v>
      </c>
      <c r="AY412" s="147" t="s">
        <v>151</v>
      </c>
    </row>
    <row r="413" spans="2:65" s="12" customFormat="1" ht="11.25">
      <c r="B413" s="145"/>
      <c r="D413" s="146" t="s">
        <v>161</v>
      </c>
      <c r="E413" s="147" t="s">
        <v>19</v>
      </c>
      <c r="F413" s="148" t="s">
        <v>383</v>
      </c>
      <c r="H413" s="147" t="s">
        <v>19</v>
      </c>
      <c r="I413" s="149"/>
      <c r="L413" s="145"/>
      <c r="M413" s="150"/>
      <c r="T413" s="151"/>
      <c r="AT413" s="147" t="s">
        <v>161</v>
      </c>
      <c r="AU413" s="147" t="s">
        <v>78</v>
      </c>
      <c r="AV413" s="12" t="s">
        <v>74</v>
      </c>
      <c r="AW413" s="12" t="s">
        <v>31</v>
      </c>
      <c r="AX413" s="12" t="s">
        <v>69</v>
      </c>
      <c r="AY413" s="147" t="s">
        <v>151</v>
      </c>
    </row>
    <row r="414" spans="2:65" s="12" customFormat="1" ht="11.25">
      <c r="B414" s="145"/>
      <c r="D414" s="146" t="s">
        <v>161</v>
      </c>
      <c r="E414" s="147" t="s">
        <v>19</v>
      </c>
      <c r="F414" s="148" t="s">
        <v>384</v>
      </c>
      <c r="H414" s="147" t="s">
        <v>19</v>
      </c>
      <c r="I414" s="149"/>
      <c r="L414" s="145"/>
      <c r="M414" s="150"/>
      <c r="T414" s="151"/>
      <c r="AT414" s="147" t="s">
        <v>161</v>
      </c>
      <c r="AU414" s="147" t="s">
        <v>78</v>
      </c>
      <c r="AV414" s="12" t="s">
        <v>74</v>
      </c>
      <c r="AW414" s="12" t="s">
        <v>31</v>
      </c>
      <c r="AX414" s="12" t="s">
        <v>69</v>
      </c>
      <c r="AY414" s="147" t="s">
        <v>151</v>
      </c>
    </row>
    <row r="415" spans="2:65" s="13" customFormat="1" ht="11.25">
      <c r="B415" s="152"/>
      <c r="D415" s="146" t="s">
        <v>161</v>
      </c>
      <c r="E415" s="153" t="s">
        <v>19</v>
      </c>
      <c r="F415" s="154" t="s">
        <v>429</v>
      </c>
      <c r="H415" s="155">
        <v>400.96600000000001</v>
      </c>
      <c r="I415" s="156"/>
      <c r="L415" s="152"/>
      <c r="M415" s="157"/>
      <c r="T415" s="158"/>
      <c r="AT415" s="153" t="s">
        <v>161</v>
      </c>
      <c r="AU415" s="153" t="s">
        <v>78</v>
      </c>
      <c r="AV415" s="13" t="s">
        <v>78</v>
      </c>
      <c r="AW415" s="13" t="s">
        <v>31</v>
      </c>
      <c r="AX415" s="13" t="s">
        <v>69</v>
      </c>
      <c r="AY415" s="153" t="s">
        <v>151</v>
      </c>
    </row>
    <row r="416" spans="2:65" s="12" customFormat="1" ht="11.25">
      <c r="B416" s="145"/>
      <c r="D416" s="146" t="s">
        <v>161</v>
      </c>
      <c r="E416" s="147" t="s">
        <v>19</v>
      </c>
      <c r="F416" s="148" t="s">
        <v>386</v>
      </c>
      <c r="H416" s="147" t="s">
        <v>19</v>
      </c>
      <c r="I416" s="149"/>
      <c r="L416" s="145"/>
      <c r="M416" s="150"/>
      <c r="T416" s="151"/>
      <c r="AT416" s="147" t="s">
        <v>161</v>
      </c>
      <c r="AU416" s="147" t="s">
        <v>78</v>
      </c>
      <c r="AV416" s="12" t="s">
        <v>74</v>
      </c>
      <c r="AW416" s="12" t="s">
        <v>31</v>
      </c>
      <c r="AX416" s="12" t="s">
        <v>69</v>
      </c>
      <c r="AY416" s="147" t="s">
        <v>151</v>
      </c>
    </row>
    <row r="417" spans="2:65" s="13" customFormat="1" ht="11.25">
      <c r="B417" s="152"/>
      <c r="D417" s="146" t="s">
        <v>161</v>
      </c>
      <c r="E417" s="153" t="s">
        <v>19</v>
      </c>
      <c r="F417" s="154" t="s">
        <v>430</v>
      </c>
      <c r="H417" s="155">
        <v>27.396000000000001</v>
      </c>
      <c r="I417" s="156"/>
      <c r="L417" s="152"/>
      <c r="M417" s="157"/>
      <c r="T417" s="158"/>
      <c r="AT417" s="153" t="s">
        <v>161</v>
      </c>
      <c r="AU417" s="153" t="s">
        <v>78</v>
      </c>
      <c r="AV417" s="13" t="s">
        <v>78</v>
      </c>
      <c r="AW417" s="13" t="s">
        <v>31</v>
      </c>
      <c r="AX417" s="13" t="s">
        <v>69</v>
      </c>
      <c r="AY417" s="153" t="s">
        <v>151</v>
      </c>
    </row>
    <row r="418" spans="2:65" s="12" customFormat="1" ht="11.25">
      <c r="B418" s="145"/>
      <c r="D418" s="146" t="s">
        <v>161</v>
      </c>
      <c r="E418" s="147" t="s">
        <v>19</v>
      </c>
      <c r="F418" s="148" t="s">
        <v>388</v>
      </c>
      <c r="H418" s="147" t="s">
        <v>19</v>
      </c>
      <c r="I418" s="149"/>
      <c r="L418" s="145"/>
      <c r="M418" s="150"/>
      <c r="T418" s="151"/>
      <c r="AT418" s="147" t="s">
        <v>161</v>
      </c>
      <c r="AU418" s="147" t="s">
        <v>78</v>
      </c>
      <c r="AV418" s="12" t="s">
        <v>74</v>
      </c>
      <c r="AW418" s="12" t="s">
        <v>31</v>
      </c>
      <c r="AX418" s="12" t="s">
        <v>69</v>
      </c>
      <c r="AY418" s="147" t="s">
        <v>151</v>
      </c>
    </row>
    <row r="419" spans="2:65" s="13" customFormat="1" ht="11.25">
      <c r="B419" s="152"/>
      <c r="D419" s="146" t="s">
        <v>161</v>
      </c>
      <c r="E419" s="153" t="s">
        <v>19</v>
      </c>
      <c r="F419" s="154" t="s">
        <v>431</v>
      </c>
      <c r="H419" s="155">
        <v>61.515999999999998</v>
      </c>
      <c r="I419" s="156"/>
      <c r="L419" s="152"/>
      <c r="M419" s="157"/>
      <c r="T419" s="158"/>
      <c r="AT419" s="153" t="s">
        <v>161</v>
      </c>
      <c r="AU419" s="153" t="s">
        <v>78</v>
      </c>
      <c r="AV419" s="13" t="s">
        <v>78</v>
      </c>
      <c r="AW419" s="13" t="s">
        <v>31</v>
      </c>
      <c r="AX419" s="13" t="s">
        <v>69</v>
      </c>
      <c r="AY419" s="153" t="s">
        <v>151</v>
      </c>
    </row>
    <row r="420" spans="2:65" s="12" customFormat="1" ht="11.25">
      <c r="B420" s="145"/>
      <c r="D420" s="146" t="s">
        <v>161</v>
      </c>
      <c r="E420" s="147" t="s">
        <v>19</v>
      </c>
      <c r="F420" s="148" t="s">
        <v>390</v>
      </c>
      <c r="H420" s="147" t="s">
        <v>19</v>
      </c>
      <c r="I420" s="149"/>
      <c r="L420" s="145"/>
      <c r="M420" s="150"/>
      <c r="T420" s="151"/>
      <c r="AT420" s="147" t="s">
        <v>161</v>
      </c>
      <c r="AU420" s="147" t="s">
        <v>78</v>
      </c>
      <c r="AV420" s="12" t="s">
        <v>74</v>
      </c>
      <c r="AW420" s="12" t="s">
        <v>31</v>
      </c>
      <c r="AX420" s="12" t="s">
        <v>69</v>
      </c>
      <c r="AY420" s="147" t="s">
        <v>151</v>
      </c>
    </row>
    <row r="421" spans="2:65" s="13" customFormat="1" ht="11.25">
      <c r="B421" s="152"/>
      <c r="D421" s="146" t="s">
        <v>161</v>
      </c>
      <c r="E421" s="153" t="s">
        <v>19</v>
      </c>
      <c r="F421" s="154" t="s">
        <v>432</v>
      </c>
      <c r="H421" s="155">
        <v>667.80399999999997</v>
      </c>
      <c r="I421" s="156"/>
      <c r="L421" s="152"/>
      <c r="M421" s="157"/>
      <c r="T421" s="158"/>
      <c r="AT421" s="153" t="s">
        <v>161</v>
      </c>
      <c r="AU421" s="153" t="s">
        <v>78</v>
      </c>
      <c r="AV421" s="13" t="s">
        <v>78</v>
      </c>
      <c r="AW421" s="13" t="s">
        <v>31</v>
      </c>
      <c r="AX421" s="13" t="s">
        <v>69</v>
      </c>
      <c r="AY421" s="153" t="s">
        <v>151</v>
      </c>
    </row>
    <row r="422" spans="2:65" s="12" customFormat="1" ht="11.25">
      <c r="B422" s="145"/>
      <c r="D422" s="146" t="s">
        <v>161</v>
      </c>
      <c r="E422" s="147" t="s">
        <v>19</v>
      </c>
      <c r="F422" s="148" t="s">
        <v>392</v>
      </c>
      <c r="H422" s="147" t="s">
        <v>19</v>
      </c>
      <c r="I422" s="149"/>
      <c r="L422" s="145"/>
      <c r="M422" s="150"/>
      <c r="T422" s="151"/>
      <c r="AT422" s="147" t="s">
        <v>161</v>
      </c>
      <c r="AU422" s="147" t="s">
        <v>78</v>
      </c>
      <c r="AV422" s="12" t="s">
        <v>74</v>
      </c>
      <c r="AW422" s="12" t="s">
        <v>31</v>
      </c>
      <c r="AX422" s="12" t="s">
        <v>69</v>
      </c>
      <c r="AY422" s="147" t="s">
        <v>151</v>
      </c>
    </row>
    <row r="423" spans="2:65" s="13" customFormat="1" ht="11.25">
      <c r="B423" s="152"/>
      <c r="D423" s="146" t="s">
        <v>161</v>
      </c>
      <c r="E423" s="153" t="s">
        <v>19</v>
      </c>
      <c r="F423" s="154" t="s">
        <v>433</v>
      </c>
      <c r="H423" s="155">
        <v>13.622</v>
      </c>
      <c r="I423" s="156"/>
      <c r="L423" s="152"/>
      <c r="M423" s="157"/>
      <c r="T423" s="158"/>
      <c r="AT423" s="153" t="s">
        <v>161</v>
      </c>
      <c r="AU423" s="153" t="s">
        <v>78</v>
      </c>
      <c r="AV423" s="13" t="s">
        <v>78</v>
      </c>
      <c r="AW423" s="13" t="s">
        <v>31</v>
      </c>
      <c r="AX423" s="13" t="s">
        <v>69</v>
      </c>
      <c r="AY423" s="153" t="s">
        <v>151</v>
      </c>
    </row>
    <row r="424" spans="2:65" s="15" customFormat="1" ht="11.25">
      <c r="B424" s="176"/>
      <c r="D424" s="146" t="s">
        <v>161</v>
      </c>
      <c r="E424" s="177" t="s">
        <v>19</v>
      </c>
      <c r="F424" s="178" t="s">
        <v>394</v>
      </c>
      <c r="H424" s="179">
        <v>1171.3040000000001</v>
      </c>
      <c r="I424" s="180"/>
      <c r="L424" s="176"/>
      <c r="M424" s="181"/>
      <c r="T424" s="182"/>
      <c r="AT424" s="177" t="s">
        <v>161</v>
      </c>
      <c r="AU424" s="177" t="s">
        <v>78</v>
      </c>
      <c r="AV424" s="15" t="s">
        <v>81</v>
      </c>
      <c r="AW424" s="15" t="s">
        <v>31</v>
      </c>
      <c r="AX424" s="15" t="s">
        <v>69</v>
      </c>
      <c r="AY424" s="177" t="s">
        <v>151</v>
      </c>
    </row>
    <row r="425" spans="2:65" s="14" customFormat="1" ht="11.25">
      <c r="B425" s="159"/>
      <c r="D425" s="146" t="s">
        <v>161</v>
      </c>
      <c r="E425" s="160" t="s">
        <v>19</v>
      </c>
      <c r="F425" s="161" t="s">
        <v>165</v>
      </c>
      <c r="H425" s="162">
        <v>1171.3040000000001</v>
      </c>
      <c r="I425" s="163"/>
      <c r="L425" s="159"/>
      <c r="M425" s="164"/>
      <c r="T425" s="165"/>
      <c r="AT425" s="160" t="s">
        <v>161</v>
      </c>
      <c r="AU425" s="160" t="s">
        <v>78</v>
      </c>
      <c r="AV425" s="14" t="s">
        <v>84</v>
      </c>
      <c r="AW425" s="14" t="s">
        <v>31</v>
      </c>
      <c r="AX425" s="14" t="s">
        <v>74</v>
      </c>
      <c r="AY425" s="160" t="s">
        <v>151</v>
      </c>
    </row>
    <row r="426" spans="2:65" s="1" customFormat="1" ht="24.2" customHeight="1">
      <c r="B426" s="33"/>
      <c r="C426" s="166" t="s">
        <v>434</v>
      </c>
      <c r="D426" s="166" t="s">
        <v>221</v>
      </c>
      <c r="E426" s="167" t="s">
        <v>435</v>
      </c>
      <c r="F426" s="168" t="s">
        <v>436</v>
      </c>
      <c r="G426" s="169" t="s">
        <v>156</v>
      </c>
      <c r="H426" s="170">
        <v>343.50200000000001</v>
      </c>
      <c r="I426" s="171"/>
      <c r="J426" s="172">
        <f>ROUND(I426*H426,2)</f>
        <v>0</v>
      </c>
      <c r="K426" s="168" t="s">
        <v>157</v>
      </c>
      <c r="L426" s="173"/>
      <c r="M426" s="174" t="s">
        <v>19</v>
      </c>
      <c r="N426" s="175" t="s">
        <v>40</v>
      </c>
      <c r="P426" s="137">
        <f>O426*H426</f>
        <v>0</v>
      </c>
      <c r="Q426" s="137">
        <v>3.2300000000000002E-2</v>
      </c>
      <c r="R426" s="137">
        <f>Q426*H426</f>
        <v>11.0951146</v>
      </c>
      <c r="S426" s="137">
        <v>0</v>
      </c>
      <c r="T426" s="138">
        <f>S426*H426</f>
        <v>0</v>
      </c>
      <c r="AR426" s="139" t="s">
        <v>96</v>
      </c>
      <c r="AT426" s="139" t="s">
        <v>221</v>
      </c>
      <c r="AU426" s="139" t="s">
        <v>78</v>
      </c>
      <c r="AY426" s="18" t="s">
        <v>151</v>
      </c>
      <c r="BE426" s="140">
        <f>IF(N426="základní",J426,0)</f>
        <v>0</v>
      </c>
      <c r="BF426" s="140">
        <f>IF(N426="snížená",J426,0)</f>
        <v>0</v>
      </c>
      <c r="BG426" s="140">
        <f>IF(N426="zákl. přenesená",J426,0)</f>
        <v>0</v>
      </c>
      <c r="BH426" s="140">
        <f>IF(N426="sníž. přenesená",J426,0)</f>
        <v>0</v>
      </c>
      <c r="BI426" s="140">
        <f>IF(N426="nulová",J426,0)</f>
        <v>0</v>
      </c>
      <c r="BJ426" s="18" t="s">
        <v>74</v>
      </c>
      <c r="BK426" s="140">
        <f>ROUND(I426*H426,2)</f>
        <v>0</v>
      </c>
      <c r="BL426" s="18" t="s">
        <v>84</v>
      </c>
      <c r="BM426" s="139" t="s">
        <v>437</v>
      </c>
    </row>
    <row r="427" spans="2:65" s="12" customFormat="1" ht="11.25">
      <c r="B427" s="145"/>
      <c r="D427" s="146" t="s">
        <v>161</v>
      </c>
      <c r="E427" s="147" t="s">
        <v>19</v>
      </c>
      <c r="F427" s="148" t="s">
        <v>386</v>
      </c>
      <c r="H427" s="147" t="s">
        <v>19</v>
      </c>
      <c r="I427" s="149"/>
      <c r="L427" s="145"/>
      <c r="M427" s="150"/>
      <c r="T427" s="151"/>
      <c r="AT427" s="147" t="s">
        <v>161</v>
      </c>
      <c r="AU427" s="147" t="s">
        <v>78</v>
      </c>
      <c r="AV427" s="12" t="s">
        <v>74</v>
      </c>
      <c r="AW427" s="12" t="s">
        <v>31</v>
      </c>
      <c r="AX427" s="12" t="s">
        <v>69</v>
      </c>
      <c r="AY427" s="147" t="s">
        <v>151</v>
      </c>
    </row>
    <row r="428" spans="2:65" s="12" customFormat="1" ht="11.25">
      <c r="B428" s="145"/>
      <c r="D428" s="146" t="s">
        <v>161</v>
      </c>
      <c r="E428" s="147" t="s">
        <v>19</v>
      </c>
      <c r="F428" s="148" t="s">
        <v>395</v>
      </c>
      <c r="H428" s="147" t="s">
        <v>19</v>
      </c>
      <c r="I428" s="149"/>
      <c r="L428" s="145"/>
      <c r="M428" s="150"/>
      <c r="T428" s="151"/>
      <c r="AT428" s="147" t="s">
        <v>161</v>
      </c>
      <c r="AU428" s="147" t="s">
        <v>78</v>
      </c>
      <c r="AV428" s="12" t="s">
        <v>74</v>
      </c>
      <c r="AW428" s="12" t="s">
        <v>31</v>
      </c>
      <c r="AX428" s="12" t="s">
        <v>69</v>
      </c>
      <c r="AY428" s="147" t="s">
        <v>151</v>
      </c>
    </row>
    <row r="429" spans="2:65" s="13" customFormat="1" ht="11.25">
      <c r="B429" s="152"/>
      <c r="D429" s="146" t="s">
        <v>161</v>
      </c>
      <c r="E429" s="153" t="s">
        <v>19</v>
      </c>
      <c r="F429" s="154" t="s">
        <v>438</v>
      </c>
      <c r="H429" s="155">
        <v>338.06200000000001</v>
      </c>
      <c r="I429" s="156"/>
      <c r="L429" s="152"/>
      <c r="M429" s="157"/>
      <c r="T429" s="158"/>
      <c r="AT429" s="153" t="s">
        <v>161</v>
      </c>
      <c r="AU429" s="153" t="s">
        <v>78</v>
      </c>
      <c r="AV429" s="13" t="s">
        <v>78</v>
      </c>
      <c r="AW429" s="13" t="s">
        <v>31</v>
      </c>
      <c r="AX429" s="13" t="s">
        <v>69</v>
      </c>
      <c r="AY429" s="153" t="s">
        <v>151</v>
      </c>
    </row>
    <row r="430" spans="2:65" s="12" customFormat="1" ht="11.25">
      <c r="B430" s="145"/>
      <c r="D430" s="146" t="s">
        <v>161</v>
      </c>
      <c r="E430" s="147" t="s">
        <v>19</v>
      </c>
      <c r="F430" s="148" t="s">
        <v>392</v>
      </c>
      <c r="H430" s="147" t="s">
        <v>19</v>
      </c>
      <c r="I430" s="149"/>
      <c r="L430" s="145"/>
      <c r="M430" s="150"/>
      <c r="T430" s="151"/>
      <c r="AT430" s="147" t="s">
        <v>161</v>
      </c>
      <c r="AU430" s="147" t="s">
        <v>78</v>
      </c>
      <c r="AV430" s="12" t="s">
        <v>74</v>
      </c>
      <c r="AW430" s="12" t="s">
        <v>31</v>
      </c>
      <c r="AX430" s="12" t="s">
        <v>69</v>
      </c>
      <c r="AY430" s="147" t="s">
        <v>151</v>
      </c>
    </row>
    <row r="431" spans="2:65" s="13" customFormat="1" ht="11.25">
      <c r="B431" s="152"/>
      <c r="D431" s="146" t="s">
        <v>161</v>
      </c>
      <c r="E431" s="153" t="s">
        <v>19</v>
      </c>
      <c r="F431" s="154" t="s">
        <v>439</v>
      </c>
      <c r="H431" s="155">
        <v>5.44</v>
      </c>
      <c r="I431" s="156"/>
      <c r="L431" s="152"/>
      <c r="M431" s="157"/>
      <c r="T431" s="158"/>
      <c r="AT431" s="153" t="s">
        <v>161</v>
      </c>
      <c r="AU431" s="153" t="s">
        <v>78</v>
      </c>
      <c r="AV431" s="13" t="s">
        <v>78</v>
      </c>
      <c r="AW431" s="13" t="s">
        <v>31</v>
      </c>
      <c r="AX431" s="13" t="s">
        <v>69</v>
      </c>
      <c r="AY431" s="153" t="s">
        <v>151</v>
      </c>
    </row>
    <row r="432" spans="2:65" s="15" customFormat="1" ht="11.25">
      <c r="B432" s="176"/>
      <c r="D432" s="146" t="s">
        <v>161</v>
      </c>
      <c r="E432" s="177" t="s">
        <v>19</v>
      </c>
      <c r="F432" s="178" t="s">
        <v>394</v>
      </c>
      <c r="H432" s="179">
        <v>343.50200000000001</v>
      </c>
      <c r="I432" s="180"/>
      <c r="L432" s="176"/>
      <c r="M432" s="181"/>
      <c r="T432" s="182"/>
      <c r="AT432" s="177" t="s">
        <v>161</v>
      </c>
      <c r="AU432" s="177" t="s">
        <v>78</v>
      </c>
      <c r="AV432" s="15" t="s">
        <v>81</v>
      </c>
      <c r="AW432" s="15" t="s">
        <v>31</v>
      </c>
      <c r="AX432" s="15" t="s">
        <v>69</v>
      </c>
      <c r="AY432" s="177" t="s">
        <v>151</v>
      </c>
    </row>
    <row r="433" spans="2:65" s="14" customFormat="1" ht="11.25">
      <c r="B433" s="159"/>
      <c r="D433" s="146" t="s">
        <v>161</v>
      </c>
      <c r="E433" s="160" t="s">
        <v>19</v>
      </c>
      <c r="F433" s="161" t="s">
        <v>165</v>
      </c>
      <c r="H433" s="162">
        <v>343.50200000000001</v>
      </c>
      <c r="I433" s="163"/>
      <c r="L433" s="159"/>
      <c r="M433" s="164"/>
      <c r="T433" s="165"/>
      <c r="AT433" s="160" t="s">
        <v>161</v>
      </c>
      <c r="AU433" s="160" t="s">
        <v>78</v>
      </c>
      <c r="AV433" s="14" t="s">
        <v>84</v>
      </c>
      <c r="AW433" s="14" t="s">
        <v>31</v>
      </c>
      <c r="AX433" s="14" t="s">
        <v>74</v>
      </c>
      <c r="AY433" s="160" t="s">
        <v>151</v>
      </c>
    </row>
    <row r="434" spans="2:65" s="1" customFormat="1" ht="24.2" customHeight="1">
      <c r="B434" s="33"/>
      <c r="C434" s="128" t="s">
        <v>440</v>
      </c>
      <c r="D434" s="128" t="s">
        <v>153</v>
      </c>
      <c r="E434" s="129" t="s">
        <v>441</v>
      </c>
      <c r="F434" s="130" t="s">
        <v>442</v>
      </c>
      <c r="G434" s="131" t="s">
        <v>203</v>
      </c>
      <c r="H434" s="132">
        <v>0.14399999999999999</v>
      </c>
      <c r="I434" s="133"/>
      <c r="J434" s="134">
        <f>ROUND(I434*H434,2)</f>
        <v>0</v>
      </c>
      <c r="K434" s="130" t="s">
        <v>157</v>
      </c>
      <c r="L434" s="33"/>
      <c r="M434" s="135" t="s">
        <v>19</v>
      </c>
      <c r="N434" s="136" t="s">
        <v>40</v>
      </c>
      <c r="P434" s="137">
        <f>O434*H434</f>
        <v>0</v>
      </c>
      <c r="Q434" s="137">
        <v>1.0384</v>
      </c>
      <c r="R434" s="137">
        <f>Q434*H434</f>
        <v>0.14952959999999998</v>
      </c>
      <c r="S434" s="137">
        <v>0</v>
      </c>
      <c r="T434" s="138">
        <f>S434*H434</f>
        <v>0</v>
      </c>
      <c r="AR434" s="139" t="s">
        <v>84</v>
      </c>
      <c r="AT434" s="139" t="s">
        <v>153</v>
      </c>
      <c r="AU434" s="139" t="s">
        <v>78</v>
      </c>
      <c r="AY434" s="18" t="s">
        <v>151</v>
      </c>
      <c r="BE434" s="140">
        <f>IF(N434="základní",J434,0)</f>
        <v>0</v>
      </c>
      <c r="BF434" s="140">
        <f>IF(N434="snížená",J434,0)</f>
        <v>0</v>
      </c>
      <c r="BG434" s="140">
        <f>IF(N434="zákl. přenesená",J434,0)</f>
        <v>0</v>
      </c>
      <c r="BH434" s="140">
        <f>IF(N434="sníž. přenesená",J434,0)</f>
        <v>0</v>
      </c>
      <c r="BI434" s="140">
        <f>IF(N434="nulová",J434,0)</f>
        <v>0</v>
      </c>
      <c r="BJ434" s="18" t="s">
        <v>74</v>
      </c>
      <c r="BK434" s="140">
        <f>ROUND(I434*H434,2)</f>
        <v>0</v>
      </c>
      <c r="BL434" s="18" t="s">
        <v>84</v>
      </c>
      <c r="BM434" s="139" t="s">
        <v>443</v>
      </c>
    </row>
    <row r="435" spans="2:65" s="1" customFormat="1" ht="11.25">
      <c r="B435" s="33"/>
      <c r="D435" s="141" t="s">
        <v>159</v>
      </c>
      <c r="F435" s="142" t="s">
        <v>444</v>
      </c>
      <c r="I435" s="143"/>
      <c r="L435" s="33"/>
      <c r="M435" s="144"/>
      <c r="T435" s="54"/>
      <c r="AT435" s="18" t="s">
        <v>159</v>
      </c>
      <c r="AU435" s="18" t="s">
        <v>78</v>
      </c>
    </row>
    <row r="436" spans="2:65" s="12" customFormat="1" ht="11.25">
      <c r="B436" s="145"/>
      <c r="D436" s="146" t="s">
        <v>161</v>
      </c>
      <c r="E436" s="147" t="s">
        <v>19</v>
      </c>
      <c r="F436" s="148" t="s">
        <v>162</v>
      </c>
      <c r="H436" s="147" t="s">
        <v>19</v>
      </c>
      <c r="I436" s="149"/>
      <c r="L436" s="145"/>
      <c r="M436" s="150"/>
      <c r="T436" s="151"/>
      <c r="AT436" s="147" t="s">
        <v>161</v>
      </c>
      <c r="AU436" s="147" t="s">
        <v>78</v>
      </c>
      <c r="AV436" s="12" t="s">
        <v>74</v>
      </c>
      <c r="AW436" s="12" t="s">
        <v>31</v>
      </c>
      <c r="AX436" s="12" t="s">
        <v>69</v>
      </c>
      <c r="AY436" s="147" t="s">
        <v>151</v>
      </c>
    </row>
    <row r="437" spans="2:65" s="12" customFormat="1" ht="11.25">
      <c r="B437" s="145"/>
      <c r="D437" s="146" t="s">
        <v>161</v>
      </c>
      <c r="E437" s="147" t="s">
        <v>19</v>
      </c>
      <c r="F437" s="148" t="s">
        <v>445</v>
      </c>
      <c r="H437" s="147" t="s">
        <v>19</v>
      </c>
      <c r="I437" s="149"/>
      <c r="L437" s="145"/>
      <c r="M437" s="150"/>
      <c r="T437" s="151"/>
      <c r="AT437" s="147" t="s">
        <v>161</v>
      </c>
      <c r="AU437" s="147" t="s">
        <v>78</v>
      </c>
      <c r="AV437" s="12" t="s">
        <v>74</v>
      </c>
      <c r="AW437" s="12" t="s">
        <v>31</v>
      </c>
      <c r="AX437" s="12" t="s">
        <v>69</v>
      </c>
      <c r="AY437" s="147" t="s">
        <v>151</v>
      </c>
    </row>
    <row r="438" spans="2:65" s="13" customFormat="1" ht="11.25">
      <c r="B438" s="152"/>
      <c r="D438" s="146" t="s">
        <v>161</v>
      </c>
      <c r="E438" s="153" t="s">
        <v>19</v>
      </c>
      <c r="F438" s="154" t="s">
        <v>446</v>
      </c>
      <c r="H438" s="155">
        <v>0.14399999999999999</v>
      </c>
      <c r="I438" s="156"/>
      <c r="L438" s="152"/>
      <c r="M438" s="157"/>
      <c r="T438" s="158"/>
      <c r="AT438" s="153" t="s">
        <v>161</v>
      </c>
      <c r="AU438" s="153" t="s">
        <v>78</v>
      </c>
      <c r="AV438" s="13" t="s">
        <v>78</v>
      </c>
      <c r="AW438" s="13" t="s">
        <v>31</v>
      </c>
      <c r="AX438" s="13" t="s">
        <v>69</v>
      </c>
      <c r="AY438" s="153" t="s">
        <v>151</v>
      </c>
    </row>
    <row r="439" spans="2:65" s="14" customFormat="1" ht="11.25">
      <c r="B439" s="159"/>
      <c r="D439" s="146" t="s">
        <v>161</v>
      </c>
      <c r="E439" s="160" t="s">
        <v>19</v>
      </c>
      <c r="F439" s="161" t="s">
        <v>165</v>
      </c>
      <c r="H439" s="162">
        <v>0.14399999999999999</v>
      </c>
      <c r="I439" s="163"/>
      <c r="L439" s="159"/>
      <c r="M439" s="164"/>
      <c r="T439" s="165"/>
      <c r="AT439" s="160" t="s">
        <v>161</v>
      </c>
      <c r="AU439" s="160" t="s">
        <v>78</v>
      </c>
      <c r="AV439" s="14" t="s">
        <v>84</v>
      </c>
      <c r="AW439" s="14" t="s">
        <v>31</v>
      </c>
      <c r="AX439" s="14" t="s">
        <v>74</v>
      </c>
      <c r="AY439" s="160" t="s">
        <v>151</v>
      </c>
    </row>
    <row r="440" spans="2:65" s="1" customFormat="1" ht="16.5" customHeight="1">
      <c r="B440" s="33"/>
      <c r="C440" s="128" t="s">
        <v>447</v>
      </c>
      <c r="D440" s="128" t="s">
        <v>153</v>
      </c>
      <c r="E440" s="129" t="s">
        <v>448</v>
      </c>
      <c r="F440" s="130" t="s">
        <v>449</v>
      </c>
      <c r="G440" s="131" t="s">
        <v>172</v>
      </c>
      <c r="H440" s="132">
        <v>1.44</v>
      </c>
      <c r="I440" s="133"/>
      <c r="J440" s="134">
        <f>ROUND(I440*H440,2)</f>
        <v>0</v>
      </c>
      <c r="K440" s="130" t="s">
        <v>157</v>
      </c>
      <c r="L440" s="33"/>
      <c r="M440" s="135" t="s">
        <v>19</v>
      </c>
      <c r="N440" s="136" t="s">
        <v>40</v>
      </c>
      <c r="P440" s="137">
        <f>O440*H440</f>
        <v>0</v>
      </c>
      <c r="Q440" s="137">
        <v>2.6446800000000001</v>
      </c>
      <c r="R440" s="137">
        <f>Q440*H440</f>
        <v>3.8083392000000003</v>
      </c>
      <c r="S440" s="137">
        <v>0</v>
      </c>
      <c r="T440" s="138">
        <f>S440*H440</f>
        <v>0</v>
      </c>
      <c r="AR440" s="139" t="s">
        <v>84</v>
      </c>
      <c r="AT440" s="139" t="s">
        <v>153</v>
      </c>
      <c r="AU440" s="139" t="s">
        <v>78</v>
      </c>
      <c r="AY440" s="18" t="s">
        <v>151</v>
      </c>
      <c r="BE440" s="140">
        <f>IF(N440="základní",J440,0)</f>
        <v>0</v>
      </c>
      <c r="BF440" s="140">
        <f>IF(N440="snížená",J440,0)</f>
        <v>0</v>
      </c>
      <c r="BG440" s="140">
        <f>IF(N440="zákl. přenesená",J440,0)</f>
        <v>0</v>
      </c>
      <c r="BH440" s="140">
        <f>IF(N440="sníž. přenesená",J440,0)</f>
        <v>0</v>
      </c>
      <c r="BI440" s="140">
        <f>IF(N440="nulová",J440,0)</f>
        <v>0</v>
      </c>
      <c r="BJ440" s="18" t="s">
        <v>74</v>
      </c>
      <c r="BK440" s="140">
        <f>ROUND(I440*H440,2)</f>
        <v>0</v>
      </c>
      <c r="BL440" s="18" t="s">
        <v>84</v>
      </c>
      <c r="BM440" s="139" t="s">
        <v>450</v>
      </c>
    </row>
    <row r="441" spans="2:65" s="1" customFormat="1" ht="11.25">
      <c r="B441" s="33"/>
      <c r="D441" s="141" t="s">
        <v>159</v>
      </c>
      <c r="F441" s="142" t="s">
        <v>451</v>
      </c>
      <c r="I441" s="143"/>
      <c r="L441" s="33"/>
      <c r="M441" s="144"/>
      <c r="T441" s="54"/>
      <c r="AT441" s="18" t="s">
        <v>159</v>
      </c>
      <c r="AU441" s="18" t="s">
        <v>78</v>
      </c>
    </row>
    <row r="442" spans="2:65" s="12" customFormat="1" ht="11.25">
      <c r="B442" s="145"/>
      <c r="D442" s="146" t="s">
        <v>161</v>
      </c>
      <c r="E442" s="147" t="s">
        <v>19</v>
      </c>
      <c r="F442" s="148" t="s">
        <v>162</v>
      </c>
      <c r="H442" s="147" t="s">
        <v>19</v>
      </c>
      <c r="I442" s="149"/>
      <c r="L442" s="145"/>
      <c r="M442" s="150"/>
      <c r="T442" s="151"/>
      <c r="AT442" s="147" t="s">
        <v>161</v>
      </c>
      <c r="AU442" s="147" t="s">
        <v>78</v>
      </c>
      <c r="AV442" s="12" t="s">
        <v>74</v>
      </c>
      <c r="AW442" s="12" t="s">
        <v>31</v>
      </c>
      <c r="AX442" s="12" t="s">
        <v>69</v>
      </c>
      <c r="AY442" s="147" t="s">
        <v>151</v>
      </c>
    </row>
    <row r="443" spans="2:65" s="12" customFormat="1" ht="11.25">
      <c r="B443" s="145"/>
      <c r="D443" s="146" t="s">
        <v>161</v>
      </c>
      <c r="E443" s="147" t="s">
        <v>19</v>
      </c>
      <c r="F443" s="148" t="s">
        <v>445</v>
      </c>
      <c r="H443" s="147" t="s">
        <v>19</v>
      </c>
      <c r="I443" s="149"/>
      <c r="L443" s="145"/>
      <c r="M443" s="150"/>
      <c r="T443" s="151"/>
      <c r="AT443" s="147" t="s">
        <v>161</v>
      </c>
      <c r="AU443" s="147" t="s">
        <v>78</v>
      </c>
      <c r="AV443" s="12" t="s">
        <v>74</v>
      </c>
      <c r="AW443" s="12" t="s">
        <v>31</v>
      </c>
      <c r="AX443" s="12" t="s">
        <v>69</v>
      </c>
      <c r="AY443" s="147" t="s">
        <v>151</v>
      </c>
    </row>
    <row r="444" spans="2:65" s="13" customFormat="1" ht="11.25">
      <c r="B444" s="152"/>
      <c r="D444" s="146" t="s">
        <v>161</v>
      </c>
      <c r="E444" s="153" t="s">
        <v>19</v>
      </c>
      <c r="F444" s="154" t="s">
        <v>452</v>
      </c>
      <c r="H444" s="155">
        <v>1.44</v>
      </c>
      <c r="I444" s="156"/>
      <c r="L444" s="152"/>
      <c r="M444" s="157"/>
      <c r="T444" s="158"/>
      <c r="AT444" s="153" t="s">
        <v>161</v>
      </c>
      <c r="AU444" s="153" t="s">
        <v>78</v>
      </c>
      <c r="AV444" s="13" t="s">
        <v>78</v>
      </c>
      <c r="AW444" s="13" t="s">
        <v>31</v>
      </c>
      <c r="AX444" s="13" t="s">
        <v>69</v>
      </c>
      <c r="AY444" s="153" t="s">
        <v>151</v>
      </c>
    </row>
    <row r="445" spans="2:65" s="14" customFormat="1" ht="11.25">
      <c r="B445" s="159"/>
      <c r="D445" s="146" t="s">
        <v>161</v>
      </c>
      <c r="E445" s="160" t="s">
        <v>19</v>
      </c>
      <c r="F445" s="161" t="s">
        <v>165</v>
      </c>
      <c r="H445" s="162">
        <v>1.44</v>
      </c>
      <c r="I445" s="163"/>
      <c r="L445" s="159"/>
      <c r="M445" s="164"/>
      <c r="T445" s="165"/>
      <c r="AT445" s="160" t="s">
        <v>161</v>
      </c>
      <c r="AU445" s="160" t="s">
        <v>78</v>
      </c>
      <c r="AV445" s="14" t="s">
        <v>84</v>
      </c>
      <c r="AW445" s="14" t="s">
        <v>31</v>
      </c>
      <c r="AX445" s="14" t="s">
        <v>74</v>
      </c>
      <c r="AY445" s="160" t="s">
        <v>151</v>
      </c>
    </row>
    <row r="446" spans="2:65" s="11" customFormat="1" ht="22.9" customHeight="1">
      <c r="B446" s="116"/>
      <c r="D446" s="117" t="s">
        <v>68</v>
      </c>
      <c r="E446" s="126" t="s">
        <v>84</v>
      </c>
      <c r="F446" s="126" t="s">
        <v>453</v>
      </c>
      <c r="I446" s="119"/>
      <c r="J446" s="127">
        <f>BK446</f>
        <v>0</v>
      </c>
      <c r="L446" s="116"/>
      <c r="M446" s="121"/>
      <c r="P446" s="122">
        <f>SUM(P447:P476)</f>
        <v>0</v>
      </c>
      <c r="R446" s="122">
        <f>SUM(R447:R476)</f>
        <v>22.021627800000001</v>
      </c>
      <c r="T446" s="123">
        <f>SUM(T447:T476)</f>
        <v>0</v>
      </c>
      <c r="AR446" s="117" t="s">
        <v>74</v>
      </c>
      <c r="AT446" s="124" t="s">
        <v>68</v>
      </c>
      <c r="AU446" s="124" t="s">
        <v>74</v>
      </c>
      <c r="AY446" s="117" t="s">
        <v>151</v>
      </c>
      <c r="BK446" s="125">
        <f>SUM(BK447:BK476)</f>
        <v>0</v>
      </c>
    </row>
    <row r="447" spans="2:65" s="1" customFormat="1" ht="21.75" customHeight="1">
      <c r="B447" s="33"/>
      <c r="C447" s="128" t="s">
        <v>454</v>
      </c>
      <c r="D447" s="128" t="s">
        <v>153</v>
      </c>
      <c r="E447" s="129" t="s">
        <v>455</v>
      </c>
      <c r="F447" s="130" t="s">
        <v>456</v>
      </c>
      <c r="G447" s="131" t="s">
        <v>156</v>
      </c>
      <c r="H447" s="132">
        <v>1194.7860000000001</v>
      </c>
      <c r="I447" s="133"/>
      <c r="J447" s="134">
        <f>ROUND(I447*H447,2)</f>
        <v>0</v>
      </c>
      <c r="K447" s="130" t="s">
        <v>157</v>
      </c>
      <c r="L447" s="33"/>
      <c r="M447" s="135" t="s">
        <v>19</v>
      </c>
      <c r="N447" s="136" t="s">
        <v>40</v>
      </c>
      <c r="P447" s="137">
        <f>O447*H447</f>
        <v>0</v>
      </c>
      <c r="Q447" s="137">
        <v>0</v>
      </c>
      <c r="R447" s="137">
        <f>Q447*H447</f>
        <v>0</v>
      </c>
      <c r="S447" s="137">
        <v>0</v>
      </c>
      <c r="T447" s="138">
        <f>S447*H447</f>
        <v>0</v>
      </c>
      <c r="AR447" s="139" t="s">
        <v>84</v>
      </c>
      <c r="AT447" s="139" t="s">
        <v>153</v>
      </c>
      <c r="AU447" s="139" t="s">
        <v>78</v>
      </c>
      <c r="AY447" s="18" t="s">
        <v>151</v>
      </c>
      <c r="BE447" s="140">
        <f>IF(N447="základní",J447,0)</f>
        <v>0</v>
      </c>
      <c r="BF447" s="140">
        <f>IF(N447="snížená",J447,0)</f>
        <v>0</v>
      </c>
      <c r="BG447" s="140">
        <f>IF(N447="zákl. přenesená",J447,0)</f>
        <v>0</v>
      </c>
      <c r="BH447" s="140">
        <f>IF(N447="sníž. přenesená",J447,0)</f>
        <v>0</v>
      </c>
      <c r="BI447" s="140">
        <f>IF(N447="nulová",J447,0)</f>
        <v>0</v>
      </c>
      <c r="BJ447" s="18" t="s">
        <v>74</v>
      </c>
      <c r="BK447" s="140">
        <f>ROUND(I447*H447,2)</f>
        <v>0</v>
      </c>
      <c r="BL447" s="18" t="s">
        <v>84</v>
      </c>
      <c r="BM447" s="139" t="s">
        <v>457</v>
      </c>
    </row>
    <row r="448" spans="2:65" s="1" customFormat="1" ht="11.25">
      <c r="B448" s="33"/>
      <c r="D448" s="141" t="s">
        <v>159</v>
      </c>
      <c r="F448" s="142" t="s">
        <v>458</v>
      </c>
      <c r="I448" s="143"/>
      <c r="L448" s="33"/>
      <c r="M448" s="144"/>
      <c r="T448" s="54"/>
      <c r="AT448" s="18" t="s">
        <v>159</v>
      </c>
      <c r="AU448" s="18" t="s">
        <v>78</v>
      </c>
    </row>
    <row r="449" spans="2:65" s="12" customFormat="1" ht="11.25">
      <c r="B449" s="145"/>
      <c r="D449" s="146" t="s">
        <v>161</v>
      </c>
      <c r="E449" s="147" t="s">
        <v>19</v>
      </c>
      <c r="F449" s="148" t="s">
        <v>459</v>
      </c>
      <c r="H449" s="147" t="s">
        <v>19</v>
      </c>
      <c r="I449" s="149"/>
      <c r="L449" s="145"/>
      <c r="M449" s="150"/>
      <c r="T449" s="151"/>
      <c r="AT449" s="147" t="s">
        <v>161</v>
      </c>
      <c r="AU449" s="147" t="s">
        <v>78</v>
      </c>
      <c r="AV449" s="12" t="s">
        <v>74</v>
      </c>
      <c r="AW449" s="12" t="s">
        <v>31</v>
      </c>
      <c r="AX449" s="12" t="s">
        <v>69</v>
      </c>
      <c r="AY449" s="147" t="s">
        <v>151</v>
      </c>
    </row>
    <row r="450" spans="2:65" s="12" customFormat="1" ht="11.25">
      <c r="B450" s="145"/>
      <c r="D450" s="146" t="s">
        <v>161</v>
      </c>
      <c r="E450" s="147" t="s">
        <v>19</v>
      </c>
      <c r="F450" s="148" t="s">
        <v>460</v>
      </c>
      <c r="H450" s="147" t="s">
        <v>19</v>
      </c>
      <c r="I450" s="149"/>
      <c r="L450" s="145"/>
      <c r="M450" s="150"/>
      <c r="T450" s="151"/>
      <c r="AT450" s="147" t="s">
        <v>161</v>
      </c>
      <c r="AU450" s="147" t="s">
        <v>78</v>
      </c>
      <c r="AV450" s="12" t="s">
        <v>74</v>
      </c>
      <c r="AW450" s="12" t="s">
        <v>31</v>
      </c>
      <c r="AX450" s="12" t="s">
        <v>69</v>
      </c>
      <c r="AY450" s="147" t="s">
        <v>151</v>
      </c>
    </row>
    <row r="451" spans="2:65" s="13" customFormat="1" ht="11.25">
      <c r="B451" s="152"/>
      <c r="D451" s="146" t="s">
        <v>161</v>
      </c>
      <c r="E451" s="153" t="s">
        <v>19</v>
      </c>
      <c r="F451" s="154" t="s">
        <v>461</v>
      </c>
      <c r="H451" s="155">
        <v>1178.4659999999999</v>
      </c>
      <c r="I451" s="156"/>
      <c r="L451" s="152"/>
      <c r="M451" s="157"/>
      <c r="T451" s="158"/>
      <c r="AT451" s="153" t="s">
        <v>161</v>
      </c>
      <c r="AU451" s="153" t="s">
        <v>78</v>
      </c>
      <c r="AV451" s="13" t="s">
        <v>78</v>
      </c>
      <c r="AW451" s="13" t="s">
        <v>31</v>
      </c>
      <c r="AX451" s="13" t="s">
        <v>69</v>
      </c>
      <c r="AY451" s="153" t="s">
        <v>151</v>
      </c>
    </row>
    <row r="452" spans="2:65" s="12" customFormat="1" ht="11.25">
      <c r="B452" s="145"/>
      <c r="D452" s="146" t="s">
        <v>161</v>
      </c>
      <c r="E452" s="147" t="s">
        <v>19</v>
      </c>
      <c r="F452" s="148" t="s">
        <v>392</v>
      </c>
      <c r="H452" s="147" t="s">
        <v>19</v>
      </c>
      <c r="I452" s="149"/>
      <c r="L452" s="145"/>
      <c r="M452" s="150"/>
      <c r="T452" s="151"/>
      <c r="AT452" s="147" t="s">
        <v>161</v>
      </c>
      <c r="AU452" s="147" t="s">
        <v>78</v>
      </c>
      <c r="AV452" s="12" t="s">
        <v>74</v>
      </c>
      <c r="AW452" s="12" t="s">
        <v>31</v>
      </c>
      <c r="AX452" s="12" t="s">
        <v>69</v>
      </c>
      <c r="AY452" s="147" t="s">
        <v>151</v>
      </c>
    </row>
    <row r="453" spans="2:65" s="13" customFormat="1" ht="11.25">
      <c r="B453" s="152"/>
      <c r="D453" s="146" t="s">
        <v>161</v>
      </c>
      <c r="E453" s="153" t="s">
        <v>19</v>
      </c>
      <c r="F453" s="154" t="s">
        <v>462</v>
      </c>
      <c r="H453" s="155">
        <v>5.98</v>
      </c>
      <c r="I453" s="156"/>
      <c r="L453" s="152"/>
      <c r="M453" s="157"/>
      <c r="T453" s="158"/>
      <c r="AT453" s="153" t="s">
        <v>161</v>
      </c>
      <c r="AU453" s="153" t="s">
        <v>78</v>
      </c>
      <c r="AV453" s="13" t="s">
        <v>78</v>
      </c>
      <c r="AW453" s="13" t="s">
        <v>31</v>
      </c>
      <c r="AX453" s="13" t="s">
        <v>69</v>
      </c>
      <c r="AY453" s="153" t="s">
        <v>151</v>
      </c>
    </row>
    <row r="454" spans="2:65" s="15" customFormat="1" ht="11.25">
      <c r="B454" s="176"/>
      <c r="D454" s="146" t="s">
        <v>161</v>
      </c>
      <c r="E454" s="177" t="s">
        <v>19</v>
      </c>
      <c r="F454" s="178" t="s">
        <v>394</v>
      </c>
      <c r="H454" s="179">
        <v>1184.4459999999999</v>
      </c>
      <c r="I454" s="180"/>
      <c r="L454" s="176"/>
      <c r="M454" s="181"/>
      <c r="T454" s="182"/>
      <c r="AT454" s="177" t="s">
        <v>161</v>
      </c>
      <c r="AU454" s="177" t="s">
        <v>78</v>
      </c>
      <c r="AV454" s="15" t="s">
        <v>81</v>
      </c>
      <c r="AW454" s="15" t="s">
        <v>31</v>
      </c>
      <c r="AX454" s="15" t="s">
        <v>69</v>
      </c>
      <c r="AY454" s="177" t="s">
        <v>151</v>
      </c>
    </row>
    <row r="455" spans="2:65" s="12" customFormat="1" ht="11.25">
      <c r="B455" s="145"/>
      <c r="D455" s="146" t="s">
        <v>161</v>
      </c>
      <c r="E455" s="147" t="s">
        <v>19</v>
      </c>
      <c r="F455" s="148" t="s">
        <v>463</v>
      </c>
      <c r="H455" s="147" t="s">
        <v>19</v>
      </c>
      <c r="I455" s="149"/>
      <c r="L455" s="145"/>
      <c r="M455" s="150"/>
      <c r="T455" s="151"/>
      <c r="AT455" s="147" t="s">
        <v>161</v>
      </c>
      <c r="AU455" s="147" t="s">
        <v>78</v>
      </c>
      <c r="AV455" s="12" t="s">
        <v>74</v>
      </c>
      <c r="AW455" s="12" t="s">
        <v>31</v>
      </c>
      <c r="AX455" s="12" t="s">
        <v>69</v>
      </c>
      <c r="AY455" s="147" t="s">
        <v>151</v>
      </c>
    </row>
    <row r="456" spans="2:65" s="13" customFormat="1" ht="11.25">
      <c r="B456" s="152"/>
      <c r="D456" s="146" t="s">
        <v>161</v>
      </c>
      <c r="E456" s="153" t="s">
        <v>19</v>
      </c>
      <c r="F456" s="154" t="s">
        <v>464</v>
      </c>
      <c r="H456" s="155">
        <v>10.34</v>
      </c>
      <c r="I456" s="156"/>
      <c r="L456" s="152"/>
      <c r="M456" s="157"/>
      <c r="T456" s="158"/>
      <c r="AT456" s="153" t="s">
        <v>161</v>
      </c>
      <c r="AU456" s="153" t="s">
        <v>78</v>
      </c>
      <c r="AV456" s="13" t="s">
        <v>78</v>
      </c>
      <c r="AW456" s="13" t="s">
        <v>31</v>
      </c>
      <c r="AX456" s="13" t="s">
        <v>69</v>
      </c>
      <c r="AY456" s="153" t="s">
        <v>151</v>
      </c>
    </row>
    <row r="457" spans="2:65" s="15" customFormat="1" ht="11.25">
      <c r="B457" s="176"/>
      <c r="D457" s="146" t="s">
        <v>161</v>
      </c>
      <c r="E457" s="177" t="s">
        <v>19</v>
      </c>
      <c r="F457" s="178" t="s">
        <v>394</v>
      </c>
      <c r="H457" s="179">
        <v>10.34</v>
      </c>
      <c r="I457" s="180"/>
      <c r="L457" s="176"/>
      <c r="M457" s="181"/>
      <c r="T457" s="182"/>
      <c r="AT457" s="177" t="s">
        <v>161</v>
      </c>
      <c r="AU457" s="177" t="s">
        <v>78</v>
      </c>
      <c r="AV457" s="15" t="s">
        <v>81</v>
      </c>
      <c r="AW457" s="15" t="s">
        <v>31</v>
      </c>
      <c r="AX457" s="15" t="s">
        <v>69</v>
      </c>
      <c r="AY457" s="177" t="s">
        <v>151</v>
      </c>
    </row>
    <row r="458" spans="2:65" s="14" customFormat="1" ht="11.25">
      <c r="B458" s="159"/>
      <c r="D458" s="146" t="s">
        <v>161</v>
      </c>
      <c r="E458" s="160" t="s">
        <v>19</v>
      </c>
      <c r="F458" s="161" t="s">
        <v>165</v>
      </c>
      <c r="H458" s="162">
        <v>1194.7859999999998</v>
      </c>
      <c r="I458" s="163"/>
      <c r="L458" s="159"/>
      <c r="M458" s="164"/>
      <c r="T458" s="165"/>
      <c r="AT458" s="160" t="s">
        <v>161</v>
      </c>
      <c r="AU458" s="160" t="s">
        <v>78</v>
      </c>
      <c r="AV458" s="14" t="s">
        <v>84</v>
      </c>
      <c r="AW458" s="14" t="s">
        <v>31</v>
      </c>
      <c r="AX458" s="14" t="s">
        <v>74</v>
      </c>
      <c r="AY458" s="160" t="s">
        <v>151</v>
      </c>
    </row>
    <row r="459" spans="2:65" s="1" customFormat="1" ht="24.2" customHeight="1">
      <c r="B459" s="33"/>
      <c r="C459" s="166" t="s">
        <v>465</v>
      </c>
      <c r="D459" s="166" t="s">
        <v>221</v>
      </c>
      <c r="E459" s="167" t="s">
        <v>466</v>
      </c>
      <c r="F459" s="168" t="s">
        <v>467</v>
      </c>
      <c r="G459" s="169" t="s">
        <v>156</v>
      </c>
      <c r="H459" s="170">
        <v>1302.8900000000001</v>
      </c>
      <c r="I459" s="171"/>
      <c r="J459" s="172">
        <f>ROUND(I459*H459,2)</f>
        <v>0</v>
      </c>
      <c r="K459" s="168" t="s">
        <v>19</v>
      </c>
      <c r="L459" s="173"/>
      <c r="M459" s="174" t="s">
        <v>19</v>
      </c>
      <c r="N459" s="175" t="s">
        <v>40</v>
      </c>
      <c r="P459" s="137">
        <f>O459*H459</f>
        <v>0</v>
      </c>
      <c r="Q459" s="137">
        <v>1.6799999999999999E-2</v>
      </c>
      <c r="R459" s="137">
        <f>Q459*H459</f>
        <v>21.888552000000001</v>
      </c>
      <c r="S459" s="137">
        <v>0</v>
      </c>
      <c r="T459" s="138">
        <f>S459*H459</f>
        <v>0</v>
      </c>
      <c r="AR459" s="139" t="s">
        <v>96</v>
      </c>
      <c r="AT459" s="139" t="s">
        <v>221</v>
      </c>
      <c r="AU459" s="139" t="s">
        <v>78</v>
      </c>
      <c r="AY459" s="18" t="s">
        <v>151</v>
      </c>
      <c r="BE459" s="140">
        <f>IF(N459="základní",J459,0)</f>
        <v>0</v>
      </c>
      <c r="BF459" s="140">
        <f>IF(N459="snížená",J459,0)</f>
        <v>0</v>
      </c>
      <c r="BG459" s="140">
        <f>IF(N459="zákl. přenesená",J459,0)</f>
        <v>0</v>
      </c>
      <c r="BH459" s="140">
        <f>IF(N459="sníž. přenesená",J459,0)</f>
        <v>0</v>
      </c>
      <c r="BI459" s="140">
        <f>IF(N459="nulová",J459,0)</f>
        <v>0</v>
      </c>
      <c r="BJ459" s="18" t="s">
        <v>74</v>
      </c>
      <c r="BK459" s="140">
        <f>ROUND(I459*H459,2)</f>
        <v>0</v>
      </c>
      <c r="BL459" s="18" t="s">
        <v>84</v>
      </c>
      <c r="BM459" s="139" t="s">
        <v>468</v>
      </c>
    </row>
    <row r="460" spans="2:65" s="12" customFormat="1" ht="11.25">
      <c r="B460" s="145"/>
      <c r="D460" s="146" t="s">
        <v>161</v>
      </c>
      <c r="E460" s="147" t="s">
        <v>19</v>
      </c>
      <c r="F460" s="148" t="s">
        <v>459</v>
      </c>
      <c r="H460" s="147" t="s">
        <v>19</v>
      </c>
      <c r="I460" s="149"/>
      <c r="L460" s="145"/>
      <c r="M460" s="150"/>
      <c r="T460" s="151"/>
      <c r="AT460" s="147" t="s">
        <v>161</v>
      </c>
      <c r="AU460" s="147" t="s">
        <v>78</v>
      </c>
      <c r="AV460" s="12" t="s">
        <v>74</v>
      </c>
      <c r="AW460" s="12" t="s">
        <v>31</v>
      </c>
      <c r="AX460" s="12" t="s">
        <v>69</v>
      </c>
      <c r="AY460" s="147" t="s">
        <v>151</v>
      </c>
    </row>
    <row r="461" spans="2:65" s="12" customFormat="1" ht="11.25">
      <c r="B461" s="145"/>
      <c r="D461" s="146" t="s">
        <v>161</v>
      </c>
      <c r="E461" s="147" t="s">
        <v>19</v>
      </c>
      <c r="F461" s="148" t="s">
        <v>469</v>
      </c>
      <c r="H461" s="147" t="s">
        <v>19</v>
      </c>
      <c r="I461" s="149"/>
      <c r="L461" s="145"/>
      <c r="M461" s="150"/>
      <c r="T461" s="151"/>
      <c r="AT461" s="147" t="s">
        <v>161</v>
      </c>
      <c r="AU461" s="147" t="s">
        <v>78</v>
      </c>
      <c r="AV461" s="12" t="s">
        <v>74</v>
      </c>
      <c r="AW461" s="12" t="s">
        <v>31</v>
      </c>
      <c r="AX461" s="12" t="s">
        <v>69</v>
      </c>
      <c r="AY461" s="147" t="s">
        <v>151</v>
      </c>
    </row>
    <row r="462" spans="2:65" s="13" customFormat="1" ht="11.25">
      <c r="B462" s="152"/>
      <c r="D462" s="146" t="s">
        <v>161</v>
      </c>
      <c r="E462" s="153" t="s">
        <v>19</v>
      </c>
      <c r="F462" s="154" t="s">
        <v>470</v>
      </c>
      <c r="H462" s="155">
        <v>1296.3119999999999</v>
      </c>
      <c r="I462" s="156"/>
      <c r="L462" s="152"/>
      <c r="M462" s="157"/>
      <c r="T462" s="158"/>
      <c r="AT462" s="153" t="s">
        <v>161</v>
      </c>
      <c r="AU462" s="153" t="s">
        <v>78</v>
      </c>
      <c r="AV462" s="13" t="s">
        <v>78</v>
      </c>
      <c r="AW462" s="13" t="s">
        <v>31</v>
      </c>
      <c r="AX462" s="13" t="s">
        <v>69</v>
      </c>
      <c r="AY462" s="153" t="s">
        <v>151</v>
      </c>
    </row>
    <row r="463" spans="2:65" s="12" customFormat="1" ht="11.25">
      <c r="B463" s="145"/>
      <c r="D463" s="146" t="s">
        <v>161</v>
      </c>
      <c r="E463" s="147" t="s">
        <v>19</v>
      </c>
      <c r="F463" s="148" t="s">
        <v>392</v>
      </c>
      <c r="H463" s="147" t="s">
        <v>19</v>
      </c>
      <c r="I463" s="149"/>
      <c r="L463" s="145"/>
      <c r="M463" s="150"/>
      <c r="T463" s="151"/>
      <c r="AT463" s="147" t="s">
        <v>161</v>
      </c>
      <c r="AU463" s="147" t="s">
        <v>78</v>
      </c>
      <c r="AV463" s="12" t="s">
        <v>74</v>
      </c>
      <c r="AW463" s="12" t="s">
        <v>31</v>
      </c>
      <c r="AX463" s="12" t="s">
        <v>69</v>
      </c>
      <c r="AY463" s="147" t="s">
        <v>151</v>
      </c>
    </row>
    <row r="464" spans="2:65" s="13" customFormat="1" ht="11.25">
      <c r="B464" s="152"/>
      <c r="D464" s="146" t="s">
        <v>161</v>
      </c>
      <c r="E464" s="153" t="s">
        <v>19</v>
      </c>
      <c r="F464" s="154" t="s">
        <v>471</v>
      </c>
      <c r="H464" s="155">
        <v>6.5780000000000003</v>
      </c>
      <c r="I464" s="156"/>
      <c r="L464" s="152"/>
      <c r="M464" s="157"/>
      <c r="T464" s="158"/>
      <c r="AT464" s="153" t="s">
        <v>161</v>
      </c>
      <c r="AU464" s="153" t="s">
        <v>78</v>
      </c>
      <c r="AV464" s="13" t="s">
        <v>78</v>
      </c>
      <c r="AW464" s="13" t="s">
        <v>31</v>
      </c>
      <c r="AX464" s="13" t="s">
        <v>69</v>
      </c>
      <c r="AY464" s="153" t="s">
        <v>151</v>
      </c>
    </row>
    <row r="465" spans="2:65" s="15" customFormat="1" ht="11.25">
      <c r="B465" s="176"/>
      <c r="D465" s="146" t="s">
        <v>161</v>
      </c>
      <c r="E465" s="177" t="s">
        <v>19</v>
      </c>
      <c r="F465" s="178" t="s">
        <v>394</v>
      </c>
      <c r="H465" s="179">
        <v>1302.8899999999999</v>
      </c>
      <c r="I465" s="180"/>
      <c r="L465" s="176"/>
      <c r="M465" s="181"/>
      <c r="T465" s="182"/>
      <c r="AT465" s="177" t="s">
        <v>161</v>
      </c>
      <c r="AU465" s="177" t="s">
        <v>78</v>
      </c>
      <c r="AV465" s="15" t="s">
        <v>81</v>
      </c>
      <c r="AW465" s="15" t="s">
        <v>31</v>
      </c>
      <c r="AX465" s="15" t="s">
        <v>74</v>
      </c>
      <c r="AY465" s="177" t="s">
        <v>151</v>
      </c>
    </row>
    <row r="466" spans="2:65" s="1" customFormat="1" ht="24.2" customHeight="1">
      <c r="B466" s="33"/>
      <c r="C466" s="166" t="s">
        <v>472</v>
      </c>
      <c r="D466" s="166" t="s">
        <v>221</v>
      </c>
      <c r="E466" s="167" t="s">
        <v>473</v>
      </c>
      <c r="F466" s="168" t="s">
        <v>474</v>
      </c>
      <c r="G466" s="169" t="s">
        <v>156</v>
      </c>
      <c r="H466" s="170">
        <v>11.374000000000001</v>
      </c>
      <c r="I466" s="171"/>
      <c r="J466" s="172">
        <f>ROUND(I466*H466,2)</f>
        <v>0</v>
      </c>
      <c r="K466" s="168" t="s">
        <v>157</v>
      </c>
      <c r="L466" s="173"/>
      <c r="M466" s="174" t="s">
        <v>19</v>
      </c>
      <c r="N466" s="175" t="s">
        <v>40</v>
      </c>
      <c r="P466" s="137">
        <f>O466*H466</f>
        <v>0</v>
      </c>
      <c r="Q466" s="137">
        <v>1.17E-2</v>
      </c>
      <c r="R466" s="137">
        <f>Q466*H466</f>
        <v>0.13307580000000002</v>
      </c>
      <c r="S466" s="137">
        <v>0</v>
      </c>
      <c r="T466" s="138">
        <f>S466*H466</f>
        <v>0</v>
      </c>
      <c r="AR466" s="139" t="s">
        <v>96</v>
      </c>
      <c r="AT466" s="139" t="s">
        <v>221</v>
      </c>
      <c r="AU466" s="139" t="s">
        <v>78</v>
      </c>
      <c r="AY466" s="18" t="s">
        <v>151</v>
      </c>
      <c r="BE466" s="140">
        <f>IF(N466="základní",J466,0)</f>
        <v>0</v>
      </c>
      <c r="BF466" s="140">
        <f>IF(N466="snížená",J466,0)</f>
        <v>0</v>
      </c>
      <c r="BG466" s="140">
        <f>IF(N466="zákl. přenesená",J466,0)</f>
        <v>0</v>
      </c>
      <c r="BH466" s="140">
        <f>IF(N466="sníž. přenesená",J466,0)</f>
        <v>0</v>
      </c>
      <c r="BI466" s="140">
        <f>IF(N466="nulová",J466,0)</f>
        <v>0</v>
      </c>
      <c r="BJ466" s="18" t="s">
        <v>74</v>
      </c>
      <c r="BK466" s="140">
        <f>ROUND(I466*H466,2)</f>
        <v>0</v>
      </c>
      <c r="BL466" s="18" t="s">
        <v>84</v>
      </c>
      <c r="BM466" s="139" t="s">
        <v>475</v>
      </c>
    </row>
    <row r="467" spans="2:65" s="12" customFormat="1" ht="11.25">
      <c r="B467" s="145"/>
      <c r="D467" s="146" t="s">
        <v>161</v>
      </c>
      <c r="E467" s="147" t="s">
        <v>19</v>
      </c>
      <c r="F467" s="148" t="s">
        <v>463</v>
      </c>
      <c r="H467" s="147" t="s">
        <v>19</v>
      </c>
      <c r="I467" s="149"/>
      <c r="L467" s="145"/>
      <c r="M467" s="150"/>
      <c r="T467" s="151"/>
      <c r="AT467" s="147" t="s">
        <v>161</v>
      </c>
      <c r="AU467" s="147" t="s">
        <v>78</v>
      </c>
      <c r="AV467" s="12" t="s">
        <v>74</v>
      </c>
      <c r="AW467" s="12" t="s">
        <v>31</v>
      </c>
      <c r="AX467" s="12" t="s">
        <v>69</v>
      </c>
      <c r="AY467" s="147" t="s">
        <v>151</v>
      </c>
    </row>
    <row r="468" spans="2:65" s="13" customFormat="1" ht="11.25">
      <c r="B468" s="152"/>
      <c r="D468" s="146" t="s">
        <v>161</v>
      </c>
      <c r="E468" s="153" t="s">
        <v>19</v>
      </c>
      <c r="F468" s="154" t="s">
        <v>476</v>
      </c>
      <c r="H468" s="155">
        <v>11.374000000000001</v>
      </c>
      <c r="I468" s="156"/>
      <c r="L468" s="152"/>
      <c r="M468" s="157"/>
      <c r="T468" s="158"/>
      <c r="AT468" s="153" t="s">
        <v>161</v>
      </c>
      <c r="AU468" s="153" t="s">
        <v>78</v>
      </c>
      <c r="AV468" s="13" t="s">
        <v>78</v>
      </c>
      <c r="AW468" s="13" t="s">
        <v>31</v>
      </c>
      <c r="AX468" s="13" t="s">
        <v>69</v>
      </c>
      <c r="AY468" s="153" t="s">
        <v>151</v>
      </c>
    </row>
    <row r="469" spans="2:65" s="15" customFormat="1" ht="11.25">
      <c r="B469" s="176"/>
      <c r="D469" s="146" t="s">
        <v>161</v>
      </c>
      <c r="E469" s="177" t="s">
        <v>19</v>
      </c>
      <c r="F469" s="178" t="s">
        <v>394</v>
      </c>
      <c r="H469" s="179">
        <v>11.374000000000001</v>
      </c>
      <c r="I469" s="180"/>
      <c r="L469" s="176"/>
      <c r="M469" s="181"/>
      <c r="T469" s="182"/>
      <c r="AT469" s="177" t="s">
        <v>161</v>
      </c>
      <c r="AU469" s="177" t="s">
        <v>78</v>
      </c>
      <c r="AV469" s="15" t="s">
        <v>81</v>
      </c>
      <c r="AW469" s="15" t="s">
        <v>31</v>
      </c>
      <c r="AX469" s="15" t="s">
        <v>69</v>
      </c>
      <c r="AY469" s="177" t="s">
        <v>151</v>
      </c>
    </row>
    <row r="470" spans="2:65" s="14" customFormat="1" ht="11.25">
      <c r="B470" s="159"/>
      <c r="D470" s="146" t="s">
        <v>161</v>
      </c>
      <c r="E470" s="160" t="s">
        <v>19</v>
      </c>
      <c r="F470" s="161" t="s">
        <v>165</v>
      </c>
      <c r="H470" s="162">
        <v>11.374000000000001</v>
      </c>
      <c r="I470" s="163"/>
      <c r="L470" s="159"/>
      <c r="M470" s="164"/>
      <c r="T470" s="165"/>
      <c r="AT470" s="160" t="s">
        <v>161</v>
      </c>
      <c r="AU470" s="160" t="s">
        <v>78</v>
      </c>
      <c r="AV470" s="14" t="s">
        <v>84</v>
      </c>
      <c r="AW470" s="14" t="s">
        <v>31</v>
      </c>
      <c r="AX470" s="14" t="s">
        <v>74</v>
      </c>
      <c r="AY470" s="160" t="s">
        <v>151</v>
      </c>
    </row>
    <row r="471" spans="2:65" s="1" customFormat="1" ht="24.2" customHeight="1">
      <c r="B471" s="33"/>
      <c r="C471" s="128" t="s">
        <v>477</v>
      </c>
      <c r="D471" s="128" t="s">
        <v>153</v>
      </c>
      <c r="E471" s="129" t="s">
        <v>478</v>
      </c>
      <c r="F471" s="130" t="s">
        <v>479</v>
      </c>
      <c r="G471" s="131" t="s">
        <v>172</v>
      </c>
      <c r="H471" s="132">
        <v>7.3360000000000003</v>
      </c>
      <c r="I471" s="133"/>
      <c r="J471" s="134">
        <f>ROUND(I471*H471,2)</f>
        <v>0</v>
      </c>
      <c r="K471" s="130" t="s">
        <v>157</v>
      </c>
      <c r="L471" s="33"/>
      <c r="M471" s="135" t="s">
        <v>19</v>
      </c>
      <c r="N471" s="136" t="s">
        <v>40</v>
      </c>
      <c r="P471" s="137">
        <f>O471*H471</f>
        <v>0</v>
      </c>
      <c r="Q471" s="137">
        <v>0</v>
      </c>
      <c r="R471" s="137">
        <f>Q471*H471</f>
        <v>0</v>
      </c>
      <c r="S471" s="137">
        <v>0</v>
      </c>
      <c r="T471" s="138">
        <f>S471*H471</f>
        <v>0</v>
      </c>
      <c r="AR471" s="139" t="s">
        <v>84</v>
      </c>
      <c r="AT471" s="139" t="s">
        <v>153</v>
      </c>
      <c r="AU471" s="139" t="s">
        <v>78</v>
      </c>
      <c r="AY471" s="18" t="s">
        <v>151</v>
      </c>
      <c r="BE471" s="140">
        <f>IF(N471="základní",J471,0)</f>
        <v>0</v>
      </c>
      <c r="BF471" s="140">
        <f>IF(N471="snížená",J471,0)</f>
        <v>0</v>
      </c>
      <c r="BG471" s="140">
        <f>IF(N471="zákl. přenesená",J471,0)</f>
        <v>0</v>
      </c>
      <c r="BH471" s="140">
        <f>IF(N471="sníž. přenesená",J471,0)</f>
        <v>0</v>
      </c>
      <c r="BI471" s="140">
        <f>IF(N471="nulová",J471,0)</f>
        <v>0</v>
      </c>
      <c r="BJ471" s="18" t="s">
        <v>74</v>
      </c>
      <c r="BK471" s="140">
        <f>ROUND(I471*H471,2)</f>
        <v>0</v>
      </c>
      <c r="BL471" s="18" t="s">
        <v>84</v>
      </c>
      <c r="BM471" s="139" t="s">
        <v>480</v>
      </c>
    </row>
    <row r="472" spans="2:65" s="1" customFormat="1" ht="11.25">
      <c r="B472" s="33"/>
      <c r="D472" s="141" t="s">
        <v>159</v>
      </c>
      <c r="F472" s="142" t="s">
        <v>481</v>
      </c>
      <c r="I472" s="143"/>
      <c r="L472" s="33"/>
      <c r="M472" s="144"/>
      <c r="T472" s="54"/>
      <c r="AT472" s="18" t="s">
        <v>159</v>
      </c>
      <c r="AU472" s="18" t="s">
        <v>78</v>
      </c>
    </row>
    <row r="473" spans="2:65" s="12" customFormat="1" ht="11.25">
      <c r="B473" s="145"/>
      <c r="D473" s="146" t="s">
        <v>161</v>
      </c>
      <c r="E473" s="147" t="s">
        <v>19</v>
      </c>
      <c r="F473" s="148" t="s">
        <v>162</v>
      </c>
      <c r="H473" s="147" t="s">
        <v>19</v>
      </c>
      <c r="I473" s="149"/>
      <c r="L473" s="145"/>
      <c r="M473" s="150"/>
      <c r="T473" s="151"/>
      <c r="AT473" s="147" t="s">
        <v>161</v>
      </c>
      <c r="AU473" s="147" t="s">
        <v>78</v>
      </c>
      <c r="AV473" s="12" t="s">
        <v>74</v>
      </c>
      <c r="AW473" s="12" t="s">
        <v>31</v>
      </c>
      <c r="AX473" s="12" t="s">
        <v>69</v>
      </c>
      <c r="AY473" s="147" t="s">
        <v>151</v>
      </c>
    </row>
    <row r="474" spans="2:65" s="12" customFormat="1" ht="11.25">
      <c r="B474" s="145"/>
      <c r="D474" s="146" t="s">
        <v>161</v>
      </c>
      <c r="E474" s="147" t="s">
        <v>19</v>
      </c>
      <c r="F474" s="148" t="s">
        <v>193</v>
      </c>
      <c r="H474" s="147" t="s">
        <v>19</v>
      </c>
      <c r="I474" s="149"/>
      <c r="L474" s="145"/>
      <c r="M474" s="150"/>
      <c r="T474" s="151"/>
      <c r="AT474" s="147" t="s">
        <v>161</v>
      </c>
      <c r="AU474" s="147" t="s">
        <v>78</v>
      </c>
      <c r="AV474" s="12" t="s">
        <v>74</v>
      </c>
      <c r="AW474" s="12" t="s">
        <v>31</v>
      </c>
      <c r="AX474" s="12" t="s">
        <v>69</v>
      </c>
      <c r="AY474" s="147" t="s">
        <v>151</v>
      </c>
    </row>
    <row r="475" spans="2:65" s="13" customFormat="1" ht="11.25">
      <c r="B475" s="152"/>
      <c r="D475" s="146" t="s">
        <v>161</v>
      </c>
      <c r="E475" s="153" t="s">
        <v>19</v>
      </c>
      <c r="F475" s="154" t="s">
        <v>482</v>
      </c>
      <c r="H475" s="155">
        <v>7.3360000000000003</v>
      </c>
      <c r="I475" s="156"/>
      <c r="L475" s="152"/>
      <c r="M475" s="157"/>
      <c r="T475" s="158"/>
      <c r="AT475" s="153" t="s">
        <v>161</v>
      </c>
      <c r="AU475" s="153" t="s">
        <v>78</v>
      </c>
      <c r="AV475" s="13" t="s">
        <v>78</v>
      </c>
      <c r="AW475" s="13" t="s">
        <v>31</v>
      </c>
      <c r="AX475" s="13" t="s">
        <v>69</v>
      </c>
      <c r="AY475" s="153" t="s">
        <v>151</v>
      </c>
    </row>
    <row r="476" spans="2:65" s="14" customFormat="1" ht="11.25">
      <c r="B476" s="159"/>
      <c r="D476" s="146" t="s">
        <v>161</v>
      </c>
      <c r="E476" s="160" t="s">
        <v>19</v>
      </c>
      <c r="F476" s="161" t="s">
        <v>165</v>
      </c>
      <c r="H476" s="162">
        <v>7.3360000000000003</v>
      </c>
      <c r="I476" s="163"/>
      <c r="L476" s="159"/>
      <c r="M476" s="164"/>
      <c r="T476" s="165"/>
      <c r="AT476" s="160" t="s">
        <v>161</v>
      </c>
      <c r="AU476" s="160" t="s">
        <v>78</v>
      </c>
      <c r="AV476" s="14" t="s">
        <v>84</v>
      </c>
      <c r="AW476" s="14" t="s">
        <v>31</v>
      </c>
      <c r="AX476" s="14" t="s">
        <v>74</v>
      </c>
      <c r="AY476" s="160" t="s">
        <v>151</v>
      </c>
    </row>
    <row r="477" spans="2:65" s="11" customFormat="1" ht="22.9" customHeight="1">
      <c r="B477" s="116"/>
      <c r="D477" s="117" t="s">
        <v>68</v>
      </c>
      <c r="E477" s="126" t="s">
        <v>87</v>
      </c>
      <c r="F477" s="126" t="s">
        <v>483</v>
      </c>
      <c r="I477" s="119"/>
      <c r="J477" s="127">
        <f>BK477</f>
        <v>0</v>
      </c>
      <c r="L477" s="116"/>
      <c r="M477" s="121"/>
      <c r="P477" s="122">
        <f>SUM(P478:P491)</f>
        <v>0</v>
      </c>
      <c r="R477" s="122">
        <f>SUM(R478:R491)</f>
        <v>8.2315296</v>
      </c>
      <c r="T477" s="123">
        <f>SUM(T478:T491)</f>
        <v>0</v>
      </c>
      <c r="AR477" s="117" t="s">
        <v>74</v>
      </c>
      <c r="AT477" s="124" t="s">
        <v>68</v>
      </c>
      <c r="AU477" s="124" t="s">
        <v>74</v>
      </c>
      <c r="AY477" s="117" t="s">
        <v>151</v>
      </c>
      <c r="BK477" s="125">
        <f>SUM(BK478:BK491)</f>
        <v>0</v>
      </c>
    </row>
    <row r="478" spans="2:65" s="1" customFormat="1" ht="24.2" customHeight="1">
      <c r="B478" s="33"/>
      <c r="C478" s="128" t="s">
        <v>484</v>
      </c>
      <c r="D478" s="128" t="s">
        <v>153</v>
      </c>
      <c r="E478" s="129" t="s">
        <v>485</v>
      </c>
      <c r="F478" s="130" t="s">
        <v>486</v>
      </c>
      <c r="G478" s="131" t="s">
        <v>156</v>
      </c>
      <c r="H478" s="132">
        <v>44.1</v>
      </c>
      <c r="I478" s="133"/>
      <c r="J478" s="134">
        <f>ROUND(I478*H478,2)</f>
        <v>0</v>
      </c>
      <c r="K478" s="130" t="s">
        <v>157</v>
      </c>
      <c r="L478" s="33"/>
      <c r="M478" s="135" t="s">
        <v>19</v>
      </c>
      <c r="N478" s="136" t="s">
        <v>40</v>
      </c>
      <c r="P478" s="137">
        <f>O478*H478</f>
        <v>0</v>
      </c>
      <c r="Q478" s="137">
        <v>0</v>
      </c>
      <c r="R478" s="137">
        <f>Q478*H478</f>
        <v>0</v>
      </c>
      <c r="S478" s="137">
        <v>0</v>
      </c>
      <c r="T478" s="138">
        <f>S478*H478</f>
        <v>0</v>
      </c>
      <c r="AR478" s="139" t="s">
        <v>84</v>
      </c>
      <c r="AT478" s="139" t="s">
        <v>153</v>
      </c>
      <c r="AU478" s="139" t="s">
        <v>78</v>
      </c>
      <c r="AY478" s="18" t="s">
        <v>151</v>
      </c>
      <c r="BE478" s="140">
        <f>IF(N478="základní",J478,0)</f>
        <v>0</v>
      </c>
      <c r="BF478" s="140">
        <f>IF(N478="snížená",J478,0)</f>
        <v>0</v>
      </c>
      <c r="BG478" s="140">
        <f>IF(N478="zákl. přenesená",J478,0)</f>
        <v>0</v>
      </c>
      <c r="BH478" s="140">
        <f>IF(N478="sníž. přenesená",J478,0)</f>
        <v>0</v>
      </c>
      <c r="BI478" s="140">
        <f>IF(N478="nulová",J478,0)</f>
        <v>0</v>
      </c>
      <c r="BJ478" s="18" t="s">
        <v>74</v>
      </c>
      <c r="BK478" s="140">
        <f>ROUND(I478*H478,2)</f>
        <v>0</v>
      </c>
      <c r="BL478" s="18" t="s">
        <v>84</v>
      </c>
      <c r="BM478" s="139" t="s">
        <v>487</v>
      </c>
    </row>
    <row r="479" spans="2:65" s="1" customFormat="1" ht="11.25">
      <c r="B479" s="33"/>
      <c r="D479" s="141" t="s">
        <v>159</v>
      </c>
      <c r="F479" s="142" t="s">
        <v>488</v>
      </c>
      <c r="I479" s="143"/>
      <c r="L479" s="33"/>
      <c r="M479" s="144"/>
      <c r="T479" s="54"/>
      <c r="AT479" s="18" t="s">
        <v>159</v>
      </c>
      <c r="AU479" s="18" t="s">
        <v>78</v>
      </c>
    </row>
    <row r="480" spans="2:65" s="12" customFormat="1" ht="11.25">
      <c r="B480" s="145"/>
      <c r="D480" s="146" t="s">
        <v>161</v>
      </c>
      <c r="E480" s="147" t="s">
        <v>19</v>
      </c>
      <c r="F480" s="148" t="s">
        <v>162</v>
      </c>
      <c r="H480" s="147" t="s">
        <v>19</v>
      </c>
      <c r="I480" s="149"/>
      <c r="L480" s="145"/>
      <c r="M480" s="150"/>
      <c r="T480" s="151"/>
      <c r="AT480" s="147" t="s">
        <v>161</v>
      </c>
      <c r="AU480" s="147" t="s">
        <v>78</v>
      </c>
      <c r="AV480" s="12" t="s">
        <v>74</v>
      </c>
      <c r="AW480" s="12" t="s">
        <v>31</v>
      </c>
      <c r="AX480" s="12" t="s">
        <v>69</v>
      </c>
      <c r="AY480" s="147" t="s">
        <v>151</v>
      </c>
    </row>
    <row r="481" spans="2:65" s="12" customFormat="1" ht="11.25">
      <c r="B481" s="145"/>
      <c r="D481" s="146" t="s">
        <v>161</v>
      </c>
      <c r="E481" s="147" t="s">
        <v>19</v>
      </c>
      <c r="F481" s="148" t="s">
        <v>489</v>
      </c>
      <c r="H481" s="147" t="s">
        <v>19</v>
      </c>
      <c r="I481" s="149"/>
      <c r="L481" s="145"/>
      <c r="M481" s="150"/>
      <c r="T481" s="151"/>
      <c r="AT481" s="147" t="s">
        <v>161</v>
      </c>
      <c r="AU481" s="147" t="s">
        <v>78</v>
      </c>
      <c r="AV481" s="12" t="s">
        <v>74</v>
      </c>
      <c r="AW481" s="12" t="s">
        <v>31</v>
      </c>
      <c r="AX481" s="12" t="s">
        <v>69</v>
      </c>
      <c r="AY481" s="147" t="s">
        <v>151</v>
      </c>
    </row>
    <row r="482" spans="2:65" s="13" customFormat="1" ht="11.25">
      <c r="B482" s="152"/>
      <c r="D482" s="146" t="s">
        <v>161</v>
      </c>
      <c r="E482" s="153" t="s">
        <v>19</v>
      </c>
      <c r="F482" s="154" t="s">
        <v>490</v>
      </c>
      <c r="H482" s="155">
        <v>44.1</v>
      </c>
      <c r="I482" s="156"/>
      <c r="L482" s="152"/>
      <c r="M482" s="157"/>
      <c r="T482" s="158"/>
      <c r="AT482" s="153" t="s">
        <v>161</v>
      </c>
      <c r="AU482" s="153" t="s">
        <v>78</v>
      </c>
      <c r="AV482" s="13" t="s">
        <v>78</v>
      </c>
      <c r="AW482" s="13" t="s">
        <v>31</v>
      </c>
      <c r="AX482" s="13" t="s">
        <v>69</v>
      </c>
      <c r="AY482" s="153" t="s">
        <v>151</v>
      </c>
    </row>
    <row r="483" spans="2:65" s="14" customFormat="1" ht="11.25">
      <c r="B483" s="159"/>
      <c r="D483" s="146" t="s">
        <v>161</v>
      </c>
      <c r="E483" s="160" t="s">
        <v>19</v>
      </c>
      <c r="F483" s="161" t="s">
        <v>165</v>
      </c>
      <c r="H483" s="162">
        <v>44.1</v>
      </c>
      <c r="I483" s="163"/>
      <c r="L483" s="159"/>
      <c r="M483" s="164"/>
      <c r="T483" s="165"/>
      <c r="AT483" s="160" t="s">
        <v>161</v>
      </c>
      <c r="AU483" s="160" t="s">
        <v>78</v>
      </c>
      <c r="AV483" s="14" t="s">
        <v>84</v>
      </c>
      <c r="AW483" s="14" t="s">
        <v>31</v>
      </c>
      <c r="AX483" s="14" t="s">
        <v>74</v>
      </c>
      <c r="AY483" s="160" t="s">
        <v>151</v>
      </c>
    </row>
    <row r="484" spans="2:65" s="1" customFormat="1" ht="49.15" customHeight="1">
      <c r="B484" s="33"/>
      <c r="C484" s="128" t="s">
        <v>491</v>
      </c>
      <c r="D484" s="128" t="s">
        <v>153</v>
      </c>
      <c r="E484" s="129" t="s">
        <v>492</v>
      </c>
      <c r="F484" s="130" t="s">
        <v>493</v>
      </c>
      <c r="G484" s="131" t="s">
        <v>156</v>
      </c>
      <c r="H484" s="132">
        <v>35.28</v>
      </c>
      <c r="I484" s="133"/>
      <c r="J484" s="134">
        <f>ROUND(I484*H484,2)</f>
        <v>0</v>
      </c>
      <c r="K484" s="130" t="s">
        <v>157</v>
      </c>
      <c r="L484" s="33"/>
      <c r="M484" s="135" t="s">
        <v>19</v>
      </c>
      <c r="N484" s="136" t="s">
        <v>40</v>
      </c>
      <c r="P484" s="137">
        <f>O484*H484</f>
        <v>0</v>
      </c>
      <c r="Q484" s="137">
        <v>8.9219999999999994E-2</v>
      </c>
      <c r="R484" s="137">
        <f>Q484*H484</f>
        <v>3.1476815999999999</v>
      </c>
      <c r="S484" s="137">
        <v>0</v>
      </c>
      <c r="T484" s="138">
        <f>S484*H484</f>
        <v>0</v>
      </c>
      <c r="AR484" s="139" t="s">
        <v>84</v>
      </c>
      <c r="AT484" s="139" t="s">
        <v>153</v>
      </c>
      <c r="AU484" s="139" t="s">
        <v>78</v>
      </c>
      <c r="AY484" s="18" t="s">
        <v>151</v>
      </c>
      <c r="BE484" s="140">
        <f>IF(N484="základní",J484,0)</f>
        <v>0</v>
      </c>
      <c r="BF484" s="140">
        <f>IF(N484="snížená",J484,0)</f>
        <v>0</v>
      </c>
      <c r="BG484" s="140">
        <f>IF(N484="zákl. přenesená",J484,0)</f>
        <v>0</v>
      </c>
      <c r="BH484" s="140">
        <f>IF(N484="sníž. přenesená",J484,0)</f>
        <v>0</v>
      </c>
      <c r="BI484" s="140">
        <f>IF(N484="nulová",J484,0)</f>
        <v>0</v>
      </c>
      <c r="BJ484" s="18" t="s">
        <v>74</v>
      </c>
      <c r="BK484" s="140">
        <f>ROUND(I484*H484,2)</f>
        <v>0</v>
      </c>
      <c r="BL484" s="18" t="s">
        <v>84</v>
      </c>
      <c r="BM484" s="139" t="s">
        <v>494</v>
      </c>
    </row>
    <row r="485" spans="2:65" s="1" customFormat="1" ht="11.25">
      <c r="B485" s="33"/>
      <c r="D485" s="141" t="s">
        <v>159</v>
      </c>
      <c r="F485" s="142" t="s">
        <v>495</v>
      </c>
      <c r="I485" s="143"/>
      <c r="L485" s="33"/>
      <c r="M485" s="144"/>
      <c r="T485" s="54"/>
      <c r="AT485" s="18" t="s">
        <v>159</v>
      </c>
      <c r="AU485" s="18" t="s">
        <v>78</v>
      </c>
    </row>
    <row r="486" spans="2:65" s="12" customFormat="1" ht="11.25">
      <c r="B486" s="145"/>
      <c r="D486" s="146" t="s">
        <v>161</v>
      </c>
      <c r="E486" s="147" t="s">
        <v>19</v>
      </c>
      <c r="F486" s="148" t="s">
        <v>162</v>
      </c>
      <c r="H486" s="147" t="s">
        <v>19</v>
      </c>
      <c r="I486" s="149"/>
      <c r="L486" s="145"/>
      <c r="M486" s="150"/>
      <c r="T486" s="151"/>
      <c r="AT486" s="147" t="s">
        <v>161</v>
      </c>
      <c r="AU486" s="147" t="s">
        <v>78</v>
      </c>
      <c r="AV486" s="12" t="s">
        <v>74</v>
      </c>
      <c r="AW486" s="12" t="s">
        <v>31</v>
      </c>
      <c r="AX486" s="12" t="s">
        <v>69</v>
      </c>
      <c r="AY486" s="147" t="s">
        <v>151</v>
      </c>
    </row>
    <row r="487" spans="2:65" s="12" customFormat="1" ht="11.25">
      <c r="B487" s="145"/>
      <c r="D487" s="146" t="s">
        <v>161</v>
      </c>
      <c r="E487" s="147" t="s">
        <v>19</v>
      </c>
      <c r="F487" s="148" t="s">
        <v>489</v>
      </c>
      <c r="H487" s="147" t="s">
        <v>19</v>
      </c>
      <c r="I487" s="149"/>
      <c r="L487" s="145"/>
      <c r="M487" s="150"/>
      <c r="T487" s="151"/>
      <c r="AT487" s="147" t="s">
        <v>161</v>
      </c>
      <c r="AU487" s="147" t="s">
        <v>78</v>
      </c>
      <c r="AV487" s="12" t="s">
        <v>74</v>
      </c>
      <c r="AW487" s="12" t="s">
        <v>31</v>
      </c>
      <c r="AX487" s="12" t="s">
        <v>69</v>
      </c>
      <c r="AY487" s="147" t="s">
        <v>151</v>
      </c>
    </row>
    <row r="488" spans="2:65" s="13" customFormat="1" ht="11.25">
      <c r="B488" s="152"/>
      <c r="D488" s="146" t="s">
        <v>161</v>
      </c>
      <c r="E488" s="153" t="s">
        <v>19</v>
      </c>
      <c r="F488" s="154" t="s">
        <v>496</v>
      </c>
      <c r="H488" s="155">
        <v>35.28</v>
      </c>
      <c r="I488" s="156"/>
      <c r="L488" s="152"/>
      <c r="M488" s="157"/>
      <c r="T488" s="158"/>
      <c r="AT488" s="153" t="s">
        <v>161</v>
      </c>
      <c r="AU488" s="153" t="s">
        <v>78</v>
      </c>
      <c r="AV488" s="13" t="s">
        <v>78</v>
      </c>
      <c r="AW488" s="13" t="s">
        <v>31</v>
      </c>
      <c r="AX488" s="13" t="s">
        <v>69</v>
      </c>
      <c r="AY488" s="153" t="s">
        <v>151</v>
      </c>
    </row>
    <row r="489" spans="2:65" s="14" customFormat="1" ht="11.25">
      <c r="B489" s="159"/>
      <c r="D489" s="146" t="s">
        <v>161</v>
      </c>
      <c r="E489" s="160" t="s">
        <v>19</v>
      </c>
      <c r="F489" s="161" t="s">
        <v>165</v>
      </c>
      <c r="H489" s="162">
        <v>35.28</v>
      </c>
      <c r="I489" s="163"/>
      <c r="L489" s="159"/>
      <c r="M489" s="164"/>
      <c r="T489" s="165"/>
      <c r="AT489" s="160" t="s">
        <v>161</v>
      </c>
      <c r="AU489" s="160" t="s">
        <v>78</v>
      </c>
      <c r="AV489" s="14" t="s">
        <v>84</v>
      </c>
      <c r="AW489" s="14" t="s">
        <v>31</v>
      </c>
      <c r="AX489" s="14" t="s">
        <v>74</v>
      </c>
      <c r="AY489" s="160" t="s">
        <v>151</v>
      </c>
    </row>
    <row r="490" spans="2:65" s="1" customFormat="1" ht="21.75" customHeight="1">
      <c r="B490" s="33"/>
      <c r="C490" s="166" t="s">
        <v>497</v>
      </c>
      <c r="D490" s="166" t="s">
        <v>221</v>
      </c>
      <c r="E490" s="167" t="s">
        <v>498</v>
      </c>
      <c r="F490" s="168" t="s">
        <v>499</v>
      </c>
      <c r="G490" s="169" t="s">
        <v>156</v>
      </c>
      <c r="H490" s="170">
        <v>38.808</v>
      </c>
      <c r="I490" s="171"/>
      <c r="J490" s="172">
        <f>ROUND(I490*H490,2)</f>
        <v>0</v>
      </c>
      <c r="K490" s="168" t="s">
        <v>157</v>
      </c>
      <c r="L490" s="173"/>
      <c r="M490" s="174" t="s">
        <v>19</v>
      </c>
      <c r="N490" s="175" t="s">
        <v>40</v>
      </c>
      <c r="P490" s="137">
        <f>O490*H490</f>
        <v>0</v>
      </c>
      <c r="Q490" s="137">
        <v>0.13100000000000001</v>
      </c>
      <c r="R490" s="137">
        <f>Q490*H490</f>
        <v>5.0838480000000006</v>
      </c>
      <c r="S490" s="137">
        <v>0</v>
      </c>
      <c r="T490" s="138">
        <f>S490*H490</f>
        <v>0</v>
      </c>
      <c r="AR490" s="139" t="s">
        <v>96</v>
      </c>
      <c r="AT490" s="139" t="s">
        <v>221</v>
      </c>
      <c r="AU490" s="139" t="s">
        <v>78</v>
      </c>
      <c r="AY490" s="18" t="s">
        <v>151</v>
      </c>
      <c r="BE490" s="140">
        <f>IF(N490="základní",J490,0)</f>
        <v>0</v>
      </c>
      <c r="BF490" s="140">
        <f>IF(N490="snížená",J490,0)</f>
        <v>0</v>
      </c>
      <c r="BG490" s="140">
        <f>IF(N490="zákl. přenesená",J490,0)</f>
        <v>0</v>
      </c>
      <c r="BH490" s="140">
        <f>IF(N490="sníž. přenesená",J490,0)</f>
        <v>0</v>
      </c>
      <c r="BI490" s="140">
        <f>IF(N490="nulová",J490,0)</f>
        <v>0</v>
      </c>
      <c r="BJ490" s="18" t="s">
        <v>74</v>
      </c>
      <c r="BK490" s="140">
        <f>ROUND(I490*H490,2)</f>
        <v>0</v>
      </c>
      <c r="BL490" s="18" t="s">
        <v>84</v>
      </c>
      <c r="BM490" s="139" t="s">
        <v>500</v>
      </c>
    </row>
    <row r="491" spans="2:65" s="13" customFormat="1" ht="11.25">
      <c r="B491" s="152"/>
      <c r="D491" s="146" t="s">
        <v>161</v>
      </c>
      <c r="F491" s="154" t="s">
        <v>501</v>
      </c>
      <c r="H491" s="155">
        <v>38.808</v>
      </c>
      <c r="I491" s="156"/>
      <c r="L491" s="152"/>
      <c r="M491" s="157"/>
      <c r="T491" s="158"/>
      <c r="AT491" s="153" t="s">
        <v>161</v>
      </c>
      <c r="AU491" s="153" t="s">
        <v>78</v>
      </c>
      <c r="AV491" s="13" t="s">
        <v>78</v>
      </c>
      <c r="AW491" s="13" t="s">
        <v>4</v>
      </c>
      <c r="AX491" s="13" t="s">
        <v>74</v>
      </c>
      <c r="AY491" s="153" t="s">
        <v>151</v>
      </c>
    </row>
    <row r="492" spans="2:65" s="11" customFormat="1" ht="22.9" customHeight="1">
      <c r="B492" s="116"/>
      <c r="D492" s="117" t="s">
        <v>68</v>
      </c>
      <c r="E492" s="126" t="s">
        <v>90</v>
      </c>
      <c r="F492" s="126" t="s">
        <v>502</v>
      </c>
      <c r="I492" s="119"/>
      <c r="J492" s="127">
        <f>BK492</f>
        <v>0</v>
      </c>
      <c r="L492" s="116"/>
      <c r="M492" s="121"/>
      <c r="P492" s="122">
        <f>SUM(P493:P555)</f>
        <v>0</v>
      </c>
      <c r="R492" s="122">
        <f>SUM(R493:R555)</f>
        <v>2569.5887689599999</v>
      </c>
      <c r="T492" s="123">
        <f>SUM(T493:T555)</f>
        <v>0</v>
      </c>
      <c r="AR492" s="117" t="s">
        <v>74</v>
      </c>
      <c r="AT492" s="124" t="s">
        <v>68</v>
      </c>
      <c r="AU492" s="124" t="s">
        <v>74</v>
      </c>
      <c r="AY492" s="117" t="s">
        <v>151</v>
      </c>
      <c r="BK492" s="125">
        <f>SUM(BK493:BK555)</f>
        <v>0</v>
      </c>
    </row>
    <row r="493" spans="2:65" s="1" customFormat="1" ht="21.75" customHeight="1">
      <c r="B493" s="33"/>
      <c r="C493" s="128" t="s">
        <v>503</v>
      </c>
      <c r="D493" s="128" t="s">
        <v>153</v>
      </c>
      <c r="E493" s="129" t="s">
        <v>504</v>
      </c>
      <c r="F493" s="130" t="s">
        <v>505</v>
      </c>
      <c r="G493" s="131" t="s">
        <v>172</v>
      </c>
      <c r="H493" s="132">
        <v>82.38</v>
      </c>
      <c r="I493" s="133"/>
      <c r="J493" s="134">
        <f>ROUND(I493*H493,2)</f>
        <v>0</v>
      </c>
      <c r="K493" s="130" t="s">
        <v>157</v>
      </c>
      <c r="L493" s="33"/>
      <c r="M493" s="135" t="s">
        <v>19</v>
      </c>
      <c r="N493" s="136" t="s">
        <v>40</v>
      </c>
      <c r="P493" s="137">
        <f>O493*H493</f>
        <v>0</v>
      </c>
      <c r="Q493" s="137">
        <v>2.5018699999999998</v>
      </c>
      <c r="R493" s="137">
        <f>Q493*H493</f>
        <v>206.10405059999997</v>
      </c>
      <c r="S493" s="137">
        <v>0</v>
      </c>
      <c r="T493" s="138">
        <f>S493*H493</f>
        <v>0</v>
      </c>
      <c r="AR493" s="139" t="s">
        <v>84</v>
      </c>
      <c r="AT493" s="139" t="s">
        <v>153</v>
      </c>
      <c r="AU493" s="139" t="s">
        <v>78</v>
      </c>
      <c r="AY493" s="18" t="s">
        <v>151</v>
      </c>
      <c r="BE493" s="140">
        <f>IF(N493="základní",J493,0)</f>
        <v>0</v>
      </c>
      <c r="BF493" s="140">
        <f>IF(N493="snížená",J493,0)</f>
        <v>0</v>
      </c>
      <c r="BG493" s="140">
        <f>IF(N493="zákl. přenesená",J493,0)</f>
        <v>0</v>
      </c>
      <c r="BH493" s="140">
        <f>IF(N493="sníž. přenesená",J493,0)</f>
        <v>0</v>
      </c>
      <c r="BI493" s="140">
        <f>IF(N493="nulová",J493,0)</f>
        <v>0</v>
      </c>
      <c r="BJ493" s="18" t="s">
        <v>74</v>
      </c>
      <c r="BK493" s="140">
        <f>ROUND(I493*H493,2)</f>
        <v>0</v>
      </c>
      <c r="BL493" s="18" t="s">
        <v>84</v>
      </c>
      <c r="BM493" s="139" t="s">
        <v>506</v>
      </c>
    </row>
    <row r="494" spans="2:65" s="1" customFormat="1" ht="11.25">
      <c r="B494" s="33"/>
      <c r="D494" s="141" t="s">
        <v>159</v>
      </c>
      <c r="F494" s="142" t="s">
        <v>507</v>
      </c>
      <c r="I494" s="143"/>
      <c r="L494" s="33"/>
      <c r="M494" s="144"/>
      <c r="T494" s="54"/>
      <c r="AT494" s="18" t="s">
        <v>159</v>
      </c>
      <c r="AU494" s="18" t="s">
        <v>78</v>
      </c>
    </row>
    <row r="495" spans="2:65" s="12" customFormat="1" ht="11.25">
      <c r="B495" s="145"/>
      <c r="D495" s="146" t="s">
        <v>161</v>
      </c>
      <c r="E495" s="147" t="s">
        <v>19</v>
      </c>
      <c r="F495" s="148" t="s">
        <v>508</v>
      </c>
      <c r="H495" s="147" t="s">
        <v>19</v>
      </c>
      <c r="I495" s="149"/>
      <c r="L495" s="145"/>
      <c r="M495" s="150"/>
      <c r="T495" s="151"/>
      <c r="AT495" s="147" t="s">
        <v>161</v>
      </c>
      <c r="AU495" s="147" t="s">
        <v>78</v>
      </c>
      <c r="AV495" s="12" t="s">
        <v>74</v>
      </c>
      <c r="AW495" s="12" t="s">
        <v>31</v>
      </c>
      <c r="AX495" s="12" t="s">
        <v>69</v>
      </c>
      <c r="AY495" s="147" t="s">
        <v>151</v>
      </c>
    </row>
    <row r="496" spans="2:65" s="13" customFormat="1" ht="11.25">
      <c r="B496" s="152"/>
      <c r="D496" s="146" t="s">
        <v>161</v>
      </c>
      <c r="E496" s="153" t="s">
        <v>19</v>
      </c>
      <c r="F496" s="154" t="s">
        <v>509</v>
      </c>
      <c r="H496" s="155">
        <v>82.38</v>
      </c>
      <c r="I496" s="156"/>
      <c r="L496" s="152"/>
      <c r="M496" s="157"/>
      <c r="T496" s="158"/>
      <c r="AT496" s="153" t="s">
        <v>161</v>
      </c>
      <c r="AU496" s="153" t="s">
        <v>78</v>
      </c>
      <c r="AV496" s="13" t="s">
        <v>78</v>
      </c>
      <c r="AW496" s="13" t="s">
        <v>31</v>
      </c>
      <c r="AX496" s="13" t="s">
        <v>69</v>
      </c>
      <c r="AY496" s="153" t="s">
        <v>151</v>
      </c>
    </row>
    <row r="497" spans="2:65" s="14" customFormat="1" ht="11.25">
      <c r="B497" s="159"/>
      <c r="D497" s="146" t="s">
        <v>161</v>
      </c>
      <c r="E497" s="160" t="s">
        <v>19</v>
      </c>
      <c r="F497" s="161" t="s">
        <v>165</v>
      </c>
      <c r="H497" s="162">
        <v>82.38</v>
      </c>
      <c r="I497" s="163"/>
      <c r="L497" s="159"/>
      <c r="M497" s="164"/>
      <c r="T497" s="165"/>
      <c r="AT497" s="160" t="s">
        <v>161</v>
      </c>
      <c r="AU497" s="160" t="s">
        <v>78</v>
      </c>
      <c r="AV497" s="14" t="s">
        <v>84</v>
      </c>
      <c r="AW497" s="14" t="s">
        <v>31</v>
      </c>
      <c r="AX497" s="14" t="s">
        <v>74</v>
      </c>
      <c r="AY497" s="160" t="s">
        <v>151</v>
      </c>
    </row>
    <row r="498" spans="2:65" s="1" customFormat="1" ht="24.2" customHeight="1">
      <c r="B498" s="33"/>
      <c r="C498" s="128" t="s">
        <v>510</v>
      </c>
      <c r="D498" s="128" t="s">
        <v>153</v>
      </c>
      <c r="E498" s="129" t="s">
        <v>511</v>
      </c>
      <c r="F498" s="130" t="s">
        <v>512</v>
      </c>
      <c r="G498" s="131" t="s">
        <v>172</v>
      </c>
      <c r="H498" s="132">
        <v>187.01900000000001</v>
      </c>
      <c r="I498" s="133"/>
      <c r="J498" s="134">
        <f>ROUND(I498*H498,2)</f>
        <v>0</v>
      </c>
      <c r="K498" s="130" t="s">
        <v>19</v>
      </c>
      <c r="L498" s="33"/>
      <c r="M498" s="135" t="s">
        <v>19</v>
      </c>
      <c r="N498" s="136" t="s">
        <v>40</v>
      </c>
      <c r="P498" s="137">
        <f>O498*H498</f>
        <v>0</v>
      </c>
      <c r="Q498" s="137">
        <v>2.5018699999999998</v>
      </c>
      <c r="R498" s="137">
        <f>Q498*H498</f>
        <v>467.89722552999996</v>
      </c>
      <c r="S498" s="137">
        <v>0</v>
      </c>
      <c r="T498" s="138">
        <f>S498*H498</f>
        <v>0</v>
      </c>
      <c r="AR498" s="139" t="s">
        <v>84</v>
      </c>
      <c r="AT498" s="139" t="s">
        <v>153</v>
      </c>
      <c r="AU498" s="139" t="s">
        <v>78</v>
      </c>
      <c r="AY498" s="18" t="s">
        <v>151</v>
      </c>
      <c r="BE498" s="140">
        <f>IF(N498="základní",J498,0)</f>
        <v>0</v>
      </c>
      <c r="BF498" s="140">
        <f>IF(N498="snížená",J498,0)</f>
        <v>0</v>
      </c>
      <c r="BG498" s="140">
        <f>IF(N498="zákl. přenesená",J498,0)</f>
        <v>0</v>
      </c>
      <c r="BH498" s="140">
        <f>IF(N498="sníž. přenesená",J498,0)</f>
        <v>0</v>
      </c>
      <c r="BI498" s="140">
        <f>IF(N498="nulová",J498,0)</f>
        <v>0</v>
      </c>
      <c r="BJ498" s="18" t="s">
        <v>74</v>
      </c>
      <c r="BK498" s="140">
        <f>ROUND(I498*H498,2)</f>
        <v>0</v>
      </c>
      <c r="BL498" s="18" t="s">
        <v>84</v>
      </c>
      <c r="BM498" s="139" t="s">
        <v>513</v>
      </c>
    </row>
    <row r="499" spans="2:65" s="12" customFormat="1" ht="11.25">
      <c r="B499" s="145"/>
      <c r="D499" s="146" t="s">
        <v>161</v>
      </c>
      <c r="E499" s="147" t="s">
        <v>19</v>
      </c>
      <c r="F499" s="148" t="s">
        <v>514</v>
      </c>
      <c r="H499" s="147" t="s">
        <v>19</v>
      </c>
      <c r="I499" s="149"/>
      <c r="L499" s="145"/>
      <c r="M499" s="150"/>
      <c r="T499" s="151"/>
      <c r="AT499" s="147" t="s">
        <v>161</v>
      </c>
      <c r="AU499" s="147" t="s">
        <v>78</v>
      </c>
      <c r="AV499" s="12" t="s">
        <v>74</v>
      </c>
      <c r="AW499" s="12" t="s">
        <v>31</v>
      </c>
      <c r="AX499" s="12" t="s">
        <v>69</v>
      </c>
      <c r="AY499" s="147" t="s">
        <v>151</v>
      </c>
    </row>
    <row r="500" spans="2:65" s="12" customFormat="1" ht="11.25">
      <c r="B500" s="145"/>
      <c r="D500" s="146" t="s">
        <v>161</v>
      </c>
      <c r="E500" s="147" t="s">
        <v>19</v>
      </c>
      <c r="F500" s="148" t="s">
        <v>515</v>
      </c>
      <c r="H500" s="147" t="s">
        <v>19</v>
      </c>
      <c r="I500" s="149"/>
      <c r="L500" s="145"/>
      <c r="M500" s="150"/>
      <c r="T500" s="151"/>
      <c r="AT500" s="147" t="s">
        <v>161</v>
      </c>
      <c r="AU500" s="147" t="s">
        <v>78</v>
      </c>
      <c r="AV500" s="12" t="s">
        <v>74</v>
      </c>
      <c r="AW500" s="12" t="s">
        <v>31</v>
      </c>
      <c r="AX500" s="12" t="s">
        <v>69</v>
      </c>
      <c r="AY500" s="147" t="s">
        <v>151</v>
      </c>
    </row>
    <row r="501" spans="2:65" s="13" customFormat="1" ht="11.25">
      <c r="B501" s="152"/>
      <c r="D501" s="146" t="s">
        <v>161</v>
      </c>
      <c r="E501" s="153" t="s">
        <v>19</v>
      </c>
      <c r="F501" s="154" t="s">
        <v>516</v>
      </c>
      <c r="H501" s="155">
        <v>187.01900000000001</v>
      </c>
      <c r="I501" s="156"/>
      <c r="L501" s="152"/>
      <c r="M501" s="157"/>
      <c r="T501" s="158"/>
      <c r="AT501" s="153" t="s">
        <v>161</v>
      </c>
      <c r="AU501" s="153" t="s">
        <v>78</v>
      </c>
      <c r="AV501" s="13" t="s">
        <v>78</v>
      </c>
      <c r="AW501" s="13" t="s">
        <v>31</v>
      </c>
      <c r="AX501" s="13" t="s">
        <v>69</v>
      </c>
      <c r="AY501" s="153" t="s">
        <v>151</v>
      </c>
    </row>
    <row r="502" spans="2:65" s="14" customFormat="1" ht="11.25">
      <c r="B502" s="159"/>
      <c r="D502" s="146" t="s">
        <v>161</v>
      </c>
      <c r="E502" s="160" t="s">
        <v>19</v>
      </c>
      <c r="F502" s="161" t="s">
        <v>165</v>
      </c>
      <c r="H502" s="162">
        <v>187.01900000000001</v>
      </c>
      <c r="I502" s="163"/>
      <c r="L502" s="159"/>
      <c r="M502" s="164"/>
      <c r="T502" s="165"/>
      <c r="AT502" s="160" t="s">
        <v>161</v>
      </c>
      <c r="AU502" s="160" t="s">
        <v>78</v>
      </c>
      <c r="AV502" s="14" t="s">
        <v>84</v>
      </c>
      <c r="AW502" s="14" t="s">
        <v>31</v>
      </c>
      <c r="AX502" s="14" t="s">
        <v>74</v>
      </c>
      <c r="AY502" s="160" t="s">
        <v>151</v>
      </c>
    </row>
    <row r="503" spans="2:65" s="1" customFormat="1" ht="21.75" customHeight="1">
      <c r="B503" s="33"/>
      <c r="C503" s="128" t="s">
        <v>517</v>
      </c>
      <c r="D503" s="128" t="s">
        <v>153</v>
      </c>
      <c r="E503" s="129" t="s">
        <v>518</v>
      </c>
      <c r="F503" s="130" t="s">
        <v>519</v>
      </c>
      <c r="G503" s="131" t="s">
        <v>172</v>
      </c>
      <c r="H503" s="132">
        <v>282.44400000000002</v>
      </c>
      <c r="I503" s="133"/>
      <c r="J503" s="134">
        <f>ROUND(I503*H503,2)</f>
        <v>0</v>
      </c>
      <c r="K503" s="130" t="s">
        <v>157</v>
      </c>
      <c r="L503" s="33"/>
      <c r="M503" s="135" t="s">
        <v>19</v>
      </c>
      <c r="N503" s="136" t="s">
        <v>40</v>
      </c>
      <c r="P503" s="137">
        <f>O503*H503</f>
        <v>0</v>
      </c>
      <c r="Q503" s="137">
        <v>2.5018699999999998</v>
      </c>
      <c r="R503" s="137">
        <f>Q503*H503</f>
        <v>706.63817027999994</v>
      </c>
      <c r="S503" s="137">
        <v>0</v>
      </c>
      <c r="T503" s="138">
        <f>S503*H503</f>
        <v>0</v>
      </c>
      <c r="AR503" s="139" t="s">
        <v>84</v>
      </c>
      <c r="AT503" s="139" t="s">
        <v>153</v>
      </c>
      <c r="AU503" s="139" t="s">
        <v>78</v>
      </c>
      <c r="AY503" s="18" t="s">
        <v>151</v>
      </c>
      <c r="BE503" s="140">
        <f>IF(N503="základní",J503,0)</f>
        <v>0</v>
      </c>
      <c r="BF503" s="140">
        <f>IF(N503="snížená",J503,0)</f>
        <v>0</v>
      </c>
      <c r="BG503" s="140">
        <f>IF(N503="zákl. přenesená",J503,0)</f>
        <v>0</v>
      </c>
      <c r="BH503" s="140">
        <f>IF(N503="sníž. přenesená",J503,0)</f>
        <v>0</v>
      </c>
      <c r="BI503" s="140">
        <f>IF(N503="nulová",J503,0)</f>
        <v>0</v>
      </c>
      <c r="BJ503" s="18" t="s">
        <v>74</v>
      </c>
      <c r="BK503" s="140">
        <f>ROUND(I503*H503,2)</f>
        <v>0</v>
      </c>
      <c r="BL503" s="18" t="s">
        <v>84</v>
      </c>
      <c r="BM503" s="139" t="s">
        <v>520</v>
      </c>
    </row>
    <row r="504" spans="2:65" s="1" customFormat="1" ht="11.25">
      <c r="B504" s="33"/>
      <c r="D504" s="141" t="s">
        <v>159</v>
      </c>
      <c r="F504" s="142" t="s">
        <v>521</v>
      </c>
      <c r="I504" s="143"/>
      <c r="L504" s="33"/>
      <c r="M504" s="144"/>
      <c r="T504" s="54"/>
      <c r="AT504" s="18" t="s">
        <v>159</v>
      </c>
      <c r="AU504" s="18" t="s">
        <v>78</v>
      </c>
    </row>
    <row r="505" spans="2:65" s="12" customFormat="1" ht="11.25">
      <c r="B505" s="145"/>
      <c r="D505" s="146" t="s">
        <v>161</v>
      </c>
      <c r="E505" s="147" t="s">
        <v>19</v>
      </c>
      <c r="F505" s="148" t="s">
        <v>522</v>
      </c>
      <c r="H505" s="147" t="s">
        <v>19</v>
      </c>
      <c r="I505" s="149"/>
      <c r="L505" s="145"/>
      <c r="M505" s="150"/>
      <c r="T505" s="151"/>
      <c r="AT505" s="147" t="s">
        <v>161</v>
      </c>
      <c r="AU505" s="147" t="s">
        <v>78</v>
      </c>
      <c r="AV505" s="12" t="s">
        <v>74</v>
      </c>
      <c r="AW505" s="12" t="s">
        <v>31</v>
      </c>
      <c r="AX505" s="12" t="s">
        <v>69</v>
      </c>
      <c r="AY505" s="147" t="s">
        <v>151</v>
      </c>
    </row>
    <row r="506" spans="2:65" s="13" customFormat="1" ht="11.25">
      <c r="B506" s="152"/>
      <c r="D506" s="146" t="s">
        <v>161</v>
      </c>
      <c r="E506" s="153" t="s">
        <v>19</v>
      </c>
      <c r="F506" s="154" t="s">
        <v>523</v>
      </c>
      <c r="H506" s="155">
        <v>282.44400000000002</v>
      </c>
      <c r="I506" s="156"/>
      <c r="L506" s="152"/>
      <c r="M506" s="157"/>
      <c r="T506" s="158"/>
      <c r="AT506" s="153" t="s">
        <v>161</v>
      </c>
      <c r="AU506" s="153" t="s">
        <v>78</v>
      </c>
      <c r="AV506" s="13" t="s">
        <v>78</v>
      </c>
      <c r="AW506" s="13" t="s">
        <v>31</v>
      </c>
      <c r="AX506" s="13" t="s">
        <v>69</v>
      </c>
      <c r="AY506" s="153" t="s">
        <v>151</v>
      </c>
    </row>
    <row r="507" spans="2:65" s="14" customFormat="1" ht="11.25">
      <c r="B507" s="159"/>
      <c r="D507" s="146" t="s">
        <v>161</v>
      </c>
      <c r="E507" s="160" t="s">
        <v>19</v>
      </c>
      <c r="F507" s="161" t="s">
        <v>165</v>
      </c>
      <c r="H507" s="162">
        <v>282.44400000000002</v>
      </c>
      <c r="I507" s="163"/>
      <c r="L507" s="159"/>
      <c r="M507" s="164"/>
      <c r="T507" s="165"/>
      <c r="AT507" s="160" t="s">
        <v>161</v>
      </c>
      <c r="AU507" s="160" t="s">
        <v>78</v>
      </c>
      <c r="AV507" s="14" t="s">
        <v>84</v>
      </c>
      <c r="AW507" s="14" t="s">
        <v>31</v>
      </c>
      <c r="AX507" s="14" t="s">
        <v>74</v>
      </c>
      <c r="AY507" s="160" t="s">
        <v>151</v>
      </c>
    </row>
    <row r="508" spans="2:65" s="1" customFormat="1" ht="33" customHeight="1">
      <c r="B508" s="33"/>
      <c r="C508" s="128" t="s">
        <v>524</v>
      </c>
      <c r="D508" s="128" t="s">
        <v>153</v>
      </c>
      <c r="E508" s="129" t="s">
        <v>525</v>
      </c>
      <c r="F508" s="130" t="s">
        <v>526</v>
      </c>
      <c r="G508" s="131" t="s">
        <v>172</v>
      </c>
      <c r="H508" s="132">
        <v>187.01900000000001</v>
      </c>
      <c r="I508" s="133"/>
      <c r="J508" s="134">
        <f>ROUND(I508*H508,2)</f>
        <v>0</v>
      </c>
      <c r="K508" s="130" t="s">
        <v>157</v>
      </c>
      <c r="L508" s="33"/>
      <c r="M508" s="135" t="s">
        <v>19</v>
      </c>
      <c r="N508" s="136" t="s">
        <v>40</v>
      </c>
      <c r="P508" s="137">
        <f>O508*H508</f>
        <v>0</v>
      </c>
      <c r="Q508" s="137">
        <v>0</v>
      </c>
      <c r="R508" s="137">
        <f>Q508*H508</f>
        <v>0</v>
      </c>
      <c r="S508" s="137">
        <v>0</v>
      </c>
      <c r="T508" s="138">
        <f>S508*H508</f>
        <v>0</v>
      </c>
      <c r="AR508" s="139" t="s">
        <v>84</v>
      </c>
      <c r="AT508" s="139" t="s">
        <v>153</v>
      </c>
      <c r="AU508" s="139" t="s">
        <v>78</v>
      </c>
      <c r="AY508" s="18" t="s">
        <v>151</v>
      </c>
      <c r="BE508" s="140">
        <f>IF(N508="základní",J508,0)</f>
        <v>0</v>
      </c>
      <c r="BF508" s="140">
        <f>IF(N508="snížená",J508,0)</f>
        <v>0</v>
      </c>
      <c r="BG508" s="140">
        <f>IF(N508="zákl. přenesená",J508,0)</f>
        <v>0</v>
      </c>
      <c r="BH508" s="140">
        <f>IF(N508="sníž. přenesená",J508,0)</f>
        <v>0</v>
      </c>
      <c r="BI508" s="140">
        <f>IF(N508="nulová",J508,0)</f>
        <v>0</v>
      </c>
      <c r="BJ508" s="18" t="s">
        <v>74</v>
      </c>
      <c r="BK508" s="140">
        <f>ROUND(I508*H508,2)</f>
        <v>0</v>
      </c>
      <c r="BL508" s="18" t="s">
        <v>84</v>
      </c>
      <c r="BM508" s="139" t="s">
        <v>527</v>
      </c>
    </row>
    <row r="509" spans="2:65" s="1" customFormat="1" ht="11.25">
      <c r="B509" s="33"/>
      <c r="D509" s="141" t="s">
        <v>159</v>
      </c>
      <c r="F509" s="142" t="s">
        <v>528</v>
      </c>
      <c r="I509" s="143"/>
      <c r="L509" s="33"/>
      <c r="M509" s="144"/>
      <c r="T509" s="54"/>
      <c r="AT509" s="18" t="s">
        <v>159</v>
      </c>
      <c r="AU509" s="18" t="s">
        <v>78</v>
      </c>
    </row>
    <row r="510" spans="2:65" s="12" customFormat="1" ht="11.25">
      <c r="B510" s="145"/>
      <c r="D510" s="146" t="s">
        <v>161</v>
      </c>
      <c r="E510" s="147" t="s">
        <v>19</v>
      </c>
      <c r="F510" s="148" t="s">
        <v>162</v>
      </c>
      <c r="H510" s="147" t="s">
        <v>19</v>
      </c>
      <c r="I510" s="149"/>
      <c r="L510" s="145"/>
      <c r="M510" s="150"/>
      <c r="T510" s="151"/>
      <c r="AT510" s="147" t="s">
        <v>161</v>
      </c>
      <c r="AU510" s="147" t="s">
        <v>78</v>
      </c>
      <c r="AV510" s="12" t="s">
        <v>74</v>
      </c>
      <c r="AW510" s="12" t="s">
        <v>31</v>
      </c>
      <c r="AX510" s="12" t="s">
        <v>69</v>
      </c>
      <c r="AY510" s="147" t="s">
        <v>151</v>
      </c>
    </row>
    <row r="511" spans="2:65" s="12" customFormat="1" ht="11.25">
      <c r="B511" s="145"/>
      <c r="D511" s="146" t="s">
        <v>161</v>
      </c>
      <c r="E511" s="147" t="s">
        <v>19</v>
      </c>
      <c r="F511" s="148" t="s">
        <v>529</v>
      </c>
      <c r="H511" s="147" t="s">
        <v>19</v>
      </c>
      <c r="I511" s="149"/>
      <c r="L511" s="145"/>
      <c r="M511" s="150"/>
      <c r="T511" s="151"/>
      <c r="AT511" s="147" t="s">
        <v>161</v>
      </c>
      <c r="AU511" s="147" t="s">
        <v>78</v>
      </c>
      <c r="AV511" s="12" t="s">
        <v>74</v>
      </c>
      <c r="AW511" s="12" t="s">
        <v>31</v>
      </c>
      <c r="AX511" s="12" t="s">
        <v>69</v>
      </c>
      <c r="AY511" s="147" t="s">
        <v>151</v>
      </c>
    </row>
    <row r="512" spans="2:65" s="13" customFormat="1" ht="11.25">
      <c r="B512" s="152"/>
      <c r="D512" s="146" t="s">
        <v>161</v>
      </c>
      <c r="E512" s="153" t="s">
        <v>19</v>
      </c>
      <c r="F512" s="154" t="s">
        <v>530</v>
      </c>
      <c r="H512" s="155">
        <v>187.01900000000001</v>
      </c>
      <c r="I512" s="156"/>
      <c r="L512" s="152"/>
      <c r="M512" s="157"/>
      <c r="T512" s="158"/>
      <c r="AT512" s="153" t="s">
        <v>161</v>
      </c>
      <c r="AU512" s="153" t="s">
        <v>78</v>
      </c>
      <c r="AV512" s="13" t="s">
        <v>78</v>
      </c>
      <c r="AW512" s="13" t="s">
        <v>31</v>
      </c>
      <c r="AX512" s="13" t="s">
        <v>69</v>
      </c>
      <c r="AY512" s="153" t="s">
        <v>151</v>
      </c>
    </row>
    <row r="513" spans="2:65" s="14" customFormat="1" ht="11.25">
      <c r="B513" s="159"/>
      <c r="D513" s="146" t="s">
        <v>161</v>
      </c>
      <c r="E513" s="160" t="s">
        <v>19</v>
      </c>
      <c r="F513" s="161" t="s">
        <v>165</v>
      </c>
      <c r="H513" s="162">
        <v>187.01900000000001</v>
      </c>
      <c r="I513" s="163"/>
      <c r="L513" s="159"/>
      <c r="M513" s="164"/>
      <c r="T513" s="165"/>
      <c r="AT513" s="160" t="s">
        <v>161</v>
      </c>
      <c r="AU513" s="160" t="s">
        <v>78</v>
      </c>
      <c r="AV513" s="14" t="s">
        <v>84</v>
      </c>
      <c r="AW513" s="14" t="s">
        <v>31</v>
      </c>
      <c r="AX513" s="14" t="s">
        <v>74</v>
      </c>
      <c r="AY513" s="160" t="s">
        <v>151</v>
      </c>
    </row>
    <row r="514" spans="2:65" s="1" customFormat="1" ht="24.2" customHeight="1">
      <c r="B514" s="33"/>
      <c r="C514" s="128" t="s">
        <v>531</v>
      </c>
      <c r="D514" s="128" t="s">
        <v>153</v>
      </c>
      <c r="E514" s="129" t="s">
        <v>532</v>
      </c>
      <c r="F514" s="130" t="s">
        <v>533</v>
      </c>
      <c r="G514" s="131" t="s">
        <v>172</v>
      </c>
      <c r="H514" s="132">
        <v>282.44400000000002</v>
      </c>
      <c r="I514" s="133"/>
      <c r="J514" s="134">
        <f>ROUND(I514*H514,2)</f>
        <v>0</v>
      </c>
      <c r="K514" s="130" t="s">
        <v>157</v>
      </c>
      <c r="L514" s="33"/>
      <c r="M514" s="135" t="s">
        <v>19</v>
      </c>
      <c r="N514" s="136" t="s">
        <v>40</v>
      </c>
      <c r="P514" s="137">
        <f>O514*H514</f>
        <v>0</v>
      </c>
      <c r="Q514" s="137">
        <v>3.5349999999999999E-2</v>
      </c>
      <c r="R514" s="137">
        <f>Q514*H514</f>
        <v>9.9843954000000004</v>
      </c>
      <c r="S514" s="137">
        <v>0</v>
      </c>
      <c r="T514" s="138">
        <f>S514*H514</f>
        <v>0</v>
      </c>
      <c r="AR514" s="139" t="s">
        <v>84</v>
      </c>
      <c r="AT514" s="139" t="s">
        <v>153</v>
      </c>
      <c r="AU514" s="139" t="s">
        <v>78</v>
      </c>
      <c r="AY514" s="18" t="s">
        <v>151</v>
      </c>
      <c r="BE514" s="140">
        <f>IF(N514="základní",J514,0)</f>
        <v>0</v>
      </c>
      <c r="BF514" s="140">
        <f>IF(N514="snížená",J514,0)</f>
        <v>0</v>
      </c>
      <c r="BG514" s="140">
        <f>IF(N514="zákl. přenesená",J514,0)</f>
        <v>0</v>
      </c>
      <c r="BH514" s="140">
        <f>IF(N514="sníž. přenesená",J514,0)</f>
        <v>0</v>
      </c>
      <c r="BI514" s="140">
        <f>IF(N514="nulová",J514,0)</f>
        <v>0</v>
      </c>
      <c r="BJ514" s="18" t="s">
        <v>74</v>
      </c>
      <c r="BK514" s="140">
        <f>ROUND(I514*H514,2)</f>
        <v>0</v>
      </c>
      <c r="BL514" s="18" t="s">
        <v>84</v>
      </c>
      <c r="BM514" s="139" t="s">
        <v>534</v>
      </c>
    </row>
    <row r="515" spans="2:65" s="1" customFormat="1" ht="11.25">
      <c r="B515" s="33"/>
      <c r="D515" s="141" t="s">
        <v>159</v>
      </c>
      <c r="F515" s="142" t="s">
        <v>535</v>
      </c>
      <c r="I515" s="143"/>
      <c r="L515" s="33"/>
      <c r="M515" s="144"/>
      <c r="T515" s="54"/>
      <c r="AT515" s="18" t="s">
        <v>159</v>
      </c>
      <c r="AU515" s="18" t="s">
        <v>78</v>
      </c>
    </row>
    <row r="516" spans="2:65" s="1" customFormat="1" ht="16.5" customHeight="1">
      <c r="B516" s="33"/>
      <c r="C516" s="128" t="s">
        <v>536</v>
      </c>
      <c r="D516" s="128" t="s">
        <v>153</v>
      </c>
      <c r="E516" s="129" t="s">
        <v>537</v>
      </c>
      <c r="F516" s="130" t="s">
        <v>538</v>
      </c>
      <c r="G516" s="131" t="s">
        <v>156</v>
      </c>
      <c r="H516" s="132">
        <v>29.088999999999999</v>
      </c>
      <c r="I516" s="133"/>
      <c r="J516" s="134">
        <f>ROUND(I516*H516,2)</f>
        <v>0</v>
      </c>
      <c r="K516" s="130" t="s">
        <v>157</v>
      </c>
      <c r="L516" s="33"/>
      <c r="M516" s="135" t="s">
        <v>19</v>
      </c>
      <c r="N516" s="136" t="s">
        <v>40</v>
      </c>
      <c r="P516" s="137">
        <f>O516*H516</f>
        <v>0</v>
      </c>
      <c r="Q516" s="137">
        <v>1.3520000000000001E-2</v>
      </c>
      <c r="R516" s="137">
        <f>Q516*H516</f>
        <v>0.39328328000000001</v>
      </c>
      <c r="S516" s="137">
        <v>0</v>
      </c>
      <c r="T516" s="138">
        <f>S516*H516</f>
        <v>0</v>
      </c>
      <c r="AR516" s="139" t="s">
        <v>84</v>
      </c>
      <c r="AT516" s="139" t="s">
        <v>153</v>
      </c>
      <c r="AU516" s="139" t="s">
        <v>78</v>
      </c>
      <c r="AY516" s="18" t="s">
        <v>151</v>
      </c>
      <c r="BE516" s="140">
        <f>IF(N516="základní",J516,0)</f>
        <v>0</v>
      </c>
      <c r="BF516" s="140">
        <f>IF(N516="snížená",J516,0)</f>
        <v>0</v>
      </c>
      <c r="BG516" s="140">
        <f>IF(N516="zákl. přenesená",J516,0)</f>
        <v>0</v>
      </c>
      <c r="BH516" s="140">
        <f>IF(N516="sníž. přenesená",J516,0)</f>
        <v>0</v>
      </c>
      <c r="BI516" s="140">
        <f>IF(N516="nulová",J516,0)</f>
        <v>0</v>
      </c>
      <c r="BJ516" s="18" t="s">
        <v>74</v>
      </c>
      <c r="BK516" s="140">
        <f>ROUND(I516*H516,2)</f>
        <v>0</v>
      </c>
      <c r="BL516" s="18" t="s">
        <v>84</v>
      </c>
      <c r="BM516" s="139" t="s">
        <v>539</v>
      </c>
    </row>
    <row r="517" spans="2:65" s="1" customFormat="1" ht="11.25">
      <c r="B517" s="33"/>
      <c r="D517" s="141" t="s">
        <v>159</v>
      </c>
      <c r="F517" s="142" t="s">
        <v>540</v>
      </c>
      <c r="I517" s="143"/>
      <c r="L517" s="33"/>
      <c r="M517" s="144"/>
      <c r="T517" s="54"/>
      <c r="AT517" s="18" t="s">
        <v>159</v>
      </c>
      <c r="AU517" s="18" t="s">
        <v>78</v>
      </c>
    </row>
    <row r="518" spans="2:65" s="12" customFormat="1" ht="11.25">
      <c r="B518" s="145"/>
      <c r="D518" s="146" t="s">
        <v>161</v>
      </c>
      <c r="E518" s="147" t="s">
        <v>19</v>
      </c>
      <c r="F518" s="148" t="s">
        <v>515</v>
      </c>
      <c r="H518" s="147" t="s">
        <v>19</v>
      </c>
      <c r="I518" s="149"/>
      <c r="L518" s="145"/>
      <c r="M518" s="150"/>
      <c r="T518" s="151"/>
      <c r="AT518" s="147" t="s">
        <v>161</v>
      </c>
      <c r="AU518" s="147" t="s">
        <v>78</v>
      </c>
      <c r="AV518" s="12" t="s">
        <v>74</v>
      </c>
      <c r="AW518" s="12" t="s">
        <v>31</v>
      </c>
      <c r="AX518" s="12" t="s">
        <v>69</v>
      </c>
      <c r="AY518" s="147" t="s">
        <v>151</v>
      </c>
    </row>
    <row r="519" spans="2:65" s="13" customFormat="1" ht="11.25">
      <c r="B519" s="152"/>
      <c r="D519" s="146" t="s">
        <v>161</v>
      </c>
      <c r="E519" s="153" t="s">
        <v>19</v>
      </c>
      <c r="F519" s="154" t="s">
        <v>541</v>
      </c>
      <c r="H519" s="155">
        <v>29.088999999999999</v>
      </c>
      <c r="I519" s="156"/>
      <c r="L519" s="152"/>
      <c r="M519" s="157"/>
      <c r="T519" s="158"/>
      <c r="AT519" s="153" t="s">
        <v>161</v>
      </c>
      <c r="AU519" s="153" t="s">
        <v>78</v>
      </c>
      <c r="AV519" s="13" t="s">
        <v>78</v>
      </c>
      <c r="AW519" s="13" t="s">
        <v>31</v>
      </c>
      <c r="AX519" s="13" t="s">
        <v>69</v>
      </c>
      <c r="AY519" s="153" t="s">
        <v>151</v>
      </c>
    </row>
    <row r="520" spans="2:65" s="14" customFormat="1" ht="11.25">
      <c r="B520" s="159"/>
      <c r="D520" s="146" t="s">
        <v>161</v>
      </c>
      <c r="E520" s="160" t="s">
        <v>19</v>
      </c>
      <c r="F520" s="161" t="s">
        <v>165</v>
      </c>
      <c r="H520" s="162">
        <v>29.088999999999999</v>
      </c>
      <c r="I520" s="163"/>
      <c r="L520" s="159"/>
      <c r="M520" s="164"/>
      <c r="T520" s="165"/>
      <c r="AT520" s="160" t="s">
        <v>161</v>
      </c>
      <c r="AU520" s="160" t="s">
        <v>78</v>
      </c>
      <c r="AV520" s="14" t="s">
        <v>84</v>
      </c>
      <c r="AW520" s="14" t="s">
        <v>31</v>
      </c>
      <c r="AX520" s="14" t="s">
        <v>74</v>
      </c>
      <c r="AY520" s="160" t="s">
        <v>151</v>
      </c>
    </row>
    <row r="521" spans="2:65" s="1" customFormat="1" ht="16.5" customHeight="1">
      <c r="B521" s="33"/>
      <c r="C521" s="128" t="s">
        <v>542</v>
      </c>
      <c r="D521" s="128" t="s">
        <v>153</v>
      </c>
      <c r="E521" s="129" t="s">
        <v>543</v>
      </c>
      <c r="F521" s="130" t="s">
        <v>544</v>
      </c>
      <c r="G521" s="131" t="s">
        <v>156</v>
      </c>
      <c r="H521" s="132">
        <v>29.088999999999999</v>
      </c>
      <c r="I521" s="133"/>
      <c r="J521" s="134">
        <f>ROUND(I521*H521,2)</f>
        <v>0</v>
      </c>
      <c r="K521" s="130" t="s">
        <v>157</v>
      </c>
      <c r="L521" s="33"/>
      <c r="M521" s="135" t="s">
        <v>19</v>
      </c>
      <c r="N521" s="136" t="s">
        <v>40</v>
      </c>
      <c r="P521" s="137">
        <f>O521*H521</f>
        <v>0</v>
      </c>
      <c r="Q521" s="137">
        <v>0</v>
      </c>
      <c r="R521" s="137">
        <f>Q521*H521</f>
        <v>0</v>
      </c>
      <c r="S521" s="137">
        <v>0</v>
      </c>
      <c r="T521" s="138">
        <f>S521*H521</f>
        <v>0</v>
      </c>
      <c r="AR521" s="139" t="s">
        <v>84</v>
      </c>
      <c r="AT521" s="139" t="s">
        <v>153</v>
      </c>
      <c r="AU521" s="139" t="s">
        <v>78</v>
      </c>
      <c r="AY521" s="18" t="s">
        <v>151</v>
      </c>
      <c r="BE521" s="140">
        <f>IF(N521="základní",J521,0)</f>
        <v>0</v>
      </c>
      <c r="BF521" s="140">
        <f>IF(N521="snížená",J521,0)</f>
        <v>0</v>
      </c>
      <c r="BG521" s="140">
        <f>IF(N521="zákl. přenesená",J521,0)</f>
        <v>0</v>
      </c>
      <c r="BH521" s="140">
        <f>IF(N521="sníž. přenesená",J521,0)</f>
        <v>0</v>
      </c>
      <c r="BI521" s="140">
        <f>IF(N521="nulová",J521,0)</f>
        <v>0</v>
      </c>
      <c r="BJ521" s="18" t="s">
        <v>74</v>
      </c>
      <c r="BK521" s="140">
        <f>ROUND(I521*H521,2)</f>
        <v>0</v>
      </c>
      <c r="BL521" s="18" t="s">
        <v>84</v>
      </c>
      <c r="BM521" s="139" t="s">
        <v>545</v>
      </c>
    </row>
    <row r="522" spans="2:65" s="1" customFormat="1" ht="11.25">
      <c r="B522" s="33"/>
      <c r="D522" s="141" t="s">
        <v>159</v>
      </c>
      <c r="F522" s="142" t="s">
        <v>546</v>
      </c>
      <c r="I522" s="143"/>
      <c r="L522" s="33"/>
      <c r="M522" s="144"/>
      <c r="T522" s="54"/>
      <c r="AT522" s="18" t="s">
        <v>159</v>
      </c>
      <c r="AU522" s="18" t="s">
        <v>78</v>
      </c>
    </row>
    <row r="523" spans="2:65" s="1" customFormat="1" ht="21.75" customHeight="1">
      <c r="B523" s="33"/>
      <c r="C523" s="128" t="s">
        <v>547</v>
      </c>
      <c r="D523" s="128" t="s">
        <v>153</v>
      </c>
      <c r="E523" s="129" t="s">
        <v>548</v>
      </c>
      <c r="F523" s="130" t="s">
        <v>549</v>
      </c>
      <c r="G523" s="131" t="s">
        <v>203</v>
      </c>
      <c r="H523" s="132">
        <v>10.835000000000001</v>
      </c>
      <c r="I523" s="133"/>
      <c r="J523" s="134">
        <f>ROUND(I523*H523,2)</f>
        <v>0</v>
      </c>
      <c r="K523" s="130" t="s">
        <v>157</v>
      </c>
      <c r="L523" s="33"/>
      <c r="M523" s="135" t="s">
        <v>19</v>
      </c>
      <c r="N523" s="136" t="s">
        <v>40</v>
      </c>
      <c r="P523" s="137">
        <f>O523*H523</f>
        <v>0</v>
      </c>
      <c r="Q523" s="137">
        <v>1.06277</v>
      </c>
      <c r="R523" s="137">
        <f>Q523*H523</f>
        <v>11.515112950000001</v>
      </c>
      <c r="S523" s="137">
        <v>0</v>
      </c>
      <c r="T523" s="138">
        <f>S523*H523</f>
        <v>0</v>
      </c>
      <c r="AR523" s="139" t="s">
        <v>84</v>
      </c>
      <c r="AT523" s="139" t="s">
        <v>153</v>
      </c>
      <c r="AU523" s="139" t="s">
        <v>78</v>
      </c>
      <c r="AY523" s="18" t="s">
        <v>151</v>
      </c>
      <c r="BE523" s="140">
        <f>IF(N523="základní",J523,0)</f>
        <v>0</v>
      </c>
      <c r="BF523" s="140">
        <f>IF(N523="snížená",J523,0)</f>
        <v>0</v>
      </c>
      <c r="BG523" s="140">
        <f>IF(N523="zákl. přenesená",J523,0)</f>
        <v>0</v>
      </c>
      <c r="BH523" s="140">
        <f>IF(N523="sníž. přenesená",J523,0)</f>
        <v>0</v>
      </c>
      <c r="BI523" s="140">
        <f>IF(N523="nulová",J523,0)</f>
        <v>0</v>
      </c>
      <c r="BJ523" s="18" t="s">
        <v>74</v>
      </c>
      <c r="BK523" s="140">
        <f>ROUND(I523*H523,2)</f>
        <v>0</v>
      </c>
      <c r="BL523" s="18" t="s">
        <v>84</v>
      </c>
      <c r="BM523" s="139" t="s">
        <v>550</v>
      </c>
    </row>
    <row r="524" spans="2:65" s="1" customFormat="1" ht="11.25">
      <c r="B524" s="33"/>
      <c r="D524" s="141" t="s">
        <v>159</v>
      </c>
      <c r="F524" s="142" t="s">
        <v>551</v>
      </c>
      <c r="I524" s="143"/>
      <c r="L524" s="33"/>
      <c r="M524" s="144"/>
      <c r="T524" s="54"/>
      <c r="AT524" s="18" t="s">
        <v>159</v>
      </c>
      <c r="AU524" s="18" t="s">
        <v>78</v>
      </c>
    </row>
    <row r="525" spans="2:65" s="12" customFormat="1" ht="11.25">
      <c r="B525" s="145"/>
      <c r="D525" s="146" t="s">
        <v>161</v>
      </c>
      <c r="E525" s="147" t="s">
        <v>19</v>
      </c>
      <c r="F525" s="148" t="s">
        <v>162</v>
      </c>
      <c r="H525" s="147" t="s">
        <v>19</v>
      </c>
      <c r="I525" s="149"/>
      <c r="L525" s="145"/>
      <c r="M525" s="150"/>
      <c r="T525" s="151"/>
      <c r="AT525" s="147" t="s">
        <v>161</v>
      </c>
      <c r="AU525" s="147" t="s">
        <v>78</v>
      </c>
      <c r="AV525" s="12" t="s">
        <v>74</v>
      </c>
      <c r="AW525" s="12" t="s">
        <v>31</v>
      </c>
      <c r="AX525" s="12" t="s">
        <v>69</v>
      </c>
      <c r="AY525" s="147" t="s">
        <v>151</v>
      </c>
    </row>
    <row r="526" spans="2:65" s="12" customFormat="1" ht="11.25">
      <c r="B526" s="145"/>
      <c r="D526" s="146" t="s">
        <v>161</v>
      </c>
      <c r="E526" s="147" t="s">
        <v>19</v>
      </c>
      <c r="F526" s="148" t="s">
        <v>515</v>
      </c>
      <c r="H526" s="147" t="s">
        <v>19</v>
      </c>
      <c r="I526" s="149"/>
      <c r="L526" s="145"/>
      <c r="M526" s="150"/>
      <c r="T526" s="151"/>
      <c r="AT526" s="147" t="s">
        <v>161</v>
      </c>
      <c r="AU526" s="147" t="s">
        <v>78</v>
      </c>
      <c r="AV526" s="12" t="s">
        <v>74</v>
      </c>
      <c r="AW526" s="12" t="s">
        <v>31</v>
      </c>
      <c r="AX526" s="12" t="s">
        <v>69</v>
      </c>
      <c r="AY526" s="147" t="s">
        <v>151</v>
      </c>
    </row>
    <row r="527" spans="2:65" s="13" customFormat="1" ht="11.25">
      <c r="B527" s="152"/>
      <c r="D527" s="146" t="s">
        <v>161</v>
      </c>
      <c r="E527" s="153" t="s">
        <v>19</v>
      </c>
      <c r="F527" s="154" t="s">
        <v>552</v>
      </c>
      <c r="H527" s="155">
        <v>10.835000000000001</v>
      </c>
      <c r="I527" s="156"/>
      <c r="L527" s="152"/>
      <c r="M527" s="157"/>
      <c r="T527" s="158"/>
      <c r="AT527" s="153" t="s">
        <v>161</v>
      </c>
      <c r="AU527" s="153" t="s">
        <v>78</v>
      </c>
      <c r="AV527" s="13" t="s">
        <v>78</v>
      </c>
      <c r="AW527" s="13" t="s">
        <v>31</v>
      </c>
      <c r="AX527" s="13" t="s">
        <v>69</v>
      </c>
      <c r="AY527" s="153" t="s">
        <v>151</v>
      </c>
    </row>
    <row r="528" spans="2:65" s="14" customFormat="1" ht="11.25">
      <c r="B528" s="159"/>
      <c r="D528" s="146" t="s">
        <v>161</v>
      </c>
      <c r="E528" s="160" t="s">
        <v>19</v>
      </c>
      <c r="F528" s="161" t="s">
        <v>165</v>
      </c>
      <c r="H528" s="162">
        <v>10.835000000000001</v>
      </c>
      <c r="I528" s="163"/>
      <c r="L528" s="159"/>
      <c r="M528" s="164"/>
      <c r="T528" s="165"/>
      <c r="AT528" s="160" t="s">
        <v>161</v>
      </c>
      <c r="AU528" s="160" t="s">
        <v>78</v>
      </c>
      <c r="AV528" s="14" t="s">
        <v>84</v>
      </c>
      <c r="AW528" s="14" t="s">
        <v>31</v>
      </c>
      <c r="AX528" s="14" t="s">
        <v>74</v>
      </c>
      <c r="AY528" s="160" t="s">
        <v>151</v>
      </c>
    </row>
    <row r="529" spans="2:65" s="1" customFormat="1" ht="21.75" customHeight="1">
      <c r="B529" s="33"/>
      <c r="C529" s="128" t="s">
        <v>553</v>
      </c>
      <c r="D529" s="128" t="s">
        <v>153</v>
      </c>
      <c r="E529" s="129" t="s">
        <v>554</v>
      </c>
      <c r="F529" s="130" t="s">
        <v>555</v>
      </c>
      <c r="G529" s="131" t="s">
        <v>156</v>
      </c>
      <c r="H529" s="132">
        <v>1176.8510000000001</v>
      </c>
      <c r="I529" s="133"/>
      <c r="J529" s="134">
        <f>ROUND(I529*H529,2)</f>
        <v>0</v>
      </c>
      <c r="K529" s="130" t="s">
        <v>157</v>
      </c>
      <c r="L529" s="33"/>
      <c r="M529" s="135" t="s">
        <v>19</v>
      </c>
      <c r="N529" s="136" t="s">
        <v>40</v>
      </c>
      <c r="P529" s="137">
        <f>O529*H529</f>
        <v>0</v>
      </c>
      <c r="Q529" s="137">
        <v>5.2399999999999999E-3</v>
      </c>
      <c r="R529" s="137">
        <f>Q529*H529</f>
        <v>6.1666992400000007</v>
      </c>
      <c r="S529" s="137">
        <v>0</v>
      </c>
      <c r="T529" s="138">
        <f>S529*H529</f>
        <v>0</v>
      </c>
      <c r="AR529" s="139" t="s">
        <v>84</v>
      </c>
      <c r="AT529" s="139" t="s">
        <v>153</v>
      </c>
      <c r="AU529" s="139" t="s">
        <v>78</v>
      </c>
      <c r="AY529" s="18" t="s">
        <v>151</v>
      </c>
      <c r="BE529" s="140">
        <f>IF(N529="základní",J529,0)</f>
        <v>0</v>
      </c>
      <c r="BF529" s="140">
        <f>IF(N529="snížená",J529,0)</f>
        <v>0</v>
      </c>
      <c r="BG529" s="140">
        <f>IF(N529="zákl. přenesená",J529,0)</f>
        <v>0</v>
      </c>
      <c r="BH529" s="140">
        <f>IF(N529="sníž. přenesená",J529,0)</f>
        <v>0</v>
      </c>
      <c r="BI529" s="140">
        <f>IF(N529="nulová",J529,0)</f>
        <v>0</v>
      </c>
      <c r="BJ529" s="18" t="s">
        <v>74</v>
      </c>
      <c r="BK529" s="140">
        <f>ROUND(I529*H529,2)</f>
        <v>0</v>
      </c>
      <c r="BL529" s="18" t="s">
        <v>84</v>
      </c>
      <c r="BM529" s="139" t="s">
        <v>556</v>
      </c>
    </row>
    <row r="530" spans="2:65" s="1" customFormat="1" ht="11.25">
      <c r="B530" s="33"/>
      <c r="D530" s="141" t="s">
        <v>159</v>
      </c>
      <c r="F530" s="142" t="s">
        <v>557</v>
      </c>
      <c r="I530" s="143"/>
      <c r="L530" s="33"/>
      <c r="M530" s="144"/>
      <c r="T530" s="54"/>
      <c r="AT530" s="18" t="s">
        <v>159</v>
      </c>
      <c r="AU530" s="18" t="s">
        <v>78</v>
      </c>
    </row>
    <row r="531" spans="2:65" s="12" customFormat="1" ht="11.25">
      <c r="B531" s="145"/>
      <c r="D531" s="146" t="s">
        <v>161</v>
      </c>
      <c r="E531" s="147" t="s">
        <v>19</v>
      </c>
      <c r="F531" s="148" t="s">
        <v>522</v>
      </c>
      <c r="H531" s="147" t="s">
        <v>19</v>
      </c>
      <c r="I531" s="149"/>
      <c r="L531" s="145"/>
      <c r="M531" s="150"/>
      <c r="T531" s="151"/>
      <c r="AT531" s="147" t="s">
        <v>161</v>
      </c>
      <c r="AU531" s="147" t="s">
        <v>78</v>
      </c>
      <c r="AV531" s="12" t="s">
        <v>74</v>
      </c>
      <c r="AW531" s="12" t="s">
        <v>31</v>
      </c>
      <c r="AX531" s="12" t="s">
        <v>69</v>
      </c>
      <c r="AY531" s="147" t="s">
        <v>151</v>
      </c>
    </row>
    <row r="532" spans="2:65" s="13" customFormat="1" ht="11.25">
      <c r="B532" s="152"/>
      <c r="D532" s="146" t="s">
        <v>161</v>
      </c>
      <c r="E532" s="153" t="s">
        <v>19</v>
      </c>
      <c r="F532" s="154" t="s">
        <v>558</v>
      </c>
      <c r="H532" s="155">
        <v>1176.8510000000001</v>
      </c>
      <c r="I532" s="156"/>
      <c r="L532" s="152"/>
      <c r="M532" s="157"/>
      <c r="T532" s="158"/>
      <c r="AT532" s="153" t="s">
        <v>161</v>
      </c>
      <c r="AU532" s="153" t="s">
        <v>78</v>
      </c>
      <c r="AV532" s="13" t="s">
        <v>78</v>
      </c>
      <c r="AW532" s="13" t="s">
        <v>31</v>
      </c>
      <c r="AX532" s="13" t="s">
        <v>69</v>
      </c>
      <c r="AY532" s="153" t="s">
        <v>151</v>
      </c>
    </row>
    <row r="533" spans="2:65" s="14" customFormat="1" ht="11.25">
      <c r="B533" s="159"/>
      <c r="D533" s="146" t="s">
        <v>161</v>
      </c>
      <c r="E533" s="160" t="s">
        <v>19</v>
      </c>
      <c r="F533" s="161" t="s">
        <v>165</v>
      </c>
      <c r="H533" s="162">
        <v>1176.8510000000001</v>
      </c>
      <c r="I533" s="163"/>
      <c r="L533" s="159"/>
      <c r="M533" s="164"/>
      <c r="T533" s="165"/>
      <c r="AT533" s="160" t="s">
        <v>161</v>
      </c>
      <c r="AU533" s="160" t="s">
        <v>78</v>
      </c>
      <c r="AV533" s="14" t="s">
        <v>84</v>
      </c>
      <c r="AW533" s="14" t="s">
        <v>31</v>
      </c>
      <c r="AX533" s="14" t="s">
        <v>74</v>
      </c>
      <c r="AY533" s="160" t="s">
        <v>151</v>
      </c>
    </row>
    <row r="534" spans="2:65" s="1" customFormat="1" ht="24.2" customHeight="1">
      <c r="B534" s="33"/>
      <c r="C534" s="128" t="s">
        <v>559</v>
      </c>
      <c r="D534" s="128" t="s">
        <v>153</v>
      </c>
      <c r="E534" s="129" t="s">
        <v>560</v>
      </c>
      <c r="F534" s="130" t="s">
        <v>561</v>
      </c>
      <c r="G534" s="131" t="s">
        <v>562</v>
      </c>
      <c r="H534" s="132">
        <v>141.846</v>
      </c>
      <c r="I534" s="133"/>
      <c r="J534" s="134">
        <f>ROUND(I534*H534,2)</f>
        <v>0</v>
      </c>
      <c r="K534" s="130" t="s">
        <v>157</v>
      </c>
      <c r="L534" s="33"/>
      <c r="M534" s="135" t="s">
        <v>19</v>
      </c>
      <c r="N534" s="136" t="s">
        <v>40</v>
      </c>
      <c r="P534" s="137">
        <f>O534*H534</f>
        <v>0</v>
      </c>
      <c r="Q534" s="137">
        <v>4.0000000000000003E-5</v>
      </c>
      <c r="R534" s="137">
        <f>Q534*H534</f>
        <v>5.6738400000000003E-3</v>
      </c>
      <c r="S534" s="137">
        <v>0</v>
      </c>
      <c r="T534" s="138">
        <f>S534*H534</f>
        <v>0</v>
      </c>
      <c r="AR534" s="139" t="s">
        <v>84</v>
      </c>
      <c r="AT534" s="139" t="s">
        <v>153</v>
      </c>
      <c r="AU534" s="139" t="s">
        <v>78</v>
      </c>
      <c r="AY534" s="18" t="s">
        <v>151</v>
      </c>
      <c r="BE534" s="140">
        <f>IF(N534="základní",J534,0)</f>
        <v>0</v>
      </c>
      <c r="BF534" s="140">
        <f>IF(N534="snížená",J534,0)</f>
        <v>0</v>
      </c>
      <c r="BG534" s="140">
        <f>IF(N534="zákl. přenesená",J534,0)</f>
        <v>0</v>
      </c>
      <c r="BH534" s="140">
        <f>IF(N534="sníž. přenesená",J534,0)</f>
        <v>0</v>
      </c>
      <c r="BI534" s="140">
        <f>IF(N534="nulová",J534,0)</f>
        <v>0</v>
      </c>
      <c r="BJ534" s="18" t="s">
        <v>74</v>
      </c>
      <c r="BK534" s="140">
        <f>ROUND(I534*H534,2)</f>
        <v>0</v>
      </c>
      <c r="BL534" s="18" t="s">
        <v>84</v>
      </c>
      <c r="BM534" s="139" t="s">
        <v>563</v>
      </c>
    </row>
    <row r="535" spans="2:65" s="1" customFormat="1" ht="11.25">
      <c r="B535" s="33"/>
      <c r="D535" s="141" t="s">
        <v>159</v>
      </c>
      <c r="F535" s="142" t="s">
        <v>564</v>
      </c>
      <c r="I535" s="143"/>
      <c r="L535" s="33"/>
      <c r="M535" s="144"/>
      <c r="T535" s="54"/>
      <c r="AT535" s="18" t="s">
        <v>159</v>
      </c>
      <c r="AU535" s="18" t="s">
        <v>78</v>
      </c>
    </row>
    <row r="536" spans="2:65" s="12" customFormat="1" ht="11.25">
      <c r="B536" s="145"/>
      <c r="D536" s="146" t="s">
        <v>161</v>
      </c>
      <c r="E536" s="147" t="s">
        <v>19</v>
      </c>
      <c r="F536" s="148" t="s">
        <v>241</v>
      </c>
      <c r="H536" s="147" t="s">
        <v>19</v>
      </c>
      <c r="I536" s="149"/>
      <c r="L536" s="145"/>
      <c r="M536" s="150"/>
      <c r="T536" s="151"/>
      <c r="AT536" s="147" t="s">
        <v>161</v>
      </c>
      <c r="AU536" s="147" t="s">
        <v>78</v>
      </c>
      <c r="AV536" s="12" t="s">
        <v>74</v>
      </c>
      <c r="AW536" s="12" t="s">
        <v>31</v>
      </c>
      <c r="AX536" s="12" t="s">
        <v>69</v>
      </c>
      <c r="AY536" s="147" t="s">
        <v>151</v>
      </c>
    </row>
    <row r="537" spans="2:65" s="13" customFormat="1" ht="11.25">
      <c r="B537" s="152"/>
      <c r="D537" s="146" t="s">
        <v>161</v>
      </c>
      <c r="E537" s="153" t="s">
        <v>19</v>
      </c>
      <c r="F537" s="154" t="s">
        <v>565</v>
      </c>
      <c r="H537" s="155">
        <v>141.846</v>
      </c>
      <c r="I537" s="156"/>
      <c r="L537" s="152"/>
      <c r="M537" s="157"/>
      <c r="T537" s="158"/>
      <c r="AT537" s="153" t="s">
        <v>161</v>
      </c>
      <c r="AU537" s="153" t="s">
        <v>78</v>
      </c>
      <c r="AV537" s="13" t="s">
        <v>78</v>
      </c>
      <c r="AW537" s="13" t="s">
        <v>31</v>
      </c>
      <c r="AX537" s="13" t="s">
        <v>69</v>
      </c>
      <c r="AY537" s="153" t="s">
        <v>151</v>
      </c>
    </row>
    <row r="538" spans="2:65" s="14" customFormat="1" ht="11.25">
      <c r="B538" s="159"/>
      <c r="D538" s="146" t="s">
        <v>161</v>
      </c>
      <c r="E538" s="160" t="s">
        <v>19</v>
      </c>
      <c r="F538" s="161" t="s">
        <v>165</v>
      </c>
      <c r="H538" s="162">
        <v>141.846</v>
      </c>
      <c r="I538" s="163"/>
      <c r="L538" s="159"/>
      <c r="M538" s="164"/>
      <c r="T538" s="165"/>
      <c r="AT538" s="160" t="s">
        <v>161</v>
      </c>
      <c r="AU538" s="160" t="s">
        <v>78</v>
      </c>
      <c r="AV538" s="14" t="s">
        <v>84</v>
      </c>
      <c r="AW538" s="14" t="s">
        <v>31</v>
      </c>
      <c r="AX538" s="14" t="s">
        <v>74</v>
      </c>
      <c r="AY538" s="160" t="s">
        <v>151</v>
      </c>
    </row>
    <row r="539" spans="2:65" s="1" customFormat="1" ht="24.2" customHeight="1">
      <c r="B539" s="33"/>
      <c r="C539" s="128" t="s">
        <v>566</v>
      </c>
      <c r="D539" s="128" t="s">
        <v>153</v>
      </c>
      <c r="E539" s="129" t="s">
        <v>567</v>
      </c>
      <c r="F539" s="130" t="s">
        <v>568</v>
      </c>
      <c r="G539" s="131" t="s">
        <v>562</v>
      </c>
      <c r="H539" s="132">
        <v>344.24</v>
      </c>
      <c r="I539" s="133"/>
      <c r="J539" s="134">
        <f>ROUND(I539*H539,2)</f>
        <v>0</v>
      </c>
      <c r="K539" s="130" t="s">
        <v>157</v>
      </c>
      <c r="L539" s="33"/>
      <c r="M539" s="135" t="s">
        <v>19</v>
      </c>
      <c r="N539" s="136" t="s">
        <v>40</v>
      </c>
      <c r="P539" s="137">
        <f>O539*H539</f>
        <v>0</v>
      </c>
      <c r="Q539" s="137">
        <v>1.0000000000000001E-5</v>
      </c>
      <c r="R539" s="137">
        <f>Q539*H539</f>
        <v>3.4424000000000004E-3</v>
      </c>
      <c r="S539" s="137">
        <v>0</v>
      </c>
      <c r="T539" s="138">
        <f>S539*H539</f>
        <v>0</v>
      </c>
      <c r="AR539" s="139" t="s">
        <v>84</v>
      </c>
      <c r="AT539" s="139" t="s">
        <v>153</v>
      </c>
      <c r="AU539" s="139" t="s">
        <v>78</v>
      </c>
      <c r="AY539" s="18" t="s">
        <v>151</v>
      </c>
      <c r="BE539" s="140">
        <f>IF(N539="základní",J539,0)</f>
        <v>0</v>
      </c>
      <c r="BF539" s="140">
        <f>IF(N539="snížená",J539,0)</f>
        <v>0</v>
      </c>
      <c r="BG539" s="140">
        <f>IF(N539="zákl. přenesená",J539,0)</f>
        <v>0</v>
      </c>
      <c r="BH539" s="140">
        <f>IF(N539="sníž. přenesená",J539,0)</f>
        <v>0</v>
      </c>
      <c r="BI539" s="140">
        <f>IF(N539="nulová",J539,0)</f>
        <v>0</v>
      </c>
      <c r="BJ539" s="18" t="s">
        <v>74</v>
      </c>
      <c r="BK539" s="140">
        <f>ROUND(I539*H539,2)</f>
        <v>0</v>
      </c>
      <c r="BL539" s="18" t="s">
        <v>84</v>
      </c>
      <c r="BM539" s="139" t="s">
        <v>569</v>
      </c>
    </row>
    <row r="540" spans="2:65" s="1" customFormat="1" ht="11.25">
      <c r="B540" s="33"/>
      <c r="D540" s="141" t="s">
        <v>159</v>
      </c>
      <c r="F540" s="142" t="s">
        <v>570</v>
      </c>
      <c r="I540" s="143"/>
      <c r="L540" s="33"/>
      <c r="M540" s="144"/>
      <c r="T540" s="54"/>
      <c r="AT540" s="18" t="s">
        <v>159</v>
      </c>
      <c r="AU540" s="18" t="s">
        <v>78</v>
      </c>
    </row>
    <row r="541" spans="2:65" s="12" customFormat="1" ht="11.25">
      <c r="B541" s="145"/>
      <c r="D541" s="146" t="s">
        <v>161</v>
      </c>
      <c r="E541" s="147" t="s">
        <v>19</v>
      </c>
      <c r="F541" s="148" t="s">
        <v>241</v>
      </c>
      <c r="H541" s="147" t="s">
        <v>19</v>
      </c>
      <c r="I541" s="149"/>
      <c r="L541" s="145"/>
      <c r="M541" s="150"/>
      <c r="T541" s="151"/>
      <c r="AT541" s="147" t="s">
        <v>161</v>
      </c>
      <c r="AU541" s="147" t="s">
        <v>78</v>
      </c>
      <c r="AV541" s="12" t="s">
        <v>74</v>
      </c>
      <c r="AW541" s="12" t="s">
        <v>31</v>
      </c>
      <c r="AX541" s="12" t="s">
        <v>69</v>
      </c>
      <c r="AY541" s="147" t="s">
        <v>151</v>
      </c>
    </row>
    <row r="542" spans="2:65" s="13" customFormat="1" ht="11.25">
      <c r="B542" s="152"/>
      <c r="D542" s="146" t="s">
        <v>161</v>
      </c>
      <c r="E542" s="153" t="s">
        <v>19</v>
      </c>
      <c r="F542" s="154" t="s">
        <v>571</v>
      </c>
      <c r="H542" s="155">
        <v>158.88</v>
      </c>
      <c r="I542" s="156"/>
      <c r="L542" s="152"/>
      <c r="M542" s="157"/>
      <c r="T542" s="158"/>
      <c r="AT542" s="153" t="s">
        <v>161</v>
      </c>
      <c r="AU542" s="153" t="s">
        <v>78</v>
      </c>
      <c r="AV542" s="13" t="s">
        <v>78</v>
      </c>
      <c r="AW542" s="13" t="s">
        <v>31</v>
      </c>
      <c r="AX542" s="13" t="s">
        <v>69</v>
      </c>
      <c r="AY542" s="153" t="s">
        <v>151</v>
      </c>
    </row>
    <row r="543" spans="2:65" s="13" customFormat="1" ht="11.25">
      <c r="B543" s="152"/>
      <c r="D543" s="146" t="s">
        <v>161</v>
      </c>
      <c r="E543" s="153" t="s">
        <v>19</v>
      </c>
      <c r="F543" s="154" t="s">
        <v>572</v>
      </c>
      <c r="H543" s="155">
        <v>185.36</v>
      </c>
      <c r="I543" s="156"/>
      <c r="L543" s="152"/>
      <c r="M543" s="157"/>
      <c r="T543" s="158"/>
      <c r="AT543" s="153" t="s">
        <v>161</v>
      </c>
      <c r="AU543" s="153" t="s">
        <v>78</v>
      </c>
      <c r="AV543" s="13" t="s">
        <v>78</v>
      </c>
      <c r="AW543" s="13" t="s">
        <v>31</v>
      </c>
      <c r="AX543" s="13" t="s">
        <v>69</v>
      </c>
      <c r="AY543" s="153" t="s">
        <v>151</v>
      </c>
    </row>
    <row r="544" spans="2:65" s="14" customFormat="1" ht="11.25">
      <c r="B544" s="159"/>
      <c r="D544" s="146" t="s">
        <v>161</v>
      </c>
      <c r="E544" s="160" t="s">
        <v>19</v>
      </c>
      <c r="F544" s="161" t="s">
        <v>165</v>
      </c>
      <c r="H544" s="162">
        <v>344.24</v>
      </c>
      <c r="I544" s="163"/>
      <c r="L544" s="159"/>
      <c r="M544" s="164"/>
      <c r="T544" s="165"/>
      <c r="AT544" s="160" t="s">
        <v>161</v>
      </c>
      <c r="AU544" s="160" t="s">
        <v>78</v>
      </c>
      <c r="AV544" s="14" t="s">
        <v>84</v>
      </c>
      <c r="AW544" s="14" t="s">
        <v>31</v>
      </c>
      <c r="AX544" s="14" t="s">
        <v>74</v>
      </c>
      <c r="AY544" s="160" t="s">
        <v>151</v>
      </c>
    </row>
    <row r="545" spans="2:65" s="1" customFormat="1" ht="24.2" customHeight="1">
      <c r="B545" s="33"/>
      <c r="C545" s="128" t="s">
        <v>573</v>
      </c>
      <c r="D545" s="128" t="s">
        <v>153</v>
      </c>
      <c r="E545" s="129" t="s">
        <v>574</v>
      </c>
      <c r="F545" s="130" t="s">
        <v>575</v>
      </c>
      <c r="G545" s="131" t="s">
        <v>172</v>
      </c>
      <c r="H545" s="132">
        <v>581.05899999999997</v>
      </c>
      <c r="I545" s="133"/>
      <c r="J545" s="134">
        <f>ROUND(I545*H545,2)</f>
        <v>0</v>
      </c>
      <c r="K545" s="130" t="s">
        <v>157</v>
      </c>
      <c r="L545" s="33"/>
      <c r="M545" s="135" t="s">
        <v>19</v>
      </c>
      <c r="N545" s="136" t="s">
        <v>40</v>
      </c>
      <c r="P545" s="137">
        <f>O545*H545</f>
        <v>0</v>
      </c>
      <c r="Q545" s="137">
        <v>1.98</v>
      </c>
      <c r="R545" s="137">
        <f>Q545*H545</f>
        <v>1150.4968199999998</v>
      </c>
      <c r="S545" s="137">
        <v>0</v>
      </c>
      <c r="T545" s="138">
        <f>S545*H545</f>
        <v>0</v>
      </c>
      <c r="AR545" s="139" t="s">
        <v>84</v>
      </c>
      <c r="AT545" s="139" t="s">
        <v>153</v>
      </c>
      <c r="AU545" s="139" t="s">
        <v>78</v>
      </c>
      <c r="AY545" s="18" t="s">
        <v>151</v>
      </c>
      <c r="BE545" s="140">
        <f>IF(N545="základní",J545,0)</f>
        <v>0</v>
      </c>
      <c r="BF545" s="140">
        <f>IF(N545="snížená",J545,0)</f>
        <v>0</v>
      </c>
      <c r="BG545" s="140">
        <f>IF(N545="zákl. přenesená",J545,0)</f>
        <v>0</v>
      </c>
      <c r="BH545" s="140">
        <f>IF(N545="sníž. přenesená",J545,0)</f>
        <v>0</v>
      </c>
      <c r="BI545" s="140">
        <f>IF(N545="nulová",J545,0)</f>
        <v>0</v>
      </c>
      <c r="BJ545" s="18" t="s">
        <v>74</v>
      </c>
      <c r="BK545" s="140">
        <f>ROUND(I545*H545,2)</f>
        <v>0</v>
      </c>
      <c r="BL545" s="18" t="s">
        <v>84</v>
      </c>
      <c r="BM545" s="139" t="s">
        <v>576</v>
      </c>
    </row>
    <row r="546" spans="2:65" s="1" customFormat="1" ht="11.25">
      <c r="B546" s="33"/>
      <c r="D546" s="141" t="s">
        <v>159</v>
      </c>
      <c r="F546" s="142" t="s">
        <v>577</v>
      </c>
      <c r="I546" s="143"/>
      <c r="L546" s="33"/>
      <c r="M546" s="144"/>
      <c r="T546" s="54"/>
      <c r="AT546" s="18" t="s">
        <v>159</v>
      </c>
      <c r="AU546" s="18" t="s">
        <v>78</v>
      </c>
    </row>
    <row r="547" spans="2:65" s="12" customFormat="1" ht="11.25">
      <c r="B547" s="145"/>
      <c r="D547" s="146" t="s">
        <v>161</v>
      </c>
      <c r="E547" s="147" t="s">
        <v>19</v>
      </c>
      <c r="F547" s="148" t="s">
        <v>162</v>
      </c>
      <c r="H547" s="147" t="s">
        <v>19</v>
      </c>
      <c r="I547" s="149"/>
      <c r="L547" s="145"/>
      <c r="M547" s="150"/>
      <c r="T547" s="151"/>
      <c r="AT547" s="147" t="s">
        <v>161</v>
      </c>
      <c r="AU547" s="147" t="s">
        <v>78</v>
      </c>
      <c r="AV547" s="12" t="s">
        <v>74</v>
      </c>
      <c r="AW547" s="12" t="s">
        <v>31</v>
      </c>
      <c r="AX547" s="12" t="s">
        <v>69</v>
      </c>
      <c r="AY547" s="147" t="s">
        <v>151</v>
      </c>
    </row>
    <row r="548" spans="2:65" s="12" customFormat="1" ht="11.25">
      <c r="B548" s="145"/>
      <c r="D548" s="146" t="s">
        <v>161</v>
      </c>
      <c r="E548" s="147" t="s">
        <v>19</v>
      </c>
      <c r="F548" s="148" t="s">
        <v>578</v>
      </c>
      <c r="H548" s="147" t="s">
        <v>19</v>
      </c>
      <c r="I548" s="149"/>
      <c r="L548" s="145"/>
      <c r="M548" s="150"/>
      <c r="T548" s="151"/>
      <c r="AT548" s="147" t="s">
        <v>161</v>
      </c>
      <c r="AU548" s="147" t="s">
        <v>78</v>
      </c>
      <c r="AV548" s="12" t="s">
        <v>74</v>
      </c>
      <c r="AW548" s="12" t="s">
        <v>31</v>
      </c>
      <c r="AX548" s="12" t="s">
        <v>69</v>
      </c>
      <c r="AY548" s="147" t="s">
        <v>151</v>
      </c>
    </row>
    <row r="549" spans="2:65" s="13" customFormat="1" ht="11.25">
      <c r="B549" s="152"/>
      <c r="D549" s="146" t="s">
        <v>161</v>
      </c>
      <c r="E549" s="153" t="s">
        <v>19</v>
      </c>
      <c r="F549" s="154" t="s">
        <v>579</v>
      </c>
      <c r="H549" s="155">
        <v>581.05899999999997</v>
      </c>
      <c r="I549" s="156"/>
      <c r="L549" s="152"/>
      <c r="M549" s="157"/>
      <c r="T549" s="158"/>
      <c r="AT549" s="153" t="s">
        <v>161</v>
      </c>
      <c r="AU549" s="153" t="s">
        <v>78</v>
      </c>
      <c r="AV549" s="13" t="s">
        <v>78</v>
      </c>
      <c r="AW549" s="13" t="s">
        <v>31</v>
      </c>
      <c r="AX549" s="13" t="s">
        <v>69</v>
      </c>
      <c r="AY549" s="153" t="s">
        <v>151</v>
      </c>
    </row>
    <row r="550" spans="2:65" s="14" customFormat="1" ht="11.25">
      <c r="B550" s="159"/>
      <c r="D550" s="146" t="s">
        <v>161</v>
      </c>
      <c r="E550" s="160" t="s">
        <v>19</v>
      </c>
      <c r="F550" s="161" t="s">
        <v>165</v>
      </c>
      <c r="H550" s="162">
        <v>581.05899999999997</v>
      </c>
      <c r="I550" s="163"/>
      <c r="L550" s="159"/>
      <c r="M550" s="164"/>
      <c r="T550" s="165"/>
      <c r="AT550" s="160" t="s">
        <v>161</v>
      </c>
      <c r="AU550" s="160" t="s">
        <v>78</v>
      </c>
      <c r="AV550" s="14" t="s">
        <v>84</v>
      </c>
      <c r="AW550" s="14" t="s">
        <v>31</v>
      </c>
      <c r="AX550" s="14" t="s">
        <v>74</v>
      </c>
      <c r="AY550" s="160" t="s">
        <v>151</v>
      </c>
    </row>
    <row r="551" spans="2:65" s="1" customFormat="1" ht="21.75" customHeight="1">
      <c r="B551" s="33"/>
      <c r="C551" s="128" t="s">
        <v>580</v>
      </c>
      <c r="D551" s="128" t="s">
        <v>153</v>
      </c>
      <c r="E551" s="129" t="s">
        <v>581</v>
      </c>
      <c r="F551" s="130" t="s">
        <v>582</v>
      </c>
      <c r="G551" s="131" t="s">
        <v>156</v>
      </c>
      <c r="H551" s="132">
        <v>36.612000000000002</v>
      </c>
      <c r="I551" s="133"/>
      <c r="J551" s="134">
        <f>ROUND(I551*H551,2)</f>
        <v>0</v>
      </c>
      <c r="K551" s="130" t="s">
        <v>157</v>
      </c>
      <c r="L551" s="33"/>
      <c r="M551" s="135" t="s">
        <v>19</v>
      </c>
      <c r="N551" s="136" t="s">
        <v>40</v>
      </c>
      <c r="P551" s="137">
        <f>O551*H551</f>
        <v>0</v>
      </c>
      <c r="Q551" s="137">
        <v>0.28361999999999998</v>
      </c>
      <c r="R551" s="137">
        <f>Q551*H551</f>
        <v>10.38389544</v>
      </c>
      <c r="S551" s="137">
        <v>0</v>
      </c>
      <c r="T551" s="138">
        <f>S551*H551</f>
        <v>0</v>
      </c>
      <c r="AR551" s="139" t="s">
        <v>84</v>
      </c>
      <c r="AT551" s="139" t="s">
        <v>153</v>
      </c>
      <c r="AU551" s="139" t="s">
        <v>78</v>
      </c>
      <c r="AY551" s="18" t="s">
        <v>151</v>
      </c>
      <c r="BE551" s="140">
        <f>IF(N551="základní",J551,0)</f>
        <v>0</v>
      </c>
      <c r="BF551" s="140">
        <f>IF(N551="snížená",J551,0)</f>
        <v>0</v>
      </c>
      <c r="BG551" s="140">
        <f>IF(N551="zákl. přenesená",J551,0)</f>
        <v>0</v>
      </c>
      <c r="BH551" s="140">
        <f>IF(N551="sníž. přenesená",J551,0)</f>
        <v>0</v>
      </c>
      <c r="BI551" s="140">
        <f>IF(N551="nulová",J551,0)</f>
        <v>0</v>
      </c>
      <c r="BJ551" s="18" t="s">
        <v>74</v>
      </c>
      <c r="BK551" s="140">
        <f>ROUND(I551*H551,2)</f>
        <v>0</v>
      </c>
      <c r="BL551" s="18" t="s">
        <v>84</v>
      </c>
      <c r="BM551" s="139" t="s">
        <v>583</v>
      </c>
    </row>
    <row r="552" spans="2:65" s="1" customFormat="1" ht="11.25">
      <c r="B552" s="33"/>
      <c r="D552" s="141" t="s">
        <v>159</v>
      </c>
      <c r="F552" s="142" t="s">
        <v>584</v>
      </c>
      <c r="I552" s="143"/>
      <c r="L552" s="33"/>
      <c r="M552" s="144"/>
      <c r="T552" s="54"/>
      <c r="AT552" s="18" t="s">
        <v>159</v>
      </c>
      <c r="AU552" s="18" t="s">
        <v>78</v>
      </c>
    </row>
    <row r="553" spans="2:65" s="12" customFormat="1" ht="11.25">
      <c r="B553" s="145"/>
      <c r="D553" s="146" t="s">
        <v>161</v>
      </c>
      <c r="E553" s="147" t="s">
        <v>19</v>
      </c>
      <c r="F553" s="148" t="s">
        <v>585</v>
      </c>
      <c r="H553" s="147" t="s">
        <v>19</v>
      </c>
      <c r="I553" s="149"/>
      <c r="L553" s="145"/>
      <c r="M553" s="150"/>
      <c r="T553" s="151"/>
      <c r="AT553" s="147" t="s">
        <v>161</v>
      </c>
      <c r="AU553" s="147" t="s">
        <v>78</v>
      </c>
      <c r="AV553" s="12" t="s">
        <v>74</v>
      </c>
      <c r="AW553" s="12" t="s">
        <v>31</v>
      </c>
      <c r="AX553" s="12" t="s">
        <v>69</v>
      </c>
      <c r="AY553" s="147" t="s">
        <v>151</v>
      </c>
    </row>
    <row r="554" spans="2:65" s="13" customFormat="1" ht="11.25">
      <c r="B554" s="152"/>
      <c r="D554" s="146" t="s">
        <v>161</v>
      </c>
      <c r="E554" s="153" t="s">
        <v>19</v>
      </c>
      <c r="F554" s="154" t="s">
        <v>586</v>
      </c>
      <c r="H554" s="155">
        <v>36.612000000000002</v>
      </c>
      <c r="I554" s="156"/>
      <c r="L554" s="152"/>
      <c r="M554" s="157"/>
      <c r="T554" s="158"/>
      <c r="AT554" s="153" t="s">
        <v>161</v>
      </c>
      <c r="AU554" s="153" t="s">
        <v>78</v>
      </c>
      <c r="AV554" s="13" t="s">
        <v>78</v>
      </c>
      <c r="AW554" s="13" t="s">
        <v>31</v>
      </c>
      <c r="AX554" s="13" t="s">
        <v>69</v>
      </c>
      <c r="AY554" s="153" t="s">
        <v>151</v>
      </c>
    </row>
    <row r="555" spans="2:65" s="14" customFormat="1" ht="11.25">
      <c r="B555" s="159"/>
      <c r="D555" s="146" t="s">
        <v>161</v>
      </c>
      <c r="E555" s="160" t="s">
        <v>19</v>
      </c>
      <c r="F555" s="161" t="s">
        <v>165</v>
      </c>
      <c r="H555" s="162">
        <v>36.612000000000002</v>
      </c>
      <c r="I555" s="163"/>
      <c r="L555" s="159"/>
      <c r="M555" s="164"/>
      <c r="T555" s="165"/>
      <c r="AT555" s="160" t="s">
        <v>161</v>
      </c>
      <c r="AU555" s="160" t="s">
        <v>78</v>
      </c>
      <c r="AV555" s="14" t="s">
        <v>84</v>
      </c>
      <c r="AW555" s="14" t="s">
        <v>31</v>
      </c>
      <c r="AX555" s="14" t="s">
        <v>74</v>
      </c>
      <c r="AY555" s="160" t="s">
        <v>151</v>
      </c>
    </row>
    <row r="556" spans="2:65" s="11" customFormat="1" ht="22.9" customHeight="1">
      <c r="B556" s="116"/>
      <c r="D556" s="117" t="s">
        <v>68</v>
      </c>
      <c r="E556" s="126" t="s">
        <v>96</v>
      </c>
      <c r="F556" s="126" t="s">
        <v>587</v>
      </c>
      <c r="I556" s="119"/>
      <c r="J556" s="127">
        <f>BK556</f>
        <v>0</v>
      </c>
      <c r="L556" s="116"/>
      <c r="M556" s="121"/>
      <c r="P556" s="122">
        <f>SUM(P557:P580)</f>
        <v>0</v>
      </c>
      <c r="R556" s="122">
        <f>SUM(R557:R580)</f>
        <v>1.2488310000000002</v>
      </c>
      <c r="T556" s="123">
        <f>SUM(T557:T580)</f>
        <v>0</v>
      </c>
      <c r="AR556" s="117" t="s">
        <v>74</v>
      </c>
      <c r="AT556" s="124" t="s">
        <v>68</v>
      </c>
      <c r="AU556" s="124" t="s">
        <v>74</v>
      </c>
      <c r="AY556" s="117" t="s">
        <v>151</v>
      </c>
      <c r="BK556" s="125">
        <f>SUM(BK557:BK580)</f>
        <v>0</v>
      </c>
    </row>
    <row r="557" spans="2:65" s="1" customFormat="1" ht="33" customHeight="1">
      <c r="B557" s="33"/>
      <c r="C557" s="128" t="s">
        <v>588</v>
      </c>
      <c r="D557" s="128" t="s">
        <v>153</v>
      </c>
      <c r="E557" s="129" t="s">
        <v>589</v>
      </c>
      <c r="F557" s="130" t="s">
        <v>590</v>
      </c>
      <c r="G557" s="131" t="s">
        <v>562</v>
      </c>
      <c r="H557" s="132">
        <v>9</v>
      </c>
      <c r="I557" s="133"/>
      <c r="J557" s="134">
        <f>ROUND(I557*H557,2)</f>
        <v>0</v>
      </c>
      <c r="K557" s="130" t="s">
        <v>157</v>
      </c>
      <c r="L557" s="33"/>
      <c r="M557" s="135" t="s">
        <v>19</v>
      </c>
      <c r="N557" s="136" t="s">
        <v>40</v>
      </c>
      <c r="P557" s="137">
        <f>O557*H557</f>
        <v>0</v>
      </c>
      <c r="Q557" s="137">
        <v>7.4599999999999996E-3</v>
      </c>
      <c r="R557" s="137">
        <f>Q557*H557</f>
        <v>6.7139999999999991E-2</v>
      </c>
      <c r="S557" s="137">
        <v>0</v>
      </c>
      <c r="T557" s="138">
        <f>S557*H557</f>
        <v>0</v>
      </c>
      <c r="AR557" s="139" t="s">
        <v>84</v>
      </c>
      <c r="AT557" s="139" t="s">
        <v>153</v>
      </c>
      <c r="AU557" s="139" t="s">
        <v>78</v>
      </c>
      <c r="AY557" s="18" t="s">
        <v>151</v>
      </c>
      <c r="BE557" s="140">
        <f>IF(N557="základní",J557,0)</f>
        <v>0</v>
      </c>
      <c r="BF557" s="140">
        <f>IF(N557="snížená",J557,0)</f>
        <v>0</v>
      </c>
      <c r="BG557" s="140">
        <f>IF(N557="zákl. přenesená",J557,0)</f>
        <v>0</v>
      </c>
      <c r="BH557" s="140">
        <f>IF(N557="sníž. přenesená",J557,0)</f>
        <v>0</v>
      </c>
      <c r="BI557" s="140">
        <f>IF(N557="nulová",J557,0)</f>
        <v>0</v>
      </c>
      <c r="BJ557" s="18" t="s">
        <v>74</v>
      </c>
      <c r="BK557" s="140">
        <f>ROUND(I557*H557,2)</f>
        <v>0</v>
      </c>
      <c r="BL557" s="18" t="s">
        <v>84</v>
      </c>
      <c r="BM557" s="139" t="s">
        <v>591</v>
      </c>
    </row>
    <row r="558" spans="2:65" s="1" customFormat="1" ht="11.25">
      <c r="B558" s="33"/>
      <c r="D558" s="141" t="s">
        <v>159</v>
      </c>
      <c r="F558" s="142" t="s">
        <v>592</v>
      </c>
      <c r="I558" s="143"/>
      <c r="L558" s="33"/>
      <c r="M558" s="144"/>
      <c r="T558" s="54"/>
      <c r="AT558" s="18" t="s">
        <v>159</v>
      </c>
      <c r="AU558" s="18" t="s">
        <v>78</v>
      </c>
    </row>
    <row r="559" spans="2:65" s="12" customFormat="1" ht="11.25">
      <c r="B559" s="145"/>
      <c r="D559" s="146" t="s">
        <v>161</v>
      </c>
      <c r="E559" s="147" t="s">
        <v>19</v>
      </c>
      <c r="F559" s="148" t="s">
        <v>162</v>
      </c>
      <c r="H559" s="147" t="s">
        <v>19</v>
      </c>
      <c r="I559" s="149"/>
      <c r="L559" s="145"/>
      <c r="M559" s="150"/>
      <c r="T559" s="151"/>
      <c r="AT559" s="147" t="s">
        <v>161</v>
      </c>
      <c r="AU559" s="147" t="s">
        <v>78</v>
      </c>
      <c r="AV559" s="12" t="s">
        <v>74</v>
      </c>
      <c r="AW559" s="12" t="s">
        <v>31</v>
      </c>
      <c r="AX559" s="12" t="s">
        <v>69</v>
      </c>
      <c r="AY559" s="147" t="s">
        <v>151</v>
      </c>
    </row>
    <row r="560" spans="2:65" s="12" customFormat="1" ht="11.25">
      <c r="B560" s="145"/>
      <c r="D560" s="146" t="s">
        <v>161</v>
      </c>
      <c r="E560" s="147" t="s">
        <v>19</v>
      </c>
      <c r="F560" s="148" t="s">
        <v>593</v>
      </c>
      <c r="H560" s="147" t="s">
        <v>19</v>
      </c>
      <c r="I560" s="149"/>
      <c r="L560" s="145"/>
      <c r="M560" s="150"/>
      <c r="T560" s="151"/>
      <c r="AT560" s="147" t="s">
        <v>161</v>
      </c>
      <c r="AU560" s="147" t="s">
        <v>78</v>
      </c>
      <c r="AV560" s="12" t="s">
        <v>74</v>
      </c>
      <c r="AW560" s="12" t="s">
        <v>31</v>
      </c>
      <c r="AX560" s="12" t="s">
        <v>69</v>
      </c>
      <c r="AY560" s="147" t="s">
        <v>151</v>
      </c>
    </row>
    <row r="561" spans="2:65" s="13" customFormat="1" ht="11.25">
      <c r="B561" s="152"/>
      <c r="D561" s="146" t="s">
        <v>161</v>
      </c>
      <c r="E561" s="153" t="s">
        <v>19</v>
      </c>
      <c r="F561" s="154" t="s">
        <v>594</v>
      </c>
      <c r="H561" s="155">
        <v>9</v>
      </c>
      <c r="I561" s="156"/>
      <c r="L561" s="152"/>
      <c r="M561" s="157"/>
      <c r="T561" s="158"/>
      <c r="AT561" s="153" t="s">
        <v>161</v>
      </c>
      <c r="AU561" s="153" t="s">
        <v>78</v>
      </c>
      <c r="AV561" s="13" t="s">
        <v>78</v>
      </c>
      <c r="AW561" s="13" t="s">
        <v>31</v>
      </c>
      <c r="AX561" s="13" t="s">
        <v>69</v>
      </c>
      <c r="AY561" s="153" t="s">
        <v>151</v>
      </c>
    </row>
    <row r="562" spans="2:65" s="14" customFormat="1" ht="11.25">
      <c r="B562" s="159"/>
      <c r="D562" s="146" t="s">
        <v>161</v>
      </c>
      <c r="E562" s="160" t="s">
        <v>19</v>
      </c>
      <c r="F562" s="161" t="s">
        <v>165</v>
      </c>
      <c r="H562" s="162">
        <v>9</v>
      </c>
      <c r="I562" s="163"/>
      <c r="L562" s="159"/>
      <c r="M562" s="164"/>
      <c r="T562" s="165"/>
      <c r="AT562" s="160" t="s">
        <v>161</v>
      </c>
      <c r="AU562" s="160" t="s">
        <v>78</v>
      </c>
      <c r="AV562" s="14" t="s">
        <v>84</v>
      </c>
      <c r="AW562" s="14" t="s">
        <v>31</v>
      </c>
      <c r="AX562" s="14" t="s">
        <v>74</v>
      </c>
      <c r="AY562" s="160" t="s">
        <v>151</v>
      </c>
    </row>
    <row r="563" spans="2:65" s="1" customFormat="1" ht="24.2" customHeight="1">
      <c r="B563" s="33"/>
      <c r="C563" s="128" t="s">
        <v>595</v>
      </c>
      <c r="D563" s="128" t="s">
        <v>153</v>
      </c>
      <c r="E563" s="129" t="s">
        <v>596</v>
      </c>
      <c r="F563" s="130" t="s">
        <v>597</v>
      </c>
      <c r="G563" s="131" t="s">
        <v>562</v>
      </c>
      <c r="H563" s="132">
        <v>9</v>
      </c>
      <c r="I563" s="133"/>
      <c r="J563" s="134">
        <f>ROUND(I563*H563,2)</f>
        <v>0</v>
      </c>
      <c r="K563" s="130" t="s">
        <v>157</v>
      </c>
      <c r="L563" s="33"/>
      <c r="M563" s="135" t="s">
        <v>19</v>
      </c>
      <c r="N563" s="136" t="s">
        <v>40</v>
      </c>
      <c r="P563" s="137">
        <f>O563*H563</f>
        <v>0</v>
      </c>
      <c r="Q563" s="137">
        <v>4.2199999999999998E-3</v>
      </c>
      <c r="R563" s="137">
        <f>Q563*H563</f>
        <v>3.798E-2</v>
      </c>
      <c r="S563" s="137">
        <v>0</v>
      </c>
      <c r="T563" s="138">
        <f>S563*H563</f>
        <v>0</v>
      </c>
      <c r="AR563" s="139" t="s">
        <v>84</v>
      </c>
      <c r="AT563" s="139" t="s">
        <v>153</v>
      </c>
      <c r="AU563" s="139" t="s">
        <v>78</v>
      </c>
      <c r="AY563" s="18" t="s">
        <v>151</v>
      </c>
      <c r="BE563" s="140">
        <f>IF(N563="základní",J563,0)</f>
        <v>0</v>
      </c>
      <c r="BF563" s="140">
        <f>IF(N563="snížená",J563,0)</f>
        <v>0</v>
      </c>
      <c r="BG563" s="140">
        <f>IF(N563="zákl. přenesená",J563,0)</f>
        <v>0</v>
      </c>
      <c r="BH563" s="140">
        <f>IF(N563="sníž. přenesená",J563,0)</f>
        <v>0</v>
      </c>
      <c r="BI563" s="140">
        <f>IF(N563="nulová",J563,0)</f>
        <v>0</v>
      </c>
      <c r="BJ563" s="18" t="s">
        <v>74</v>
      </c>
      <c r="BK563" s="140">
        <f>ROUND(I563*H563,2)</f>
        <v>0</v>
      </c>
      <c r="BL563" s="18" t="s">
        <v>84</v>
      </c>
      <c r="BM563" s="139" t="s">
        <v>598</v>
      </c>
    </row>
    <row r="564" spans="2:65" s="1" customFormat="1" ht="11.25">
      <c r="B564" s="33"/>
      <c r="D564" s="141" t="s">
        <v>159</v>
      </c>
      <c r="F564" s="142" t="s">
        <v>599</v>
      </c>
      <c r="I564" s="143"/>
      <c r="L564" s="33"/>
      <c r="M564" s="144"/>
      <c r="T564" s="54"/>
      <c r="AT564" s="18" t="s">
        <v>159</v>
      </c>
      <c r="AU564" s="18" t="s">
        <v>78</v>
      </c>
    </row>
    <row r="565" spans="2:65" s="12" customFormat="1" ht="11.25">
      <c r="B565" s="145"/>
      <c r="D565" s="146" t="s">
        <v>161</v>
      </c>
      <c r="E565" s="147" t="s">
        <v>19</v>
      </c>
      <c r="F565" s="148" t="s">
        <v>600</v>
      </c>
      <c r="H565" s="147" t="s">
        <v>19</v>
      </c>
      <c r="I565" s="149"/>
      <c r="L565" s="145"/>
      <c r="M565" s="150"/>
      <c r="T565" s="151"/>
      <c r="AT565" s="147" t="s">
        <v>161</v>
      </c>
      <c r="AU565" s="147" t="s">
        <v>78</v>
      </c>
      <c r="AV565" s="12" t="s">
        <v>74</v>
      </c>
      <c r="AW565" s="12" t="s">
        <v>31</v>
      </c>
      <c r="AX565" s="12" t="s">
        <v>69</v>
      </c>
      <c r="AY565" s="147" t="s">
        <v>151</v>
      </c>
    </row>
    <row r="566" spans="2:65" s="13" customFormat="1" ht="11.25">
      <c r="B566" s="152"/>
      <c r="D566" s="146" t="s">
        <v>161</v>
      </c>
      <c r="E566" s="153" t="s">
        <v>19</v>
      </c>
      <c r="F566" s="154" t="s">
        <v>601</v>
      </c>
      <c r="H566" s="155">
        <v>9</v>
      </c>
      <c r="I566" s="156"/>
      <c r="L566" s="152"/>
      <c r="M566" s="157"/>
      <c r="T566" s="158"/>
      <c r="AT566" s="153" t="s">
        <v>161</v>
      </c>
      <c r="AU566" s="153" t="s">
        <v>78</v>
      </c>
      <c r="AV566" s="13" t="s">
        <v>78</v>
      </c>
      <c r="AW566" s="13" t="s">
        <v>31</v>
      </c>
      <c r="AX566" s="13" t="s">
        <v>69</v>
      </c>
      <c r="AY566" s="153" t="s">
        <v>151</v>
      </c>
    </row>
    <row r="567" spans="2:65" s="14" customFormat="1" ht="11.25">
      <c r="B567" s="159"/>
      <c r="D567" s="146" t="s">
        <v>161</v>
      </c>
      <c r="E567" s="160" t="s">
        <v>19</v>
      </c>
      <c r="F567" s="161" t="s">
        <v>165</v>
      </c>
      <c r="H567" s="162">
        <v>9</v>
      </c>
      <c r="I567" s="163"/>
      <c r="L567" s="159"/>
      <c r="M567" s="164"/>
      <c r="T567" s="165"/>
      <c r="AT567" s="160" t="s">
        <v>161</v>
      </c>
      <c r="AU567" s="160" t="s">
        <v>78</v>
      </c>
      <c r="AV567" s="14" t="s">
        <v>84</v>
      </c>
      <c r="AW567" s="14" t="s">
        <v>31</v>
      </c>
      <c r="AX567" s="14" t="s">
        <v>74</v>
      </c>
      <c r="AY567" s="160" t="s">
        <v>151</v>
      </c>
    </row>
    <row r="568" spans="2:65" s="1" customFormat="1" ht="24.2" customHeight="1">
      <c r="B568" s="33"/>
      <c r="C568" s="128" t="s">
        <v>602</v>
      </c>
      <c r="D568" s="128" t="s">
        <v>153</v>
      </c>
      <c r="E568" s="129" t="s">
        <v>603</v>
      </c>
      <c r="F568" s="130" t="s">
        <v>604</v>
      </c>
      <c r="G568" s="131" t="s">
        <v>562</v>
      </c>
      <c r="H568" s="132">
        <v>82.7</v>
      </c>
      <c r="I568" s="133"/>
      <c r="J568" s="134">
        <f>ROUND(I568*H568,2)</f>
        <v>0</v>
      </c>
      <c r="K568" s="130" t="s">
        <v>157</v>
      </c>
      <c r="L568" s="33"/>
      <c r="M568" s="135" t="s">
        <v>19</v>
      </c>
      <c r="N568" s="136" t="s">
        <v>40</v>
      </c>
      <c r="P568" s="137">
        <f>O568*H568</f>
        <v>0</v>
      </c>
      <c r="Q568" s="137">
        <v>1.323E-2</v>
      </c>
      <c r="R568" s="137">
        <f>Q568*H568</f>
        <v>1.0941210000000001</v>
      </c>
      <c r="S568" s="137">
        <v>0</v>
      </c>
      <c r="T568" s="138">
        <f>S568*H568</f>
        <v>0</v>
      </c>
      <c r="AR568" s="139" t="s">
        <v>84</v>
      </c>
      <c r="AT568" s="139" t="s">
        <v>153</v>
      </c>
      <c r="AU568" s="139" t="s">
        <v>78</v>
      </c>
      <c r="AY568" s="18" t="s">
        <v>151</v>
      </c>
      <c r="BE568" s="140">
        <f>IF(N568="základní",J568,0)</f>
        <v>0</v>
      </c>
      <c r="BF568" s="140">
        <f>IF(N568="snížená",J568,0)</f>
        <v>0</v>
      </c>
      <c r="BG568" s="140">
        <f>IF(N568="zákl. přenesená",J568,0)</f>
        <v>0</v>
      </c>
      <c r="BH568" s="140">
        <f>IF(N568="sníž. přenesená",J568,0)</f>
        <v>0</v>
      </c>
      <c r="BI568" s="140">
        <f>IF(N568="nulová",J568,0)</f>
        <v>0</v>
      </c>
      <c r="BJ568" s="18" t="s">
        <v>74</v>
      </c>
      <c r="BK568" s="140">
        <f>ROUND(I568*H568,2)</f>
        <v>0</v>
      </c>
      <c r="BL568" s="18" t="s">
        <v>84</v>
      </c>
      <c r="BM568" s="139" t="s">
        <v>605</v>
      </c>
    </row>
    <row r="569" spans="2:65" s="1" customFormat="1" ht="11.25">
      <c r="B569" s="33"/>
      <c r="D569" s="141" t="s">
        <v>159</v>
      </c>
      <c r="F569" s="142" t="s">
        <v>606</v>
      </c>
      <c r="I569" s="143"/>
      <c r="L569" s="33"/>
      <c r="M569" s="144"/>
      <c r="T569" s="54"/>
      <c r="AT569" s="18" t="s">
        <v>159</v>
      </c>
      <c r="AU569" s="18" t="s">
        <v>78</v>
      </c>
    </row>
    <row r="570" spans="2:65" s="12" customFormat="1" ht="11.25">
      <c r="B570" s="145"/>
      <c r="D570" s="146" t="s">
        <v>161</v>
      </c>
      <c r="E570" s="147" t="s">
        <v>19</v>
      </c>
      <c r="F570" s="148" t="s">
        <v>607</v>
      </c>
      <c r="H570" s="147" t="s">
        <v>19</v>
      </c>
      <c r="I570" s="149"/>
      <c r="L570" s="145"/>
      <c r="M570" s="150"/>
      <c r="T570" s="151"/>
      <c r="AT570" s="147" t="s">
        <v>161</v>
      </c>
      <c r="AU570" s="147" t="s">
        <v>78</v>
      </c>
      <c r="AV570" s="12" t="s">
        <v>74</v>
      </c>
      <c r="AW570" s="12" t="s">
        <v>31</v>
      </c>
      <c r="AX570" s="12" t="s">
        <v>69</v>
      </c>
      <c r="AY570" s="147" t="s">
        <v>151</v>
      </c>
    </row>
    <row r="571" spans="2:65" s="13" customFormat="1" ht="11.25">
      <c r="B571" s="152"/>
      <c r="D571" s="146" t="s">
        <v>161</v>
      </c>
      <c r="E571" s="153" t="s">
        <v>19</v>
      </c>
      <c r="F571" s="154" t="s">
        <v>608</v>
      </c>
      <c r="H571" s="155">
        <v>26.2</v>
      </c>
      <c r="I571" s="156"/>
      <c r="L571" s="152"/>
      <c r="M571" s="157"/>
      <c r="T571" s="158"/>
      <c r="AT571" s="153" t="s">
        <v>161</v>
      </c>
      <c r="AU571" s="153" t="s">
        <v>78</v>
      </c>
      <c r="AV571" s="13" t="s">
        <v>78</v>
      </c>
      <c r="AW571" s="13" t="s">
        <v>31</v>
      </c>
      <c r="AX571" s="13" t="s">
        <v>69</v>
      </c>
      <c r="AY571" s="153" t="s">
        <v>151</v>
      </c>
    </row>
    <row r="572" spans="2:65" s="12" customFormat="1" ht="11.25">
      <c r="B572" s="145"/>
      <c r="D572" s="146" t="s">
        <v>161</v>
      </c>
      <c r="E572" s="147" t="s">
        <v>19</v>
      </c>
      <c r="F572" s="148" t="s">
        <v>609</v>
      </c>
      <c r="H572" s="147" t="s">
        <v>19</v>
      </c>
      <c r="I572" s="149"/>
      <c r="L572" s="145"/>
      <c r="M572" s="150"/>
      <c r="T572" s="151"/>
      <c r="AT572" s="147" t="s">
        <v>161</v>
      </c>
      <c r="AU572" s="147" t="s">
        <v>78</v>
      </c>
      <c r="AV572" s="12" t="s">
        <v>74</v>
      </c>
      <c r="AW572" s="12" t="s">
        <v>31</v>
      </c>
      <c r="AX572" s="12" t="s">
        <v>69</v>
      </c>
      <c r="AY572" s="147" t="s">
        <v>151</v>
      </c>
    </row>
    <row r="573" spans="2:65" s="13" customFormat="1" ht="11.25">
      <c r="B573" s="152"/>
      <c r="D573" s="146" t="s">
        <v>161</v>
      </c>
      <c r="E573" s="153" t="s">
        <v>19</v>
      </c>
      <c r="F573" s="154" t="s">
        <v>610</v>
      </c>
      <c r="H573" s="155">
        <v>48.5</v>
      </c>
      <c r="I573" s="156"/>
      <c r="L573" s="152"/>
      <c r="M573" s="157"/>
      <c r="T573" s="158"/>
      <c r="AT573" s="153" t="s">
        <v>161</v>
      </c>
      <c r="AU573" s="153" t="s">
        <v>78</v>
      </c>
      <c r="AV573" s="13" t="s">
        <v>78</v>
      </c>
      <c r="AW573" s="13" t="s">
        <v>31</v>
      </c>
      <c r="AX573" s="13" t="s">
        <v>69</v>
      </c>
      <c r="AY573" s="153" t="s">
        <v>151</v>
      </c>
    </row>
    <row r="574" spans="2:65" s="12" customFormat="1" ht="11.25">
      <c r="B574" s="145"/>
      <c r="D574" s="146" t="s">
        <v>161</v>
      </c>
      <c r="E574" s="147" t="s">
        <v>19</v>
      </c>
      <c r="F574" s="148" t="s">
        <v>611</v>
      </c>
      <c r="H574" s="147" t="s">
        <v>19</v>
      </c>
      <c r="I574" s="149"/>
      <c r="L574" s="145"/>
      <c r="M574" s="150"/>
      <c r="T574" s="151"/>
      <c r="AT574" s="147" t="s">
        <v>161</v>
      </c>
      <c r="AU574" s="147" t="s">
        <v>78</v>
      </c>
      <c r="AV574" s="12" t="s">
        <v>74</v>
      </c>
      <c r="AW574" s="12" t="s">
        <v>31</v>
      </c>
      <c r="AX574" s="12" t="s">
        <v>69</v>
      </c>
      <c r="AY574" s="147" t="s">
        <v>151</v>
      </c>
    </row>
    <row r="575" spans="2:65" s="13" customFormat="1" ht="11.25">
      <c r="B575" s="152"/>
      <c r="D575" s="146" t="s">
        <v>161</v>
      </c>
      <c r="E575" s="153" t="s">
        <v>19</v>
      </c>
      <c r="F575" s="154" t="s">
        <v>96</v>
      </c>
      <c r="H575" s="155">
        <v>8</v>
      </c>
      <c r="I575" s="156"/>
      <c r="L575" s="152"/>
      <c r="M575" s="157"/>
      <c r="T575" s="158"/>
      <c r="AT575" s="153" t="s">
        <v>161</v>
      </c>
      <c r="AU575" s="153" t="s">
        <v>78</v>
      </c>
      <c r="AV575" s="13" t="s">
        <v>78</v>
      </c>
      <c r="AW575" s="13" t="s">
        <v>31</v>
      </c>
      <c r="AX575" s="13" t="s">
        <v>69</v>
      </c>
      <c r="AY575" s="153" t="s">
        <v>151</v>
      </c>
    </row>
    <row r="576" spans="2:65" s="14" customFormat="1" ht="11.25">
      <c r="B576" s="159"/>
      <c r="D576" s="146" t="s">
        <v>161</v>
      </c>
      <c r="E576" s="160" t="s">
        <v>19</v>
      </c>
      <c r="F576" s="161" t="s">
        <v>165</v>
      </c>
      <c r="H576" s="162">
        <v>82.7</v>
      </c>
      <c r="I576" s="163"/>
      <c r="L576" s="159"/>
      <c r="M576" s="164"/>
      <c r="T576" s="165"/>
      <c r="AT576" s="160" t="s">
        <v>161</v>
      </c>
      <c r="AU576" s="160" t="s">
        <v>78</v>
      </c>
      <c r="AV576" s="14" t="s">
        <v>84</v>
      </c>
      <c r="AW576" s="14" t="s">
        <v>31</v>
      </c>
      <c r="AX576" s="14" t="s">
        <v>74</v>
      </c>
      <c r="AY576" s="160" t="s">
        <v>151</v>
      </c>
    </row>
    <row r="577" spans="2:65" s="1" customFormat="1" ht="24.2" customHeight="1">
      <c r="B577" s="33"/>
      <c r="C577" s="128" t="s">
        <v>612</v>
      </c>
      <c r="D577" s="128" t="s">
        <v>153</v>
      </c>
      <c r="E577" s="129" t="s">
        <v>613</v>
      </c>
      <c r="F577" s="130" t="s">
        <v>614</v>
      </c>
      <c r="G577" s="131" t="s">
        <v>615</v>
      </c>
      <c r="H577" s="132">
        <v>12</v>
      </c>
      <c r="I577" s="133"/>
      <c r="J577" s="134">
        <f>ROUND(I577*H577,2)</f>
        <v>0</v>
      </c>
      <c r="K577" s="130" t="s">
        <v>157</v>
      </c>
      <c r="L577" s="33"/>
      <c r="M577" s="135" t="s">
        <v>19</v>
      </c>
      <c r="N577" s="136" t="s">
        <v>40</v>
      </c>
      <c r="P577" s="137">
        <f>O577*H577</f>
        <v>0</v>
      </c>
      <c r="Q577" s="137">
        <v>2.0000000000000002E-5</v>
      </c>
      <c r="R577" s="137">
        <f>Q577*H577</f>
        <v>2.4000000000000003E-4</v>
      </c>
      <c r="S577" s="137">
        <v>0</v>
      </c>
      <c r="T577" s="138">
        <f>S577*H577</f>
        <v>0</v>
      </c>
      <c r="AR577" s="139" t="s">
        <v>84</v>
      </c>
      <c r="AT577" s="139" t="s">
        <v>153</v>
      </c>
      <c r="AU577" s="139" t="s">
        <v>78</v>
      </c>
      <c r="AY577" s="18" t="s">
        <v>151</v>
      </c>
      <c r="BE577" s="140">
        <f>IF(N577="základní",J577,0)</f>
        <v>0</v>
      </c>
      <c r="BF577" s="140">
        <f>IF(N577="snížená",J577,0)</f>
        <v>0</v>
      </c>
      <c r="BG577" s="140">
        <f>IF(N577="zákl. přenesená",J577,0)</f>
        <v>0</v>
      </c>
      <c r="BH577" s="140">
        <f>IF(N577="sníž. přenesená",J577,0)</f>
        <v>0</v>
      </c>
      <c r="BI577" s="140">
        <f>IF(N577="nulová",J577,0)</f>
        <v>0</v>
      </c>
      <c r="BJ577" s="18" t="s">
        <v>74</v>
      </c>
      <c r="BK577" s="140">
        <f>ROUND(I577*H577,2)</f>
        <v>0</v>
      </c>
      <c r="BL577" s="18" t="s">
        <v>84</v>
      </c>
      <c r="BM577" s="139" t="s">
        <v>616</v>
      </c>
    </row>
    <row r="578" spans="2:65" s="1" customFormat="1" ht="11.25">
      <c r="B578" s="33"/>
      <c r="D578" s="141" t="s">
        <v>159</v>
      </c>
      <c r="F578" s="142" t="s">
        <v>617</v>
      </c>
      <c r="I578" s="143"/>
      <c r="L578" s="33"/>
      <c r="M578" s="144"/>
      <c r="T578" s="54"/>
      <c r="AT578" s="18" t="s">
        <v>159</v>
      </c>
      <c r="AU578" s="18" t="s">
        <v>78</v>
      </c>
    </row>
    <row r="579" spans="2:65" s="1" customFormat="1" ht="16.5" customHeight="1">
      <c r="B579" s="33"/>
      <c r="C579" s="166" t="s">
        <v>618</v>
      </c>
      <c r="D579" s="166" t="s">
        <v>221</v>
      </c>
      <c r="E579" s="167" t="s">
        <v>619</v>
      </c>
      <c r="F579" s="168" t="s">
        <v>620</v>
      </c>
      <c r="G579" s="169" t="s">
        <v>615</v>
      </c>
      <c r="H579" s="170">
        <v>3</v>
      </c>
      <c r="I579" s="171"/>
      <c r="J579" s="172">
        <f>ROUND(I579*H579,2)</f>
        <v>0</v>
      </c>
      <c r="K579" s="168" t="s">
        <v>157</v>
      </c>
      <c r="L579" s="173"/>
      <c r="M579" s="174" t="s">
        <v>19</v>
      </c>
      <c r="N579" s="175" t="s">
        <v>40</v>
      </c>
      <c r="P579" s="137">
        <f>O579*H579</f>
        <v>0</v>
      </c>
      <c r="Q579" s="137">
        <v>3.6700000000000001E-3</v>
      </c>
      <c r="R579" s="137">
        <f>Q579*H579</f>
        <v>1.1010000000000001E-2</v>
      </c>
      <c r="S579" s="137">
        <v>0</v>
      </c>
      <c r="T579" s="138">
        <f>S579*H579</f>
        <v>0</v>
      </c>
      <c r="AR579" s="139" t="s">
        <v>96</v>
      </c>
      <c r="AT579" s="139" t="s">
        <v>221</v>
      </c>
      <c r="AU579" s="139" t="s">
        <v>78</v>
      </c>
      <c r="AY579" s="18" t="s">
        <v>151</v>
      </c>
      <c r="BE579" s="140">
        <f>IF(N579="základní",J579,0)</f>
        <v>0</v>
      </c>
      <c r="BF579" s="140">
        <f>IF(N579="snížená",J579,0)</f>
        <v>0</v>
      </c>
      <c r="BG579" s="140">
        <f>IF(N579="zákl. přenesená",J579,0)</f>
        <v>0</v>
      </c>
      <c r="BH579" s="140">
        <f>IF(N579="sníž. přenesená",J579,0)</f>
        <v>0</v>
      </c>
      <c r="BI579" s="140">
        <f>IF(N579="nulová",J579,0)</f>
        <v>0</v>
      </c>
      <c r="BJ579" s="18" t="s">
        <v>74</v>
      </c>
      <c r="BK579" s="140">
        <f>ROUND(I579*H579,2)</f>
        <v>0</v>
      </c>
      <c r="BL579" s="18" t="s">
        <v>84</v>
      </c>
      <c r="BM579" s="139" t="s">
        <v>621</v>
      </c>
    </row>
    <row r="580" spans="2:65" s="1" customFormat="1" ht="16.5" customHeight="1">
      <c r="B580" s="33"/>
      <c r="C580" s="166" t="s">
        <v>622</v>
      </c>
      <c r="D580" s="166" t="s">
        <v>221</v>
      </c>
      <c r="E580" s="167" t="s">
        <v>623</v>
      </c>
      <c r="F580" s="168" t="s">
        <v>624</v>
      </c>
      <c r="G580" s="169" t="s">
        <v>615</v>
      </c>
      <c r="H580" s="170">
        <v>9</v>
      </c>
      <c r="I580" s="171"/>
      <c r="J580" s="172">
        <f>ROUND(I580*H580,2)</f>
        <v>0</v>
      </c>
      <c r="K580" s="168" t="s">
        <v>157</v>
      </c>
      <c r="L580" s="173"/>
      <c r="M580" s="174" t="s">
        <v>19</v>
      </c>
      <c r="N580" s="175" t="s">
        <v>40</v>
      </c>
      <c r="P580" s="137">
        <f>O580*H580</f>
        <v>0</v>
      </c>
      <c r="Q580" s="137">
        <v>4.2599999999999999E-3</v>
      </c>
      <c r="R580" s="137">
        <f>Q580*H580</f>
        <v>3.8339999999999999E-2</v>
      </c>
      <c r="S580" s="137">
        <v>0</v>
      </c>
      <c r="T580" s="138">
        <f>S580*H580</f>
        <v>0</v>
      </c>
      <c r="AR580" s="139" t="s">
        <v>96</v>
      </c>
      <c r="AT580" s="139" t="s">
        <v>221</v>
      </c>
      <c r="AU580" s="139" t="s">
        <v>78</v>
      </c>
      <c r="AY580" s="18" t="s">
        <v>151</v>
      </c>
      <c r="BE580" s="140">
        <f>IF(N580="základní",J580,0)</f>
        <v>0</v>
      </c>
      <c r="BF580" s="140">
        <f>IF(N580="snížená",J580,0)</f>
        <v>0</v>
      </c>
      <c r="BG580" s="140">
        <f>IF(N580="zákl. přenesená",J580,0)</f>
        <v>0</v>
      </c>
      <c r="BH580" s="140">
        <f>IF(N580="sníž. přenesená",J580,0)</f>
        <v>0</v>
      </c>
      <c r="BI580" s="140">
        <f>IF(N580="nulová",J580,0)</f>
        <v>0</v>
      </c>
      <c r="BJ580" s="18" t="s">
        <v>74</v>
      </c>
      <c r="BK580" s="140">
        <f>ROUND(I580*H580,2)</f>
        <v>0</v>
      </c>
      <c r="BL580" s="18" t="s">
        <v>84</v>
      </c>
      <c r="BM580" s="139" t="s">
        <v>625</v>
      </c>
    </row>
    <row r="581" spans="2:65" s="11" customFormat="1" ht="22.9" customHeight="1">
      <c r="B581" s="116"/>
      <c r="D581" s="117" t="s">
        <v>68</v>
      </c>
      <c r="E581" s="126" t="s">
        <v>99</v>
      </c>
      <c r="F581" s="126" t="s">
        <v>626</v>
      </c>
      <c r="I581" s="119"/>
      <c r="J581" s="127">
        <f>BK581</f>
        <v>0</v>
      </c>
      <c r="L581" s="116"/>
      <c r="M581" s="121"/>
      <c r="P581" s="122">
        <f>SUM(P582:P665)</f>
        <v>0</v>
      </c>
      <c r="R581" s="122">
        <f>SUM(R582:R665)</f>
        <v>17.001366480000005</v>
      </c>
      <c r="T581" s="123">
        <f>SUM(T582:T665)</f>
        <v>1.5406</v>
      </c>
      <c r="AR581" s="117" t="s">
        <v>74</v>
      </c>
      <c r="AT581" s="124" t="s">
        <v>68</v>
      </c>
      <c r="AU581" s="124" t="s">
        <v>74</v>
      </c>
      <c r="AY581" s="117" t="s">
        <v>151</v>
      </c>
      <c r="BK581" s="125">
        <f>SUM(BK582:BK665)</f>
        <v>0</v>
      </c>
    </row>
    <row r="582" spans="2:65" s="1" customFormat="1" ht="16.5" customHeight="1">
      <c r="B582" s="33"/>
      <c r="C582" s="128" t="s">
        <v>627</v>
      </c>
      <c r="D582" s="128" t="s">
        <v>153</v>
      </c>
      <c r="E582" s="129" t="s">
        <v>628</v>
      </c>
      <c r="F582" s="130" t="s">
        <v>629</v>
      </c>
      <c r="G582" s="131" t="s">
        <v>630</v>
      </c>
      <c r="H582" s="132">
        <v>1</v>
      </c>
      <c r="I582" s="133"/>
      <c r="J582" s="134">
        <f>ROUND(I582*H582,2)</f>
        <v>0</v>
      </c>
      <c r="K582" s="130" t="s">
        <v>19</v>
      </c>
      <c r="L582" s="33"/>
      <c r="M582" s="135" t="s">
        <v>19</v>
      </c>
      <c r="N582" s="136" t="s">
        <v>40</v>
      </c>
      <c r="P582" s="137">
        <f>O582*H582</f>
        <v>0</v>
      </c>
      <c r="Q582" s="137">
        <v>0</v>
      </c>
      <c r="R582" s="137">
        <f>Q582*H582</f>
        <v>0</v>
      </c>
      <c r="S582" s="137">
        <v>0</v>
      </c>
      <c r="T582" s="138">
        <f>S582*H582</f>
        <v>0</v>
      </c>
      <c r="AR582" s="139" t="s">
        <v>84</v>
      </c>
      <c r="AT582" s="139" t="s">
        <v>153</v>
      </c>
      <c r="AU582" s="139" t="s">
        <v>78</v>
      </c>
      <c r="AY582" s="18" t="s">
        <v>151</v>
      </c>
      <c r="BE582" s="140">
        <f>IF(N582="základní",J582,0)</f>
        <v>0</v>
      </c>
      <c r="BF582" s="140">
        <f>IF(N582="snížená",J582,0)</f>
        <v>0</v>
      </c>
      <c r="BG582" s="140">
        <f>IF(N582="zákl. přenesená",J582,0)</f>
        <v>0</v>
      </c>
      <c r="BH582" s="140">
        <f>IF(N582="sníž. přenesená",J582,0)</f>
        <v>0</v>
      </c>
      <c r="BI582" s="140">
        <f>IF(N582="nulová",J582,0)</f>
        <v>0</v>
      </c>
      <c r="BJ582" s="18" t="s">
        <v>74</v>
      </c>
      <c r="BK582" s="140">
        <f>ROUND(I582*H582,2)</f>
        <v>0</v>
      </c>
      <c r="BL582" s="18" t="s">
        <v>84</v>
      </c>
      <c r="BM582" s="139" t="s">
        <v>631</v>
      </c>
    </row>
    <row r="583" spans="2:65" s="1" customFormat="1" ht="24.2" customHeight="1">
      <c r="B583" s="33"/>
      <c r="C583" s="128" t="s">
        <v>632</v>
      </c>
      <c r="D583" s="128" t="s">
        <v>153</v>
      </c>
      <c r="E583" s="129" t="s">
        <v>633</v>
      </c>
      <c r="F583" s="130" t="s">
        <v>634</v>
      </c>
      <c r="G583" s="131" t="s">
        <v>562</v>
      </c>
      <c r="H583" s="132">
        <v>35</v>
      </c>
      <c r="I583" s="133"/>
      <c r="J583" s="134">
        <f>ROUND(I583*H583,2)</f>
        <v>0</v>
      </c>
      <c r="K583" s="130" t="s">
        <v>157</v>
      </c>
      <c r="L583" s="33"/>
      <c r="M583" s="135" t="s">
        <v>19</v>
      </c>
      <c r="N583" s="136" t="s">
        <v>40</v>
      </c>
      <c r="P583" s="137">
        <f>O583*H583</f>
        <v>0</v>
      </c>
      <c r="Q583" s="137">
        <v>0.1295</v>
      </c>
      <c r="R583" s="137">
        <f>Q583*H583</f>
        <v>4.5324999999999998</v>
      </c>
      <c r="S583" s="137">
        <v>0</v>
      </c>
      <c r="T583" s="138">
        <f>S583*H583</f>
        <v>0</v>
      </c>
      <c r="AR583" s="139" t="s">
        <v>84</v>
      </c>
      <c r="AT583" s="139" t="s">
        <v>153</v>
      </c>
      <c r="AU583" s="139" t="s">
        <v>78</v>
      </c>
      <c r="AY583" s="18" t="s">
        <v>151</v>
      </c>
      <c r="BE583" s="140">
        <f>IF(N583="základní",J583,0)</f>
        <v>0</v>
      </c>
      <c r="BF583" s="140">
        <f>IF(N583="snížená",J583,0)</f>
        <v>0</v>
      </c>
      <c r="BG583" s="140">
        <f>IF(N583="zákl. přenesená",J583,0)</f>
        <v>0</v>
      </c>
      <c r="BH583" s="140">
        <f>IF(N583="sníž. přenesená",J583,0)</f>
        <v>0</v>
      </c>
      <c r="BI583" s="140">
        <f>IF(N583="nulová",J583,0)</f>
        <v>0</v>
      </c>
      <c r="BJ583" s="18" t="s">
        <v>74</v>
      </c>
      <c r="BK583" s="140">
        <f>ROUND(I583*H583,2)</f>
        <v>0</v>
      </c>
      <c r="BL583" s="18" t="s">
        <v>84</v>
      </c>
      <c r="BM583" s="139" t="s">
        <v>635</v>
      </c>
    </row>
    <row r="584" spans="2:65" s="1" customFormat="1" ht="11.25">
      <c r="B584" s="33"/>
      <c r="D584" s="141" t="s">
        <v>159</v>
      </c>
      <c r="F584" s="142" t="s">
        <v>636</v>
      </c>
      <c r="I584" s="143"/>
      <c r="L584" s="33"/>
      <c r="M584" s="144"/>
      <c r="T584" s="54"/>
      <c r="AT584" s="18" t="s">
        <v>159</v>
      </c>
      <c r="AU584" s="18" t="s">
        <v>78</v>
      </c>
    </row>
    <row r="585" spans="2:65" s="12" customFormat="1" ht="11.25">
      <c r="B585" s="145"/>
      <c r="D585" s="146" t="s">
        <v>161</v>
      </c>
      <c r="E585" s="147" t="s">
        <v>19</v>
      </c>
      <c r="F585" s="148" t="s">
        <v>637</v>
      </c>
      <c r="H585" s="147" t="s">
        <v>19</v>
      </c>
      <c r="I585" s="149"/>
      <c r="L585" s="145"/>
      <c r="M585" s="150"/>
      <c r="T585" s="151"/>
      <c r="AT585" s="147" t="s">
        <v>161</v>
      </c>
      <c r="AU585" s="147" t="s">
        <v>78</v>
      </c>
      <c r="AV585" s="12" t="s">
        <v>74</v>
      </c>
      <c r="AW585" s="12" t="s">
        <v>31</v>
      </c>
      <c r="AX585" s="12" t="s">
        <v>69</v>
      </c>
      <c r="AY585" s="147" t="s">
        <v>151</v>
      </c>
    </row>
    <row r="586" spans="2:65" s="13" customFormat="1" ht="11.25">
      <c r="B586" s="152"/>
      <c r="D586" s="146" t="s">
        <v>161</v>
      </c>
      <c r="E586" s="153" t="s">
        <v>19</v>
      </c>
      <c r="F586" s="154" t="s">
        <v>638</v>
      </c>
      <c r="H586" s="155">
        <v>35</v>
      </c>
      <c r="I586" s="156"/>
      <c r="L586" s="152"/>
      <c r="M586" s="157"/>
      <c r="T586" s="158"/>
      <c r="AT586" s="153" t="s">
        <v>161</v>
      </c>
      <c r="AU586" s="153" t="s">
        <v>78</v>
      </c>
      <c r="AV586" s="13" t="s">
        <v>78</v>
      </c>
      <c r="AW586" s="13" t="s">
        <v>31</v>
      </c>
      <c r="AX586" s="13" t="s">
        <v>69</v>
      </c>
      <c r="AY586" s="153" t="s">
        <v>151</v>
      </c>
    </row>
    <row r="587" spans="2:65" s="14" customFormat="1" ht="11.25">
      <c r="B587" s="159"/>
      <c r="D587" s="146" t="s">
        <v>161</v>
      </c>
      <c r="E587" s="160" t="s">
        <v>19</v>
      </c>
      <c r="F587" s="161" t="s">
        <v>165</v>
      </c>
      <c r="H587" s="162">
        <v>35</v>
      </c>
      <c r="I587" s="163"/>
      <c r="L587" s="159"/>
      <c r="M587" s="164"/>
      <c r="T587" s="165"/>
      <c r="AT587" s="160" t="s">
        <v>161</v>
      </c>
      <c r="AU587" s="160" t="s">
        <v>78</v>
      </c>
      <c r="AV587" s="14" t="s">
        <v>84</v>
      </c>
      <c r="AW587" s="14" t="s">
        <v>31</v>
      </c>
      <c r="AX587" s="14" t="s">
        <v>74</v>
      </c>
      <c r="AY587" s="160" t="s">
        <v>151</v>
      </c>
    </row>
    <row r="588" spans="2:65" s="1" customFormat="1" ht="16.5" customHeight="1">
      <c r="B588" s="33"/>
      <c r="C588" s="166" t="s">
        <v>639</v>
      </c>
      <c r="D588" s="166" t="s">
        <v>221</v>
      </c>
      <c r="E588" s="167" t="s">
        <v>640</v>
      </c>
      <c r="F588" s="168" t="s">
        <v>641</v>
      </c>
      <c r="G588" s="169" t="s">
        <v>562</v>
      </c>
      <c r="H588" s="170">
        <v>35.700000000000003</v>
      </c>
      <c r="I588" s="171"/>
      <c r="J588" s="172">
        <f>ROUND(I588*H588,2)</f>
        <v>0</v>
      </c>
      <c r="K588" s="168" t="s">
        <v>157</v>
      </c>
      <c r="L588" s="173"/>
      <c r="M588" s="174" t="s">
        <v>19</v>
      </c>
      <c r="N588" s="175" t="s">
        <v>40</v>
      </c>
      <c r="P588" s="137">
        <f>O588*H588</f>
        <v>0</v>
      </c>
      <c r="Q588" s="137">
        <v>4.4999999999999998E-2</v>
      </c>
      <c r="R588" s="137">
        <f>Q588*H588</f>
        <v>1.6065</v>
      </c>
      <c r="S588" s="137">
        <v>0</v>
      </c>
      <c r="T588" s="138">
        <f>S588*H588</f>
        <v>0</v>
      </c>
      <c r="AR588" s="139" t="s">
        <v>96</v>
      </c>
      <c r="AT588" s="139" t="s">
        <v>221</v>
      </c>
      <c r="AU588" s="139" t="s">
        <v>78</v>
      </c>
      <c r="AY588" s="18" t="s">
        <v>151</v>
      </c>
      <c r="BE588" s="140">
        <f>IF(N588="základní",J588,0)</f>
        <v>0</v>
      </c>
      <c r="BF588" s="140">
        <f>IF(N588="snížená",J588,0)</f>
        <v>0</v>
      </c>
      <c r="BG588" s="140">
        <f>IF(N588="zákl. přenesená",J588,0)</f>
        <v>0</v>
      </c>
      <c r="BH588" s="140">
        <f>IF(N588="sníž. přenesená",J588,0)</f>
        <v>0</v>
      </c>
      <c r="BI588" s="140">
        <f>IF(N588="nulová",J588,0)</f>
        <v>0</v>
      </c>
      <c r="BJ588" s="18" t="s">
        <v>74</v>
      </c>
      <c r="BK588" s="140">
        <f>ROUND(I588*H588,2)</f>
        <v>0</v>
      </c>
      <c r="BL588" s="18" t="s">
        <v>84</v>
      </c>
      <c r="BM588" s="139" t="s">
        <v>642</v>
      </c>
    </row>
    <row r="589" spans="2:65" s="13" customFormat="1" ht="11.25">
      <c r="B589" s="152"/>
      <c r="D589" s="146" t="s">
        <v>161</v>
      </c>
      <c r="F589" s="154" t="s">
        <v>643</v>
      </c>
      <c r="H589" s="155">
        <v>35.700000000000003</v>
      </c>
      <c r="I589" s="156"/>
      <c r="L589" s="152"/>
      <c r="M589" s="157"/>
      <c r="T589" s="158"/>
      <c r="AT589" s="153" t="s">
        <v>161</v>
      </c>
      <c r="AU589" s="153" t="s">
        <v>78</v>
      </c>
      <c r="AV589" s="13" t="s">
        <v>78</v>
      </c>
      <c r="AW589" s="13" t="s">
        <v>4</v>
      </c>
      <c r="AX589" s="13" t="s">
        <v>74</v>
      </c>
      <c r="AY589" s="153" t="s">
        <v>151</v>
      </c>
    </row>
    <row r="590" spans="2:65" s="1" customFormat="1" ht="16.5" customHeight="1">
      <c r="B590" s="33"/>
      <c r="C590" s="128" t="s">
        <v>644</v>
      </c>
      <c r="D590" s="128" t="s">
        <v>153</v>
      </c>
      <c r="E590" s="129" t="s">
        <v>645</v>
      </c>
      <c r="F590" s="130" t="s">
        <v>646</v>
      </c>
      <c r="G590" s="131" t="s">
        <v>172</v>
      </c>
      <c r="H590" s="132">
        <v>0.7</v>
      </c>
      <c r="I590" s="133"/>
      <c r="J590" s="134">
        <f>ROUND(I590*H590,2)</f>
        <v>0</v>
      </c>
      <c r="K590" s="130" t="s">
        <v>157</v>
      </c>
      <c r="L590" s="33"/>
      <c r="M590" s="135" t="s">
        <v>19</v>
      </c>
      <c r="N590" s="136" t="s">
        <v>40</v>
      </c>
      <c r="P590" s="137">
        <f>O590*H590</f>
        <v>0</v>
      </c>
      <c r="Q590" s="137">
        <v>2.2563399999999998</v>
      </c>
      <c r="R590" s="137">
        <f>Q590*H590</f>
        <v>1.5794379999999997</v>
      </c>
      <c r="S590" s="137">
        <v>0</v>
      </c>
      <c r="T590" s="138">
        <f>S590*H590</f>
        <v>0</v>
      </c>
      <c r="AR590" s="139" t="s">
        <v>84</v>
      </c>
      <c r="AT590" s="139" t="s">
        <v>153</v>
      </c>
      <c r="AU590" s="139" t="s">
        <v>78</v>
      </c>
      <c r="AY590" s="18" t="s">
        <v>151</v>
      </c>
      <c r="BE590" s="140">
        <f>IF(N590="základní",J590,0)</f>
        <v>0</v>
      </c>
      <c r="BF590" s="140">
        <f>IF(N590="snížená",J590,0)</f>
        <v>0</v>
      </c>
      <c r="BG590" s="140">
        <f>IF(N590="zákl. přenesená",J590,0)</f>
        <v>0</v>
      </c>
      <c r="BH590" s="140">
        <f>IF(N590="sníž. přenesená",J590,0)</f>
        <v>0</v>
      </c>
      <c r="BI590" s="140">
        <f>IF(N590="nulová",J590,0)</f>
        <v>0</v>
      </c>
      <c r="BJ590" s="18" t="s">
        <v>74</v>
      </c>
      <c r="BK590" s="140">
        <f>ROUND(I590*H590,2)</f>
        <v>0</v>
      </c>
      <c r="BL590" s="18" t="s">
        <v>84</v>
      </c>
      <c r="BM590" s="139" t="s">
        <v>647</v>
      </c>
    </row>
    <row r="591" spans="2:65" s="1" customFormat="1" ht="11.25">
      <c r="B591" s="33"/>
      <c r="D591" s="141" t="s">
        <v>159</v>
      </c>
      <c r="F591" s="142" t="s">
        <v>648</v>
      </c>
      <c r="I591" s="143"/>
      <c r="L591" s="33"/>
      <c r="M591" s="144"/>
      <c r="T591" s="54"/>
      <c r="AT591" s="18" t="s">
        <v>159</v>
      </c>
      <c r="AU591" s="18" t="s">
        <v>78</v>
      </c>
    </row>
    <row r="592" spans="2:65" s="12" customFormat="1" ht="11.25">
      <c r="B592" s="145"/>
      <c r="D592" s="146" t="s">
        <v>161</v>
      </c>
      <c r="E592" s="147" t="s">
        <v>19</v>
      </c>
      <c r="F592" s="148" t="s">
        <v>649</v>
      </c>
      <c r="H592" s="147" t="s">
        <v>19</v>
      </c>
      <c r="I592" s="149"/>
      <c r="L592" s="145"/>
      <c r="M592" s="150"/>
      <c r="T592" s="151"/>
      <c r="AT592" s="147" t="s">
        <v>161</v>
      </c>
      <c r="AU592" s="147" t="s">
        <v>78</v>
      </c>
      <c r="AV592" s="12" t="s">
        <v>74</v>
      </c>
      <c r="AW592" s="12" t="s">
        <v>31</v>
      </c>
      <c r="AX592" s="12" t="s">
        <v>69</v>
      </c>
      <c r="AY592" s="147" t="s">
        <v>151</v>
      </c>
    </row>
    <row r="593" spans="2:65" s="13" customFormat="1" ht="11.25">
      <c r="B593" s="152"/>
      <c r="D593" s="146" t="s">
        <v>161</v>
      </c>
      <c r="E593" s="153" t="s">
        <v>19</v>
      </c>
      <c r="F593" s="154" t="s">
        <v>650</v>
      </c>
      <c r="H593" s="155">
        <v>0.7</v>
      </c>
      <c r="I593" s="156"/>
      <c r="L593" s="152"/>
      <c r="M593" s="157"/>
      <c r="T593" s="158"/>
      <c r="AT593" s="153" t="s">
        <v>161</v>
      </c>
      <c r="AU593" s="153" t="s">
        <v>78</v>
      </c>
      <c r="AV593" s="13" t="s">
        <v>78</v>
      </c>
      <c r="AW593" s="13" t="s">
        <v>31</v>
      </c>
      <c r="AX593" s="13" t="s">
        <v>69</v>
      </c>
      <c r="AY593" s="153" t="s">
        <v>151</v>
      </c>
    </row>
    <row r="594" spans="2:65" s="14" customFormat="1" ht="11.25">
      <c r="B594" s="159"/>
      <c r="D594" s="146" t="s">
        <v>161</v>
      </c>
      <c r="E594" s="160" t="s">
        <v>19</v>
      </c>
      <c r="F594" s="161" t="s">
        <v>165</v>
      </c>
      <c r="H594" s="162">
        <v>0.7</v>
      </c>
      <c r="I594" s="163"/>
      <c r="L594" s="159"/>
      <c r="M594" s="164"/>
      <c r="T594" s="165"/>
      <c r="AT594" s="160" t="s">
        <v>161</v>
      </c>
      <c r="AU594" s="160" t="s">
        <v>78</v>
      </c>
      <c r="AV594" s="14" t="s">
        <v>84</v>
      </c>
      <c r="AW594" s="14" t="s">
        <v>31</v>
      </c>
      <c r="AX594" s="14" t="s">
        <v>74</v>
      </c>
      <c r="AY594" s="160" t="s">
        <v>151</v>
      </c>
    </row>
    <row r="595" spans="2:65" s="1" customFormat="1" ht="33" customHeight="1">
      <c r="B595" s="33"/>
      <c r="C595" s="128" t="s">
        <v>651</v>
      </c>
      <c r="D595" s="128" t="s">
        <v>153</v>
      </c>
      <c r="E595" s="129" t="s">
        <v>652</v>
      </c>
      <c r="F595" s="130" t="s">
        <v>653</v>
      </c>
      <c r="G595" s="131" t="s">
        <v>562</v>
      </c>
      <c r="H595" s="132">
        <v>35.28</v>
      </c>
      <c r="I595" s="133"/>
      <c r="J595" s="134">
        <f>ROUND(I595*H595,2)</f>
        <v>0</v>
      </c>
      <c r="K595" s="130" t="s">
        <v>157</v>
      </c>
      <c r="L595" s="33"/>
      <c r="M595" s="135" t="s">
        <v>19</v>
      </c>
      <c r="N595" s="136" t="s">
        <v>40</v>
      </c>
      <c r="P595" s="137">
        <f>O595*H595</f>
        <v>0</v>
      </c>
      <c r="Q595" s="137">
        <v>0.11808</v>
      </c>
      <c r="R595" s="137">
        <f>Q595*H595</f>
        <v>4.1658624</v>
      </c>
      <c r="S595" s="137">
        <v>0</v>
      </c>
      <c r="T595" s="138">
        <f>S595*H595</f>
        <v>0</v>
      </c>
      <c r="AR595" s="139" t="s">
        <v>84</v>
      </c>
      <c r="AT595" s="139" t="s">
        <v>153</v>
      </c>
      <c r="AU595" s="139" t="s">
        <v>78</v>
      </c>
      <c r="AY595" s="18" t="s">
        <v>151</v>
      </c>
      <c r="BE595" s="140">
        <f>IF(N595="základní",J595,0)</f>
        <v>0</v>
      </c>
      <c r="BF595" s="140">
        <f>IF(N595="snížená",J595,0)</f>
        <v>0</v>
      </c>
      <c r="BG595" s="140">
        <f>IF(N595="zákl. přenesená",J595,0)</f>
        <v>0</v>
      </c>
      <c r="BH595" s="140">
        <f>IF(N595="sníž. přenesená",J595,0)</f>
        <v>0</v>
      </c>
      <c r="BI595" s="140">
        <f>IF(N595="nulová",J595,0)</f>
        <v>0</v>
      </c>
      <c r="BJ595" s="18" t="s">
        <v>74</v>
      </c>
      <c r="BK595" s="140">
        <f>ROUND(I595*H595,2)</f>
        <v>0</v>
      </c>
      <c r="BL595" s="18" t="s">
        <v>84</v>
      </c>
      <c r="BM595" s="139" t="s">
        <v>654</v>
      </c>
    </row>
    <row r="596" spans="2:65" s="1" customFormat="1" ht="11.25">
      <c r="B596" s="33"/>
      <c r="D596" s="141" t="s">
        <v>159</v>
      </c>
      <c r="F596" s="142" t="s">
        <v>655</v>
      </c>
      <c r="I596" s="143"/>
      <c r="L596" s="33"/>
      <c r="M596" s="144"/>
      <c r="T596" s="54"/>
      <c r="AT596" s="18" t="s">
        <v>159</v>
      </c>
      <c r="AU596" s="18" t="s">
        <v>78</v>
      </c>
    </row>
    <row r="597" spans="2:65" s="12" customFormat="1" ht="11.25">
      <c r="B597" s="145"/>
      <c r="D597" s="146" t="s">
        <v>161</v>
      </c>
      <c r="E597" s="147" t="s">
        <v>19</v>
      </c>
      <c r="F597" s="148" t="s">
        <v>656</v>
      </c>
      <c r="H597" s="147" t="s">
        <v>19</v>
      </c>
      <c r="I597" s="149"/>
      <c r="L597" s="145"/>
      <c r="M597" s="150"/>
      <c r="T597" s="151"/>
      <c r="AT597" s="147" t="s">
        <v>161</v>
      </c>
      <c r="AU597" s="147" t="s">
        <v>78</v>
      </c>
      <c r="AV597" s="12" t="s">
        <v>74</v>
      </c>
      <c r="AW597" s="12" t="s">
        <v>31</v>
      </c>
      <c r="AX597" s="12" t="s">
        <v>69</v>
      </c>
      <c r="AY597" s="147" t="s">
        <v>151</v>
      </c>
    </row>
    <row r="598" spans="2:65" s="13" customFormat="1" ht="11.25">
      <c r="B598" s="152"/>
      <c r="D598" s="146" t="s">
        <v>161</v>
      </c>
      <c r="E598" s="153" t="s">
        <v>19</v>
      </c>
      <c r="F598" s="154" t="s">
        <v>657</v>
      </c>
      <c r="H598" s="155">
        <v>35.28</v>
      </c>
      <c r="I598" s="156"/>
      <c r="L598" s="152"/>
      <c r="M598" s="157"/>
      <c r="T598" s="158"/>
      <c r="AT598" s="153" t="s">
        <v>161</v>
      </c>
      <c r="AU598" s="153" t="s">
        <v>78</v>
      </c>
      <c r="AV598" s="13" t="s">
        <v>78</v>
      </c>
      <c r="AW598" s="13" t="s">
        <v>31</v>
      </c>
      <c r="AX598" s="13" t="s">
        <v>69</v>
      </c>
      <c r="AY598" s="153" t="s">
        <v>151</v>
      </c>
    </row>
    <row r="599" spans="2:65" s="14" customFormat="1" ht="11.25">
      <c r="B599" s="159"/>
      <c r="D599" s="146" t="s">
        <v>161</v>
      </c>
      <c r="E599" s="160" t="s">
        <v>19</v>
      </c>
      <c r="F599" s="161" t="s">
        <v>165</v>
      </c>
      <c r="H599" s="162">
        <v>35.28</v>
      </c>
      <c r="I599" s="163"/>
      <c r="L599" s="159"/>
      <c r="M599" s="164"/>
      <c r="T599" s="165"/>
      <c r="AT599" s="160" t="s">
        <v>161</v>
      </c>
      <c r="AU599" s="160" t="s">
        <v>78</v>
      </c>
      <c r="AV599" s="14" t="s">
        <v>84</v>
      </c>
      <c r="AW599" s="14" t="s">
        <v>31</v>
      </c>
      <c r="AX599" s="14" t="s">
        <v>74</v>
      </c>
      <c r="AY599" s="160" t="s">
        <v>151</v>
      </c>
    </row>
    <row r="600" spans="2:65" s="1" customFormat="1" ht="16.5" customHeight="1">
      <c r="B600" s="33"/>
      <c r="C600" s="166" t="s">
        <v>658</v>
      </c>
      <c r="D600" s="166" t="s">
        <v>221</v>
      </c>
      <c r="E600" s="167" t="s">
        <v>659</v>
      </c>
      <c r="F600" s="168" t="s">
        <v>660</v>
      </c>
      <c r="G600" s="169" t="s">
        <v>562</v>
      </c>
      <c r="H600" s="170">
        <v>38.808</v>
      </c>
      <c r="I600" s="171"/>
      <c r="J600" s="172">
        <f>ROUND(I600*H600,2)</f>
        <v>0</v>
      </c>
      <c r="K600" s="168" t="s">
        <v>157</v>
      </c>
      <c r="L600" s="173"/>
      <c r="M600" s="174" t="s">
        <v>19</v>
      </c>
      <c r="N600" s="175" t="s">
        <v>40</v>
      </c>
      <c r="P600" s="137">
        <f>O600*H600</f>
        <v>0</v>
      </c>
      <c r="Q600" s="137">
        <v>0.12726000000000001</v>
      </c>
      <c r="R600" s="137">
        <f>Q600*H600</f>
        <v>4.9387060800000002</v>
      </c>
      <c r="S600" s="137">
        <v>0</v>
      </c>
      <c r="T600" s="138">
        <f>S600*H600</f>
        <v>0</v>
      </c>
      <c r="AR600" s="139" t="s">
        <v>96</v>
      </c>
      <c r="AT600" s="139" t="s">
        <v>221</v>
      </c>
      <c r="AU600" s="139" t="s">
        <v>78</v>
      </c>
      <c r="AY600" s="18" t="s">
        <v>151</v>
      </c>
      <c r="BE600" s="140">
        <f>IF(N600="základní",J600,0)</f>
        <v>0</v>
      </c>
      <c r="BF600" s="140">
        <f>IF(N600="snížená",J600,0)</f>
        <v>0</v>
      </c>
      <c r="BG600" s="140">
        <f>IF(N600="zákl. přenesená",J600,0)</f>
        <v>0</v>
      </c>
      <c r="BH600" s="140">
        <f>IF(N600="sníž. přenesená",J600,0)</f>
        <v>0</v>
      </c>
      <c r="BI600" s="140">
        <f>IF(N600="nulová",J600,0)</f>
        <v>0</v>
      </c>
      <c r="BJ600" s="18" t="s">
        <v>74</v>
      </c>
      <c r="BK600" s="140">
        <f>ROUND(I600*H600,2)</f>
        <v>0</v>
      </c>
      <c r="BL600" s="18" t="s">
        <v>84</v>
      </c>
      <c r="BM600" s="139" t="s">
        <v>661</v>
      </c>
    </row>
    <row r="601" spans="2:65" s="13" customFormat="1" ht="11.25">
      <c r="B601" s="152"/>
      <c r="D601" s="146" t="s">
        <v>161</v>
      </c>
      <c r="F601" s="154" t="s">
        <v>501</v>
      </c>
      <c r="H601" s="155">
        <v>38.808</v>
      </c>
      <c r="I601" s="156"/>
      <c r="L601" s="152"/>
      <c r="M601" s="157"/>
      <c r="T601" s="158"/>
      <c r="AT601" s="153" t="s">
        <v>161</v>
      </c>
      <c r="AU601" s="153" t="s">
        <v>78</v>
      </c>
      <c r="AV601" s="13" t="s">
        <v>78</v>
      </c>
      <c r="AW601" s="13" t="s">
        <v>4</v>
      </c>
      <c r="AX601" s="13" t="s">
        <v>74</v>
      </c>
      <c r="AY601" s="153" t="s">
        <v>151</v>
      </c>
    </row>
    <row r="602" spans="2:65" s="1" customFormat="1" ht="24.2" customHeight="1">
      <c r="B602" s="33"/>
      <c r="C602" s="128" t="s">
        <v>662</v>
      </c>
      <c r="D602" s="128" t="s">
        <v>153</v>
      </c>
      <c r="E602" s="129" t="s">
        <v>663</v>
      </c>
      <c r="F602" s="130" t="s">
        <v>664</v>
      </c>
      <c r="G602" s="131" t="s">
        <v>156</v>
      </c>
      <c r="H602" s="132">
        <v>45.8</v>
      </c>
      <c r="I602" s="133"/>
      <c r="J602" s="134">
        <f>ROUND(I602*H602,2)</f>
        <v>0</v>
      </c>
      <c r="K602" s="130" t="s">
        <v>157</v>
      </c>
      <c r="L602" s="33"/>
      <c r="M602" s="135" t="s">
        <v>19</v>
      </c>
      <c r="N602" s="136" t="s">
        <v>40</v>
      </c>
      <c r="P602" s="137">
        <f>O602*H602</f>
        <v>0</v>
      </c>
      <c r="Q602" s="137">
        <v>0</v>
      </c>
      <c r="R602" s="137">
        <f>Q602*H602</f>
        <v>0</v>
      </c>
      <c r="S602" s="137">
        <v>0</v>
      </c>
      <c r="T602" s="138">
        <f>S602*H602</f>
        <v>0</v>
      </c>
      <c r="AR602" s="139" t="s">
        <v>84</v>
      </c>
      <c r="AT602" s="139" t="s">
        <v>153</v>
      </c>
      <c r="AU602" s="139" t="s">
        <v>78</v>
      </c>
      <c r="AY602" s="18" t="s">
        <v>151</v>
      </c>
      <c r="BE602" s="140">
        <f>IF(N602="základní",J602,0)</f>
        <v>0</v>
      </c>
      <c r="BF602" s="140">
        <f>IF(N602="snížená",J602,0)</f>
        <v>0</v>
      </c>
      <c r="BG602" s="140">
        <f>IF(N602="zákl. přenesená",J602,0)</f>
        <v>0</v>
      </c>
      <c r="BH602" s="140">
        <f>IF(N602="sníž. přenesená",J602,0)</f>
        <v>0</v>
      </c>
      <c r="BI602" s="140">
        <f>IF(N602="nulová",J602,0)</f>
        <v>0</v>
      </c>
      <c r="BJ602" s="18" t="s">
        <v>74</v>
      </c>
      <c r="BK602" s="140">
        <f>ROUND(I602*H602,2)</f>
        <v>0</v>
      </c>
      <c r="BL602" s="18" t="s">
        <v>84</v>
      </c>
      <c r="BM602" s="139" t="s">
        <v>665</v>
      </c>
    </row>
    <row r="603" spans="2:65" s="1" customFormat="1" ht="11.25">
      <c r="B603" s="33"/>
      <c r="D603" s="141" t="s">
        <v>159</v>
      </c>
      <c r="F603" s="142" t="s">
        <v>666</v>
      </c>
      <c r="I603" s="143"/>
      <c r="L603" s="33"/>
      <c r="M603" s="144"/>
      <c r="T603" s="54"/>
      <c r="AT603" s="18" t="s">
        <v>159</v>
      </c>
      <c r="AU603" s="18" t="s">
        <v>78</v>
      </c>
    </row>
    <row r="604" spans="2:65" s="12" customFormat="1" ht="11.25">
      <c r="B604" s="145"/>
      <c r="D604" s="146" t="s">
        <v>161</v>
      </c>
      <c r="E604" s="147" t="s">
        <v>19</v>
      </c>
      <c r="F604" s="148" t="s">
        <v>667</v>
      </c>
      <c r="H604" s="147" t="s">
        <v>19</v>
      </c>
      <c r="I604" s="149"/>
      <c r="L604" s="145"/>
      <c r="M604" s="150"/>
      <c r="T604" s="151"/>
      <c r="AT604" s="147" t="s">
        <v>161</v>
      </c>
      <c r="AU604" s="147" t="s">
        <v>78</v>
      </c>
      <c r="AV604" s="12" t="s">
        <v>74</v>
      </c>
      <c r="AW604" s="12" t="s">
        <v>31</v>
      </c>
      <c r="AX604" s="12" t="s">
        <v>69</v>
      </c>
      <c r="AY604" s="147" t="s">
        <v>151</v>
      </c>
    </row>
    <row r="605" spans="2:65" s="13" customFormat="1" ht="11.25">
      <c r="B605" s="152"/>
      <c r="D605" s="146" t="s">
        <v>161</v>
      </c>
      <c r="E605" s="153" t="s">
        <v>19</v>
      </c>
      <c r="F605" s="154" t="s">
        <v>668</v>
      </c>
      <c r="H605" s="155">
        <v>25.8</v>
      </c>
      <c r="I605" s="156"/>
      <c r="L605" s="152"/>
      <c r="M605" s="157"/>
      <c r="T605" s="158"/>
      <c r="AT605" s="153" t="s">
        <v>161</v>
      </c>
      <c r="AU605" s="153" t="s">
        <v>78</v>
      </c>
      <c r="AV605" s="13" t="s">
        <v>78</v>
      </c>
      <c r="AW605" s="13" t="s">
        <v>31</v>
      </c>
      <c r="AX605" s="13" t="s">
        <v>69</v>
      </c>
      <c r="AY605" s="153" t="s">
        <v>151</v>
      </c>
    </row>
    <row r="606" spans="2:65" s="12" customFormat="1" ht="11.25">
      <c r="B606" s="145"/>
      <c r="D606" s="146" t="s">
        <v>161</v>
      </c>
      <c r="E606" s="147" t="s">
        <v>19</v>
      </c>
      <c r="F606" s="148" t="s">
        <v>669</v>
      </c>
      <c r="H606" s="147" t="s">
        <v>19</v>
      </c>
      <c r="I606" s="149"/>
      <c r="L606" s="145"/>
      <c r="M606" s="150"/>
      <c r="T606" s="151"/>
      <c r="AT606" s="147" t="s">
        <v>161</v>
      </c>
      <c r="AU606" s="147" t="s">
        <v>78</v>
      </c>
      <c r="AV606" s="12" t="s">
        <v>74</v>
      </c>
      <c r="AW606" s="12" t="s">
        <v>31</v>
      </c>
      <c r="AX606" s="12" t="s">
        <v>69</v>
      </c>
      <c r="AY606" s="147" t="s">
        <v>151</v>
      </c>
    </row>
    <row r="607" spans="2:65" s="13" customFormat="1" ht="11.25">
      <c r="B607" s="152"/>
      <c r="D607" s="146" t="s">
        <v>161</v>
      </c>
      <c r="E607" s="153" t="s">
        <v>19</v>
      </c>
      <c r="F607" s="154" t="s">
        <v>670</v>
      </c>
      <c r="H607" s="155">
        <v>20</v>
      </c>
      <c r="I607" s="156"/>
      <c r="L607" s="152"/>
      <c r="M607" s="157"/>
      <c r="T607" s="158"/>
      <c r="AT607" s="153" t="s">
        <v>161</v>
      </c>
      <c r="AU607" s="153" t="s">
        <v>78</v>
      </c>
      <c r="AV607" s="13" t="s">
        <v>78</v>
      </c>
      <c r="AW607" s="13" t="s">
        <v>31</v>
      </c>
      <c r="AX607" s="13" t="s">
        <v>69</v>
      </c>
      <c r="AY607" s="153" t="s">
        <v>151</v>
      </c>
    </row>
    <row r="608" spans="2:65" s="14" customFormat="1" ht="11.25">
      <c r="B608" s="159"/>
      <c r="D608" s="146" t="s">
        <v>161</v>
      </c>
      <c r="E608" s="160" t="s">
        <v>19</v>
      </c>
      <c r="F608" s="161" t="s">
        <v>165</v>
      </c>
      <c r="H608" s="162">
        <v>45.8</v>
      </c>
      <c r="I608" s="163"/>
      <c r="L608" s="159"/>
      <c r="M608" s="164"/>
      <c r="T608" s="165"/>
      <c r="AT608" s="160" t="s">
        <v>161</v>
      </c>
      <c r="AU608" s="160" t="s">
        <v>78</v>
      </c>
      <c r="AV608" s="14" t="s">
        <v>84</v>
      </c>
      <c r="AW608" s="14" t="s">
        <v>31</v>
      </c>
      <c r="AX608" s="14" t="s">
        <v>74</v>
      </c>
      <c r="AY608" s="160" t="s">
        <v>151</v>
      </c>
    </row>
    <row r="609" spans="2:65" s="1" customFormat="1" ht="24.2" customHeight="1">
      <c r="B609" s="33"/>
      <c r="C609" s="128" t="s">
        <v>671</v>
      </c>
      <c r="D609" s="128" t="s">
        <v>153</v>
      </c>
      <c r="E609" s="129" t="s">
        <v>672</v>
      </c>
      <c r="F609" s="130" t="s">
        <v>673</v>
      </c>
      <c r="G609" s="131" t="s">
        <v>156</v>
      </c>
      <c r="H609" s="132">
        <v>458</v>
      </c>
      <c r="I609" s="133"/>
      <c r="J609" s="134">
        <f>ROUND(I609*H609,2)</f>
        <v>0</v>
      </c>
      <c r="K609" s="130" t="s">
        <v>157</v>
      </c>
      <c r="L609" s="33"/>
      <c r="M609" s="135" t="s">
        <v>19</v>
      </c>
      <c r="N609" s="136" t="s">
        <v>40</v>
      </c>
      <c r="P609" s="137">
        <f>O609*H609</f>
        <v>0</v>
      </c>
      <c r="Q609" s="137">
        <v>0</v>
      </c>
      <c r="R609" s="137">
        <f>Q609*H609</f>
        <v>0</v>
      </c>
      <c r="S609" s="137">
        <v>0</v>
      </c>
      <c r="T609" s="138">
        <f>S609*H609</f>
        <v>0</v>
      </c>
      <c r="AR609" s="139" t="s">
        <v>84</v>
      </c>
      <c r="AT609" s="139" t="s">
        <v>153</v>
      </c>
      <c r="AU609" s="139" t="s">
        <v>78</v>
      </c>
      <c r="AY609" s="18" t="s">
        <v>151</v>
      </c>
      <c r="BE609" s="140">
        <f>IF(N609="základní",J609,0)</f>
        <v>0</v>
      </c>
      <c r="BF609" s="140">
        <f>IF(N609="snížená",J609,0)</f>
        <v>0</v>
      </c>
      <c r="BG609" s="140">
        <f>IF(N609="zákl. přenesená",J609,0)</f>
        <v>0</v>
      </c>
      <c r="BH609" s="140">
        <f>IF(N609="sníž. přenesená",J609,0)</f>
        <v>0</v>
      </c>
      <c r="BI609" s="140">
        <f>IF(N609="nulová",J609,0)</f>
        <v>0</v>
      </c>
      <c r="BJ609" s="18" t="s">
        <v>74</v>
      </c>
      <c r="BK609" s="140">
        <f>ROUND(I609*H609,2)</f>
        <v>0</v>
      </c>
      <c r="BL609" s="18" t="s">
        <v>84</v>
      </c>
      <c r="BM609" s="139" t="s">
        <v>674</v>
      </c>
    </row>
    <row r="610" spans="2:65" s="1" customFormat="1" ht="11.25">
      <c r="B610" s="33"/>
      <c r="D610" s="141" t="s">
        <v>159</v>
      </c>
      <c r="F610" s="142" t="s">
        <v>675</v>
      </c>
      <c r="I610" s="143"/>
      <c r="L610" s="33"/>
      <c r="M610" s="144"/>
      <c r="T610" s="54"/>
      <c r="AT610" s="18" t="s">
        <v>159</v>
      </c>
      <c r="AU610" s="18" t="s">
        <v>78</v>
      </c>
    </row>
    <row r="611" spans="2:65" s="13" customFormat="1" ht="11.25">
      <c r="B611" s="152"/>
      <c r="D611" s="146" t="s">
        <v>161</v>
      </c>
      <c r="F611" s="154" t="s">
        <v>676</v>
      </c>
      <c r="H611" s="155">
        <v>458</v>
      </c>
      <c r="I611" s="156"/>
      <c r="L611" s="152"/>
      <c r="M611" s="157"/>
      <c r="T611" s="158"/>
      <c r="AT611" s="153" t="s">
        <v>161</v>
      </c>
      <c r="AU611" s="153" t="s">
        <v>78</v>
      </c>
      <c r="AV611" s="13" t="s">
        <v>78</v>
      </c>
      <c r="AW611" s="13" t="s">
        <v>4</v>
      </c>
      <c r="AX611" s="13" t="s">
        <v>74</v>
      </c>
      <c r="AY611" s="153" t="s">
        <v>151</v>
      </c>
    </row>
    <row r="612" spans="2:65" s="1" customFormat="1" ht="24.2" customHeight="1">
      <c r="B612" s="33"/>
      <c r="C612" s="128" t="s">
        <v>677</v>
      </c>
      <c r="D612" s="128" t="s">
        <v>153</v>
      </c>
      <c r="E612" s="129" t="s">
        <v>678</v>
      </c>
      <c r="F612" s="130" t="s">
        <v>679</v>
      </c>
      <c r="G612" s="131" t="s">
        <v>156</v>
      </c>
      <c r="H612" s="132">
        <v>45.8</v>
      </c>
      <c r="I612" s="133"/>
      <c r="J612" s="134">
        <f>ROUND(I612*H612,2)</f>
        <v>0</v>
      </c>
      <c r="K612" s="130" t="s">
        <v>157</v>
      </c>
      <c r="L612" s="33"/>
      <c r="M612" s="135" t="s">
        <v>19</v>
      </c>
      <c r="N612" s="136" t="s">
        <v>40</v>
      </c>
      <c r="P612" s="137">
        <f>O612*H612</f>
        <v>0</v>
      </c>
      <c r="Q612" s="137">
        <v>0</v>
      </c>
      <c r="R612" s="137">
        <f>Q612*H612</f>
        <v>0</v>
      </c>
      <c r="S612" s="137">
        <v>0</v>
      </c>
      <c r="T612" s="138">
        <f>S612*H612</f>
        <v>0</v>
      </c>
      <c r="AR612" s="139" t="s">
        <v>84</v>
      </c>
      <c r="AT612" s="139" t="s">
        <v>153</v>
      </c>
      <c r="AU612" s="139" t="s">
        <v>78</v>
      </c>
      <c r="AY612" s="18" t="s">
        <v>151</v>
      </c>
      <c r="BE612" s="140">
        <f>IF(N612="základní",J612,0)</f>
        <v>0</v>
      </c>
      <c r="BF612" s="140">
        <f>IF(N612="snížená",J612,0)</f>
        <v>0</v>
      </c>
      <c r="BG612" s="140">
        <f>IF(N612="zákl. přenesená",J612,0)</f>
        <v>0</v>
      </c>
      <c r="BH612" s="140">
        <f>IF(N612="sníž. přenesená",J612,0)</f>
        <v>0</v>
      </c>
      <c r="BI612" s="140">
        <f>IF(N612="nulová",J612,0)</f>
        <v>0</v>
      </c>
      <c r="BJ612" s="18" t="s">
        <v>74</v>
      </c>
      <c r="BK612" s="140">
        <f>ROUND(I612*H612,2)</f>
        <v>0</v>
      </c>
      <c r="BL612" s="18" t="s">
        <v>84</v>
      </c>
      <c r="BM612" s="139" t="s">
        <v>680</v>
      </c>
    </row>
    <row r="613" spans="2:65" s="1" customFormat="1" ht="11.25">
      <c r="B613" s="33"/>
      <c r="D613" s="141" t="s">
        <v>159</v>
      </c>
      <c r="F613" s="142" t="s">
        <v>681</v>
      </c>
      <c r="I613" s="143"/>
      <c r="L613" s="33"/>
      <c r="M613" s="144"/>
      <c r="T613" s="54"/>
      <c r="AT613" s="18" t="s">
        <v>159</v>
      </c>
      <c r="AU613" s="18" t="s">
        <v>78</v>
      </c>
    </row>
    <row r="614" spans="2:65" s="1" customFormat="1" ht="24.2" customHeight="1">
      <c r="B614" s="33"/>
      <c r="C614" s="128" t="s">
        <v>682</v>
      </c>
      <c r="D614" s="128" t="s">
        <v>153</v>
      </c>
      <c r="E614" s="129" t="s">
        <v>683</v>
      </c>
      <c r="F614" s="130" t="s">
        <v>684</v>
      </c>
      <c r="G614" s="131" t="s">
        <v>156</v>
      </c>
      <c r="H614" s="132">
        <v>2120.2440000000001</v>
      </c>
      <c r="I614" s="133"/>
      <c r="J614" s="134">
        <f>ROUND(I614*H614,2)</f>
        <v>0</v>
      </c>
      <c r="K614" s="130" t="s">
        <v>157</v>
      </c>
      <c r="L614" s="33"/>
      <c r="M614" s="135" t="s">
        <v>19</v>
      </c>
      <c r="N614" s="136" t="s">
        <v>40</v>
      </c>
      <c r="P614" s="137">
        <f>O614*H614</f>
        <v>0</v>
      </c>
      <c r="Q614" s="137">
        <v>0</v>
      </c>
      <c r="R614" s="137">
        <f>Q614*H614</f>
        <v>0</v>
      </c>
      <c r="S614" s="137">
        <v>0</v>
      </c>
      <c r="T614" s="138">
        <f>S614*H614</f>
        <v>0</v>
      </c>
      <c r="AR614" s="139" t="s">
        <v>84</v>
      </c>
      <c r="AT614" s="139" t="s">
        <v>153</v>
      </c>
      <c r="AU614" s="139" t="s">
        <v>78</v>
      </c>
      <c r="AY614" s="18" t="s">
        <v>151</v>
      </c>
      <c r="BE614" s="140">
        <f>IF(N614="základní",J614,0)</f>
        <v>0</v>
      </c>
      <c r="BF614" s="140">
        <f>IF(N614="snížená",J614,0)</f>
        <v>0</v>
      </c>
      <c r="BG614" s="140">
        <f>IF(N614="zákl. přenesená",J614,0)</f>
        <v>0</v>
      </c>
      <c r="BH614" s="140">
        <f>IF(N614="sníž. přenesená",J614,0)</f>
        <v>0</v>
      </c>
      <c r="BI614" s="140">
        <f>IF(N614="nulová",J614,0)</f>
        <v>0</v>
      </c>
      <c r="BJ614" s="18" t="s">
        <v>74</v>
      </c>
      <c r="BK614" s="140">
        <f>ROUND(I614*H614,2)</f>
        <v>0</v>
      </c>
      <c r="BL614" s="18" t="s">
        <v>84</v>
      </c>
      <c r="BM614" s="139" t="s">
        <v>685</v>
      </c>
    </row>
    <row r="615" spans="2:65" s="1" customFormat="1" ht="11.25">
      <c r="B615" s="33"/>
      <c r="D615" s="141" t="s">
        <v>159</v>
      </c>
      <c r="F615" s="142" t="s">
        <v>686</v>
      </c>
      <c r="I615" s="143"/>
      <c r="L615" s="33"/>
      <c r="M615" s="144"/>
      <c r="T615" s="54"/>
      <c r="AT615" s="18" t="s">
        <v>159</v>
      </c>
      <c r="AU615" s="18" t="s">
        <v>78</v>
      </c>
    </row>
    <row r="616" spans="2:65" s="12" customFormat="1" ht="11.25">
      <c r="B616" s="145"/>
      <c r="D616" s="146" t="s">
        <v>161</v>
      </c>
      <c r="E616" s="147" t="s">
        <v>19</v>
      </c>
      <c r="F616" s="148" t="s">
        <v>687</v>
      </c>
      <c r="H616" s="147" t="s">
        <v>19</v>
      </c>
      <c r="I616" s="149"/>
      <c r="L616" s="145"/>
      <c r="M616" s="150"/>
      <c r="T616" s="151"/>
      <c r="AT616" s="147" t="s">
        <v>161</v>
      </c>
      <c r="AU616" s="147" t="s">
        <v>78</v>
      </c>
      <c r="AV616" s="12" t="s">
        <v>74</v>
      </c>
      <c r="AW616" s="12" t="s">
        <v>31</v>
      </c>
      <c r="AX616" s="12" t="s">
        <v>69</v>
      </c>
      <c r="AY616" s="147" t="s">
        <v>151</v>
      </c>
    </row>
    <row r="617" spans="2:65" s="13" customFormat="1" ht="11.25">
      <c r="B617" s="152"/>
      <c r="D617" s="146" t="s">
        <v>161</v>
      </c>
      <c r="E617" s="153" t="s">
        <v>19</v>
      </c>
      <c r="F617" s="154" t="s">
        <v>688</v>
      </c>
      <c r="H617" s="155">
        <v>2120.2440000000001</v>
      </c>
      <c r="I617" s="156"/>
      <c r="L617" s="152"/>
      <c r="M617" s="157"/>
      <c r="T617" s="158"/>
      <c r="AT617" s="153" t="s">
        <v>161</v>
      </c>
      <c r="AU617" s="153" t="s">
        <v>78</v>
      </c>
      <c r="AV617" s="13" t="s">
        <v>78</v>
      </c>
      <c r="AW617" s="13" t="s">
        <v>31</v>
      </c>
      <c r="AX617" s="13" t="s">
        <v>69</v>
      </c>
      <c r="AY617" s="153" t="s">
        <v>151</v>
      </c>
    </row>
    <row r="618" spans="2:65" s="14" customFormat="1" ht="11.25">
      <c r="B618" s="159"/>
      <c r="D618" s="146" t="s">
        <v>161</v>
      </c>
      <c r="E618" s="160" t="s">
        <v>19</v>
      </c>
      <c r="F618" s="161" t="s">
        <v>165</v>
      </c>
      <c r="H618" s="162">
        <v>2120.2440000000001</v>
      </c>
      <c r="I618" s="163"/>
      <c r="L618" s="159"/>
      <c r="M618" s="164"/>
      <c r="T618" s="165"/>
      <c r="AT618" s="160" t="s">
        <v>161</v>
      </c>
      <c r="AU618" s="160" t="s">
        <v>78</v>
      </c>
      <c r="AV618" s="14" t="s">
        <v>84</v>
      </c>
      <c r="AW618" s="14" t="s">
        <v>31</v>
      </c>
      <c r="AX618" s="14" t="s">
        <v>74</v>
      </c>
      <c r="AY618" s="160" t="s">
        <v>151</v>
      </c>
    </row>
    <row r="619" spans="2:65" s="1" customFormat="1" ht="24.2" customHeight="1">
      <c r="B619" s="33"/>
      <c r="C619" s="128" t="s">
        <v>689</v>
      </c>
      <c r="D619" s="128" t="s">
        <v>153</v>
      </c>
      <c r="E619" s="129" t="s">
        <v>690</v>
      </c>
      <c r="F619" s="130" t="s">
        <v>691</v>
      </c>
      <c r="G619" s="131" t="s">
        <v>156</v>
      </c>
      <c r="H619" s="132">
        <v>127214.64</v>
      </c>
      <c r="I619" s="133"/>
      <c r="J619" s="134">
        <f>ROUND(I619*H619,2)</f>
        <v>0</v>
      </c>
      <c r="K619" s="130" t="s">
        <v>157</v>
      </c>
      <c r="L619" s="33"/>
      <c r="M619" s="135" t="s">
        <v>19</v>
      </c>
      <c r="N619" s="136" t="s">
        <v>40</v>
      </c>
      <c r="P619" s="137">
        <f>O619*H619</f>
        <v>0</v>
      </c>
      <c r="Q619" s="137">
        <v>0</v>
      </c>
      <c r="R619" s="137">
        <f>Q619*H619</f>
        <v>0</v>
      </c>
      <c r="S619" s="137">
        <v>0</v>
      </c>
      <c r="T619" s="138">
        <f>S619*H619</f>
        <v>0</v>
      </c>
      <c r="AR619" s="139" t="s">
        <v>84</v>
      </c>
      <c r="AT619" s="139" t="s">
        <v>153</v>
      </c>
      <c r="AU619" s="139" t="s">
        <v>78</v>
      </c>
      <c r="AY619" s="18" t="s">
        <v>151</v>
      </c>
      <c r="BE619" s="140">
        <f>IF(N619="základní",J619,0)</f>
        <v>0</v>
      </c>
      <c r="BF619" s="140">
        <f>IF(N619="snížená",J619,0)</f>
        <v>0</v>
      </c>
      <c r="BG619" s="140">
        <f>IF(N619="zákl. přenesená",J619,0)</f>
        <v>0</v>
      </c>
      <c r="BH619" s="140">
        <f>IF(N619="sníž. přenesená",J619,0)</f>
        <v>0</v>
      </c>
      <c r="BI619" s="140">
        <f>IF(N619="nulová",J619,0)</f>
        <v>0</v>
      </c>
      <c r="BJ619" s="18" t="s">
        <v>74</v>
      </c>
      <c r="BK619" s="140">
        <f>ROUND(I619*H619,2)</f>
        <v>0</v>
      </c>
      <c r="BL619" s="18" t="s">
        <v>84</v>
      </c>
      <c r="BM619" s="139" t="s">
        <v>692</v>
      </c>
    </row>
    <row r="620" spans="2:65" s="1" customFormat="1" ht="11.25">
      <c r="B620" s="33"/>
      <c r="D620" s="141" t="s">
        <v>159</v>
      </c>
      <c r="F620" s="142" t="s">
        <v>693</v>
      </c>
      <c r="I620" s="143"/>
      <c r="L620" s="33"/>
      <c r="M620" s="144"/>
      <c r="T620" s="54"/>
      <c r="AT620" s="18" t="s">
        <v>159</v>
      </c>
      <c r="AU620" s="18" t="s">
        <v>78</v>
      </c>
    </row>
    <row r="621" spans="2:65" s="13" customFormat="1" ht="11.25">
      <c r="B621" s="152"/>
      <c r="D621" s="146" t="s">
        <v>161</v>
      </c>
      <c r="F621" s="154" t="s">
        <v>694</v>
      </c>
      <c r="H621" s="155">
        <v>127214.64</v>
      </c>
      <c r="I621" s="156"/>
      <c r="L621" s="152"/>
      <c r="M621" s="157"/>
      <c r="T621" s="158"/>
      <c r="AT621" s="153" t="s">
        <v>161</v>
      </c>
      <c r="AU621" s="153" t="s">
        <v>78</v>
      </c>
      <c r="AV621" s="13" t="s">
        <v>78</v>
      </c>
      <c r="AW621" s="13" t="s">
        <v>4</v>
      </c>
      <c r="AX621" s="13" t="s">
        <v>74</v>
      </c>
      <c r="AY621" s="153" t="s">
        <v>151</v>
      </c>
    </row>
    <row r="622" spans="2:65" s="1" customFormat="1" ht="24.2" customHeight="1">
      <c r="B622" s="33"/>
      <c r="C622" s="128" t="s">
        <v>695</v>
      </c>
      <c r="D622" s="128" t="s">
        <v>153</v>
      </c>
      <c r="E622" s="129" t="s">
        <v>696</v>
      </c>
      <c r="F622" s="130" t="s">
        <v>697</v>
      </c>
      <c r="G622" s="131" t="s">
        <v>156</v>
      </c>
      <c r="H622" s="132">
        <v>2120.2440000000001</v>
      </c>
      <c r="I622" s="133"/>
      <c r="J622" s="134">
        <f>ROUND(I622*H622,2)</f>
        <v>0</v>
      </c>
      <c r="K622" s="130" t="s">
        <v>157</v>
      </c>
      <c r="L622" s="33"/>
      <c r="M622" s="135" t="s">
        <v>19</v>
      </c>
      <c r="N622" s="136" t="s">
        <v>40</v>
      </c>
      <c r="P622" s="137">
        <f>O622*H622</f>
        <v>0</v>
      </c>
      <c r="Q622" s="137">
        <v>0</v>
      </c>
      <c r="R622" s="137">
        <f>Q622*H622</f>
        <v>0</v>
      </c>
      <c r="S622" s="137">
        <v>0</v>
      </c>
      <c r="T622" s="138">
        <f>S622*H622</f>
        <v>0</v>
      </c>
      <c r="AR622" s="139" t="s">
        <v>84</v>
      </c>
      <c r="AT622" s="139" t="s">
        <v>153</v>
      </c>
      <c r="AU622" s="139" t="s">
        <v>78</v>
      </c>
      <c r="AY622" s="18" t="s">
        <v>151</v>
      </c>
      <c r="BE622" s="140">
        <f>IF(N622="základní",J622,0)</f>
        <v>0</v>
      </c>
      <c r="BF622" s="140">
        <f>IF(N622="snížená",J622,0)</f>
        <v>0</v>
      </c>
      <c r="BG622" s="140">
        <f>IF(N622="zákl. přenesená",J622,0)</f>
        <v>0</v>
      </c>
      <c r="BH622" s="140">
        <f>IF(N622="sníž. přenesená",J622,0)</f>
        <v>0</v>
      </c>
      <c r="BI622" s="140">
        <f>IF(N622="nulová",J622,0)</f>
        <v>0</v>
      </c>
      <c r="BJ622" s="18" t="s">
        <v>74</v>
      </c>
      <c r="BK622" s="140">
        <f>ROUND(I622*H622,2)</f>
        <v>0</v>
      </c>
      <c r="BL622" s="18" t="s">
        <v>84</v>
      </c>
      <c r="BM622" s="139" t="s">
        <v>698</v>
      </c>
    </row>
    <row r="623" spans="2:65" s="1" customFormat="1" ht="11.25">
      <c r="B623" s="33"/>
      <c r="D623" s="141" t="s">
        <v>159</v>
      </c>
      <c r="F623" s="142" t="s">
        <v>699</v>
      </c>
      <c r="I623" s="143"/>
      <c r="L623" s="33"/>
      <c r="M623" s="144"/>
      <c r="T623" s="54"/>
      <c r="AT623" s="18" t="s">
        <v>159</v>
      </c>
      <c r="AU623" s="18" t="s">
        <v>78</v>
      </c>
    </row>
    <row r="624" spans="2:65" s="1" customFormat="1" ht="24.2" customHeight="1">
      <c r="B624" s="33"/>
      <c r="C624" s="128" t="s">
        <v>700</v>
      </c>
      <c r="D624" s="128" t="s">
        <v>153</v>
      </c>
      <c r="E624" s="129" t="s">
        <v>701</v>
      </c>
      <c r="F624" s="130" t="s">
        <v>702</v>
      </c>
      <c r="G624" s="131" t="s">
        <v>172</v>
      </c>
      <c r="H624" s="132">
        <v>12877.2</v>
      </c>
      <c r="I624" s="133"/>
      <c r="J624" s="134">
        <f>ROUND(I624*H624,2)</f>
        <v>0</v>
      </c>
      <c r="K624" s="130" t="s">
        <v>157</v>
      </c>
      <c r="L624" s="33"/>
      <c r="M624" s="135" t="s">
        <v>19</v>
      </c>
      <c r="N624" s="136" t="s">
        <v>40</v>
      </c>
      <c r="P624" s="137">
        <f>O624*H624</f>
        <v>0</v>
      </c>
      <c r="Q624" s="137">
        <v>0</v>
      </c>
      <c r="R624" s="137">
        <f>Q624*H624</f>
        <v>0</v>
      </c>
      <c r="S624" s="137">
        <v>0</v>
      </c>
      <c r="T624" s="138">
        <f>S624*H624</f>
        <v>0</v>
      </c>
      <c r="AR624" s="139" t="s">
        <v>84</v>
      </c>
      <c r="AT624" s="139" t="s">
        <v>153</v>
      </c>
      <c r="AU624" s="139" t="s">
        <v>78</v>
      </c>
      <c r="AY624" s="18" t="s">
        <v>151</v>
      </c>
      <c r="BE624" s="140">
        <f>IF(N624="základní",J624,0)</f>
        <v>0</v>
      </c>
      <c r="BF624" s="140">
        <f>IF(N624="snížená",J624,0)</f>
        <v>0</v>
      </c>
      <c r="BG624" s="140">
        <f>IF(N624="zákl. přenesená",J624,0)</f>
        <v>0</v>
      </c>
      <c r="BH624" s="140">
        <f>IF(N624="sníž. přenesená",J624,0)</f>
        <v>0</v>
      </c>
      <c r="BI624" s="140">
        <f>IF(N624="nulová",J624,0)</f>
        <v>0</v>
      </c>
      <c r="BJ624" s="18" t="s">
        <v>74</v>
      </c>
      <c r="BK624" s="140">
        <f>ROUND(I624*H624,2)</f>
        <v>0</v>
      </c>
      <c r="BL624" s="18" t="s">
        <v>84</v>
      </c>
      <c r="BM624" s="139" t="s">
        <v>703</v>
      </c>
    </row>
    <row r="625" spans="2:65" s="1" customFormat="1" ht="11.25">
      <c r="B625" s="33"/>
      <c r="D625" s="141" t="s">
        <v>159</v>
      </c>
      <c r="F625" s="142" t="s">
        <v>704</v>
      </c>
      <c r="I625" s="143"/>
      <c r="L625" s="33"/>
      <c r="M625" s="144"/>
      <c r="T625" s="54"/>
      <c r="AT625" s="18" t="s">
        <v>159</v>
      </c>
      <c r="AU625" s="18" t="s">
        <v>78</v>
      </c>
    </row>
    <row r="626" spans="2:65" s="12" customFormat="1" ht="11.25">
      <c r="B626" s="145"/>
      <c r="D626" s="146" t="s">
        <v>161</v>
      </c>
      <c r="E626" s="147" t="s">
        <v>19</v>
      </c>
      <c r="F626" s="148" t="s">
        <v>705</v>
      </c>
      <c r="H626" s="147" t="s">
        <v>19</v>
      </c>
      <c r="I626" s="149"/>
      <c r="L626" s="145"/>
      <c r="M626" s="150"/>
      <c r="T626" s="151"/>
      <c r="AT626" s="147" t="s">
        <v>161</v>
      </c>
      <c r="AU626" s="147" t="s">
        <v>78</v>
      </c>
      <c r="AV626" s="12" t="s">
        <v>74</v>
      </c>
      <c r="AW626" s="12" t="s">
        <v>31</v>
      </c>
      <c r="AX626" s="12" t="s">
        <v>69</v>
      </c>
      <c r="AY626" s="147" t="s">
        <v>151</v>
      </c>
    </row>
    <row r="627" spans="2:65" s="13" customFormat="1" ht="11.25">
      <c r="B627" s="152"/>
      <c r="D627" s="146" t="s">
        <v>161</v>
      </c>
      <c r="E627" s="153" t="s">
        <v>19</v>
      </c>
      <c r="F627" s="154" t="s">
        <v>706</v>
      </c>
      <c r="H627" s="155">
        <v>12877.2</v>
      </c>
      <c r="I627" s="156"/>
      <c r="L627" s="152"/>
      <c r="M627" s="157"/>
      <c r="T627" s="158"/>
      <c r="AT627" s="153" t="s">
        <v>161</v>
      </c>
      <c r="AU627" s="153" t="s">
        <v>78</v>
      </c>
      <c r="AV627" s="13" t="s">
        <v>78</v>
      </c>
      <c r="AW627" s="13" t="s">
        <v>31</v>
      </c>
      <c r="AX627" s="13" t="s">
        <v>69</v>
      </c>
      <c r="AY627" s="153" t="s">
        <v>151</v>
      </c>
    </row>
    <row r="628" spans="2:65" s="14" customFormat="1" ht="11.25">
      <c r="B628" s="159"/>
      <c r="D628" s="146" t="s">
        <v>161</v>
      </c>
      <c r="E628" s="160" t="s">
        <v>19</v>
      </c>
      <c r="F628" s="161" t="s">
        <v>165</v>
      </c>
      <c r="H628" s="162">
        <v>12877.2</v>
      </c>
      <c r="I628" s="163"/>
      <c r="L628" s="159"/>
      <c r="M628" s="164"/>
      <c r="T628" s="165"/>
      <c r="AT628" s="160" t="s">
        <v>161</v>
      </c>
      <c r="AU628" s="160" t="s">
        <v>78</v>
      </c>
      <c r="AV628" s="14" t="s">
        <v>84</v>
      </c>
      <c r="AW628" s="14" t="s">
        <v>31</v>
      </c>
      <c r="AX628" s="14" t="s">
        <v>74</v>
      </c>
      <c r="AY628" s="160" t="s">
        <v>151</v>
      </c>
    </row>
    <row r="629" spans="2:65" s="1" customFormat="1" ht="24.2" customHeight="1">
      <c r="B629" s="33"/>
      <c r="C629" s="128" t="s">
        <v>707</v>
      </c>
      <c r="D629" s="128" t="s">
        <v>153</v>
      </c>
      <c r="E629" s="129" t="s">
        <v>708</v>
      </c>
      <c r="F629" s="130" t="s">
        <v>709</v>
      </c>
      <c r="G629" s="131" t="s">
        <v>172</v>
      </c>
      <c r="H629" s="132">
        <v>386316</v>
      </c>
      <c r="I629" s="133"/>
      <c r="J629" s="134">
        <f>ROUND(I629*H629,2)</f>
        <v>0</v>
      </c>
      <c r="K629" s="130" t="s">
        <v>157</v>
      </c>
      <c r="L629" s="33"/>
      <c r="M629" s="135" t="s">
        <v>19</v>
      </c>
      <c r="N629" s="136" t="s">
        <v>40</v>
      </c>
      <c r="P629" s="137">
        <f>O629*H629</f>
        <v>0</v>
      </c>
      <c r="Q629" s="137">
        <v>0</v>
      </c>
      <c r="R629" s="137">
        <f>Q629*H629</f>
        <v>0</v>
      </c>
      <c r="S629" s="137">
        <v>0</v>
      </c>
      <c r="T629" s="138">
        <f>S629*H629</f>
        <v>0</v>
      </c>
      <c r="AR629" s="139" t="s">
        <v>84</v>
      </c>
      <c r="AT629" s="139" t="s">
        <v>153</v>
      </c>
      <c r="AU629" s="139" t="s">
        <v>78</v>
      </c>
      <c r="AY629" s="18" t="s">
        <v>151</v>
      </c>
      <c r="BE629" s="140">
        <f>IF(N629="základní",J629,0)</f>
        <v>0</v>
      </c>
      <c r="BF629" s="140">
        <f>IF(N629="snížená",J629,0)</f>
        <v>0</v>
      </c>
      <c r="BG629" s="140">
        <f>IF(N629="zákl. přenesená",J629,0)</f>
        <v>0</v>
      </c>
      <c r="BH629" s="140">
        <f>IF(N629="sníž. přenesená",J629,0)</f>
        <v>0</v>
      </c>
      <c r="BI629" s="140">
        <f>IF(N629="nulová",J629,0)</f>
        <v>0</v>
      </c>
      <c r="BJ629" s="18" t="s">
        <v>74</v>
      </c>
      <c r="BK629" s="140">
        <f>ROUND(I629*H629,2)</f>
        <v>0</v>
      </c>
      <c r="BL629" s="18" t="s">
        <v>84</v>
      </c>
      <c r="BM629" s="139" t="s">
        <v>710</v>
      </c>
    </row>
    <row r="630" spans="2:65" s="1" customFormat="1" ht="11.25">
      <c r="B630" s="33"/>
      <c r="D630" s="141" t="s">
        <v>159</v>
      </c>
      <c r="F630" s="142" t="s">
        <v>711</v>
      </c>
      <c r="I630" s="143"/>
      <c r="L630" s="33"/>
      <c r="M630" s="144"/>
      <c r="T630" s="54"/>
      <c r="AT630" s="18" t="s">
        <v>159</v>
      </c>
      <c r="AU630" s="18" t="s">
        <v>78</v>
      </c>
    </row>
    <row r="631" spans="2:65" s="13" customFormat="1" ht="11.25">
      <c r="B631" s="152"/>
      <c r="D631" s="146" t="s">
        <v>161</v>
      </c>
      <c r="F631" s="154" t="s">
        <v>712</v>
      </c>
      <c r="H631" s="155">
        <v>386316</v>
      </c>
      <c r="I631" s="156"/>
      <c r="L631" s="152"/>
      <c r="M631" s="157"/>
      <c r="T631" s="158"/>
      <c r="AT631" s="153" t="s">
        <v>161</v>
      </c>
      <c r="AU631" s="153" t="s">
        <v>78</v>
      </c>
      <c r="AV631" s="13" t="s">
        <v>78</v>
      </c>
      <c r="AW631" s="13" t="s">
        <v>4</v>
      </c>
      <c r="AX631" s="13" t="s">
        <v>74</v>
      </c>
      <c r="AY631" s="153" t="s">
        <v>151</v>
      </c>
    </row>
    <row r="632" spans="2:65" s="1" customFormat="1" ht="24.2" customHeight="1">
      <c r="B632" s="33"/>
      <c r="C632" s="128" t="s">
        <v>713</v>
      </c>
      <c r="D632" s="128" t="s">
        <v>153</v>
      </c>
      <c r="E632" s="129" t="s">
        <v>714</v>
      </c>
      <c r="F632" s="130" t="s">
        <v>715</v>
      </c>
      <c r="G632" s="131" t="s">
        <v>172</v>
      </c>
      <c r="H632" s="132">
        <v>12877.2</v>
      </c>
      <c r="I632" s="133"/>
      <c r="J632" s="134">
        <f>ROUND(I632*H632,2)</f>
        <v>0</v>
      </c>
      <c r="K632" s="130" t="s">
        <v>157</v>
      </c>
      <c r="L632" s="33"/>
      <c r="M632" s="135" t="s">
        <v>19</v>
      </c>
      <c r="N632" s="136" t="s">
        <v>40</v>
      </c>
      <c r="P632" s="137">
        <f>O632*H632</f>
        <v>0</v>
      </c>
      <c r="Q632" s="137">
        <v>0</v>
      </c>
      <c r="R632" s="137">
        <f>Q632*H632</f>
        <v>0</v>
      </c>
      <c r="S632" s="137">
        <v>0</v>
      </c>
      <c r="T632" s="138">
        <f>S632*H632</f>
        <v>0</v>
      </c>
      <c r="AR632" s="139" t="s">
        <v>84</v>
      </c>
      <c r="AT632" s="139" t="s">
        <v>153</v>
      </c>
      <c r="AU632" s="139" t="s">
        <v>78</v>
      </c>
      <c r="AY632" s="18" t="s">
        <v>151</v>
      </c>
      <c r="BE632" s="140">
        <f>IF(N632="základní",J632,0)</f>
        <v>0</v>
      </c>
      <c r="BF632" s="140">
        <f>IF(N632="snížená",J632,0)</f>
        <v>0</v>
      </c>
      <c r="BG632" s="140">
        <f>IF(N632="zákl. přenesená",J632,0)</f>
        <v>0</v>
      </c>
      <c r="BH632" s="140">
        <f>IF(N632="sníž. přenesená",J632,0)</f>
        <v>0</v>
      </c>
      <c r="BI632" s="140">
        <f>IF(N632="nulová",J632,0)</f>
        <v>0</v>
      </c>
      <c r="BJ632" s="18" t="s">
        <v>74</v>
      </c>
      <c r="BK632" s="140">
        <f>ROUND(I632*H632,2)</f>
        <v>0</v>
      </c>
      <c r="BL632" s="18" t="s">
        <v>84</v>
      </c>
      <c r="BM632" s="139" t="s">
        <v>716</v>
      </c>
    </row>
    <row r="633" spans="2:65" s="1" customFormat="1" ht="11.25">
      <c r="B633" s="33"/>
      <c r="D633" s="141" t="s">
        <v>159</v>
      </c>
      <c r="F633" s="142" t="s">
        <v>717</v>
      </c>
      <c r="I633" s="143"/>
      <c r="L633" s="33"/>
      <c r="M633" s="144"/>
      <c r="T633" s="54"/>
      <c r="AT633" s="18" t="s">
        <v>159</v>
      </c>
      <c r="AU633" s="18" t="s">
        <v>78</v>
      </c>
    </row>
    <row r="634" spans="2:65" s="1" customFormat="1" ht="24.2" customHeight="1">
      <c r="B634" s="33"/>
      <c r="C634" s="128" t="s">
        <v>718</v>
      </c>
      <c r="D634" s="128" t="s">
        <v>153</v>
      </c>
      <c r="E634" s="129" t="s">
        <v>719</v>
      </c>
      <c r="F634" s="130" t="s">
        <v>720</v>
      </c>
      <c r="G634" s="131" t="s">
        <v>156</v>
      </c>
      <c r="H634" s="132">
        <v>20</v>
      </c>
      <c r="I634" s="133"/>
      <c r="J634" s="134">
        <f>ROUND(I634*H634,2)</f>
        <v>0</v>
      </c>
      <c r="K634" s="130" t="s">
        <v>157</v>
      </c>
      <c r="L634" s="33"/>
      <c r="M634" s="135" t="s">
        <v>19</v>
      </c>
      <c r="N634" s="136" t="s">
        <v>40</v>
      </c>
      <c r="P634" s="137">
        <f>O634*H634</f>
        <v>0</v>
      </c>
      <c r="Q634" s="137">
        <v>1.58E-3</v>
      </c>
      <c r="R634" s="137">
        <f>Q634*H634</f>
        <v>3.1600000000000003E-2</v>
      </c>
      <c r="S634" s="137">
        <v>0</v>
      </c>
      <c r="T634" s="138">
        <f>S634*H634</f>
        <v>0</v>
      </c>
      <c r="AR634" s="139" t="s">
        <v>84</v>
      </c>
      <c r="AT634" s="139" t="s">
        <v>153</v>
      </c>
      <c r="AU634" s="139" t="s">
        <v>78</v>
      </c>
      <c r="AY634" s="18" t="s">
        <v>151</v>
      </c>
      <c r="BE634" s="140">
        <f>IF(N634="základní",J634,0)</f>
        <v>0</v>
      </c>
      <c r="BF634" s="140">
        <f>IF(N634="snížená",J634,0)</f>
        <v>0</v>
      </c>
      <c r="BG634" s="140">
        <f>IF(N634="zákl. přenesená",J634,0)</f>
        <v>0</v>
      </c>
      <c r="BH634" s="140">
        <f>IF(N634="sníž. přenesená",J634,0)</f>
        <v>0</v>
      </c>
      <c r="BI634" s="140">
        <f>IF(N634="nulová",J634,0)</f>
        <v>0</v>
      </c>
      <c r="BJ634" s="18" t="s">
        <v>74</v>
      </c>
      <c r="BK634" s="140">
        <f>ROUND(I634*H634,2)</f>
        <v>0</v>
      </c>
      <c r="BL634" s="18" t="s">
        <v>84</v>
      </c>
      <c r="BM634" s="139" t="s">
        <v>721</v>
      </c>
    </row>
    <row r="635" spans="2:65" s="1" customFormat="1" ht="11.25">
      <c r="B635" s="33"/>
      <c r="D635" s="141" t="s">
        <v>159</v>
      </c>
      <c r="F635" s="142" t="s">
        <v>722</v>
      </c>
      <c r="I635" s="143"/>
      <c r="L635" s="33"/>
      <c r="M635" s="144"/>
      <c r="T635" s="54"/>
      <c r="AT635" s="18" t="s">
        <v>159</v>
      </c>
      <c r="AU635" s="18" t="s">
        <v>78</v>
      </c>
    </row>
    <row r="636" spans="2:65" s="12" customFormat="1" ht="11.25">
      <c r="B636" s="145"/>
      <c r="D636" s="146" t="s">
        <v>161</v>
      </c>
      <c r="E636" s="147" t="s">
        <v>19</v>
      </c>
      <c r="F636" s="148" t="s">
        <v>723</v>
      </c>
      <c r="H636" s="147" t="s">
        <v>19</v>
      </c>
      <c r="I636" s="149"/>
      <c r="L636" s="145"/>
      <c r="M636" s="150"/>
      <c r="T636" s="151"/>
      <c r="AT636" s="147" t="s">
        <v>161</v>
      </c>
      <c r="AU636" s="147" t="s">
        <v>78</v>
      </c>
      <c r="AV636" s="12" t="s">
        <v>74</v>
      </c>
      <c r="AW636" s="12" t="s">
        <v>31</v>
      </c>
      <c r="AX636" s="12" t="s">
        <v>69</v>
      </c>
      <c r="AY636" s="147" t="s">
        <v>151</v>
      </c>
    </row>
    <row r="637" spans="2:65" s="13" customFormat="1" ht="11.25">
      <c r="B637" s="152"/>
      <c r="D637" s="146" t="s">
        <v>161</v>
      </c>
      <c r="E637" s="153" t="s">
        <v>19</v>
      </c>
      <c r="F637" s="154" t="s">
        <v>724</v>
      </c>
      <c r="H637" s="155">
        <v>20</v>
      </c>
      <c r="I637" s="156"/>
      <c r="L637" s="152"/>
      <c r="M637" s="157"/>
      <c r="T637" s="158"/>
      <c r="AT637" s="153" t="s">
        <v>161</v>
      </c>
      <c r="AU637" s="153" t="s">
        <v>78</v>
      </c>
      <c r="AV637" s="13" t="s">
        <v>78</v>
      </c>
      <c r="AW637" s="13" t="s">
        <v>31</v>
      </c>
      <c r="AX637" s="13" t="s">
        <v>69</v>
      </c>
      <c r="AY637" s="153" t="s">
        <v>151</v>
      </c>
    </row>
    <row r="638" spans="2:65" s="14" customFormat="1" ht="11.25">
      <c r="B638" s="159"/>
      <c r="D638" s="146" t="s">
        <v>161</v>
      </c>
      <c r="E638" s="160" t="s">
        <v>19</v>
      </c>
      <c r="F638" s="161" t="s">
        <v>165</v>
      </c>
      <c r="H638" s="162">
        <v>20</v>
      </c>
      <c r="I638" s="163"/>
      <c r="L638" s="159"/>
      <c r="M638" s="164"/>
      <c r="T638" s="165"/>
      <c r="AT638" s="160" t="s">
        <v>161</v>
      </c>
      <c r="AU638" s="160" t="s">
        <v>78</v>
      </c>
      <c r="AV638" s="14" t="s">
        <v>84</v>
      </c>
      <c r="AW638" s="14" t="s">
        <v>31</v>
      </c>
      <c r="AX638" s="14" t="s">
        <v>74</v>
      </c>
      <c r="AY638" s="160" t="s">
        <v>151</v>
      </c>
    </row>
    <row r="639" spans="2:65" s="1" customFormat="1" ht="16.5" customHeight="1">
      <c r="B639" s="33"/>
      <c r="C639" s="128" t="s">
        <v>725</v>
      </c>
      <c r="D639" s="128" t="s">
        <v>153</v>
      </c>
      <c r="E639" s="129" t="s">
        <v>726</v>
      </c>
      <c r="F639" s="130" t="s">
        <v>727</v>
      </c>
      <c r="G639" s="131" t="s">
        <v>615</v>
      </c>
      <c r="H639" s="132">
        <v>6</v>
      </c>
      <c r="I639" s="133"/>
      <c r="J639" s="134">
        <f>ROUND(I639*H639,2)</f>
        <v>0</v>
      </c>
      <c r="K639" s="130" t="s">
        <v>157</v>
      </c>
      <c r="L639" s="33"/>
      <c r="M639" s="135" t="s">
        <v>19</v>
      </c>
      <c r="N639" s="136" t="s">
        <v>40</v>
      </c>
      <c r="P639" s="137">
        <f>O639*H639</f>
        <v>0</v>
      </c>
      <c r="Q639" s="137">
        <v>1.8000000000000001E-4</v>
      </c>
      <c r="R639" s="137">
        <f>Q639*H639</f>
        <v>1.08E-3</v>
      </c>
      <c r="S639" s="137">
        <v>0</v>
      </c>
      <c r="T639" s="138">
        <f>S639*H639</f>
        <v>0</v>
      </c>
      <c r="AR639" s="139" t="s">
        <v>84</v>
      </c>
      <c r="AT639" s="139" t="s">
        <v>153</v>
      </c>
      <c r="AU639" s="139" t="s">
        <v>78</v>
      </c>
      <c r="AY639" s="18" t="s">
        <v>151</v>
      </c>
      <c r="BE639" s="140">
        <f>IF(N639="základní",J639,0)</f>
        <v>0</v>
      </c>
      <c r="BF639" s="140">
        <f>IF(N639="snížená",J639,0)</f>
        <v>0</v>
      </c>
      <c r="BG639" s="140">
        <f>IF(N639="zákl. přenesená",J639,0)</f>
        <v>0</v>
      </c>
      <c r="BH639" s="140">
        <f>IF(N639="sníž. přenesená",J639,0)</f>
        <v>0</v>
      </c>
      <c r="BI639" s="140">
        <f>IF(N639="nulová",J639,0)</f>
        <v>0</v>
      </c>
      <c r="BJ639" s="18" t="s">
        <v>74</v>
      </c>
      <c r="BK639" s="140">
        <f>ROUND(I639*H639,2)</f>
        <v>0</v>
      </c>
      <c r="BL639" s="18" t="s">
        <v>84</v>
      </c>
      <c r="BM639" s="139" t="s">
        <v>728</v>
      </c>
    </row>
    <row r="640" spans="2:65" s="1" customFormat="1" ht="11.25">
      <c r="B640" s="33"/>
      <c r="D640" s="141" t="s">
        <v>159</v>
      </c>
      <c r="F640" s="142" t="s">
        <v>729</v>
      </c>
      <c r="I640" s="143"/>
      <c r="L640" s="33"/>
      <c r="M640" s="144"/>
      <c r="T640" s="54"/>
      <c r="AT640" s="18" t="s">
        <v>159</v>
      </c>
      <c r="AU640" s="18" t="s">
        <v>78</v>
      </c>
    </row>
    <row r="641" spans="2:65" s="1" customFormat="1" ht="16.5" customHeight="1">
      <c r="B641" s="33"/>
      <c r="C641" s="166" t="s">
        <v>730</v>
      </c>
      <c r="D641" s="166" t="s">
        <v>221</v>
      </c>
      <c r="E641" s="167" t="s">
        <v>731</v>
      </c>
      <c r="F641" s="168" t="s">
        <v>732</v>
      </c>
      <c r="G641" s="169" t="s">
        <v>615</v>
      </c>
      <c r="H641" s="170">
        <v>6</v>
      </c>
      <c r="I641" s="171"/>
      <c r="J641" s="172">
        <f>ROUND(I641*H641,2)</f>
        <v>0</v>
      </c>
      <c r="K641" s="168" t="s">
        <v>19</v>
      </c>
      <c r="L641" s="173"/>
      <c r="M641" s="174" t="s">
        <v>19</v>
      </c>
      <c r="N641" s="175" t="s">
        <v>40</v>
      </c>
      <c r="P641" s="137">
        <f>O641*H641</f>
        <v>0</v>
      </c>
      <c r="Q641" s="137">
        <v>1.2E-2</v>
      </c>
      <c r="R641" s="137">
        <f>Q641*H641</f>
        <v>7.2000000000000008E-2</v>
      </c>
      <c r="S641" s="137">
        <v>0</v>
      </c>
      <c r="T641" s="138">
        <f>S641*H641</f>
        <v>0</v>
      </c>
      <c r="AR641" s="139" t="s">
        <v>96</v>
      </c>
      <c r="AT641" s="139" t="s">
        <v>221</v>
      </c>
      <c r="AU641" s="139" t="s">
        <v>78</v>
      </c>
      <c r="AY641" s="18" t="s">
        <v>151</v>
      </c>
      <c r="BE641" s="140">
        <f>IF(N641="základní",J641,0)</f>
        <v>0</v>
      </c>
      <c r="BF641" s="140">
        <f>IF(N641="snížená",J641,0)</f>
        <v>0</v>
      </c>
      <c r="BG641" s="140">
        <f>IF(N641="zákl. přenesená",J641,0)</f>
        <v>0</v>
      </c>
      <c r="BH641" s="140">
        <f>IF(N641="sníž. přenesená",J641,0)</f>
        <v>0</v>
      </c>
      <c r="BI641" s="140">
        <f>IF(N641="nulová",J641,0)</f>
        <v>0</v>
      </c>
      <c r="BJ641" s="18" t="s">
        <v>74</v>
      </c>
      <c r="BK641" s="140">
        <f>ROUND(I641*H641,2)</f>
        <v>0</v>
      </c>
      <c r="BL641" s="18" t="s">
        <v>84</v>
      </c>
      <c r="BM641" s="139" t="s">
        <v>733</v>
      </c>
    </row>
    <row r="642" spans="2:65" s="13" customFormat="1" ht="11.25">
      <c r="B642" s="152"/>
      <c r="D642" s="146" t="s">
        <v>161</v>
      </c>
      <c r="E642" s="153" t="s">
        <v>19</v>
      </c>
      <c r="F642" s="154" t="s">
        <v>90</v>
      </c>
      <c r="H642" s="155">
        <v>6</v>
      </c>
      <c r="I642" s="156"/>
      <c r="L642" s="152"/>
      <c r="M642" s="157"/>
      <c r="T642" s="158"/>
      <c r="AT642" s="153" t="s">
        <v>161</v>
      </c>
      <c r="AU642" s="153" t="s">
        <v>78</v>
      </c>
      <c r="AV642" s="13" t="s">
        <v>78</v>
      </c>
      <c r="AW642" s="13" t="s">
        <v>31</v>
      </c>
      <c r="AX642" s="13" t="s">
        <v>69</v>
      </c>
      <c r="AY642" s="153" t="s">
        <v>151</v>
      </c>
    </row>
    <row r="643" spans="2:65" s="14" customFormat="1" ht="11.25">
      <c r="B643" s="159"/>
      <c r="D643" s="146" t="s">
        <v>161</v>
      </c>
      <c r="E643" s="160" t="s">
        <v>19</v>
      </c>
      <c r="F643" s="161" t="s">
        <v>165</v>
      </c>
      <c r="H643" s="162">
        <v>6</v>
      </c>
      <c r="I643" s="163"/>
      <c r="L643" s="159"/>
      <c r="M643" s="164"/>
      <c r="T643" s="165"/>
      <c r="AT643" s="160" t="s">
        <v>161</v>
      </c>
      <c r="AU643" s="160" t="s">
        <v>78</v>
      </c>
      <c r="AV643" s="14" t="s">
        <v>84</v>
      </c>
      <c r="AW643" s="14" t="s">
        <v>31</v>
      </c>
      <c r="AX643" s="14" t="s">
        <v>74</v>
      </c>
      <c r="AY643" s="160" t="s">
        <v>151</v>
      </c>
    </row>
    <row r="644" spans="2:65" s="1" customFormat="1" ht="16.5" customHeight="1">
      <c r="B644" s="33"/>
      <c r="C644" s="128" t="s">
        <v>734</v>
      </c>
      <c r="D644" s="128" t="s">
        <v>153</v>
      </c>
      <c r="E644" s="129" t="s">
        <v>735</v>
      </c>
      <c r="F644" s="130" t="s">
        <v>736</v>
      </c>
      <c r="G644" s="131" t="s">
        <v>615</v>
      </c>
      <c r="H644" s="132">
        <v>6</v>
      </c>
      <c r="I644" s="133"/>
      <c r="J644" s="134">
        <f>ROUND(I644*H644,2)</f>
        <v>0</v>
      </c>
      <c r="K644" s="130" t="s">
        <v>157</v>
      </c>
      <c r="L644" s="33"/>
      <c r="M644" s="135" t="s">
        <v>19</v>
      </c>
      <c r="N644" s="136" t="s">
        <v>40</v>
      </c>
      <c r="P644" s="137">
        <f>O644*H644</f>
        <v>0</v>
      </c>
      <c r="Q644" s="137">
        <v>1.8000000000000001E-4</v>
      </c>
      <c r="R644" s="137">
        <f>Q644*H644</f>
        <v>1.08E-3</v>
      </c>
      <c r="S644" s="137">
        <v>0</v>
      </c>
      <c r="T644" s="138">
        <f>S644*H644</f>
        <v>0</v>
      </c>
      <c r="AR644" s="139" t="s">
        <v>84</v>
      </c>
      <c r="AT644" s="139" t="s">
        <v>153</v>
      </c>
      <c r="AU644" s="139" t="s">
        <v>78</v>
      </c>
      <c r="AY644" s="18" t="s">
        <v>151</v>
      </c>
      <c r="BE644" s="140">
        <f>IF(N644="základní",J644,0)</f>
        <v>0</v>
      </c>
      <c r="BF644" s="140">
        <f>IF(N644="snížená",J644,0)</f>
        <v>0</v>
      </c>
      <c r="BG644" s="140">
        <f>IF(N644="zákl. přenesená",J644,0)</f>
        <v>0</v>
      </c>
      <c r="BH644" s="140">
        <f>IF(N644="sníž. přenesená",J644,0)</f>
        <v>0</v>
      </c>
      <c r="BI644" s="140">
        <f>IF(N644="nulová",J644,0)</f>
        <v>0</v>
      </c>
      <c r="BJ644" s="18" t="s">
        <v>74</v>
      </c>
      <c r="BK644" s="140">
        <f>ROUND(I644*H644,2)</f>
        <v>0</v>
      </c>
      <c r="BL644" s="18" t="s">
        <v>84</v>
      </c>
      <c r="BM644" s="139" t="s">
        <v>737</v>
      </c>
    </row>
    <row r="645" spans="2:65" s="1" customFormat="1" ht="11.25">
      <c r="B645" s="33"/>
      <c r="D645" s="141" t="s">
        <v>159</v>
      </c>
      <c r="F645" s="142" t="s">
        <v>738</v>
      </c>
      <c r="I645" s="143"/>
      <c r="L645" s="33"/>
      <c r="M645" s="144"/>
      <c r="T645" s="54"/>
      <c r="AT645" s="18" t="s">
        <v>159</v>
      </c>
      <c r="AU645" s="18" t="s">
        <v>78</v>
      </c>
    </row>
    <row r="646" spans="2:65" s="1" customFormat="1" ht="16.5" customHeight="1">
      <c r="B646" s="33"/>
      <c r="C646" s="166" t="s">
        <v>739</v>
      </c>
      <c r="D646" s="166" t="s">
        <v>221</v>
      </c>
      <c r="E646" s="167" t="s">
        <v>740</v>
      </c>
      <c r="F646" s="168" t="s">
        <v>741</v>
      </c>
      <c r="G646" s="169" t="s">
        <v>615</v>
      </c>
      <c r="H646" s="170">
        <v>6</v>
      </c>
      <c r="I646" s="171"/>
      <c r="J646" s="172">
        <f>ROUND(I646*H646,2)</f>
        <v>0</v>
      </c>
      <c r="K646" s="168" t="s">
        <v>157</v>
      </c>
      <c r="L646" s="173"/>
      <c r="M646" s="174" t="s">
        <v>19</v>
      </c>
      <c r="N646" s="175" t="s">
        <v>40</v>
      </c>
      <c r="P646" s="137">
        <f>O646*H646</f>
        <v>0</v>
      </c>
      <c r="Q646" s="137">
        <v>5.0000000000000001E-3</v>
      </c>
      <c r="R646" s="137">
        <f>Q646*H646</f>
        <v>0.03</v>
      </c>
      <c r="S646" s="137">
        <v>0</v>
      </c>
      <c r="T646" s="138">
        <f>S646*H646</f>
        <v>0</v>
      </c>
      <c r="AR646" s="139" t="s">
        <v>96</v>
      </c>
      <c r="AT646" s="139" t="s">
        <v>221</v>
      </c>
      <c r="AU646" s="139" t="s">
        <v>78</v>
      </c>
      <c r="AY646" s="18" t="s">
        <v>151</v>
      </c>
      <c r="BE646" s="140">
        <f>IF(N646="základní",J646,0)</f>
        <v>0</v>
      </c>
      <c r="BF646" s="140">
        <f>IF(N646="snížená",J646,0)</f>
        <v>0</v>
      </c>
      <c r="BG646" s="140">
        <f>IF(N646="zákl. přenesená",J646,0)</f>
        <v>0</v>
      </c>
      <c r="BH646" s="140">
        <f>IF(N646="sníž. přenesená",J646,0)</f>
        <v>0</v>
      </c>
      <c r="BI646" s="140">
        <f>IF(N646="nulová",J646,0)</f>
        <v>0</v>
      </c>
      <c r="BJ646" s="18" t="s">
        <v>74</v>
      </c>
      <c r="BK646" s="140">
        <f>ROUND(I646*H646,2)</f>
        <v>0</v>
      </c>
      <c r="BL646" s="18" t="s">
        <v>84</v>
      </c>
      <c r="BM646" s="139" t="s">
        <v>742</v>
      </c>
    </row>
    <row r="647" spans="2:65" s="1" customFormat="1" ht="24.2" customHeight="1">
      <c r="B647" s="33"/>
      <c r="C647" s="128" t="s">
        <v>743</v>
      </c>
      <c r="D647" s="128" t="s">
        <v>153</v>
      </c>
      <c r="E647" s="129" t="s">
        <v>744</v>
      </c>
      <c r="F647" s="130" t="s">
        <v>745</v>
      </c>
      <c r="G647" s="131" t="s">
        <v>615</v>
      </c>
      <c r="H647" s="132">
        <v>60</v>
      </c>
      <c r="I647" s="133"/>
      <c r="J647" s="134">
        <f>ROUND(I647*H647,2)</f>
        <v>0</v>
      </c>
      <c r="K647" s="130" t="s">
        <v>157</v>
      </c>
      <c r="L647" s="33"/>
      <c r="M647" s="135" t="s">
        <v>19</v>
      </c>
      <c r="N647" s="136" t="s">
        <v>40</v>
      </c>
      <c r="P647" s="137">
        <f>O647*H647</f>
        <v>0</v>
      </c>
      <c r="Q647" s="137">
        <v>4.0000000000000003E-5</v>
      </c>
      <c r="R647" s="137">
        <f>Q647*H647</f>
        <v>2.4000000000000002E-3</v>
      </c>
      <c r="S647" s="137">
        <v>0</v>
      </c>
      <c r="T647" s="138">
        <f>S647*H647</f>
        <v>0</v>
      </c>
      <c r="AR647" s="139" t="s">
        <v>84</v>
      </c>
      <c r="AT647" s="139" t="s">
        <v>153</v>
      </c>
      <c r="AU647" s="139" t="s">
        <v>78</v>
      </c>
      <c r="AY647" s="18" t="s">
        <v>151</v>
      </c>
      <c r="BE647" s="140">
        <f>IF(N647="základní",J647,0)</f>
        <v>0</v>
      </c>
      <c r="BF647" s="140">
        <f>IF(N647="snížená",J647,0)</f>
        <v>0</v>
      </c>
      <c r="BG647" s="140">
        <f>IF(N647="zákl. přenesená",J647,0)</f>
        <v>0</v>
      </c>
      <c r="BH647" s="140">
        <f>IF(N647="sníž. přenesená",J647,0)</f>
        <v>0</v>
      </c>
      <c r="BI647" s="140">
        <f>IF(N647="nulová",J647,0)</f>
        <v>0</v>
      </c>
      <c r="BJ647" s="18" t="s">
        <v>74</v>
      </c>
      <c r="BK647" s="140">
        <f>ROUND(I647*H647,2)</f>
        <v>0</v>
      </c>
      <c r="BL647" s="18" t="s">
        <v>84</v>
      </c>
      <c r="BM647" s="139" t="s">
        <v>746</v>
      </c>
    </row>
    <row r="648" spans="2:65" s="1" customFormat="1" ht="11.25">
      <c r="B648" s="33"/>
      <c r="D648" s="141" t="s">
        <v>159</v>
      </c>
      <c r="F648" s="142" t="s">
        <v>747</v>
      </c>
      <c r="I648" s="143"/>
      <c r="L648" s="33"/>
      <c r="M648" s="144"/>
      <c r="T648" s="54"/>
      <c r="AT648" s="18" t="s">
        <v>159</v>
      </c>
      <c r="AU648" s="18" t="s">
        <v>78</v>
      </c>
    </row>
    <row r="649" spans="2:65" s="12" customFormat="1" ht="11.25">
      <c r="B649" s="145"/>
      <c r="D649" s="146" t="s">
        <v>161</v>
      </c>
      <c r="E649" s="147" t="s">
        <v>19</v>
      </c>
      <c r="F649" s="148" t="s">
        <v>748</v>
      </c>
      <c r="H649" s="147" t="s">
        <v>19</v>
      </c>
      <c r="I649" s="149"/>
      <c r="L649" s="145"/>
      <c r="M649" s="150"/>
      <c r="T649" s="151"/>
      <c r="AT649" s="147" t="s">
        <v>161</v>
      </c>
      <c r="AU649" s="147" t="s">
        <v>78</v>
      </c>
      <c r="AV649" s="12" t="s">
        <v>74</v>
      </c>
      <c r="AW649" s="12" t="s">
        <v>31</v>
      </c>
      <c r="AX649" s="12" t="s">
        <v>69</v>
      </c>
      <c r="AY649" s="147" t="s">
        <v>151</v>
      </c>
    </row>
    <row r="650" spans="2:65" s="13" customFormat="1" ht="11.25">
      <c r="B650" s="152"/>
      <c r="D650" s="146" t="s">
        <v>161</v>
      </c>
      <c r="E650" s="153" t="s">
        <v>19</v>
      </c>
      <c r="F650" s="154" t="s">
        <v>749</v>
      </c>
      <c r="H650" s="155">
        <v>60</v>
      </c>
      <c r="I650" s="156"/>
      <c r="L650" s="152"/>
      <c r="M650" s="157"/>
      <c r="T650" s="158"/>
      <c r="AT650" s="153" t="s">
        <v>161</v>
      </c>
      <c r="AU650" s="153" t="s">
        <v>78</v>
      </c>
      <c r="AV650" s="13" t="s">
        <v>78</v>
      </c>
      <c r="AW650" s="13" t="s">
        <v>31</v>
      </c>
      <c r="AX650" s="13" t="s">
        <v>69</v>
      </c>
      <c r="AY650" s="153" t="s">
        <v>151</v>
      </c>
    </row>
    <row r="651" spans="2:65" s="14" customFormat="1" ht="11.25">
      <c r="B651" s="159"/>
      <c r="D651" s="146" t="s">
        <v>161</v>
      </c>
      <c r="E651" s="160" t="s">
        <v>19</v>
      </c>
      <c r="F651" s="161" t="s">
        <v>165</v>
      </c>
      <c r="H651" s="162">
        <v>60</v>
      </c>
      <c r="I651" s="163"/>
      <c r="L651" s="159"/>
      <c r="M651" s="164"/>
      <c r="T651" s="165"/>
      <c r="AT651" s="160" t="s">
        <v>161</v>
      </c>
      <c r="AU651" s="160" t="s">
        <v>78</v>
      </c>
      <c r="AV651" s="14" t="s">
        <v>84</v>
      </c>
      <c r="AW651" s="14" t="s">
        <v>31</v>
      </c>
      <c r="AX651" s="14" t="s">
        <v>74</v>
      </c>
      <c r="AY651" s="160" t="s">
        <v>151</v>
      </c>
    </row>
    <row r="652" spans="2:65" s="1" customFormat="1" ht="21.75" customHeight="1">
      <c r="B652" s="33"/>
      <c r="C652" s="128" t="s">
        <v>750</v>
      </c>
      <c r="D652" s="128" t="s">
        <v>153</v>
      </c>
      <c r="E652" s="129" t="s">
        <v>751</v>
      </c>
      <c r="F652" s="130" t="s">
        <v>752</v>
      </c>
      <c r="G652" s="131" t="s">
        <v>615</v>
      </c>
      <c r="H652" s="132">
        <v>60</v>
      </c>
      <c r="I652" s="133"/>
      <c r="J652" s="134">
        <f>ROUND(I652*H652,2)</f>
        <v>0</v>
      </c>
      <c r="K652" s="130" t="s">
        <v>157</v>
      </c>
      <c r="L652" s="33"/>
      <c r="M652" s="135" t="s">
        <v>19</v>
      </c>
      <c r="N652" s="136" t="s">
        <v>40</v>
      </c>
      <c r="P652" s="137">
        <f>O652*H652</f>
        <v>0</v>
      </c>
      <c r="Q652" s="137">
        <v>6.7000000000000002E-4</v>
      </c>
      <c r="R652" s="137">
        <f>Q652*H652</f>
        <v>4.02E-2</v>
      </c>
      <c r="S652" s="137">
        <v>0</v>
      </c>
      <c r="T652" s="138">
        <f>S652*H652</f>
        <v>0</v>
      </c>
      <c r="AR652" s="139" t="s">
        <v>84</v>
      </c>
      <c r="AT652" s="139" t="s">
        <v>153</v>
      </c>
      <c r="AU652" s="139" t="s">
        <v>78</v>
      </c>
      <c r="AY652" s="18" t="s">
        <v>151</v>
      </c>
      <c r="BE652" s="140">
        <f>IF(N652="základní",J652,0)</f>
        <v>0</v>
      </c>
      <c r="BF652" s="140">
        <f>IF(N652="snížená",J652,0)</f>
        <v>0</v>
      </c>
      <c r="BG652" s="140">
        <f>IF(N652="zákl. přenesená",J652,0)</f>
        <v>0</v>
      </c>
      <c r="BH652" s="140">
        <f>IF(N652="sníž. přenesená",J652,0)</f>
        <v>0</v>
      </c>
      <c r="BI652" s="140">
        <f>IF(N652="nulová",J652,0)</f>
        <v>0</v>
      </c>
      <c r="BJ652" s="18" t="s">
        <v>74</v>
      </c>
      <c r="BK652" s="140">
        <f>ROUND(I652*H652,2)</f>
        <v>0</v>
      </c>
      <c r="BL652" s="18" t="s">
        <v>84</v>
      </c>
      <c r="BM652" s="139" t="s">
        <v>753</v>
      </c>
    </row>
    <row r="653" spans="2:65" s="1" customFormat="1" ht="11.25">
      <c r="B653" s="33"/>
      <c r="D653" s="141" t="s">
        <v>159</v>
      </c>
      <c r="F653" s="142" t="s">
        <v>754</v>
      </c>
      <c r="I653" s="143"/>
      <c r="L653" s="33"/>
      <c r="M653" s="144"/>
      <c r="T653" s="54"/>
      <c r="AT653" s="18" t="s">
        <v>159</v>
      </c>
      <c r="AU653" s="18" t="s">
        <v>78</v>
      </c>
    </row>
    <row r="654" spans="2:65" s="1" customFormat="1" ht="16.5" customHeight="1">
      <c r="B654" s="33"/>
      <c r="C654" s="128" t="s">
        <v>755</v>
      </c>
      <c r="D654" s="128" t="s">
        <v>153</v>
      </c>
      <c r="E654" s="129" t="s">
        <v>756</v>
      </c>
      <c r="F654" s="130" t="s">
        <v>757</v>
      </c>
      <c r="G654" s="131" t="s">
        <v>156</v>
      </c>
      <c r="H654" s="132">
        <v>45.8</v>
      </c>
      <c r="I654" s="133"/>
      <c r="J654" s="134">
        <f>ROUND(I654*H654,2)</f>
        <v>0</v>
      </c>
      <c r="K654" s="130" t="s">
        <v>157</v>
      </c>
      <c r="L654" s="33"/>
      <c r="M654" s="135" t="s">
        <v>19</v>
      </c>
      <c r="N654" s="136" t="s">
        <v>40</v>
      </c>
      <c r="P654" s="137">
        <f>O654*H654</f>
        <v>0</v>
      </c>
      <c r="Q654" s="137">
        <v>0</v>
      </c>
      <c r="R654" s="137">
        <f>Q654*H654</f>
        <v>0</v>
      </c>
      <c r="S654" s="137">
        <v>2.5000000000000001E-2</v>
      </c>
      <c r="T654" s="138">
        <f>S654*H654</f>
        <v>1.145</v>
      </c>
      <c r="AR654" s="139" t="s">
        <v>84</v>
      </c>
      <c r="AT654" s="139" t="s">
        <v>153</v>
      </c>
      <c r="AU654" s="139" t="s">
        <v>78</v>
      </c>
      <c r="AY654" s="18" t="s">
        <v>151</v>
      </c>
      <c r="BE654" s="140">
        <f>IF(N654="základní",J654,0)</f>
        <v>0</v>
      </c>
      <c r="BF654" s="140">
        <f>IF(N654="snížená",J654,0)</f>
        <v>0</v>
      </c>
      <c r="BG654" s="140">
        <f>IF(N654="zákl. přenesená",J654,0)</f>
        <v>0</v>
      </c>
      <c r="BH654" s="140">
        <f>IF(N654="sníž. přenesená",J654,0)</f>
        <v>0</v>
      </c>
      <c r="BI654" s="140">
        <f>IF(N654="nulová",J654,0)</f>
        <v>0</v>
      </c>
      <c r="BJ654" s="18" t="s">
        <v>74</v>
      </c>
      <c r="BK654" s="140">
        <f>ROUND(I654*H654,2)</f>
        <v>0</v>
      </c>
      <c r="BL654" s="18" t="s">
        <v>84</v>
      </c>
      <c r="BM654" s="139" t="s">
        <v>758</v>
      </c>
    </row>
    <row r="655" spans="2:65" s="1" customFormat="1" ht="11.25">
      <c r="B655" s="33"/>
      <c r="D655" s="141" t="s">
        <v>159</v>
      </c>
      <c r="F655" s="142" t="s">
        <v>759</v>
      </c>
      <c r="I655" s="143"/>
      <c r="L655" s="33"/>
      <c r="M655" s="144"/>
      <c r="T655" s="54"/>
      <c r="AT655" s="18" t="s">
        <v>159</v>
      </c>
      <c r="AU655" s="18" t="s">
        <v>78</v>
      </c>
    </row>
    <row r="656" spans="2:65" s="12" customFormat="1" ht="11.25">
      <c r="B656" s="145"/>
      <c r="D656" s="146" t="s">
        <v>161</v>
      </c>
      <c r="E656" s="147" t="s">
        <v>19</v>
      </c>
      <c r="F656" s="148" t="s">
        <v>760</v>
      </c>
      <c r="H656" s="147" t="s">
        <v>19</v>
      </c>
      <c r="I656" s="149"/>
      <c r="L656" s="145"/>
      <c r="M656" s="150"/>
      <c r="T656" s="151"/>
      <c r="AT656" s="147" t="s">
        <v>161</v>
      </c>
      <c r="AU656" s="147" t="s">
        <v>78</v>
      </c>
      <c r="AV656" s="12" t="s">
        <v>74</v>
      </c>
      <c r="AW656" s="12" t="s">
        <v>31</v>
      </c>
      <c r="AX656" s="12" t="s">
        <v>69</v>
      </c>
      <c r="AY656" s="147" t="s">
        <v>151</v>
      </c>
    </row>
    <row r="657" spans="2:65" s="13" customFormat="1" ht="11.25">
      <c r="B657" s="152"/>
      <c r="D657" s="146" t="s">
        <v>161</v>
      </c>
      <c r="E657" s="153" t="s">
        <v>19</v>
      </c>
      <c r="F657" s="154" t="s">
        <v>668</v>
      </c>
      <c r="H657" s="155">
        <v>25.8</v>
      </c>
      <c r="I657" s="156"/>
      <c r="L657" s="152"/>
      <c r="M657" s="157"/>
      <c r="T657" s="158"/>
      <c r="AT657" s="153" t="s">
        <v>161</v>
      </c>
      <c r="AU657" s="153" t="s">
        <v>78</v>
      </c>
      <c r="AV657" s="13" t="s">
        <v>78</v>
      </c>
      <c r="AW657" s="13" t="s">
        <v>31</v>
      </c>
      <c r="AX657" s="13" t="s">
        <v>69</v>
      </c>
      <c r="AY657" s="153" t="s">
        <v>151</v>
      </c>
    </row>
    <row r="658" spans="2:65" s="12" customFormat="1" ht="11.25">
      <c r="B658" s="145"/>
      <c r="D658" s="146" t="s">
        <v>161</v>
      </c>
      <c r="E658" s="147" t="s">
        <v>19</v>
      </c>
      <c r="F658" s="148" t="s">
        <v>669</v>
      </c>
      <c r="H658" s="147" t="s">
        <v>19</v>
      </c>
      <c r="I658" s="149"/>
      <c r="L658" s="145"/>
      <c r="M658" s="150"/>
      <c r="T658" s="151"/>
      <c r="AT658" s="147" t="s">
        <v>161</v>
      </c>
      <c r="AU658" s="147" t="s">
        <v>78</v>
      </c>
      <c r="AV658" s="12" t="s">
        <v>74</v>
      </c>
      <c r="AW658" s="12" t="s">
        <v>31</v>
      </c>
      <c r="AX658" s="12" t="s">
        <v>69</v>
      </c>
      <c r="AY658" s="147" t="s">
        <v>151</v>
      </c>
    </row>
    <row r="659" spans="2:65" s="13" customFormat="1" ht="11.25">
      <c r="B659" s="152"/>
      <c r="D659" s="146" t="s">
        <v>161</v>
      </c>
      <c r="E659" s="153" t="s">
        <v>19</v>
      </c>
      <c r="F659" s="154" t="s">
        <v>670</v>
      </c>
      <c r="H659" s="155">
        <v>20</v>
      </c>
      <c r="I659" s="156"/>
      <c r="L659" s="152"/>
      <c r="M659" s="157"/>
      <c r="T659" s="158"/>
      <c r="AT659" s="153" t="s">
        <v>161</v>
      </c>
      <c r="AU659" s="153" t="s">
        <v>78</v>
      </c>
      <c r="AV659" s="13" t="s">
        <v>78</v>
      </c>
      <c r="AW659" s="13" t="s">
        <v>31</v>
      </c>
      <c r="AX659" s="13" t="s">
        <v>69</v>
      </c>
      <c r="AY659" s="153" t="s">
        <v>151</v>
      </c>
    </row>
    <row r="660" spans="2:65" s="14" customFormat="1" ht="11.25">
      <c r="B660" s="159"/>
      <c r="D660" s="146" t="s">
        <v>161</v>
      </c>
      <c r="E660" s="160" t="s">
        <v>19</v>
      </c>
      <c r="F660" s="161" t="s">
        <v>165</v>
      </c>
      <c r="H660" s="162">
        <v>45.8</v>
      </c>
      <c r="I660" s="163"/>
      <c r="L660" s="159"/>
      <c r="M660" s="164"/>
      <c r="T660" s="165"/>
      <c r="AT660" s="160" t="s">
        <v>161</v>
      </c>
      <c r="AU660" s="160" t="s">
        <v>78</v>
      </c>
      <c r="AV660" s="14" t="s">
        <v>84</v>
      </c>
      <c r="AW660" s="14" t="s">
        <v>31</v>
      </c>
      <c r="AX660" s="14" t="s">
        <v>74</v>
      </c>
      <c r="AY660" s="160" t="s">
        <v>151</v>
      </c>
    </row>
    <row r="661" spans="2:65" s="1" customFormat="1" ht="16.5" customHeight="1">
      <c r="B661" s="33"/>
      <c r="C661" s="128" t="s">
        <v>761</v>
      </c>
      <c r="D661" s="128" t="s">
        <v>153</v>
      </c>
      <c r="E661" s="129" t="s">
        <v>762</v>
      </c>
      <c r="F661" s="130" t="s">
        <v>763</v>
      </c>
      <c r="G661" s="131" t="s">
        <v>156</v>
      </c>
      <c r="H661" s="132">
        <v>4.5999999999999996</v>
      </c>
      <c r="I661" s="133"/>
      <c r="J661" s="134">
        <f>ROUND(I661*H661,2)</f>
        <v>0</v>
      </c>
      <c r="K661" s="130" t="s">
        <v>157</v>
      </c>
      <c r="L661" s="33"/>
      <c r="M661" s="135" t="s">
        <v>19</v>
      </c>
      <c r="N661" s="136" t="s">
        <v>40</v>
      </c>
      <c r="P661" s="137">
        <f>O661*H661</f>
        <v>0</v>
      </c>
      <c r="Q661" s="137">
        <v>0</v>
      </c>
      <c r="R661" s="137">
        <f>Q661*H661</f>
        <v>0</v>
      </c>
      <c r="S661" s="137">
        <v>8.5999999999999993E-2</v>
      </c>
      <c r="T661" s="138">
        <f>S661*H661</f>
        <v>0.39559999999999995</v>
      </c>
      <c r="AR661" s="139" t="s">
        <v>84</v>
      </c>
      <c r="AT661" s="139" t="s">
        <v>153</v>
      </c>
      <c r="AU661" s="139" t="s">
        <v>78</v>
      </c>
      <c r="AY661" s="18" t="s">
        <v>151</v>
      </c>
      <c r="BE661" s="140">
        <f>IF(N661="základní",J661,0)</f>
        <v>0</v>
      </c>
      <c r="BF661" s="140">
        <f>IF(N661="snížená",J661,0)</f>
        <v>0</v>
      </c>
      <c r="BG661" s="140">
        <f>IF(N661="zákl. přenesená",J661,0)</f>
        <v>0</v>
      </c>
      <c r="BH661" s="140">
        <f>IF(N661="sníž. přenesená",J661,0)</f>
        <v>0</v>
      </c>
      <c r="BI661" s="140">
        <f>IF(N661="nulová",J661,0)</f>
        <v>0</v>
      </c>
      <c r="BJ661" s="18" t="s">
        <v>74</v>
      </c>
      <c r="BK661" s="140">
        <f>ROUND(I661*H661,2)</f>
        <v>0</v>
      </c>
      <c r="BL661" s="18" t="s">
        <v>84</v>
      </c>
      <c r="BM661" s="139" t="s">
        <v>764</v>
      </c>
    </row>
    <row r="662" spans="2:65" s="1" customFormat="1" ht="11.25">
      <c r="B662" s="33"/>
      <c r="D662" s="141" t="s">
        <v>159</v>
      </c>
      <c r="F662" s="142" t="s">
        <v>765</v>
      </c>
      <c r="I662" s="143"/>
      <c r="L662" s="33"/>
      <c r="M662" s="144"/>
      <c r="T662" s="54"/>
      <c r="AT662" s="18" t="s">
        <v>159</v>
      </c>
      <c r="AU662" s="18" t="s">
        <v>78</v>
      </c>
    </row>
    <row r="663" spans="2:65" s="12" customFormat="1" ht="11.25">
      <c r="B663" s="145"/>
      <c r="D663" s="146" t="s">
        <v>161</v>
      </c>
      <c r="E663" s="147" t="s">
        <v>19</v>
      </c>
      <c r="F663" s="148" t="s">
        <v>766</v>
      </c>
      <c r="H663" s="147" t="s">
        <v>19</v>
      </c>
      <c r="I663" s="149"/>
      <c r="L663" s="145"/>
      <c r="M663" s="150"/>
      <c r="T663" s="151"/>
      <c r="AT663" s="147" t="s">
        <v>161</v>
      </c>
      <c r="AU663" s="147" t="s">
        <v>78</v>
      </c>
      <c r="AV663" s="12" t="s">
        <v>74</v>
      </c>
      <c r="AW663" s="12" t="s">
        <v>31</v>
      </c>
      <c r="AX663" s="12" t="s">
        <v>69</v>
      </c>
      <c r="AY663" s="147" t="s">
        <v>151</v>
      </c>
    </row>
    <row r="664" spans="2:65" s="13" customFormat="1" ht="11.25">
      <c r="B664" s="152"/>
      <c r="D664" s="146" t="s">
        <v>161</v>
      </c>
      <c r="E664" s="153" t="s">
        <v>19</v>
      </c>
      <c r="F664" s="154" t="s">
        <v>767</v>
      </c>
      <c r="H664" s="155">
        <v>4.5999999999999996</v>
      </c>
      <c r="I664" s="156"/>
      <c r="L664" s="152"/>
      <c r="M664" s="157"/>
      <c r="T664" s="158"/>
      <c r="AT664" s="153" t="s">
        <v>161</v>
      </c>
      <c r="AU664" s="153" t="s">
        <v>78</v>
      </c>
      <c r="AV664" s="13" t="s">
        <v>78</v>
      </c>
      <c r="AW664" s="13" t="s">
        <v>31</v>
      </c>
      <c r="AX664" s="13" t="s">
        <v>69</v>
      </c>
      <c r="AY664" s="153" t="s">
        <v>151</v>
      </c>
    </row>
    <row r="665" spans="2:65" s="14" customFormat="1" ht="11.25">
      <c r="B665" s="159"/>
      <c r="D665" s="146" t="s">
        <v>161</v>
      </c>
      <c r="E665" s="160" t="s">
        <v>19</v>
      </c>
      <c r="F665" s="161" t="s">
        <v>165</v>
      </c>
      <c r="H665" s="162">
        <v>4.5999999999999996</v>
      </c>
      <c r="I665" s="163"/>
      <c r="L665" s="159"/>
      <c r="M665" s="164"/>
      <c r="T665" s="165"/>
      <c r="AT665" s="160" t="s">
        <v>161</v>
      </c>
      <c r="AU665" s="160" t="s">
        <v>78</v>
      </c>
      <c r="AV665" s="14" t="s">
        <v>84</v>
      </c>
      <c r="AW665" s="14" t="s">
        <v>31</v>
      </c>
      <c r="AX665" s="14" t="s">
        <v>74</v>
      </c>
      <c r="AY665" s="160" t="s">
        <v>151</v>
      </c>
    </row>
    <row r="666" spans="2:65" s="11" customFormat="1" ht="22.9" customHeight="1">
      <c r="B666" s="116"/>
      <c r="D666" s="117" t="s">
        <v>68</v>
      </c>
      <c r="E666" s="126" t="s">
        <v>768</v>
      </c>
      <c r="F666" s="126" t="s">
        <v>769</v>
      </c>
      <c r="I666" s="119"/>
      <c r="J666" s="127">
        <f>BK666</f>
        <v>0</v>
      </c>
      <c r="L666" s="116"/>
      <c r="M666" s="121"/>
      <c r="P666" s="122">
        <f>SUM(P667:P681)</f>
        <v>0</v>
      </c>
      <c r="R666" s="122">
        <f>SUM(R667:R681)</f>
        <v>0</v>
      </c>
      <c r="T666" s="123">
        <f>SUM(T667:T681)</f>
        <v>0</v>
      </c>
      <c r="AR666" s="117" t="s">
        <v>74</v>
      </c>
      <c r="AT666" s="124" t="s">
        <v>68</v>
      </c>
      <c r="AU666" s="124" t="s">
        <v>74</v>
      </c>
      <c r="AY666" s="117" t="s">
        <v>151</v>
      </c>
      <c r="BK666" s="125">
        <f>SUM(BK667:BK681)</f>
        <v>0</v>
      </c>
    </row>
    <row r="667" spans="2:65" s="1" customFormat="1" ht="33" customHeight="1">
      <c r="B667" s="33"/>
      <c r="C667" s="128" t="s">
        <v>770</v>
      </c>
      <c r="D667" s="128" t="s">
        <v>153</v>
      </c>
      <c r="E667" s="129" t="s">
        <v>771</v>
      </c>
      <c r="F667" s="130" t="s">
        <v>772</v>
      </c>
      <c r="G667" s="131" t="s">
        <v>203</v>
      </c>
      <c r="H667" s="132">
        <v>382.49700000000001</v>
      </c>
      <c r="I667" s="133"/>
      <c r="J667" s="134">
        <f>ROUND(I667*H667,2)</f>
        <v>0</v>
      </c>
      <c r="K667" s="130" t="s">
        <v>157</v>
      </c>
      <c r="L667" s="33"/>
      <c r="M667" s="135" t="s">
        <v>19</v>
      </c>
      <c r="N667" s="136" t="s">
        <v>40</v>
      </c>
      <c r="P667" s="137">
        <f>O667*H667</f>
        <v>0</v>
      </c>
      <c r="Q667" s="137">
        <v>0</v>
      </c>
      <c r="R667" s="137">
        <f>Q667*H667</f>
        <v>0</v>
      </c>
      <c r="S667" s="137">
        <v>0</v>
      </c>
      <c r="T667" s="138">
        <f>S667*H667</f>
        <v>0</v>
      </c>
      <c r="AR667" s="139" t="s">
        <v>84</v>
      </c>
      <c r="AT667" s="139" t="s">
        <v>153</v>
      </c>
      <c r="AU667" s="139" t="s">
        <v>78</v>
      </c>
      <c r="AY667" s="18" t="s">
        <v>151</v>
      </c>
      <c r="BE667" s="140">
        <f>IF(N667="základní",J667,0)</f>
        <v>0</v>
      </c>
      <c r="BF667" s="140">
        <f>IF(N667="snížená",J667,0)</f>
        <v>0</v>
      </c>
      <c r="BG667" s="140">
        <f>IF(N667="zákl. přenesená",J667,0)</f>
        <v>0</v>
      </c>
      <c r="BH667" s="140">
        <f>IF(N667="sníž. přenesená",J667,0)</f>
        <v>0</v>
      </c>
      <c r="BI667" s="140">
        <f>IF(N667="nulová",J667,0)</f>
        <v>0</v>
      </c>
      <c r="BJ667" s="18" t="s">
        <v>74</v>
      </c>
      <c r="BK667" s="140">
        <f>ROUND(I667*H667,2)</f>
        <v>0</v>
      </c>
      <c r="BL667" s="18" t="s">
        <v>84</v>
      </c>
      <c r="BM667" s="139" t="s">
        <v>773</v>
      </c>
    </row>
    <row r="668" spans="2:65" s="1" customFormat="1" ht="11.25">
      <c r="B668" s="33"/>
      <c r="D668" s="141" t="s">
        <v>159</v>
      </c>
      <c r="F668" s="142" t="s">
        <v>774</v>
      </c>
      <c r="I668" s="143"/>
      <c r="L668" s="33"/>
      <c r="M668" s="144"/>
      <c r="T668" s="54"/>
      <c r="AT668" s="18" t="s">
        <v>159</v>
      </c>
      <c r="AU668" s="18" t="s">
        <v>78</v>
      </c>
    </row>
    <row r="669" spans="2:65" s="1" customFormat="1" ht="37.9" customHeight="1">
      <c r="B669" s="33"/>
      <c r="C669" s="128" t="s">
        <v>775</v>
      </c>
      <c r="D669" s="128" t="s">
        <v>153</v>
      </c>
      <c r="E669" s="129" t="s">
        <v>776</v>
      </c>
      <c r="F669" s="130" t="s">
        <v>777</v>
      </c>
      <c r="G669" s="131" t="s">
        <v>203</v>
      </c>
      <c r="H669" s="132">
        <v>382.49700000000001</v>
      </c>
      <c r="I669" s="133"/>
      <c r="J669" s="134">
        <f>ROUND(I669*H669,2)</f>
        <v>0</v>
      </c>
      <c r="K669" s="130" t="s">
        <v>157</v>
      </c>
      <c r="L669" s="33"/>
      <c r="M669" s="135" t="s">
        <v>19</v>
      </c>
      <c r="N669" s="136" t="s">
        <v>40</v>
      </c>
      <c r="P669" s="137">
        <f>O669*H669</f>
        <v>0</v>
      </c>
      <c r="Q669" s="137">
        <v>0</v>
      </c>
      <c r="R669" s="137">
        <f>Q669*H669</f>
        <v>0</v>
      </c>
      <c r="S669" s="137">
        <v>0</v>
      </c>
      <c r="T669" s="138">
        <f>S669*H669</f>
        <v>0</v>
      </c>
      <c r="AR669" s="139" t="s">
        <v>84</v>
      </c>
      <c r="AT669" s="139" t="s">
        <v>153</v>
      </c>
      <c r="AU669" s="139" t="s">
        <v>78</v>
      </c>
      <c r="AY669" s="18" t="s">
        <v>151</v>
      </c>
      <c r="BE669" s="140">
        <f>IF(N669="základní",J669,0)</f>
        <v>0</v>
      </c>
      <c r="BF669" s="140">
        <f>IF(N669="snížená",J669,0)</f>
        <v>0</v>
      </c>
      <c r="BG669" s="140">
        <f>IF(N669="zákl. přenesená",J669,0)</f>
        <v>0</v>
      </c>
      <c r="BH669" s="140">
        <f>IF(N669="sníž. přenesená",J669,0)</f>
        <v>0</v>
      </c>
      <c r="BI669" s="140">
        <f>IF(N669="nulová",J669,0)</f>
        <v>0</v>
      </c>
      <c r="BJ669" s="18" t="s">
        <v>74</v>
      </c>
      <c r="BK669" s="140">
        <f>ROUND(I669*H669,2)</f>
        <v>0</v>
      </c>
      <c r="BL669" s="18" t="s">
        <v>84</v>
      </c>
      <c r="BM669" s="139" t="s">
        <v>778</v>
      </c>
    </row>
    <row r="670" spans="2:65" s="1" customFormat="1" ht="11.25">
      <c r="B670" s="33"/>
      <c r="D670" s="141" t="s">
        <v>159</v>
      </c>
      <c r="F670" s="142" t="s">
        <v>779</v>
      </c>
      <c r="I670" s="143"/>
      <c r="L670" s="33"/>
      <c r="M670" s="144"/>
      <c r="T670" s="54"/>
      <c r="AT670" s="18" t="s">
        <v>159</v>
      </c>
      <c r="AU670" s="18" t="s">
        <v>78</v>
      </c>
    </row>
    <row r="671" spans="2:65" s="1" customFormat="1" ht="24.2" customHeight="1">
      <c r="B671" s="33"/>
      <c r="C671" s="128" t="s">
        <v>780</v>
      </c>
      <c r="D671" s="128" t="s">
        <v>153</v>
      </c>
      <c r="E671" s="129" t="s">
        <v>781</v>
      </c>
      <c r="F671" s="130" t="s">
        <v>782</v>
      </c>
      <c r="G671" s="131" t="s">
        <v>203</v>
      </c>
      <c r="H671" s="132">
        <v>382.49700000000001</v>
      </c>
      <c r="I671" s="133"/>
      <c r="J671" s="134">
        <f>ROUND(I671*H671,2)</f>
        <v>0</v>
      </c>
      <c r="K671" s="130" t="s">
        <v>157</v>
      </c>
      <c r="L671" s="33"/>
      <c r="M671" s="135" t="s">
        <v>19</v>
      </c>
      <c r="N671" s="136" t="s">
        <v>40</v>
      </c>
      <c r="P671" s="137">
        <f>O671*H671</f>
        <v>0</v>
      </c>
      <c r="Q671" s="137">
        <v>0</v>
      </c>
      <c r="R671" s="137">
        <f>Q671*H671</f>
        <v>0</v>
      </c>
      <c r="S671" s="137">
        <v>0</v>
      </c>
      <c r="T671" s="138">
        <f>S671*H671</f>
        <v>0</v>
      </c>
      <c r="AR671" s="139" t="s">
        <v>84</v>
      </c>
      <c r="AT671" s="139" t="s">
        <v>153</v>
      </c>
      <c r="AU671" s="139" t="s">
        <v>78</v>
      </c>
      <c r="AY671" s="18" t="s">
        <v>151</v>
      </c>
      <c r="BE671" s="140">
        <f>IF(N671="základní",J671,0)</f>
        <v>0</v>
      </c>
      <c r="BF671" s="140">
        <f>IF(N671="snížená",J671,0)</f>
        <v>0</v>
      </c>
      <c r="BG671" s="140">
        <f>IF(N671="zákl. přenesená",J671,0)</f>
        <v>0</v>
      </c>
      <c r="BH671" s="140">
        <f>IF(N671="sníž. přenesená",J671,0)</f>
        <v>0</v>
      </c>
      <c r="BI671" s="140">
        <f>IF(N671="nulová",J671,0)</f>
        <v>0</v>
      </c>
      <c r="BJ671" s="18" t="s">
        <v>74</v>
      </c>
      <c r="BK671" s="140">
        <f>ROUND(I671*H671,2)</f>
        <v>0</v>
      </c>
      <c r="BL671" s="18" t="s">
        <v>84</v>
      </c>
      <c r="BM671" s="139" t="s">
        <v>783</v>
      </c>
    </row>
    <row r="672" spans="2:65" s="1" customFormat="1" ht="11.25">
      <c r="B672" s="33"/>
      <c r="D672" s="141" t="s">
        <v>159</v>
      </c>
      <c r="F672" s="142" t="s">
        <v>784</v>
      </c>
      <c r="I672" s="143"/>
      <c r="L672" s="33"/>
      <c r="M672" s="144"/>
      <c r="T672" s="54"/>
      <c r="AT672" s="18" t="s">
        <v>159</v>
      </c>
      <c r="AU672" s="18" t="s">
        <v>78</v>
      </c>
    </row>
    <row r="673" spans="2:65" s="1" customFormat="1" ht="33" customHeight="1">
      <c r="B673" s="33"/>
      <c r="C673" s="128" t="s">
        <v>785</v>
      </c>
      <c r="D673" s="128" t="s">
        <v>153</v>
      </c>
      <c r="E673" s="129" t="s">
        <v>786</v>
      </c>
      <c r="F673" s="130" t="s">
        <v>787</v>
      </c>
      <c r="G673" s="131" t="s">
        <v>203</v>
      </c>
      <c r="H673" s="132">
        <v>3824.97</v>
      </c>
      <c r="I673" s="133"/>
      <c r="J673" s="134">
        <f>ROUND(I673*H673,2)</f>
        <v>0</v>
      </c>
      <c r="K673" s="130" t="s">
        <v>157</v>
      </c>
      <c r="L673" s="33"/>
      <c r="M673" s="135" t="s">
        <v>19</v>
      </c>
      <c r="N673" s="136" t="s">
        <v>40</v>
      </c>
      <c r="P673" s="137">
        <f>O673*H673</f>
        <v>0</v>
      </c>
      <c r="Q673" s="137">
        <v>0</v>
      </c>
      <c r="R673" s="137">
        <f>Q673*H673</f>
        <v>0</v>
      </c>
      <c r="S673" s="137">
        <v>0</v>
      </c>
      <c r="T673" s="138">
        <f>S673*H673</f>
        <v>0</v>
      </c>
      <c r="AR673" s="139" t="s">
        <v>84</v>
      </c>
      <c r="AT673" s="139" t="s">
        <v>153</v>
      </c>
      <c r="AU673" s="139" t="s">
        <v>78</v>
      </c>
      <c r="AY673" s="18" t="s">
        <v>151</v>
      </c>
      <c r="BE673" s="140">
        <f>IF(N673="základní",J673,0)</f>
        <v>0</v>
      </c>
      <c r="BF673" s="140">
        <f>IF(N673="snížená",J673,0)</f>
        <v>0</v>
      </c>
      <c r="BG673" s="140">
        <f>IF(N673="zákl. přenesená",J673,0)</f>
        <v>0</v>
      </c>
      <c r="BH673" s="140">
        <f>IF(N673="sníž. přenesená",J673,0)</f>
        <v>0</v>
      </c>
      <c r="BI673" s="140">
        <f>IF(N673="nulová",J673,0)</f>
        <v>0</v>
      </c>
      <c r="BJ673" s="18" t="s">
        <v>74</v>
      </c>
      <c r="BK673" s="140">
        <f>ROUND(I673*H673,2)</f>
        <v>0</v>
      </c>
      <c r="BL673" s="18" t="s">
        <v>84</v>
      </c>
      <c r="BM673" s="139" t="s">
        <v>788</v>
      </c>
    </row>
    <row r="674" spans="2:65" s="1" customFormat="1" ht="11.25">
      <c r="B674" s="33"/>
      <c r="D674" s="141" t="s">
        <v>159</v>
      </c>
      <c r="F674" s="142" t="s">
        <v>789</v>
      </c>
      <c r="I674" s="143"/>
      <c r="L674" s="33"/>
      <c r="M674" s="144"/>
      <c r="T674" s="54"/>
      <c r="AT674" s="18" t="s">
        <v>159</v>
      </c>
      <c r="AU674" s="18" t="s">
        <v>78</v>
      </c>
    </row>
    <row r="675" spans="2:65" s="13" customFormat="1" ht="11.25">
      <c r="B675" s="152"/>
      <c r="D675" s="146" t="s">
        <v>161</v>
      </c>
      <c r="F675" s="154" t="s">
        <v>790</v>
      </c>
      <c r="H675" s="155">
        <v>3824.97</v>
      </c>
      <c r="I675" s="156"/>
      <c r="L675" s="152"/>
      <c r="M675" s="157"/>
      <c r="T675" s="158"/>
      <c r="AT675" s="153" t="s">
        <v>161</v>
      </c>
      <c r="AU675" s="153" t="s">
        <v>78</v>
      </c>
      <c r="AV675" s="13" t="s">
        <v>78</v>
      </c>
      <c r="AW675" s="13" t="s">
        <v>4</v>
      </c>
      <c r="AX675" s="13" t="s">
        <v>74</v>
      </c>
      <c r="AY675" s="153" t="s">
        <v>151</v>
      </c>
    </row>
    <row r="676" spans="2:65" s="1" customFormat="1" ht="24.2" customHeight="1">
      <c r="B676" s="33"/>
      <c r="C676" s="128" t="s">
        <v>791</v>
      </c>
      <c r="D676" s="128" t="s">
        <v>153</v>
      </c>
      <c r="E676" s="129" t="s">
        <v>792</v>
      </c>
      <c r="F676" s="130" t="s">
        <v>793</v>
      </c>
      <c r="G676" s="131" t="s">
        <v>203</v>
      </c>
      <c r="H676" s="132">
        <v>281.25</v>
      </c>
      <c r="I676" s="133"/>
      <c r="J676" s="134">
        <f>ROUND(I676*H676,2)</f>
        <v>0</v>
      </c>
      <c r="K676" s="130" t="s">
        <v>157</v>
      </c>
      <c r="L676" s="33"/>
      <c r="M676" s="135" t="s">
        <v>19</v>
      </c>
      <c r="N676" s="136" t="s">
        <v>40</v>
      </c>
      <c r="P676" s="137">
        <f>O676*H676</f>
        <v>0</v>
      </c>
      <c r="Q676" s="137">
        <v>0</v>
      </c>
      <c r="R676" s="137">
        <f>Q676*H676</f>
        <v>0</v>
      </c>
      <c r="S676" s="137">
        <v>0</v>
      </c>
      <c r="T676" s="138">
        <f>S676*H676</f>
        <v>0</v>
      </c>
      <c r="AR676" s="139" t="s">
        <v>84</v>
      </c>
      <c r="AT676" s="139" t="s">
        <v>153</v>
      </c>
      <c r="AU676" s="139" t="s">
        <v>78</v>
      </c>
      <c r="AY676" s="18" t="s">
        <v>151</v>
      </c>
      <c r="BE676" s="140">
        <f>IF(N676="základní",J676,0)</f>
        <v>0</v>
      </c>
      <c r="BF676" s="140">
        <f>IF(N676="snížená",J676,0)</f>
        <v>0</v>
      </c>
      <c r="BG676" s="140">
        <f>IF(N676="zákl. přenesená",J676,0)</f>
        <v>0</v>
      </c>
      <c r="BH676" s="140">
        <f>IF(N676="sníž. přenesená",J676,0)</f>
        <v>0</v>
      </c>
      <c r="BI676" s="140">
        <f>IF(N676="nulová",J676,0)</f>
        <v>0</v>
      </c>
      <c r="BJ676" s="18" t="s">
        <v>74</v>
      </c>
      <c r="BK676" s="140">
        <f>ROUND(I676*H676,2)</f>
        <v>0</v>
      </c>
      <c r="BL676" s="18" t="s">
        <v>84</v>
      </c>
      <c r="BM676" s="139" t="s">
        <v>794</v>
      </c>
    </row>
    <row r="677" spans="2:65" s="1" customFormat="1" ht="11.25">
      <c r="B677" s="33"/>
      <c r="D677" s="141" t="s">
        <v>159</v>
      </c>
      <c r="F677" s="142" t="s">
        <v>795</v>
      </c>
      <c r="I677" s="143"/>
      <c r="L677" s="33"/>
      <c r="M677" s="144"/>
      <c r="T677" s="54"/>
      <c r="AT677" s="18" t="s">
        <v>159</v>
      </c>
      <c r="AU677" s="18" t="s">
        <v>78</v>
      </c>
    </row>
    <row r="678" spans="2:65" s="1" customFormat="1" ht="33" customHeight="1">
      <c r="B678" s="33"/>
      <c r="C678" s="128" t="s">
        <v>796</v>
      </c>
      <c r="D678" s="128" t="s">
        <v>153</v>
      </c>
      <c r="E678" s="129" t="s">
        <v>797</v>
      </c>
      <c r="F678" s="130" t="s">
        <v>798</v>
      </c>
      <c r="G678" s="131" t="s">
        <v>203</v>
      </c>
      <c r="H678" s="132">
        <v>1.5409999999999999</v>
      </c>
      <c r="I678" s="133"/>
      <c r="J678" s="134">
        <f>ROUND(I678*H678,2)</f>
        <v>0</v>
      </c>
      <c r="K678" s="130" t="s">
        <v>157</v>
      </c>
      <c r="L678" s="33"/>
      <c r="M678" s="135" t="s">
        <v>19</v>
      </c>
      <c r="N678" s="136" t="s">
        <v>40</v>
      </c>
      <c r="P678" s="137">
        <f>O678*H678</f>
        <v>0</v>
      </c>
      <c r="Q678" s="137">
        <v>0</v>
      </c>
      <c r="R678" s="137">
        <f>Q678*H678</f>
        <v>0</v>
      </c>
      <c r="S678" s="137">
        <v>0</v>
      </c>
      <c r="T678" s="138">
        <f>S678*H678</f>
        <v>0</v>
      </c>
      <c r="AR678" s="139" t="s">
        <v>84</v>
      </c>
      <c r="AT678" s="139" t="s">
        <v>153</v>
      </c>
      <c r="AU678" s="139" t="s">
        <v>78</v>
      </c>
      <c r="AY678" s="18" t="s">
        <v>151</v>
      </c>
      <c r="BE678" s="140">
        <f>IF(N678="základní",J678,0)</f>
        <v>0</v>
      </c>
      <c r="BF678" s="140">
        <f>IF(N678="snížená",J678,0)</f>
        <v>0</v>
      </c>
      <c r="BG678" s="140">
        <f>IF(N678="zákl. přenesená",J678,0)</f>
        <v>0</v>
      </c>
      <c r="BH678" s="140">
        <f>IF(N678="sníž. přenesená",J678,0)</f>
        <v>0</v>
      </c>
      <c r="BI678" s="140">
        <f>IF(N678="nulová",J678,0)</f>
        <v>0</v>
      </c>
      <c r="BJ678" s="18" t="s">
        <v>74</v>
      </c>
      <c r="BK678" s="140">
        <f>ROUND(I678*H678,2)</f>
        <v>0</v>
      </c>
      <c r="BL678" s="18" t="s">
        <v>84</v>
      </c>
      <c r="BM678" s="139" t="s">
        <v>799</v>
      </c>
    </row>
    <row r="679" spans="2:65" s="1" customFormat="1" ht="11.25">
      <c r="B679" s="33"/>
      <c r="D679" s="141" t="s">
        <v>159</v>
      </c>
      <c r="F679" s="142" t="s">
        <v>800</v>
      </c>
      <c r="I679" s="143"/>
      <c r="L679" s="33"/>
      <c r="M679" s="144"/>
      <c r="T679" s="54"/>
      <c r="AT679" s="18" t="s">
        <v>159</v>
      </c>
      <c r="AU679" s="18" t="s">
        <v>78</v>
      </c>
    </row>
    <row r="680" spans="2:65" s="1" customFormat="1" ht="33" customHeight="1">
      <c r="B680" s="33"/>
      <c r="C680" s="128" t="s">
        <v>801</v>
      </c>
      <c r="D680" s="128" t="s">
        <v>153</v>
      </c>
      <c r="E680" s="129" t="s">
        <v>802</v>
      </c>
      <c r="F680" s="130" t="s">
        <v>803</v>
      </c>
      <c r="G680" s="131" t="s">
        <v>203</v>
      </c>
      <c r="H680" s="132">
        <v>99</v>
      </c>
      <c r="I680" s="133"/>
      <c r="J680" s="134">
        <f>ROUND(I680*H680,2)</f>
        <v>0</v>
      </c>
      <c r="K680" s="130" t="s">
        <v>157</v>
      </c>
      <c r="L680" s="33"/>
      <c r="M680" s="135" t="s">
        <v>19</v>
      </c>
      <c r="N680" s="136" t="s">
        <v>40</v>
      </c>
      <c r="P680" s="137">
        <f>O680*H680</f>
        <v>0</v>
      </c>
      <c r="Q680" s="137">
        <v>0</v>
      </c>
      <c r="R680" s="137">
        <f>Q680*H680</f>
        <v>0</v>
      </c>
      <c r="S680" s="137">
        <v>0</v>
      </c>
      <c r="T680" s="138">
        <f>S680*H680</f>
        <v>0</v>
      </c>
      <c r="AR680" s="139" t="s">
        <v>84</v>
      </c>
      <c r="AT680" s="139" t="s">
        <v>153</v>
      </c>
      <c r="AU680" s="139" t="s">
        <v>78</v>
      </c>
      <c r="AY680" s="18" t="s">
        <v>151</v>
      </c>
      <c r="BE680" s="140">
        <f>IF(N680="základní",J680,0)</f>
        <v>0</v>
      </c>
      <c r="BF680" s="140">
        <f>IF(N680="snížená",J680,0)</f>
        <v>0</v>
      </c>
      <c r="BG680" s="140">
        <f>IF(N680="zákl. přenesená",J680,0)</f>
        <v>0</v>
      </c>
      <c r="BH680" s="140">
        <f>IF(N680="sníž. přenesená",J680,0)</f>
        <v>0</v>
      </c>
      <c r="BI680" s="140">
        <f>IF(N680="nulová",J680,0)</f>
        <v>0</v>
      </c>
      <c r="BJ680" s="18" t="s">
        <v>74</v>
      </c>
      <c r="BK680" s="140">
        <f>ROUND(I680*H680,2)</f>
        <v>0</v>
      </c>
      <c r="BL680" s="18" t="s">
        <v>84</v>
      </c>
      <c r="BM680" s="139" t="s">
        <v>804</v>
      </c>
    </row>
    <row r="681" spans="2:65" s="1" customFormat="1" ht="11.25">
      <c r="B681" s="33"/>
      <c r="D681" s="141" t="s">
        <v>159</v>
      </c>
      <c r="F681" s="142" t="s">
        <v>805</v>
      </c>
      <c r="I681" s="143"/>
      <c r="L681" s="33"/>
      <c r="M681" s="144"/>
      <c r="T681" s="54"/>
      <c r="AT681" s="18" t="s">
        <v>159</v>
      </c>
      <c r="AU681" s="18" t="s">
        <v>78</v>
      </c>
    </row>
    <row r="682" spans="2:65" s="11" customFormat="1" ht="22.9" customHeight="1">
      <c r="B682" s="116"/>
      <c r="D682" s="117" t="s">
        <v>68</v>
      </c>
      <c r="E682" s="126" t="s">
        <v>806</v>
      </c>
      <c r="F682" s="126" t="s">
        <v>807</v>
      </c>
      <c r="I682" s="119"/>
      <c r="J682" s="127">
        <f>BK682</f>
        <v>0</v>
      </c>
      <c r="L682" s="116"/>
      <c r="M682" s="121"/>
      <c r="P682" s="122">
        <f>SUM(P683:P684)</f>
        <v>0</v>
      </c>
      <c r="R682" s="122">
        <f>SUM(R683:R684)</f>
        <v>0</v>
      </c>
      <c r="T682" s="123">
        <f>SUM(T683:T684)</f>
        <v>0</v>
      </c>
      <c r="AR682" s="117" t="s">
        <v>74</v>
      </c>
      <c r="AT682" s="124" t="s">
        <v>68</v>
      </c>
      <c r="AU682" s="124" t="s">
        <v>74</v>
      </c>
      <c r="AY682" s="117" t="s">
        <v>151</v>
      </c>
      <c r="BK682" s="125">
        <f>SUM(BK683:BK684)</f>
        <v>0</v>
      </c>
    </row>
    <row r="683" spans="2:65" s="1" customFormat="1" ht="44.25" customHeight="1">
      <c r="B683" s="33"/>
      <c r="C683" s="128" t="s">
        <v>808</v>
      </c>
      <c r="D683" s="128" t="s">
        <v>153</v>
      </c>
      <c r="E683" s="129" t="s">
        <v>809</v>
      </c>
      <c r="F683" s="130" t="s">
        <v>810</v>
      </c>
      <c r="G683" s="131" t="s">
        <v>203</v>
      </c>
      <c r="H683" s="132">
        <v>3568.2150000000001</v>
      </c>
      <c r="I683" s="133"/>
      <c r="J683" s="134">
        <f>ROUND(I683*H683,2)</f>
        <v>0</v>
      </c>
      <c r="K683" s="130" t="s">
        <v>157</v>
      </c>
      <c r="L683" s="33"/>
      <c r="M683" s="135" t="s">
        <v>19</v>
      </c>
      <c r="N683" s="136" t="s">
        <v>40</v>
      </c>
      <c r="P683" s="137">
        <f>O683*H683</f>
        <v>0</v>
      </c>
      <c r="Q683" s="137">
        <v>0</v>
      </c>
      <c r="R683" s="137">
        <f>Q683*H683</f>
        <v>0</v>
      </c>
      <c r="S683" s="137">
        <v>0</v>
      </c>
      <c r="T683" s="138">
        <f>S683*H683</f>
        <v>0</v>
      </c>
      <c r="AR683" s="139" t="s">
        <v>84</v>
      </c>
      <c r="AT683" s="139" t="s">
        <v>153</v>
      </c>
      <c r="AU683" s="139" t="s">
        <v>78</v>
      </c>
      <c r="AY683" s="18" t="s">
        <v>151</v>
      </c>
      <c r="BE683" s="140">
        <f>IF(N683="základní",J683,0)</f>
        <v>0</v>
      </c>
      <c r="BF683" s="140">
        <f>IF(N683="snížená",J683,0)</f>
        <v>0</v>
      </c>
      <c r="BG683" s="140">
        <f>IF(N683="zákl. přenesená",J683,0)</f>
        <v>0</v>
      </c>
      <c r="BH683" s="140">
        <f>IF(N683="sníž. přenesená",J683,0)</f>
        <v>0</v>
      </c>
      <c r="BI683" s="140">
        <f>IF(N683="nulová",J683,0)</f>
        <v>0</v>
      </c>
      <c r="BJ683" s="18" t="s">
        <v>74</v>
      </c>
      <c r="BK683" s="140">
        <f>ROUND(I683*H683,2)</f>
        <v>0</v>
      </c>
      <c r="BL683" s="18" t="s">
        <v>84</v>
      </c>
      <c r="BM683" s="139" t="s">
        <v>811</v>
      </c>
    </row>
    <row r="684" spans="2:65" s="1" customFormat="1" ht="11.25">
      <c r="B684" s="33"/>
      <c r="D684" s="141" t="s">
        <v>159</v>
      </c>
      <c r="F684" s="142" t="s">
        <v>812</v>
      </c>
      <c r="I684" s="143"/>
      <c r="L684" s="33"/>
      <c r="M684" s="144"/>
      <c r="T684" s="54"/>
      <c r="AT684" s="18" t="s">
        <v>159</v>
      </c>
      <c r="AU684" s="18" t="s">
        <v>78</v>
      </c>
    </row>
    <row r="685" spans="2:65" s="11" customFormat="1" ht="25.9" customHeight="1">
      <c r="B685" s="116"/>
      <c r="D685" s="117" t="s">
        <v>68</v>
      </c>
      <c r="E685" s="118" t="s">
        <v>813</v>
      </c>
      <c r="F685" s="118" t="s">
        <v>814</v>
      </c>
      <c r="I685" s="119"/>
      <c r="J685" s="120">
        <f>BK685</f>
        <v>0</v>
      </c>
      <c r="L685" s="116"/>
      <c r="M685" s="121"/>
      <c r="P685" s="122">
        <f>P686+P737+P767+P791+P798+P806+P825+P839+P899+P920</f>
        <v>0</v>
      </c>
      <c r="R685" s="122">
        <f>R686+R737+R767+R791+R798+R806+R825+R839+R899+R920</f>
        <v>36.013614810000007</v>
      </c>
      <c r="T685" s="123">
        <f>T686+T737+T767+T791+T798+T806+T825+T839+T899+T920</f>
        <v>0.70599999999999996</v>
      </c>
      <c r="AR685" s="117" t="s">
        <v>78</v>
      </c>
      <c r="AT685" s="124" t="s">
        <v>68</v>
      </c>
      <c r="AU685" s="124" t="s">
        <v>69</v>
      </c>
      <c r="AY685" s="117" t="s">
        <v>151</v>
      </c>
      <c r="BK685" s="125">
        <f>BK686+BK737+BK767+BK791+BK798+BK806+BK825+BK839+BK899+BK920</f>
        <v>0</v>
      </c>
    </row>
    <row r="686" spans="2:65" s="11" customFormat="1" ht="22.9" customHeight="1">
      <c r="B686" s="116"/>
      <c r="D686" s="117" t="s">
        <v>68</v>
      </c>
      <c r="E686" s="126" t="s">
        <v>815</v>
      </c>
      <c r="F686" s="126" t="s">
        <v>816</v>
      </c>
      <c r="I686" s="119"/>
      <c r="J686" s="127">
        <f>BK686</f>
        <v>0</v>
      </c>
      <c r="L686" s="116"/>
      <c r="M686" s="121"/>
      <c r="P686" s="122">
        <f>SUM(P687:P736)</f>
        <v>0</v>
      </c>
      <c r="R686" s="122">
        <f>SUM(R687:R736)</f>
        <v>3.9576911299999997</v>
      </c>
      <c r="T686" s="123">
        <f>SUM(T687:T736)</f>
        <v>0</v>
      </c>
      <c r="AR686" s="117" t="s">
        <v>78</v>
      </c>
      <c r="AT686" s="124" t="s">
        <v>68</v>
      </c>
      <c r="AU686" s="124" t="s">
        <v>74</v>
      </c>
      <c r="AY686" s="117" t="s">
        <v>151</v>
      </c>
      <c r="BK686" s="125">
        <f>SUM(BK687:BK736)</f>
        <v>0</v>
      </c>
    </row>
    <row r="687" spans="2:65" s="1" customFormat="1" ht="24.2" customHeight="1">
      <c r="B687" s="33"/>
      <c r="C687" s="128" t="s">
        <v>817</v>
      </c>
      <c r="D687" s="128" t="s">
        <v>153</v>
      </c>
      <c r="E687" s="129" t="s">
        <v>818</v>
      </c>
      <c r="F687" s="130" t="s">
        <v>819</v>
      </c>
      <c r="G687" s="131" t="s">
        <v>156</v>
      </c>
      <c r="H687" s="132">
        <v>1176.8510000000001</v>
      </c>
      <c r="I687" s="133"/>
      <c r="J687" s="134">
        <f>ROUND(I687*H687,2)</f>
        <v>0</v>
      </c>
      <c r="K687" s="130" t="s">
        <v>157</v>
      </c>
      <c r="L687" s="33"/>
      <c r="M687" s="135" t="s">
        <v>19</v>
      </c>
      <c r="N687" s="136" t="s">
        <v>40</v>
      </c>
      <c r="P687" s="137">
        <f>O687*H687</f>
        <v>0</v>
      </c>
      <c r="Q687" s="137">
        <v>3.0000000000000001E-5</v>
      </c>
      <c r="R687" s="137">
        <f>Q687*H687</f>
        <v>3.5305530000000002E-2</v>
      </c>
      <c r="S687" s="137">
        <v>0</v>
      </c>
      <c r="T687" s="138">
        <f>S687*H687</f>
        <v>0</v>
      </c>
      <c r="AR687" s="139" t="s">
        <v>252</v>
      </c>
      <c r="AT687" s="139" t="s">
        <v>153</v>
      </c>
      <c r="AU687" s="139" t="s">
        <v>78</v>
      </c>
      <c r="AY687" s="18" t="s">
        <v>151</v>
      </c>
      <c r="BE687" s="140">
        <f>IF(N687="základní",J687,0)</f>
        <v>0</v>
      </c>
      <c r="BF687" s="140">
        <f>IF(N687="snížená",J687,0)</f>
        <v>0</v>
      </c>
      <c r="BG687" s="140">
        <f>IF(N687="zákl. přenesená",J687,0)</f>
        <v>0</v>
      </c>
      <c r="BH687" s="140">
        <f>IF(N687="sníž. přenesená",J687,0)</f>
        <v>0</v>
      </c>
      <c r="BI687" s="140">
        <f>IF(N687="nulová",J687,0)</f>
        <v>0</v>
      </c>
      <c r="BJ687" s="18" t="s">
        <v>74</v>
      </c>
      <c r="BK687" s="140">
        <f>ROUND(I687*H687,2)</f>
        <v>0</v>
      </c>
      <c r="BL687" s="18" t="s">
        <v>252</v>
      </c>
      <c r="BM687" s="139" t="s">
        <v>820</v>
      </c>
    </row>
    <row r="688" spans="2:65" s="1" customFormat="1" ht="11.25">
      <c r="B688" s="33"/>
      <c r="D688" s="141" t="s">
        <v>159</v>
      </c>
      <c r="F688" s="142" t="s">
        <v>821</v>
      </c>
      <c r="I688" s="143"/>
      <c r="L688" s="33"/>
      <c r="M688" s="144"/>
      <c r="T688" s="54"/>
      <c r="AT688" s="18" t="s">
        <v>159</v>
      </c>
      <c r="AU688" s="18" t="s">
        <v>78</v>
      </c>
    </row>
    <row r="689" spans="2:65" s="12" customFormat="1" ht="11.25">
      <c r="B689" s="145"/>
      <c r="D689" s="146" t="s">
        <v>161</v>
      </c>
      <c r="E689" s="147" t="s">
        <v>19</v>
      </c>
      <c r="F689" s="148" t="s">
        <v>822</v>
      </c>
      <c r="H689" s="147" t="s">
        <v>19</v>
      </c>
      <c r="I689" s="149"/>
      <c r="L689" s="145"/>
      <c r="M689" s="150"/>
      <c r="T689" s="151"/>
      <c r="AT689" s="147" t="s">
        <v>161</v>
      </c>
      <c r="AU689" s="147" t="s">
        <v>78</v>
      </c>
      <c r="AV689" s="12" t="s">
        <v>74</v>
      </c>
      <c r="AW689" s="12" t="s">
        <v>31</v>
      </c>
      <c r="AX689" s="12" t="s">
        <v>69</v>
      </c>
      <c r="AY689" s="147" t="s">
        <v>151</v>
      </c>
    </row>
    <row r="690" spans="2:65" s="13" customFormat="1" ht="11.25">
      <c r="B690" s="152"/>
      <c r="D690" s="146" t="s">
        <v>161</v>
      </c>
      <c r="E690" s="153" t="s">
        <v>19</v>
      </c>
      <c r="F690" s="154" t="s">
        <v>558</v>
      </c>
      <c r="H690" s="155">
        <v>1176.8510000000001</v>
      </c>
      <c r="I690" s="156"/>
      <c r="L690" s="152"/>
      <c r="M690" s="157"/>
      <c r="T690" s="158"/>
      <c r="AT690" s="153" t="s">
        <v>161</v>
      </c>
      <c r="AU690" s="153" t="s">
        <v>78</v>
      </c>
      <c r="AV690" s="13" t="s">
        <v>78</v>
      </c>
      <c r="AW690" s="13" t="s">
        <v>31</v>
      </c>
      <c r="AX690" s="13" t="s">
        <v>69</v>
      </c>
      <c r="AY690" s="153" t="s">
        <v>151</v>
      </c>
    </row>
    <row r="691" spans="2:65" s="14" customFormat="1" ht="11.25">
      <c r="B691" s="159"/>
      <c r="D691" s="146" t="s">
        <v>161</v>
      </c>
      <c r="E691" s="160" t="s">
        <v>19</v>
      </c>
      <c r="F691" s="161" t="s">
        <v>165</v>
      </c>
      <c r="H691" s="162">
        <v>1176.8510000000001</v>
      </c>
      <c r="I691" s="163"/>
      <c r="L691" s="159"/>
      <c r="M691" s="164"/>
      <c r="T691" s="165"/>
      <c r="AT691" s="160" t="s">
        <v>161</v>
      </c>
      <c r="AU691" s="160" t="s">
        <v>78</v>
      </c>
      <c r="AV691" s="14" t="s">
        <v>84</v>
      </c>
      <c r="AW691" s="14" t="s">
        <v>31</v>
      </c>
      <c r="AX691" s="14" t="s">
        <v>74</v>
      </c>
      <c r="AY691" s="160" t="s">
        <v>151</v>
      </c>
    </row>
    <row r="692" spans="2:65" s="1" customFormat="1" ht="16.5" customHeight="1">
      <c r="B692" s="33"/>
      <c r="C692" s="166" t="s">
        <v>823</v>
      </c>
      <c r="D692" s="166" t="s">
        <v>221</v>
      </c>
      <c r="E692" s="167" t="s">
        <v>824</v>
      </c>
      <c r="F692" s="168" t="s">
        <v>825</v>
      </c>
      <c r="G692" s="169" t="s">
        <v>156</v>
      </c>
      <c r="H692" s="170">
        <v>1371.62</v>
      </c>
      <c r="I692" s="171"/>
      <c r="J692" s="172">
        <f>ROUND(I692*H692,2)</f>
        <v>0</v>
      </c>
      <c r="K692" s="168" t="s">
        <v>157</v>
      </c>
      <c r="L692" s="173"/>
      <c r="M692" s="174" t="s">
        <v>19</v>
      </c>
      <c r="N692" s="175" t="s">
        <v>40</v>
      </c>
      <c r="P692" s="137">
        <f>O692*H692</f>
        <v>0</v>
      </c>
      <c r="Q692" s="137">
        <v>2.0999999999999999E-3</v>
      </c>
      <c r="R692" s="137">
        <f>Q692*H692</f>
        <v>2.8804019999999997</v>
      </c>
      <c r="S692" s="137">
        <v>0</v>
      </c>
      <c r="T692" s="138">
        <f>S692*H692</f>
        <v>0</v>
      </c>
      <c r="AR692" s="139" t="s">
        <v>454</v>
      </c>
      <c r="AT692" s="139" t="s">
        <v>221</v>
      </c>
      <c r="AU692" s="139" t="s">
        <v>78</v>
      </c>
      <c r="AY692" s="18" t="s">
        <v>151</v>
      </c>
      <c r="BE692" s="140">
        <f>IF(N692="základní",J692,0)</f>
        <v>0</v>
      </c>
      <c r="BF692" s="140">
        <f>IF(N692="snížená",J692,0)</f>
        <v>0</v>
      </c>
      <c r="BG692" s="140">
        <f>IF(N692="zákl. přenesená",J692,0)</f>
        <v>0</v>
      </c>
      <c r="BH692" s="140">
        <f>IF(N692="sníž. přenesená",J692,0)</f>
        <v>0</v>
      </c>
      <c r="BI692" s="140">
        <f>IF(N692="nulová",J692,0)</f>
        <v>0</v>
      </c>
      <c r="BJ692" s="18" t="s">
        <v>74</v>
      </c>
      <c r="BK692" s="140">
        <f>ROUND(I692*H692,2)</f>
        <v>0</v>
      </c>
      <c r="BL692" s="18" t="s">
        <v>252</v>
      </c>
      <c r="BM692" s="139" t="s">
        <v>826</v>
      </c>
    </row>
    <row r="693" spans="2:65" s="13" customFormat="1" ht="11.25">
      <c r="B693" s="152"/>
      <c r="D693" s="146" t="s">
        <v>161</v>
      </c>
      <c r="F693" s="154" t="s">
        <v>827</v>
      </c>
      <c r="H693" s="155">
        <v>1371.62</v>
      </c>
      <c r="I693" s="156"/>
      <c r="L693" s="152"/>
      <c r="M693" s="157"/>
      <c r="T693" s="158"/>
      <c r="AT693" s="153" t="s">
        <v>161</v>
      </c>
      <c r="AU693" s="153" t="s">
        <v>78</v>
      </c>
      <c r="AV693" s="13" t="s">
        <v>78</v>
      </c>
      <c r="AW693" s="13" t="s">
        <v>4</v>
      </c>
      <c r="AX693" s="13" t="s">
        <v>74</v>
      </c>
      <c r="AY693" s="153" t="s">
        <v>151</v>
      </c>
    </row>
    <row r="694" spans="2:65" s="1" customFormat="1" ht="21.75" customHeight="1">
      <c r="B694" s="33"/>
      <c r="C694" s="128" t="s">
        <v>828</v>
      </c>
      <c r="D694" s="128" t="s">
        <v>153</v>
      </c>
      <c r="E694" s="129" t="s">
        <v>829</v>
      </c>
      <c r="F694" s="130" t="s">
        <v>830</v>
      </c>
      <c r="G694" s="131" t="s">
        <v>156</v>
      </c>
      <c r="H694" s="132">
        <v>42.554000000000002</v>
      </c>
      <c r="I694" s="133"/>
      <c r="J694" s="134">
        <f>ROUND(I694*H694,2)</f>
        <v>0</v>
      </c>
      <c r="K694" s="130" t="s">
        <v>157</v>
      </c>
      <c r="L694" s="33"/>
      <c r="M694" s="135" t="s">
        <v>19</v>
      </c>
      <c r="N694" s="136" t="s">
        <v>40</v>
      </c>
      <c r="P694" s="137">
        <f>O694*H694</f>
        <v>0</v>
      </c>
      <c r="Q694" s="137">
        <v>5.0000000000000002E-5</v>
      </c>
      <c r="R694" s="137">
        <f>Q694*H694</f>
        <v>2.1277000000000002E-3</v>
      </c>
      <c r="S694" s="137">
        <v>0</v>
      </c>
      <c r="T694" s="138">
        <f>S694*H694</f>
        <v>0</v>
      </c>
      <c r="AR694" s="139" t="s">
        <v>252</v>
      </c>
      <c r="AT694" s="139" t="s">
        <v>153</v>
      </c>
      <c r="AU694" s="139" t="s">
        <v>78</v>
      </c>
      <c r="AY694" s="18" t="s">
        <v>151</v>
      </c>
      <c r="BE694" s="140">
        <f>IF(N694="základní",J694,0)</f>
        <v>0</v>
      </c>
      <c r="BF694" s="140">
        <f>IF(N694="snížená",J694,0)</f>
        <v>0</v>
      </c>
      <c r="BG694" s="140">
        <f>IF(N694="zákl. přenesená",J694,0)</f>
        <v>0</v>
      </c>
      <c r="BH694" s="140">
        <f>IF(N694="sníž. přenesená",J694,0)</f>
        <v>0</v>
      </c>
      <c r="BI694" s="140">
        <f>IF(N694="nulová",J694,0)</f>
        <v>0</v>
      </c>
      <c r="BJ694" s="18" t="s">
        <v>74</v>
      </c>
      <c r="BK694" s="140">
        <f>ROUND(I694*H694,2)</f>
        <v>0</v>
      </c>
      <c r="BL694" s="18" t="s">
        <v>252</v>
      </c>
      <c r="BM694" s="139" t="s">
        <v>831</v>
      </c>
    </row>
    <row r="695" spans="2:65" s="1" customFormat="1" ht="11.25">
      <c r="B695" s="33"/>
      <c r="D695" s="141" t="s">
        <v>159</v>
      </c>
      <c r="F695" s="142" t="s">
        <v>832</v>
      </c>
      <c r="I695" s="143"/>
      <c r="L695" s="33"/>
      <c r="M695" s="144"/>
      <c r="T695" s="54"/>
      <c r="AT695" s="18" t="s">
        <v>159</v>
      </c>
      <c r="AU695" s="18" t="s">
        <v>78</v>
      </c>
    </row>
    <row r="696" spans="2:65" s="12" customFormat="1" ht="11.25">
      <c r="B696" s="145"/>
      <c r="D696" s="146" t="s">
        <v>161</v>
      </c>
      <c r="E696" s="147" t="s">
        <v>19</v>
      </c>
      <c r="F696" s="148" t="s">
        <v>833</v>
      </c>
      <c r="H696" s="147" t="s">
        <v>19</v>
      </c>
      <c r="I696" s="149"/>
      <c r="L696" s="145"/>
      <c r="M696" s="150"/>
      <c r="T696" s="151"/>
      <c r="AT696" s="147" t="s">
        <v>161</v>
      </c>
      <c r="AU696" s="147" t="s">
        <v>78</v>
      </c>
      <c r="AV696" s="12" t="s">
        <v>74</v>
      </c>
      <c r="AW696" s="12" t="s">
        <v>31</v>
      </c>
      <c r="AX696" s="12" t="s">
        <v>69</v>
      </c>
      <c r="AY696" s="147" t="s">
        <v>151</v>
      </c>
    </row>
    <row r="697" spans="2:65" s="13" customFormat="1" ht="11.25">
      <c r="B697" s="152"/>
      <c r="D697" s="146" t="s">
        <v>161</v>
      </c>
      <c r="E697" s="153" t="s">
        <v>19</v>
      </c>
      <c r="F697" s="154" t="s">
        <v>834</v>
      </c>
      <c r="H697" s="155">
        <v>42.554000000000002</v>
      </c>
      <c r="I697" s="156"/>
      <c r="L697" s="152"/>
      <c r="M697" s="157"/>
      <c r="T697" s="158"/>
      <c r="AT697" s="153" t="s">
        <v>161</v>
      </c>
      <c r="AU697" s="153" t="s">
        <v>78</v>
      </c>
      <c r="AV697" s="13" t="s">
        <v>78</v>
      </c>
      <c r="AW697" s="13" t="s">
        <v>31</v>
      </c>
      <c r="AX697" s="13" t="s">
        <v>69</v>
      </c>
      <c r="AY697" s="153" t="s">
        <v>151</v>
      </c>
    </row>
    <row r="698" spans="2:65" s="14" customFormat="1" ht="11.25">
      <c r="B698" s="159"/>
      <c r="D698" s="146" t="s">
        <v>161</v>
      </c>
      <c r="E698" s="160" t="s">
        <v>19</v>
      </c>
      <c r="F698" s="161" t="s">
        <v>165</v>
      </c>
      <c r="H698" s="162">
        <v>42.554000000000002</v>
      </c>
      <c r="I698" s="163"/>
      <c r="L698" s="159"/>
      <c r="M698" s="164"/>
      <c r="T698" s="165"/>
      <c r="AT698" s="160" t="s">
        <v>161</v>
      </c>
      <c r="AU698" s="160" t="s">
        <v>78</v>
      </c>
      <c r="AV698" s="14" t="s">
        <v>84</v>
      </c>
      <c r="AW698" s="14" t="s">
        <v>31</v>
      </c>
      <c r="AX698" s="14" t="s">
        <v>74</v>
      </c>
      <c r="AY698" s="160" t="s">
        <v>151</v>
      </c>
    </row>
    <row r="699" spans="2:65" s="1" customFormat="1" ht="16.5" customHeight="1">
      <c r="B699" s="33"/>
      <c r="C699" s="166" t="s">
        <v>835</v>
      </c>
      <c r="D699" s="166" t="s">
        <v>221</v>
      </c>
      <c r="E699" s="167" t="s">
        <v>824</v>
      </c>
      <c r="F699" s="168" t="s">
        <v>825</v>
      </c>
      <c r="G699" s="169" t="s">
        <v>156</v>
      </c>
      <c r="H699" s="170">
        <v>51.957999999999998</v>
      </c>
      <c r="I699" s="171"/>
      <c r="J699" s="172">
        <f>ROUND(I699*H699,2)</f>
        <v>0</v>
      </c>
      <c r="K699" s="168" t="s">
        <v>157</v>
      </c>
      <c r="L699" s="173"/>
      <c r="M699" s="174" t="s">
        <v>19</v>
      </c>
      <c r="N699" s="175" t="s">
        <v>40</v>
      </c>
      <c r="P699" s="137">
        <f>O699*H699</f>
        <v>0</v>
      </c>
      <c r="Q699" s="137">
        <v>2.0999999999999999E-3</v>
      </c>
      <c r="R699" s="137">
        <f>Q699*H699</f>
        <v>0.10911179999999999</v>
      </c>
      <c r="S699" s="137">
        <v>0</v>
      </c>
      <c r="T699" s="138">
        <f>S699*H699</f>
        <v>0</v>
      </c>
      <c r="AR699" s="139" t="s">
        <v>454</v>
      </c>
      <c r="AT699" s="139" t="s">
        <v>221</v>
      </c>
      <c r="AU699" s="139" t="s">
        <v>78</v>
      </c>
      <c r="AY699" s="18" t="s">
        <v>151</v>
      </c>
      <c r="BE699" s="140">
        <f>IF(N699="základní",J699,0)</f>
        <v>0</v>
      </c>
      <c r="BF699" s="140">
        <f>IF(N699="snížená",J699,0)</f>
        <v>0</v>
      </c>
      <c r="BG699" s="140">
        <f>IF(N699="zákl. přenesená",J699,0)</f>
        <v>0</v>
      </c>
      <c r="BH699" s="140">
        <f>IF(N699="sníž. přenesená",J699,0)</f>
        <v>0</v>
      </c>
      <c r="BI699" s="140">
        <f>IF(N699="nulová",J699,0)</f>
        <v>0</v>
      </c>
      <c r="BJ699" s="18" t="s">
        <v>74</v>
      </c>
      <c r="BK699" s="140">
        <f>ROUND(I699*H699,2)</f>
        <v>0</v>
      </c>
      <c r="BL699" s="18" t="s">
        <v>252</v>
      </c>
      <c r="BM699" s="139" t="s">
        <v>836</v>
      </c>
    </row>
    <row r="700" spans="2:65" s="13" customFormat="1" ht="11.25">
      <c r="B700" s="152"/>
      <c r="D700" s="146" t="s">
        <v>161</v>
      </c>
      <c r="F700" s="154" t="s">
        <v>837</v>
      </c>
      <c r="H700" s="155">
        <v>51.957999999999998</v>
      </c>
      <c r="I700" s="156"/>
      <c r="L700" s="152"/>
      <c r="M700" s="157"/>
      <c r="T700" s="158"/>
      <c r="AT700" s="153" t="s">
        <v>161</v>
      </c>
      <c r="AU700" s="153" t="s">
        <v>78</v>
      </c>
      <c r="AV700" s="13" t="s">
        <v>78</v>
      </c>
      <c r="AW700" s="13" t="s">
        <v>4</v>
      </c>
      <c r="AX700" s="13" t="s">
        <v>74</v>
      </c>
      <c r="AY700" s="153" t="s">
        <v>151</v>
      </c>
    </row>
    <row r="701" spans="2:65" s="1" customFormat="1" ht="16.5" customHeight="1">
      <c r="B701" s="33"/>
      <c r="C701" s="128" t="s">
        <v>838</v>
      </c>
      <c r="D701" s="128" t="s">
        <v>153</v>
      </c>
      <c r="E701" s="129" t="s">
        <v>839</v>
      </c>
      <c r="F701" s="130" t="s">
        <v>840</v>
      </c>
      <c r="G701" s="131" t="s">
        <v>156</v>
      </c>
      <c r="H701" s="132">
        <v>1176.8510000000001</v>
      </c>
      <c r="I701" s="133"/>
      <c r="J701" s="134">
        <f>ROUND(I701*H701,2)</f>
        <v>0</v>
      </c>
      <c r="K701" s="130" t="s">
        <v>157</v>
      </c>
      <c r="L701" s="33"/>
      <c r="M701" s="135" t="s">
        <v>19</v>
      </c>
      <c r="N701" s="136" t="s">
        <v>40</v>
      </c>
      <c r="P701" s="137">
        <f>O701*H701</f>
        <v>0</v>
      </c>
      <c r="Q701" s="137">
        <v>0</v>
      </c>
      <c r="R701" s="137">
        <f>Q701*H701</f>
        <v>0</v>
      </c>
      <c r="S701" s="137">
        <v>0</v>
      </c>
      <c r="T701" s="138">
        <f>S701*H701</f>
        <v>0</v>
      </c>
      <c r="AR701" s="139" t="s">
        <v>252</v>
      </c>
      <c r="AT701" s="139" t="s">
        <v>153</v>
      </c>
      <c r="AU701" s="139" t="s">
        <v>78</v>
      </c>
      <c r="AY701" s="18" t="s">
        <v>151</v>
      </c>
      <c r="BE701" s="140">
        <f>IF(N701="základní",J701,0)</f>
        <v>0</v>
      </c>
      <c r="BF701" s="140">
        <f>IF(N701="snížená",J701,0)</f>
        <v>0</v>
      </c>
      <c r="BG701" s="140">
        <f>IF(N701="zákl. přenesená",J701,0)</f>
        <v>0</v>
      </c>
      <c r="BH701" s="140">
        <f>IF(N701="sníž. přenesená",J701,0)</f>
        <v>0</v>
      </c>
      <c r="BI701" s="140">
        <f>IF(N701="nulová",J701,0)</f>
        <v>0</v>
      </c>
      <c r="BJ701" s="18" t="s">
        <v>74</v>
      </c>
      <c r="BK701" s="140">
        <f>ROUND(I701*H701,2)</f>
        <v>0</v>
      </c>
      <c r="BL701" s="18" t="s">
        <v>252</v>
      </c>
      <c r="BM701" s="139" t="s">
        <v>841</v>
      </c>
    </row>
    <row r="702" spans="2:65" s="1" customFormat="1" ht="11.25">
      <c r="B702" s="33"/>
      <c r="D702" s="141" t="s">
        <v>159</v>
      </c>
      <c r="F702" s="142" t="s">
        <v>842</v>
      </c>
      <c r="I702" s="143"/>
      <c r="L702" s="33"/>
      <c r="M702" s="144"/>
      <c r="T702" s="54"/>
      <c r="AT702" s="18" t="s">
        <v>159</v>
      </c>
      <c r="AU702" s="18" t="s">
        <v>78</v>
      </c>
    </row>
    <row r="703" spans="2:65" s="12" customFormat="1" ht="11.25">
      <c r="B703" s="145"/>
      <c r="D703" s="146" t="s">
        <v>161</v>
      </c>
      <c r="E703" s="147" t="s">
        <v>19</v>
      </c>
      <c r="F703" s="148" t="s">
        <v>822</v>
      </c>
      <c r="H703" s="147" t="s">
        <v>19</v>
      </c>
      <c r="I703" s="149"/>
      <c r="L703" s="145"/>
      <c r="M703" s="150"/>
      <c r="T703" s="151"/>
      <c r="AT703" s="147" t="s">
        <v>161</v>
      </c>
      <c r="AU703" s="147" t="s">
        <v>78</v>
      </c>
      <c r="AV703" s="12" t="s">
        <v>74</v>
      </c>
      <c r="AW703" s="12" t="s">
        <v>31</v>
      </c>
      <c r="AX703" s="12" t="s">
        <v>69</v>
      </c>
      <c r="AY703" s="147" t="s">
        <v>151</v>
      </c>
    </row>
    <row r="704" spans="2:65" s="13" customFormat="1" ht="11.25">
      <c r="B704" s="152"/>
      <c r="D704" s="146" t="s">
        <v>161</v>
      </c>
      <c r="E704" s="153" t="s">
        <v>19</v>
      </c>
      <c r="F704" s="154" t="s">
        <v>558</v>
      </c>
      <c r="H704" s="155">
        <v>1176.8510000000001</v>
      </c>
      <c r="I704" s="156"/>
      <c r="L704" s="152"/>
      <c r="M704" s="157"/>
      <c r="T704" s="158"/>
      <c r="AT704" s="153" t="s">
        <v>161</v>
      </c>
      <c r="AU704" s="153" t="s">
        <v>78</v>
      </c>
      <c r="AV704" s="13" t="s">
        <v>78</v>
      </c>
      <c r="AW704" s="13" t="s">
        <v>31</v>
      </c>
      <c r="AX704" s="13" t="s">
        <v>69</v>
      </c>
      <c r="AY704" s="153" t="s">
        <v>151</v>
      </c>
    </row>
    <row r="705" spans="2:65" s="14" customFormat="1" ht="11.25">
      <c r="B705" s="159"/>
      <c r="D705" s="146" t="s">
        <v>161</v>
      </c>
      <c r="E705" s="160" t="s">
        <v>19</v>
      </c>
      <c r="F705" s="161" t="s">
        <v>165</v>
      </c>
      <c r="H705" s="162">
        <v>1176.8510000000001</v>
      </c>
      <c r="I705" s="163"/>
      <c r="L705" s="159"/>
      <c r="M705" s="164"/>
      <c r="T705" s="165"/>
      <c r="AT705" s="160" t="s">
        <v>161</v>
      </c>
      <c r="AU705" s="160" t="s">
        <v>78</v>
      </c>
      <c r="AV705" s="14" t="s">
        <v>84</v>
      </c>
      <c r="AW705" s="14" t="s">
        <v>31</v>
      </c>
      <c r="AX705" s="14" t="s">
        <v>74</v>
      </c>
      <c r="AY705" s="160" t="s">
        <v>151</v>
      </c>
    </row>
    <row r="706" spans="2:65" s="1" customFormat="1" ht="16.5" customHeight="1">
      <c r="B706" s="33"/>
      <c r="C706" s="128" t="s">
        <v>843</v>
      </c>
      <c r="D706" s="128" t="s">
        <v>153</v>
      </c>
      <c r="E706" s="129" t="s">
        <v>844</v>
      </c>
      <c r="F706" s="130" t="s">
        <v>845</v>
      </c>
      <c r="G706" s="131" t="s">
        <v>156</v>
      </c>
      <c r="H706" s="132">
        <v>1176.8510000000001</v>
      </c>
      <c r="I706" s="133"/>
      <c r="J706" s="134">
        <f>ROUND(I706*H706,2)</f>
        <v>0</v>
      </c>
      <c r="K706" s="130" t="s">
        <v>157</v>
      </c>
      <c r="L706" s="33"/>
      <c r="M706" s="135" t="s">
        <v>19</v>
      </c>
      <c r="N706" s="136" t="s">
        <v>40</v>
      </c>
      <c r="P706" s="137">
        <f>O706*H706</f>
        <v>0</v>
      </c>
      <c r="Q706" s="137">
        <v>0</v>
      </c>
      <c r="R706" s="137">
        <f>Q706*H706</f>
        <v>0</v>
      </c>
      <c r="S706" s="137">
        <v>0</v>
      </c>
      <c r="T706" s="138">
        <f>S706*H706</f>
        <v>0</v>
      </c>
      <c r="AR706" s="139" t="s">
        <v>252</v>
      </c>
      <c r="AT706" s="139" t="s">
        <v>153</v>
      </c>
      <c r="AU706" s="139" t="s">
        <v>78</v>
      </c>
      <c r="AY706" s="18" t="s">
        <v>151</v>
      </c>
      <c r="BE706" s="140">
        <f>IF(N706="základní",J706,0)</f>
        <v>0</v>
      </c>
      <c r="BF706" s="140">
        <f>IF(N706="snížená",J706,0)</f>
        <v>0</v>
      </c>
      <c r="BG706" s="140">
        <f>IF(N706="zákl. přenesená",J706,0)</f>
        <v>0</v>
      </c>
      <c r="BH706" s="140">
        <f>IF(N706="sníž. přenesená",J706,0)</f>
        <v>0</v>
      </c>
      <c r="BI706" s="140">
        <f>IF(N706="nulová",J706,0)</f>
        <v>0</v>
      </c>
      <c r="BJ706" s="18" t="s">
        <v>74</v>
      </c>
      <c r="BK706" s="140">
        <f>ROUND(I706*H706,2)</f>
        <v>0</v>
      </c>
      <c r="BL706" s="18" t="s">
        <v>252</v>
      </c>
      <c r="BM706" s="139" t="s">
        <v>846</v>
      </c>
    </row>
    <row r="707" spans="2:65" s="1" customFormat="1" ht="11.25">
      <c r="B707" s="33"/>
      <c r="D707" s="141" t="s">
        <v>159</v>
      </c>
      <c r="F707" s="142" t="s">
        <v>847</v>
      </c>
      <c r="I707" s="143"/>
      <c r="L707" s="33"/>
      <c r="M707" s="144"/>
      <c r="T707" s="54"/>
      <c r="AT707" s="18" t="s">
        <v>159</v>
      </c>
      <c r="AU707" s="18" t="s">
        <v>78</v>
      </c>
    </row>
    <row r="708" spans="2:65" s="12" customFormat="1" ht="11.25">
      <c r="B708" s="145"/>
      <c r="D708" s="146" t="s">
        <v>161</v>
      </c>
      <c r="E708" s="147" t="s">
        <v>19</v>
      </c>
      <c r="F708" s="148" t="s">
        <v>822</v>
      </c>
      <c r="H708" s="147" t="s">
        <v>19</v>
      </c>
      <c r="I708" s="149"/>
      <c r="L708" s="145"/>
      <c r="M708" s="150"/>
      <c r="T708" s="151"/>
      <c r="AT708" s="147" t="s">
        <v>161</v>
      </c>
      <c r="AU708" s="147" t="s">
        <v>78</v>
      </c>
      <c r="AV708" s="12" t="s">
        <v>74</v>
      </c>
      <c r="AW708" s="12" t="s">
        <v>31</v>
      </c>
      <c r="AX708" s="12" t="s">
        <v>69</v>
      </c>
      <c r="AY708" s="147" t="s">
        <v>151</v>
      </c>
    </row>
    <row r="709" spans="2:65" s="13" customFormat="1" ht="11.25">
      <c r="B709" s="152"/>
      <c r="D709" s="146" t="s">
        <v>161</v>
      </c>
      <c r="E709" s="153" t="s">
        <v>19</v>
      </c>
      <c r="F709" s="154" t="s">
        <v>558</v>
      </c>
      <c r="H709" s="155">
        <v>1176.8510000000001</v>
      </c>
      <c r="I709" s="156"/>
      <c r="L709" s="152"/>
      <c r="M709" s="157"/>
      <c r="T709" s="158"/>
      <c r="AT709" s="153" t="s">
        <v>161</v>
      </c>
      <c r="AU709" s="153" t="s">
        <v>78</v>
      </c>
      <c r="AV709" s="13" t="s">
        <v>78</v>
      </c>
      <c r="AW709" s="13" t="s">
        <v>31</v>
      </c>
      <c r="AX709" s="13" t="s">
        <v>69</v>
      </c>
      <c r="AY709" s="153" t="s">
        <v>151</v>
      </c>
    </row>
    <row r="710" spans="2:65" s="14" customFormat="1" ht="11.25">
      <c r="B710" s="159"/>
      <c r="D710" s="146" t="s">
        <v>161</v>
      </c>
      <c r="E710" s="160" t="s">
        <v>19</v>
      </c>
      <c r="F710" s="161" t="s">
        <v>165</v>
      </c>
      <c r="H710" s="162">
        <v>1176.8510000000001</v>
      </c>
      <c r="I710" s="163"/>
      <c r="L710" s="159"/>
      <c r="M710" s="164"/>
      <c r="T710" s="165"/>
      <c r="AT710" s="160" t="s">
        <v>161</v>
      </c>
      <c r="AU710" s="160" t="s">
        <v>78</v>
      </c>
      <c r="AV710" s="14" t="s">
        <v>84</v>
      </c>
      <c r="AW710" s="14" t="s">
        <v>31</v>
      </c>
      <c r="AX710" s="14" t="s">
        <v>74</v>
      </c>
      <c r="AY710" s="160" t="s">
        <v>151</v>
      </c>
    </row>
    <row r="711" spans="2:65" s="1" customFormat="1" ht="16.5" customHeight="1">
      <c r="B711" s="33"/>
      <c r="C711" s="166" t="s">
        <v>848</v>
      </c>
      <c r="D711" s="166" t="s">
        <v>221</v>
      </c>
      <c r="E711" s="167" t="s">
        <v>849</v>
      </c>
      <c r="F711" s="168" t="s">
        <v>850</v>
      </c>
      <c r="G711" s="169" t="s">
        <v>156</v>
      </c>
      <c r="H711" s="170">
        <v>2743.24</v>
      </c>
      <c r="I711" s="171"/>
      <c r="J711" s="172">
        <f>ROUND(I711*H711,2)</f>
        <v>0</v>
      </c>
      <c r="K711" s="168" t="s">
        <v>157</v>
      </c>
      <c r="L711" s="173"/>
      <c r="M711" s="174" t="s">
        <v>19</v>
      </c>
      <c r="N711" s="175" t="s">
        <v>40</v>
      </c>
      <c r="P711" s="137">
        <f>O711*H711</f>
        <v>0</v>
      </c>
      <c r="Q711" s="137">
        <v>2.9999999999999997E-4</v>
      </c>
      <c r="R711" s="137">
        <f>Q711*H711</f>
        <v>0.82297199999999981</v>
      </c>
      <c r="S711" s="137">
        <v>0</v>
      </c>
      <c r="T711" s="138">
        <f>S711*H711</f>
        <v>0</v>
      </c>
      <c r="AR711" s="139" t="s">
        <v>454</v>
      </c>
      <c r="AT711" s="139" t="s">
        <v>221</v>
      </c>
      <c r="AU711" s="139" t="s">
        <v>78</v>
      </c>
      <c r="AY711" s="18" t="s">
        <v>151</v>
      </c>
      <c r="BE711" s="140">
        <f>IF(N711="základní",J711,0)</f>
        <v>0</v>
      </c>
      <c r="BF711" s="140">
        <f>IF(N711="snížená",J711,0)</f>
        <v>0</v>
      </c>
      <c r="BG711" s="140">
        <f>IF(N711="zákl. přenesená",J711,0)</f>
        <v>0</v>
      </c>
      <c r="BH711" s="140">
        <f>IF(N711="sníž. přenesená",J711,0)</f>
        <v>0</v>
      </c>
      <c r="BI711" s="140">
        <f>IF(N711="nulová",J711,0)</f>
        <v>0</v>
      </c>
      <c r="BJ711" s="18" t="s">
        <v>74</v>
      </c>
      <c r="BK711" s="140">
        <f>ROUND(I711*H711,2)</f>
        <v>0</v>
      </c>
      <c r="BL711" s="18" t="s">
        <v>252</v>
      </c>
      <c r="BM711" s="139" t="s">
        <v>851</v>
      </c>
    </row>
    <row r="712" spans="2:65" s="12" customFormat="1" ht="11.25">
      <c r="B712" s="145"/>
      <c r="D712" s="146" t="s">
        <v>161</v>
      </c>
      <c r="E712" s="147" t="s">
        <v>19</v>
      </c>
      <c r="F712" s="148" t="s">
        <v>852</v>
      </c>
      <c r="H712" s="147" t="s">
        <v>19</v>
      </c>
      <c r="I712" s="149"/>
      <c r="L712" s="145"/>
      <c r="M712" s="150"/>
      <c r="T712" s="151"/>
      <c r="AT712" s="147" t="s">
        <v>161</v>
      </c>
      <c r="AU712" s="147" t="s">
        <v>78</v>
      </c>
      <c r="AV712" s="12" t="s">
        <v>74</v>
      </c>
      <c r="AW712" s="12" t="s">
        <v>31</v>
      </c>
      <c r="AX712" s="12" t="s">
        <v>69</v>
      </c>
      <c r="AY712" s="147" t="s">
        <v>151</v>
      </c>
    </row>
    <row r="713" spans="2:65" s="13" customFormat="1" ht="11.25">
      <c r="B713" s="152"/>
      <c r="D713" s="146" t="s">
        <v>161</v>
      </c>
      <c r="E713" s="153" t="s">
        <v>19</v>
      </c>
      <c r="F713" s="154" t="s">
        <v>853</v>
      </c>
      <c r="H713" s="155">
        <v>2743.24</v>
      </c>
      <c r="I713" s="156"/>
      <c r="L713" s="152"/>
      <c r="M713" s="157"/>
      <c r="T713" s="158"/>
      <c r="AT713" s="153" t="s">
        <v>161</v>
      </c>
      <c r="AU713" s="153" t="s">
        <v>78</v>
      </c>
      <c r="AV713" s="13" t="s">
        <v>78</v>
      </c>
      <c r="AW713" s="13" t="s">
        <v>31</v>
      </c>
      <c r="AX713" s="13" t="s">
        <v>69</v>
      </c>
      <c r="AY713" s="153" t="s">
        <v>151</v>
      </c>
    </row>
    <row r="714" spans="2:65" s="14" customFormat="1" ht="11.25">
      <c r="B714" s="159"/>
      <c r="D714" s="146" t="s">
        <v>161</v>
      </c>
      <c r="E714" s="160" t="s">
        <v>19</v>
      </c>
      <c r="F714" s="161" t="s">
        <v>165</v>
      </c>
      <c r="H714" s="162">
        <v>2743.24</v>
      </c>
      <c r="I714" s="163"/>
      <c r="L714" s="159"/>
      <c r="M714" s="164"/>
      <c r="T714" s="165"/>
      <c r="AT714" s="160" t="s">
        <v>161</v>
      </c>
      <c r="AU714" s="160" t="s">
        <v>78</v>
      </c>
      <c r="AV714" s="14" t="s">
        <v>84</v>
      </c>
      <c r="AW714" s="14" t="s">
        <v>31</v>
      </c>
      <c r="AX714" s="14" t="s">
        <v>74</v>
      </c>
      <c r="AY714" s="160" t="s">
        <v>151</v>
      </c>
    </row>
    <row r="715" spans="2:65" s="1" customFormat="1" ht="16.5" customHeight="1">
      <c r="B715" s="33"/>
      <c r="C715" s="128" t="s">
        <v>854</v>
      </c>
      <c r="D715" s="128" t="s">
        <v>153</v>
      </c>
      <c r="E715" s="129" t="s">
        <v>855</v>
      </c>
      <c r="F715" s="130" t="s">
        <v>856</v>
      </c>
      <c r="G715" s="131" t="s">
        <v>156</v>
      </c>
      <c r="H715" s="132">
        <v>42.554000000000002</v>
      </c>
      <c r="I715" s="133"/>
      <c r="J715" s="134">
        <f>ROUND(I715*H715,2)</f>
        <v>0</v>
      </c>
      <c r="K715" s="130" t="s">
        <v>157</v>
      </c>
      <c r="L715" s="33"/>
      <c r="M715" s="135" t="s">
        <v>19</v>
      </c>
      <c r="N715" s="136" t="s">
        <v>40</v>
      </c>
      <c r="P715" s="137">
        <f>O715*H715</f>
        <v>0</v>
      </c>
      <c r="Q715" s="137">
        <v>0</v>
      </c>
      <c r="R715" s="137">
        <f>Q715*H715</f>
        <v>0</v>
      </c>
      <c r="S715" s="137">
        <v>0</v>
      </c>
      <c r="T715" s="138">
        <f>S715*H715</f>
        <v>0</v>
      </c>
      <c r="AR715" s="139" t="s">
        <v>252</v>
      </c>
      <c r="AT715" s="139" t="s">
        <v>153</v>
      </c>
      <c r="AU715" s="139" t="s">
        <v>78</v>
      </c>
      <c r="AY715" s="18" t="s">
        <v>151</v>
      </c>
      <c r="BE715" s="140">
        <f>IF(N715="základní",J715,0)</f>
        <v>0</v>
      </c>
      <c r="BF715" s="140">
        <f>IF(N715="snížená",J715,0)</f>
        <v>0</v>
      </c>
      <c r="BG715" s="140">
        <f>IF(N715="zákl. přenesená",J715,0)</f>
        <v>0</v>
      </c>
      <c r="BH715" s="140">
        <f>IF(N715="sníž. přenesená",J715,0)</f>
        <v>0</v>
      </c>
      <c r="BI715" s="140">
        <f>IF(N715="nulová",J715,0)</f>
        <v>0</v>
      </c>
      <c r="BJ715" s="18" t="s">
        <v>74</v>
      </c>
      <c r="BK715" s="140">
        <f>ROUND(I715*H715,2)</f>
        <v>0</v>
      </c>
      <c r="BL715" s="18" t="s">
        <v>252</v>
      </c>
      <c r="BM715" s="139" t="s">
        <v>857</v>
      </c>
    </row>
    <row r="716" spans="2:65" s="1" customFormat="1" ht="11.25">
      <c r="B716" s="33"/>
      <c r="D716" s="141" t="s">
        <v>159</v>
      </c>
      <c r="F716" s="142" t="s">
        <v>858</v>
      </c>
      <c r="I716" s="143"/>
      <c r="L716" s="33"/>
      <c r="M716" s="144"/>
      <c r="T716" s="54"/>
      <c r="AT716" s="18" t="s">
        <v>159</v>
      </c>
      <c r="AU716" s="18" t="s">
        <v>78</v>
      </c>
    </row>
    <row r="717" spans="2:65" s="12" customFormat="1" ht="11.25">
      <c r="B717" s="145"/>
      <c r="D717" s="146" t="s">
        <v>161</v>
      </c>
      <c r="E717" s="147" t="s">
        <v>19</v>
      </c>
      <c r="F717" s="148" t="s">
        <v>833</v>
      </c>
      <c r="H717" s="147" t="s">
        <v>19</v>
      </c>
      <c r="I717" s="149"/>
      <c r="L717" s="145"/>
      <c r="M717" s="150"/>
      <c r="T717" s="151"/>
      <c r="AT717" s="147" t="s">
        <v>161</v>
      </c>
      <c r="AU717" s="147" t="s">
        <v>78</v>
      </c>
      <c r="AV717" s="12" t="s">
        <v>74</v>
      </c>
      <c r="AW717" s="12" t="s">
        <v>31</v>
      </c>
      <c r="AX717" s="12" t="s">
        <v>69</v>
      </c>
      <c r="AY717" s="147" t="s">
        <v>151</v>
      </c>
    </row>
    <row r="718" spans="2:65" s="13" customFormat="1" ht="11.25">
      <c r="B718" s="152"/>
      <c r="D718" s="146" t="s">
        <v>161</v>
      </c>
      <c r="E718" s="153" t="s">
        <v>19</v>
      </c>
      <c r="F718" s="154" t="s">
        <v>834</v>
      </c>
      <c r="H718" s="155">
        <v>42.554000000000002</v>
      </c>
      <c r="I718" s="156"/>
      <c r="L718" s="152"/>
      <c r="M718" s="157"/>
      <c r="T718" s="158"/>
      <c r="AT718" s="153" t="s">
        <v>161</v>
      </c>
      <c r="AU718" s="153" t="s">
        <v>78</v>
      </c>
      <c r="AV718" s="13" t="s">
        <v>78</v>
      </c>
      <c r="AW718" s="13" t="s">
        <v>31</v>
      </c>
      <c r="AX718" s="13" t="s">
        <v>69</v>
      </c>
      <c r="AY718" s="153" t="s">
        <v>151</v>
      </c>
    </row>
    <row r="719" spans="2:65" s="14" customFormat="1" ht="11.25">
      <c r="B719" s="159"/>
      <c r="D719" s="146" t="s">
        <v>161</v>
      </c>
      <c r="E719" s="160" t="s">
        <v>19</v>
      </c>
      <c r="F719" s="161" t="s">
        <v>165</v>
      </c>
      <c r="H719" s="162">
        <v>42.554000000000002</v>
      </c>
      <c r="I719" s="163"/>
      <c r="L719" s="159"/>
      <c r="M719" s="164"/>
      <c r="T719" s="165"/>
      <c r="AT719" s="160" t="s">
        <v>161</v>
      </c>
      <c r="AU719" s="160" t="s">
        <v>78</v>
      </c>
      <c r="AV719" s="14" t="s">
        <v>84</v>
      </c>
      <c r="AW719" s="14" t="s">
        <v>31</v>
      </c>
      <c r="AX719" s="14" t="s">
        <v>74</v>
      </c>
      <c r="AY719" s="160" t="s">
        <v>151</v>
      </c>
    </row>
    <row r="720" spans="2:65" s="1" customFormat="1" ht="16.5" customHeight="1">
      <c r="B720" s="33"/>
      <c r="C720" s="128" t="s">
        <v>859</v>
      </c>
      <c r="D720" s="128" t="s">
        <v>153</v>
      </c>
      <c r="E720" s="129" t="s">
        <v>860</v>
      </c>
      <c r="F720" s="130" t="s">
        <v>861</v>
      </c>
      <c r="G720" s="131" t="s">
        <v>156</v>
      </c>
      <c r="H720" s="132">
        <v>42.554000000000002</v>
      </c>
      <c r="I720" s="133"/>
      <c r="J720" s="134">
        <f>ROUND(I720*H720,2)</f>
        <v>0</v>
      </c>
      <c r="K720" s="130" t="s">
        <v>157</v>
      </c>
      <c r="L720" s="33"/>
      <c r="M720" s="135" t="s">
        <v>19</v>
      </c>
      <c r="N720" s="136" t="s">
        <v>40</v>
      </c>
      <c r="P720" s="137">
        <f>O720*H720</f>
        <v>0</v>
      </c>
      <c r="Q720" s="137">
        <v>0</v>
      </c>
      <c r="R720" s="137">
        <f>Q720*H720</f>
        <v>0</v>
      </c>
      <c r="S720" s="137">
        <v>0</v>
      </c>
      <c r="T720" s="138">
        <f>S720*H720</f>
        <v>0</v>
      </c>
      <c r="AR720" s="139" t="s">
        <v>252</v>
      </c>
      <c r="AT720" s="139" t="s">
        <v>153</v>
      </c>
      <c r="AU720" s="139" t="s">
        <v>78</v>
      </c>
      <c r="AY720" s="18" t="s">
        <v>151</v>
      </c>
      <c r="BE720" s="140">
        <f>IF(N720="základní",J720,0)</f>
        <v>0</v>
      </c>
      <c r="BF720" s="140">
        <f>IF(N720="snížená",J720,0)</f>
        <v>0</v>
      </c>
      <c r="BG720" s="140">
        <f>IF(N720="zákl. přenesená",J720,0)</f>
        <v>0</v>
      </c>
      <c r="BH720" s="140">
        <f>IF(N720="sníž. přenesená",J720,0)</f>
        <v>0</v>
      </c>
      <c r="BI720" s="140">
        <f>IF(N720="nulová",J720,0)</f>
        <v>0</v>
      </c>
      <c r="BJ720" s="18" t="s">
        <v>74</v>
      </c>
      <c r="BK720" s="140">
        <f>ROUND(I720*H720,2)</f>
        <v>0</v>
      </c>
      <c r="BL720" s="18" t="s">
        <v>252</v>
      </c>
      <c r="BM720" s="139" t="s">
        <v>862</v>
      </c>
    </row>
    <row r="721" spans="2:65" s="1" customFormat="1" ht="11.25">
      <c r="B721" s="33"/>
      <c r="D721" s="141" t="s">
        <v>159</v>
      </c>
      <c r="F721" s="142" t="s">
        <v>863</v>
      </c>
      <c r="I721" s="143"/>
      <c r="L721" s="33"/>
      <c r="M721" s="144"/>
      <c r="T721" s="54"/>
      <c r="AT721" s="18" t="s">
        <v>159</v>
      </c>
      <c r="AU721" s="18" t="s">
        <v>78</v>
      </c>
    </row>
    <row r="722" spans="2:65" s="13" customFormat="1" ht="11.25">
      <c r="B722" s="152"/>
      <c r="D722" s="146" t="s">
        <v>161</v>
      </c>
      <c r="E722" s="153" t="s">
        <v>19</v>
      </c>
      <c r="F722" s="154" t="s">
        <v>864</v>
      </c>
      <c r="H722" s="155">
        <v>42.554000000000002</v>
      </c>
      <c r="I722" s="156"/>
      <c r="L722" s="152"/>
      <c r="M722" s="157"/>
      <c r="T722" s="158"/>
      <c r="AT722" s="153" t="s">
        <v>161</v>
      </c>
      <c r="AU722" s="153" t="s">
        <v>78</v>
      </c>
      <c r="AV722" s="13" t="s">
        <v>78</v>
      </c>
      <c r="AW722" s="13" t="s">
        <v>31</v>
      </c>
      <c r="AX722" s="13" t="s">
        <v>69</v>
      </c>
      <c r="AY722" s="153" t="s">
        <v>151</v>
      </c>
    </row>
    <row r="723" spans="2:65" s="14" customFormat="1" ht="11.25">
      <c r="B723" s="159"/>
      <c r="D723" s="146" t="s">
        <v>161</v>
      </c>
      <c r="E723" s="160" t="s">
        <v>19</v>
      </c>
      <c r="F723" s="161" t="s">
        <v>165</v>
      </c>
      <c r="H723" s="162">
        <v>42.554000000000002</v>
      </c>
      <c r="I723" s="163"/>
      <c r="L723" s="159"/>
      <c r="M723" s="164"/>
      <c r="T723" s="165"/>
      <c r="AT723" s="160" t="s">
        <v>161</v>
      </c>
      <c r="AU723" s="160" t="s">
        <v>78</v>
      </c>
      <c r="AV723" s="14" t="s">
        <v>84</v>
      </c>
      <c r="AW723" s="14" t="s">
        <v>31</v>
      </c>
      <c r="AX723" s="14" t="s">
        <v>74</v>
      </c>
      <c r="AY723" s="160" t="s">
        <v>151</v>
      </c>
    </row>
    <row r="724" spans="2:65" s="1" customFormat="1" ht="16.5" customHeight="1">
      <c r="B724" s="33"/>
      <c r="C724" s="166" t="s">
        <v>102</v>
      </c>
      <c r="D724" s="166" t="s">
        <v>221</v>
      </c>
      <c r="E724" s="167" t="s">
        <v>849</v>
      </c>
      <c r="F724" s="168" t="s">
        <v>850</v>
      </c>
      <c r="G724" s="169" t="s">
        <v>156</v>
      </c>
      <c r="H724" s="170">
        <v>103.917</v>
      </c>
      <c r="I724" s="171"/>
      <c r="J724" s="172">
        <f>ROUND(I724*H724,2)</f>
        <v>0</v>
      </c>
      <c r="K724" s="168" t="s">
        <v>157</v>
      </c>
      <c r="L724" s="173"/>
      <c r="M724" s="174" t="s">
        <v>19</v>
      </c>
      <c r="N724" s="175" t="s">
        <v>40</v>
      </c>
      <c r="P724" s="137">
        <f>O724*H724</f>
        <v>0</v>
      </c>
      <c r="Q724" s="137">
        <v>2.9999999999999997E-4</v>
      </c>
      <c r="R724" s="137">
        <f>Q724*H724</f>
        <v>3.1175099999999997E-2</v>
      </c>
      <c r="S724" s="137">
        <v>0</v>
      </c>
      <c r="T724" s="138">
        <f>S724*H724</f>
        <v>0</v>
      </c>
      <c r="AR724" s="139" t="s">
        <v>454</v>
      </c>
      <c r="AT724" s="139" t="s">
        <v>221</v>
      </c>
      <c r="AU724" s="139" t="s">
        <v>78</v>
      </c>
      <c r="AY724" s="18" t="s">
        <v>151</v>
      </c>
      <c r="BE724" s="140">
        <f>IF(N724="základní",J724,0)</f>
        <v>0</v>
      </c>
      <c r="BF724" s="140">
        <f>IF(N724="snížená",J724,0)</f>
        <v>0</v>
      </c>
      <c r="BG724" s="140">
        <f>IF(N724="zákl. přenesená",J724,0)</f>
        <v>0</v>
      </c>
      <c r="BH724" s="140">
        <f>IF(N724="sníž. přenesená",J724,0)</f>
        <v>0</v>
      </c>
      <c r="BI724" s="140">
        <f>IF(N724="nulová",J724,0)</f>
        <v>0</v>
      </c>
      <c r="BJ724" s="18" t="s">
        <v>74</v>
      </c>
      <c r="BK724" s="140">
        <f>ROUND(I724*H724,2)</f>
        <v>0</v>
      </c>
      <c r="BL724" s="18" t="s">
        <v>252</v>
      </c>
      <c r="BM724" s="139" t="s">
        <v>865</v>
      </c>
    </row>
    <row r="725" spans="2:65" s="12" customFormat="1" ht="11.25">
      <c r="B725" s="145"/>
      <c r="D725" s="146" t="s">
        <v>161</v>
      </c>
      <c r="E725" s="147" t="s">
        <v>19</v>
      </c>
      <c r="F725" s="148" t="s">
        <v>852</v>
      </c>
      <c r="H725" s="147" t="s">
        <v>19</v>
      </c>
      <c r="I725" s="149"/>
      <c r="L725" s="145"/>
      <c r="M725" s="150"/>
      <c r="T725" s="151"/>
      <c r="AT725" s="147" t="s">
        <v>161</v>
      </c>
      <c r="AU725" s="147" t="s">
        <v>78</v>
      </c>
      <c r="AV725" s="12" t="s">
        <v>74</v>
      </c>
      <c r="AW725" s="12" t="s">
        <v>31</v>
      </c>
      <c r="AX725" s="12" t="s">
        <v>69</v>
      </c>
      <c r="AY725" s="147" t="s">
        <v>151</v>
      </c>
    </row>
    <row r="726" spans="2:65" s="13" customFormat="1" ht="11.25">
      <c r="B726" s="152"/>
      <c r="D726" s="146" t="s">
        <v>161</v>
      </c>
      <c r="E726" s="153" t="s">
        <v>19</v>
      </c>
      <c r="F726" s="154" t="s">
        <v>866</v>
      </c>
      <c r="H726" s="155">
        <v>103.917</v>
      </c>
      <c r="I726" s="156"/>
      <c r="L726" s="152"/>
      <c r="M726" s="157"/>
      <c r="T726" s="158"/>
      <c r="AT726" s="153" t="s">
        <v>161</v>
      </c>
      <c r="AU726" s="153" t="s">
        <v>78</v>
      </c>
      <c r="AV726" s="13" t="s">
        <v>78</v>
      </c>
      <c r="AW726" s="13" t="s">
        <v>31</v>
      </c>
      <c r="AX726" s="13" t="s">
        <v>69</v>
      </c>
      <c r="AY726" s="153" t="s">
        <v>151</v>
      </c>
    </row>
    <row r="727" spans="2:65" s="14" customFormat="1" ht="11.25">
      <c r="B727" s="159"/>
      <c r="D727" s="146" t="s">
        <v>161</v>
      </c>
      <c r="E727" s="160" t="s">
        <v>19</v>
      </c>
      <c r="F727" s="161" t="s">
        <v>165</v>
      </c>
      <c r="H727" s="162">
        <v>103.917</v>
      </c>
      <c r="I727" s="163"/>
      <c r="L727" s="159"/>
      <c r="M727" s="164"/>
      <c r="T727" s="165"/>
      <c r="AT727" s="160" t="s">
        <v>161</v>
      </c>
      <c r="AU727" s="160" t="s">
        <v>78</v>
      </c>
      <c r="AV727" s="14" t="s">
        <v>84</v>
      </c>
      <c r="AW727" s="14" t="s">
        <v>31</v>
      </c>
      <c r="AX727" s="14" t="s">
        <v>74</v>
      </c>
      <c r="AY727" s="160" t="s">
        <v>151</v>
      </c>
    </row>
    <row r="728" spans="2:65" s="1" customFormat="1" ht="24.2" customHeight="1">
      <c r="B728" s="33"/>
      <c r="C728" s="128" t="s">
        <v>867</v>
      </c>
      <c r="D728" s="128" t="s">
        <v>153</v>
      </c>
      <c r="E728" s="129" t="s">
        <v>868</v>
      </c>
      <c r="F728" s="130" t="s">
        <v>869</v>
      </c>
      <c r="G728" s="131" t="s">
        <v>562</v>
      </c>
      <c r="H728" s="132">
        <v>141.846</v>
      </c>
      <c r="I728" s="133"/>
      <c r="J728" s="134">
        <f>ROUND(I728*H728,2)</f>
        <v>0</v>
      </c>
      <c r="K728" s="130" t="s">
        <v>157</v>
      </c>
      <c r="L728" s="33"/>
      <c r="M728" s="135" t="s">
        <v>19</v>
      </c>
      <c r="N728" s="136" t="s">
        <v>40</v>
      </c>
      <c r="P728" s="137">
        <f>O728*H728</f>
        <v>0</v>
      </c>
      <c r="Q728" s="137">
        <v>0</v>
      </c>
      <c r="R728" s="137">
        <f>Q728*H728</f>
        <v>0</v>
      </c>
      <c r="S728" s="137">
        <v>0</v>
      </c>
      <c r="T728" s="138">
        <f>S728*H728</f>
        <v>0</v>
      </c>
      <c r="AR728" s="139" t="s">
        <v>252</v>
      </c>
      <c r="AT728" s="139" t="s">
        <v>153</v>
      </c>
      <c r="AU728" s="139" t="s">
        <v>78</v>
      </c>
      <c r="AY728" s="18" t="s">
        <v>151</v>
      </c>
      <c r="BE728" s="140">
        <f>IF(N728="základní",J728,0)</f>
        <v>0</v>
      </c>
      <c r="BF728" s="140">
        <f>IF(N728="snížená",J728,0)</f>
        <v>0</v>
      </c>
      <c r="BG728" s="140">
        <f>IF(N728="zákl. přenesená",J728,0)</f>
        <v>0</v>
      </c>
      <c r="BH728" s="140">
        <f>IF(N728="sníž. přenesená",J728,0)</f>
        <v>0</v>
      </c>
      <c r="BI728" s="140">
        <f>IF(N728="nulová",J728,0)</f>
        <v>0</v>
      </c>
      <c r="BJ728" s="18" t="s">
        <v>74</v>
      </c>
      <c r="BK728" s="140">
        <f>ROUND(I728*H728,2)</f>
        <v>0</v>
      </c>
      <c r="BL728" s="18" t="s">
        <v>252</v>
      </c>
      <c r="BM728" s="139" t="s">
        <v>870</v>
      </c>
    </row>
    <row r="729" spans="2:65" s="1" customFormat="1" ht="11.25">
      <c r="B729" s="33"/>
      <c r="D729" s="141" t="s">
        <v>159</v>
      </c>
      <c r="F729" s="142" t="s">
        <v>871</v>
      </c>
      <c r="I729" s="143"/>
      <c r="L729" s="33"/>
      <c r="M729" s="144"/>
      <c r="T729" s="54"/>
      <c r="AT729" s="18" t="s">
        <v>159</v>
      </c>
      <c r="AU729" s="18" t="s">
        <v>78</v>
      </c>
    </row>
    <row r="730" spans="2:65" s="12" customFormat="1" ht="11.25">
      <c r="B730" s="145"/>
      <c r="D730" s="146" t="s">
        <v>161</v>
      </c>
      <c r="E730" s="147" t="s">
        <v>19</v>
      </c>
      <c r="F730" s="148" t="s">
        <v>822</v>
      </c>
      <c r="H730" s="147" t="s">
        <v>19</v>
      </c>
      <c r="I730" s="149"/>
      <c r="L730" s="145"/>
      <c r="M730" s="150"/>
      <c r="T730" s="151"/>
      <c r="AT730" s="147" t="s">
        <v>161</v>
      </c>
      <c r="AU730" s="147" t="s">
        <v>78</v>
      </c>
      <c r="AV730" s="12" t="s">
        <v>74</v>
      </c>
      <c r="AW730" s="12" t="s">
        <v>31</v>
      </c>
      <c r="AX730" s="12" t="s">
        <v>69</v>
      </c>
      <c r="AY730" s="147" t="s">
        <v>151</v>
      </c>
    </row>
    <row r="731" spans="2:65" s="13" customFormat="1" ht="11.25">
      <c r="B731" s="152"/>
      <c r="D731" s="146" t="s">
        <v>161</v>
      </c>
      <c r="E731" s="153" t="s">
        <v>19</v>
      </c>
      <c r="F731" s="154" t="s">
        <v>565</v>
      </c>
      <c r="H731" s="155">
        <v>141.846</v>
      </c>
      <c r="I731" s="156"/>
      <c r="L731" s="152"/>
      <c r="M731" s="157"/>
      <c r="T731" s="158"/>
      <c r="AT731" s="153" t="s">
        <v>161</v>
      </c>
      <c r="AU731" s="153" t="s">
        <v>78</v>
      </c>
      <c r="AV731" s="13" t="s">
        <v>78</v>
      </c>
      <c r="AW731" s="13" t="s">
        <v>31</v>
      </c>
      <c r="AX731" s="13" t="s">
        <v>69</v>
      </c>
      <c r="AY731" s="153" t="s">
        <v>151</v>
      </c>
    </row>
    <row r="732" spans="2:65" s="14" customFormat="1" ht="11.25">
      <c r="B732" s="159"/>
      <c r="D732" s="146" t="s">
        <v>161</v>
      </c>
      <c r="E732" s="160" t="s">
        <v>19</v>
      </c>
      <c r="F732" s="161" t="s">
        <v>165</v>
      </c>
      <c r="H732" s="162">
        <v>141.846</v>
      </c>
      <c r="I732" s="163"/>
      <c r="L732" s="159"/>
      <c r="M732" s="164"/>
      <c r="T732" s="165"/>
      <c r="AT732" s="160" t="s">
        <v>161</v>
      </c>
      <c r="AU732" s="160" t="s">
        <v>78</v>
      </c>
      <c r="AV732" s="14" t="s">
        <v>84</v>
      </c>
      <c r="AW732" s="14" t="s">
        <v>31</v>
      </c>
      <c r="AX732" s="14" t="s">
        <v>74</v>
      </c>
      <c r="AY732" s="160" t="s">
        <v>151</v>
      </c>
    </row>
    <row r="733" spans="2:65" s="1" customFormat="1" ht="16.5" customHeight="1">
      <c r="B733" s="33"/>
      <c r="C733" s="166" t="s">
        <v>872</v>
      </c>
      <c r="D733" s="166" t="s">
        <v>221</v>
      </c>
      <c r="E733" s="167" t="s">
        <v>873</v>
      </c>
      <c r="F733" s="168" t="s">
        <v>874</v>
      </c>
      <c r="G733" s="169" t="s">
        <v>562</v>
      </c>
      <c r="H733" s="170">
        <v>153.19399999999999</v>
      </c>
      <c r="I733" s="171"/>
      <c r="J733" s="172">
        <f>ROUND(I733*H733,2)</f>
        <v>0</v>
      </c>
      <c r="K733" s="168" t="s">
        <v>157</v>
      </c>
      <c r="L733" s="173"/>
      <c r="M733" s="174" t="s">
        <v>19</v>
      </c>
      <c r="N733" s="175" t="s">
        <v>40</v>
      </c>
      <c r="P733" s="137">
        <f>O733*H733</f>
        <v>0</v>
      </c>
      <c r="Q733" s="137">
        <v>5.0000000000000001E-4</v>
      </c>
      <c r="R733" s="137">
        <f>Q733*H733</f>
        <v>7.6596999999999998E-2</v>
      </c>
      <c r="S733" s="137">
        <v>0</v>
      </c>
      <c r="T733" s="138">
        <f>S733*H733</f>
        <v>0</v>
      </c>
      <c r="AR733" s="139" t="s">
        <v>454</v>
      </c>
      <c r="AT733" s="139" t="s">
        <v>221</v>
      </c>
      <c r="AU733" s="139" t="s">
        <v>78</v>
      </c>
      <c r="AY733" s="18" t="s">
        <v>151</v>
      </c>
      <c r="BE733" s="140">
        <f>IF(N733="základní",J733,0)</f>
        <v>0</v>
      </c>
      <c r="BF733" s="140">
        <f>IF(N733="snížená",J733,0)</f>
        <v>0</v>
      </c>
      <c r="BG733" s="140">
        <f>IF(N733="zákl. přenesená",J733,0)</f>
        <v>0</v>
      </c>
      <c r="BH733" s="140">
        <f>IF(N733="sníž. přenesená",J733,0)</f>
        <v>0</v>
      </c>
      <c r="BI733" s="140">
        <f>IF(N733="nulová",J733,0)</f>
        <v>0</v>
      </c>
      <c r="BJ733" s="18" t="s">
        <v>74</v>
      </c>
      <c r="BK733" s="140">
        <f>ROUND(I733*H733,2)</f>
        <v>0</v>
      </c>
      <c r="BL733" s="18" t="s">
        <v>252</v>
      </c>
      <c r="BM733" s="139" t="s">
        <v>875</v>
      </c>
    </row>
    <row r="734" spans="2:65" s="13" customFormat="1" ht="11.25">
      <c r="B734" s="152"/>
      <c r="D734" s="146" t="s">
        <v>161</v>
      </c>
      <c r="F734" s="154" t="s">
        <v>876</v>
      </c>
      <c r="H734" s="155">
        <v>153.19399999999999</v>
      </c>
      <c r="I734" s="156"/>
      <c r="L734" s="152"/>
      <c r="M734" s="157"/>
      <c r="T734" s="158"/>
      <c r="AT734" s="153" t="s">
        <v>161</v>
      </c>
      <c r="AU734" s="153" t="s">
        <v>78</v>
      </c>
      <c r="AV734" s="13" t="s">
        <v>78</v>
      </c>
      <c r="AW734" s="13" t="s">
        <v>4</v>
      </c>
      <c r="AX734" s="13" t="s">
        <v>74</v>
      </c>
      <c r="AY734" s="153" t="s">
        <v>151</v>
      </c>
    </row>
    <row r="735" spans="2:65" s="1" customFormat="1" ht="24.2" customHeight="1">
      <c r="B735" s="33"/>
      <c r="C735" s="128" t="s">
        <v>877</v>
      </c>
      <c r="D735" s="128" t="s">
        <v>153</v>
      </c>
      <c r="E735" s="129" t="s">
        <v>878</v>
      </c>
      <c r="F735" s="130" t="s">
        <v>879</v>
      </c>
      <c r="G735" s="131" t="s">
        <v>880</v>
      </c>
      <c r="H735" s="183"/>
      <c r="I735" s="133"/>
      <c r="J735" s="134">
        <f>ROUND(I735*H735,2)</f>
        <v>0</v>
      </c>
      <c r="K735" s="130" t="s">
        <v>157</v>
      </c>
      <c r="L735" s="33"/>
      <c r="M735" s="135" t="s">
        <v>19</v>
      </c>
      <c r="N735" s="136" t="s">
        <v>40</v>
      </c>
      <c r="P735" s="137">
        <f>O735*H735</f>
        <v>0</v>
      </c>
      <c r="Q735" s="137">
        <v>0</v>
      </c>
      <c r="R735" s="137">
        <f>Q735*H735</f>
        <v>0</v>
      </c>
      <c r="S735" s="137">
        <v>0</v>
      </c>
      <c r="T735" s="138">
        <f>S735*H735</f>
        <v>0</v>
      </c>
      <c r="AR735" s="139" t="s">
        <v>252</v>
      </c>
      <c r="AT735" s="139" t="s">
        <v>153</v>
      </c>
      <c r="AU735" s="139" t="s">
        <v>78</v>
      </c>
      <c r="AY735" s="18" t="s">
        <v>151</v>
      </c>
      <c r="BE735" s="140">
        <f>IF(N735="základní",J735,0)</f>
        <v>0</v>
      </c>
      <c r="BF735" s="140">
        <f>IF(N735="snížená",J735,0)</f>
        <v>0</v>
      </c>
      <c r="BG735" s="140">
        <f>IF(N735="zákl. přenesená",J735,0)</f>
        <v>0</v>
      </c>
      <c r="BH735" s="140">
        <f>IF(N735="sníž. přenesená",J735,0)</f>
        <v>0</v>
      </c>
      <c r="BI735" s="140">
        <f>IF(N735="nulová",J735,0)</f>
        <v>0</v>
      </c>
      <c r="BJ735" s="18" t="s">
        <v>74</v>
      </c>
      <c r="BK735" s="140">
        <f>ROUND(I735*H735,2)</f>
        <v>0</v>
      </c>
      <c r="BL735" s="18" t="s">
        <v>252</v>
      </c>
      <c r="BM735" s="139" t="s">
        <v>881</v>
      </c>
    </row>
    <row r="736" spans="2:65" s="1" customFormat="1" ht="11.25">
      <c r="B736" s="33"/>
      <c r="D736" s="141" t="s">
        <v>159</v>
      </c>
      <c r="F736" s="142" t="s">
        <v>882</v>
      </c>
      <c r="I736" s="143"/>
      <c r="L736" s="33"/>
      <c r="M736" s="144"/>
      <c r="T736" s="54"/>
      <c r="AT736" s="18" t="s">
        <v>159</v>
      </c>
      <c r="AU736" s="18" t="s">
        <v>78</v>
      </c>
    </row>
    <row r="737" spans="2:65" s="11" customFormat="1" ht="22.9" customHeight="1">
      <c r="B737" s="116"/>
      <c r="D737" s="117" t="s">
        <v>68</v>
      </c>
      <c r="E737" s="126" t="s">
        <v>883</v>
      </c>
      <c r="F737" s="126" t="s">
        <v>884</v>
      </c>
      <c r="I737" s="119"/>
      <c r="J737" s="127">
        <f>BK737</f>
        <v>0</v>
      </c>
      <c r="L737" s="116"/>
      <c r="M737" s="121"/>
      <c r="P737" s="122">
        <f>SUM(P738:P766)</f>
        <v>0</v>
      </c>
      <c r="R737" s="122">
        <f>SUM(R738:R766)</f>
        <v>0.83107020000000009</v>
      </c>
      <c r="T737" s="123">
        <f>SUM(T738:T766)</f>
        <v>0</v>
      </c>
      <c r="AR737" s="117" t="s">
        <v>78</v>
      </c>
      <c r="AT737" s="124" t="s">
        <v>68</v>
      </c>
      <c r="AU737" s="124" t="s">
        <v>74</v>
      </c>
      <c r="AY737" s="117" t="s">
        <v>151</v>
      </c>
      <c r="BK737" s="125">
        <f>SUM(BK738:BK766)</f>
        <v>0</v>
      </c>
    </row>
    <row r="738" spans="2:65" s="1" customFormat="1" ht="24.2" customHeight="1">
      <c r="B738" s="33"/>
      <c r="C738" s="128" t="s">
        <v>885</v>
      </c>
      <c r="D738" s="128" t="s">
        <v>153</v>
      </c>
      <c r="E738" s="129" t="s">
        <v>886</v>
      </c>
      <c r="F738" s="130" t="s">
        <v>887</v>
      </c>
      <c r="G738" s="131" t="s">
        <v>156</v>
      </c>
      <c r="H738" s="132">
        <v>20.649000000000001</v>
      </c>
      <c r="I738" s="133"/>
      <c r="J738" s="134">
        <f>ROUND(I738*H738,2)</f>
        <v>0</v>
      </c>
      <c r="K738" s="130" t="s">
        <v>157</v>
      </c>
      <c r="L738" s="33"/>
      <c r="M738" s="135" t="s">
        <v>19</v>
      </c>
      <c r="N738" s="136" t="s">
        <v>40</v>
      </c>
      <c r="P738" s="137">
        <f>O738*H738</f>
        <v>0</v>
      </c>
      <c r="Q738" s="137">
        <v>1.0800000000000001E-2</v>
      </c>
      <c r="R738" s="137">
        <f>Q738*H738</f>
        <v>0.22300920000000002</v>
      </c>
      <c r="S738" s="137">
        <v>0</v>
      </c>
      <c r="T738" s="138">
        <f>S738*H738</f>
        <v>0</v>
      </c>
      <c r="AR738" s="139" t="s">
        <v>252</v>
      </c>
      <c r="AT738" s="139" t="s">
        <v>153</v>
      </c>
      <c r="AU738" s="139" t="s">
        <v>78</v>
      </c>
      <c r="AY738" s="18" t="s">
        <v>151</v>
      </c>
      <c r="BE738" s="140">
        <f>IF(N738="základní",J738,0)</f>
        <v>0</v>
      </c>
      <c r="BF738" s="140">
        <f>IF(N738="snížená",J738,0)</f>
        <v>0</v>
      </c>
      <c r="BG738" s="140">
        <f>IF(N738="zákl. přenesená",J738,0)</f>
        <v>0</v>
      </c>
      <c r="BH738" s="140">
        <f>IF(N738="sníž. přenesená",J738,0)</f>
        <v>0</v>
      </c>
      <c r="BI738" s="140">
        <f>IF(N738="nulová",J738,0)</f>
        <v>0</v>
      </c>
      <c r="BJ738" s="18" t="s">
        <v>74</v>
      </c>
      <c r="BK738" s="140">
        <f>ROUND(I738*H738,2)</f>
        <v>0</v>
      </c>
      <c r="BL738" s="18" t="s">
        <v>252</v>
      </c>
      <c r="BM738" s="139" t="s">
        <v>888</v>
      </c>
    </row>
    <row r="739" spans="2:65" s="1" customFormat="1" ht="11.25">
      <c r="B739" s="33"/>
      <c r="D739" s="141" t="s">
        <v>159</v>
      </c>
      <c r="F739" s="142" t="s">
        <v>889</v>
      </c>
      <c r="I739" s="143"/>
      <c r="L739" s="33"/>
      <c r="M739" s="144"/>
      <c r="T739" s="54"/>
      <c r="AT739" s="18" t="s">
        <v>159</v>
      </c>
      <c r="AU739" s="18" t="s">
        <v>78</v>
      </c>
    </row>
    <row r="740" spans="2:65" s="12" customFormat="1" ht="11.25">
      <c r="B740" s="145"/>
      <c r="D740" s="146" t="s">
        <v>161</v>
      </c>
      <c r="E740" s="147" t="s">
        <v>19</v>
      </c>
      <c r="F740" s="148" t="s">
        <v>890</v>
      </c>
      <c r="H740" s="147" t="s">
        <v>19</v>
      </c>
      <c r="I740" s="149"/>
      <c r="L740" s="145"/>
      <c r="M740" s="150"/>
      <c r="T740" s="151"/>
      <c r="AT740" s="147" t="s">
        <v>161</v>
      </c>
      <c r="AU740" s="147" t="s">
        <v>78</v>
      </c>
      <c r="AV740" s="12" t="s">
        <v>74</v>
      </c>
      <c r="AW740" s="12" t="s">
        <v>31</v>
      </c>
      <c r="AX740" s="12" t="s">
        <v>69</v>
      </c>
      <c r="AY740" s="147" t="s">
        <v>151</v>
      </c>
    </row>
    <row r="741" spans="2:65" s="13" customFormat="1" ht="11.25">
      <c r="B741" s="152"/>
      <c r="D741" s="146" t="s">
        <v>161</v>
      </c>
      <c r="E741" s="153" t="s">
        <v>19</v>
      </c>
      <c r="F741" s="154" t="s">
        <v>891</v>
      </c>
      <c r="H741" s="155">
        <v>20.649000000000001</v>
      </c>
      <c r="I741" s="156"/>
      <c r="L741" s="152"/>
      <c r="M741" s="157"/>
      <c r="T741" s="158"/>
      <c r="AT741" s="153" t="s">
        <v>161</v>
      </c>
      <c r="AU741" s="153" t="s">
        <v>78</v>
      </c>
      <c r="AV741" s="13" t="s">
        <v>78</v>
      </c>
      <c r="AW741" s="13" t="s">
        <v>31</v>
      </c>
      <c r="AX741" s="13" t="s">
        <v>69</v>
      </c>
      <c r="AY741" s="153" t="s">
        <v>151</v>
      </c>
    </row>
    <row r="742" spans="2:65" s="14" customFormat="1" ht="11.25">
      <c r="B742" s="159"/>
      <c r="D742" s="146" t="s">
        <v>161</v>
      </c>
      <c r="E742" s="160" t="s">
        <v>19</v>
      </c>
      <c r="F742" s="161" t="s">
        <v>165</v>
      </c>
      <c r="H742" s="162">
        <v>20.649000000000001</v>
      </c>
      <c r="I742" s="163"/>
      <c r="L742" s="159"/>
      <c r="M742" s="164"/>
      <c r="T742" s="165"/>
      <c r="AT742" s="160" t="s">
        <v>161</v>
      </c>
      <c r="AU742" s="160" t="s">
        <v>78</v>
      </c>
      <c r="AV742" s="14" t="s">
        <v>84</v>
      </c>
      <c r="AW742" s="14" t="s">
        <v>31</v>
      </c>
      <c r="AX742" s="14" t="s">
        <v>74</v>
      </c>
      <c r="AY742" s="160" t="s">
        <v>151</v>
      </c>
    </row>
    <row r="743" spans="2:65" s="1" customFormat="1" ht="37.9" customHeight="1">
      <c r="B743" s="33"/>
      <c r="C743" s="128" t="s">
        <v>892</v>
      </c>
      <c r="D743" s="128" t="s">
        <v>153</v>
      </c>
      <c r="E743" s="129" t="s">
        <v>893</v>
      </c>
      <c r="F743" s="130" t="s">
        <v>894</v>
      </c>
      <c r="G743" s="131" t="s">
        <v>156</v>
      </c>
      <c r="H743" s="132">
        <v>216.56</v>
      </c>
      <c r="I743" s="133"/>
      <c r="J743" s="134">
        <f>ROUND(I743*H743,2)</f>
        <v>0</v>
      </c>
      <c r="K743" s="130" t="s">
        <v>157</v>
      </c>
      <c r="L743" s="33"/>
      <c r="M743" s="135" t="s">
        <v>19</v>
      </c>
      <c r="N743" s="136" t="s">
        <v>40</v>
      </c>
      <c r="P743" s="137">
        <f>O743*H743</f>
        <v>0</v>
      </c>
      <c r="Q743" s="137">
        <v>2.3000000000000001E-4</v>
      </c>
      <c r="R743" s="137">
        <f>Q743*H743</f>
        <v>4.98088E-2</v>
      </c>
      <c r="S743" s="137">
        <v>0</v>
      </c>
      <c r="T743" s="138">
        <f>S743*H743</f>
        <v>0</v>
      </c>
      <c r="AR743" s="139" t="s">
        <v>252</v>
      </c>
      <c r="AT743" s="139" t="s">
        <v>153</v>
      </c>
      <c r="AU743" s="139" t="s">
        <v>78</v>
      </c>
      <c r="AY743" s="18" t="s">
        <v>151</v>
      </c>
      <c r="BE743" s="140">
        <f>IF(N743="základní",J743,0)</f>
        <v>0</v>
      </c>
      <c r="BF743" s="140">
        <f>IF(N743="snížená",J743,0)</f>
        <v>0</v>
      </c>
      <c r="BG743" s="140">
        <f>IF(N743="zákl. přenesená",J743,0)</f>
        <v>0</v>
      </c>
      <c r="BH743" s="140">
        <f>IF(N743="sníž. přenesená",J743,0)</f>
        <v>0</v>
      </c>
      <c r="BI743" s="140">
        <f>IF(N743="nulová",J743,0)</f>
        <v>0</v>
      </c>
      <c r="BJ743" s="18" t="s">
        <v>74</v>
      </c>
      <c r="BK743" s="140">
        <f>ROUND(I743*H743,2)</f>
        <v>0</v>
      </c>
      <c r="BL743" s="18" t="s">
        <v>252</v>
      </c>
      <c r="BM743" s="139" t="s">
        <v>895</v>
      </c>
    </row>
    <row r="744" spans="2:65" s="1" customFormat="1" ht="11.25">
      <c r="B744" s="33"/>
      <c r="D744" s="141" t="s">
        <v>159</v>
      </c>
      <c r="F744" s="142" t="s">
        <v>896</v>
      </c>
      <c r="I744" s="143"/>
      <c r="L744" s="33"/>
      <c r="M744" s="144"/>
      <c r="T744" s="54"/>
      <c r="AT744" s="18" t="s">
        <v>159</v>
      </c>
      <c r="AU744" s="18" t="s">
        <v>78</v>
      </c>
    </row>
    <row r="745" spans="2:65" s="13" customFormat="1" ht="11.25">
      <c r="B745" s="152"/>
      <c r="D745" s="146" t="s">
        <v>161</v>
      </c>
      <c r="E745" s="153" t="s">
        <v>19</v>
      </c>
      <c r="F745" s="154" t="s">
        <v>897</v>
      </c>
      <c r="H745" s="155">
        <v>216.56</v>
      </c>
      <c r="I745" s="156"/>
      <c r="L745" s="152"/>
      <c r="M745" s="157"/>
      <c r="T745" s="158"/>
      <c r="AT745" s="153" t="s">
        <v>161</v>
      </c>
      <c r="AU745" s="153" t="s">
        <v>78</v>
      </c>
      <c r="AV745" s="13" t="s">
        <v>78</v>
      </c>
      <c r="AW745" s="13" t="s">
        <v>31</v>
      </c>
      <c r="AX745" s="13" t="s">
        <v>69</v>
      </c>
      <c r="AY745" s="153" t="s">
        <v>151</v>
      </c>
    </row>
    <row r="746" spans="2:65" s="14" customFormat="1" ht="11.25">
      <c r="B746" s="159"/>
      <c r="D746" s="146" t="s">
        <v>161</v>
      </c>
      <c r="E746" s="160" t="s">
        <v>19</v>
      </c>
      <c r="F746" s="161" t="s">
        <v>165</v>
      </c>
      <c r="H746" s="162">
        <v>216.56</v>
      </c>
      <c r="I746" s="163"/>
      <c r="L746" s="159"/>
      <c r="M746" s="164"/>
      <c r="T746" s="165"/>
      <c r="AT746" s="160" t="s">
        <v>161</v>
      </c>
      <c r="AU746" s="160" t="s">
        <v>78</v>
      </c>
      <c r="AV746" s="14" t="s">
        <v>84</v>
      </c>
      <c r="AW746" s="14" t="s">
        <v>31</v>
      </c>
      <c r="AX746" s="14" t="s">
        <v>74</v>
      </c>
      <c r="AY746" s="160" t="s">
        <v>151</v>
      </c>
    </row>
    <row r="747" spans="2:65" s="1" customFormat="1" ht="16.5" customHeight="1">
      <c r="B747" s="33"/>
      <c r="C747" s="166" t="s">
        <v>898</v>
      </c>
      <c r="D747" s="166" t="s">
        <v>221</v>
      </c>
      <c r="E747" s="167" t="s">
        <v>899</v>
      </c>
      <c r="F747" s="168" t="s">
        <v>900</v>
      </c>
      <c r="G747" s="169" t="s">
        <v>156</v>
      </c>
      <c r="H747" s="170">
        <v>251.21</v>
      </c>
      <c r="I747" s="171"/>
      <c r="J747" s="172">
        <f>ROUND(I747*H747,2)</f>
        <v>0</v>
      </c>
      <c r="K747" s="168" t="s">
        <v>157</v>
      </c>
      <c r="L747" s="173"/>
      <c r="M747" s="174" t="s">
        <v>19</v>
      </c>
      <c r="N747" s="175" t="s">
        <v>40</v>
      </c>
      <c r="P747" s="137">
        <f>O747*H747</f>
        <v>0</v>
      </c>
      <c r="Q747" s="137">
        <v>1.9E-3</v>
      </c>
      <c r="R747" s="137">
        <f>Q747*H747</f>
        <v>0.47729900000000003</v>
      </c>
      <c r="S747" s="137">
        <v>0</v>
      </c>
      <c r="T747" s="138">
        <f>S747*H747</f>
        <v>0</v>
      </c>
      <c r="AR747" s="139" t="s">
        <v>454</v>
      </c>
      <c r="AT747" s="139" t="s">
        <v>221</v>
      </c>
      <c r="AU747" s="139" t="s">
        <v>78</v>
      </c>
      <c r="AY747" s="18" t="s">
        <v>151</v>
      </c>
      <c r="BE747" s="140">
        <f>IF(N747="základní",J747,0)</f>
        <v>0</v>
      </c>
      <c r="BF747" s="140">
        <f>IF(N747="snížená",J747,0)</f>
        <v>0</v>
      </c>
      <c r="BG747" s="140">
        <f>IF(N747="zákl. přenesená",J747,0)</f>
        <v>0</v>
      </c>
      <c r="BH747" s="140">
        <f>IF(N747="sníž. přenesená",J747,0)</f>
        <v>0</v>
      </c>
      <c r="BI747" s="140">
        <f>IF(N747="nulová",J747,0)</f>
        <v>0</v>
      </c>
      <c r="BJ747" s="18" t="s">
        <v>74</v>
      </c>
      <c r="BK747" s="140">
        <f>ROUND(I747*H747,2)</f>
        <v>0</v>
      </c>
      <c r="BL747" s="18" t="s">
        <v>252</v>
      </c>
      <c r="BM747" s="139" t="s">
        <v>901</v>
      </c>
    </row>
    <row r="748" spans="2:65" s="12" customFormat="1" ht="11.25">
      <c r="B748" s="145"/>
      <c r="D748" s="146" t="s">
        <v>161</v>
      </c>
      <c r="E748" s="147" t="s">
        <v>19</v>
      </c>
      <c r="F748" s="148" t="s">
        <v>902</v>
      </c>
      <c r="H748" s="147" t="s">
        <v>19</v>
      </c>
      <c r="I748" s="149"/>
      <c r="L748" s="145"/>
      <c r="M748" s="150"/>
      <c r="T748" s="151"/>
      <c r="AT748" s="147" t="s">
        <v>161</v>
      </c>
      <c r="AU748" s="147" t="s">
        <v>78</v>
      </c>
      <c r="AV748" s="12" t="s">
        <v>74</v>
      </c>
      <c r="AW748" s="12" t="s">
        <v>31</v>
      </c>
      <c r="AX748" s="12" t="s">
        <v>69</v>
      </c>
      <c r="AY748" s="147" t="s">
        <v>151</v>
      </c>
    </row>
    <row r="749" spans="2:65" s="13" customFormat="1" ht="11.25">
      <c r="B749" s="152"/>
      <c r="D749" s="146" t="s">
        <v>161</v>
      </c>
      <c r="E749" s="153" t="s">
        <v>19</v>
      </c>
      <c r="F749" s="154" t="s">
        <v>903</v>
      </c>
      <c r="H749" s="155">
        <v>251.21</v>
      </c>
      <c r="I749" s="156"/>
      <c r="L749" s="152"/>
      <c r="M749" s="157"/>
      <c r="T749" s="158"/>
      <c r="AT749" s="153" t="s">
        <v>161</v>
      </c>
      <c r="AU749" s="153" t="s">
        <v>78</v>
      </c>
      <c r="AV749" s="13" t="s">
        <v>78</v>
      </c>
      <c r="AW749" s="13" t="s">
        <v>31</v>
      </c>
      <c r="AX749" s="13" t="s">
        <v>69</v>
      </c>
      <c r="AY749" s="153" t="s">
        <v>151</v>
      </c>
    </row>
    <row r="750" spans="2:65" s="14" customFormat="1" ht="11.25">
      <c r="B750" s="159"/>
      <c r="D750" s="146" t="s">
        <v>161</v>
      </c>
      <c r="E750" s="160" t="s">
        <v>19</v>
      </c>
      <c r="F750" s="161" t="s">
        <v>165</v>
      </c>
      <c r="H750" s="162">
        <v>251.21</v>
      </c>
      <c r="I750" s="163"/>
      <c r="L750" s="159"/>
      <c r="M750" s="164"/>
      <c r="T750" s="165"/>
      <c r="AT750" s="160" t="s">
        <v>161</v>
      </c>
      <c r="AU750" s="160" t="s">
        <v>78</v>
      </c>
      <c r="AV750" s="14" t="s">
        <v>84</v>
      </c>
      <c r="AW750" s="14" t="s">
        <v>31</v>
      </c>
      <c r="AX750" s="14" t="s">
        <v>74</v>
      </c>
      <c r="AY750" s="160" t="s">
        <v>151</v>
      </c>
    </row>
    <row r="751" spans="2:65" s="1" customFormat="1" ht="24.2" customHeight="1">
      <c r="B751" s="33"/>
      <c r="C751" s="128" t="s">
        <v>904</v>
      </c>
      <c r="D751" s="128" t="s">
        <v>153</v>
      </c>
      <c r="E751" s="129" t="s">
        <v>905</v>
      </c>
      <c r="F751" s="130" t="s">
        <v>906</v>
      </c>
      <c r="G751" s="131" t="s">
        <v>615</v>
      </c>
      <c r="H751" s="132">
        <v>16</v>
      </c>
      <c r="I751" s="133"/>
      <c r="J751" s="134">
        <f>ROUND(I751*H751,2)</f>
        <v>0</v>
      </c>
      <c r="K751" s="130" t="s">
        <v>157</v>
      </c>
      <c r="L751" s="33"/>
      <c r="M751" s="135" t="s">
        <v>19</v>
      </c>
      <c r="N751" s="136" t="s">
        <v>40</v>
      </c>
      <c r="P751" s="137">
        <f>O751*H751</f>
        <v>0</v>
      </c>
      <c r="Q751" s="137">
        <v>1.2999999999999999E-4</v>
      </c>
      <c r="R751" s="137">
        <f>Q751*H751</f>
        <v>2.0799999999999998E-3</v>
      </c>
      <c r="S751" s="137">
        <v>0</v>
      </c>
      <c r="T751" s="138">
        <f>S751*H751</f>
        <v>0</v>
      </c>
      <c r="AR751" s="139" t="s">
        <v>252</v>
      </c>
      <c r="AT751" s="139" t="s">
        <v>153</v>
      </c>
      <c r="AU751" s="139" t="s">
        <v>78</v>
      </c>
      <c r="AY751" s="18" t="s">
        <v>151</v>
      </c>
      <c r="BE751" s="140">
        <f>IF(N751="základní",J751,0)</f>
        <v>0</v>
      </c>
      <c r="BF751" s="140">
        <f>IF(N751="snížená",J751,0)</f>
        <v>0</v>
      </c>
      <c r="BG751" s="140">
        <f>IF(N751="zákl. přenesená",J751,0)</f>
        <v>0</v>
      </c>
      <c r="BH751" s="140">
        <f>IF(N751="sníž. přenesená",J751,0)</f>
        <v>0</v>
      </c>
      <c r="BI751" s="140">
        <f>IF(N751="nulová",J751,0)</f>
        <v>0</v>
      </c>
      <c r="BJ751" s="18" t="s">
        <v>74</v>
      </c>
      <c r="BK751" s="140">
        <f>ROUND(I751*H751,2)</f>
        <v>0</v>
      </c>
      <c r="BL751" s="18" t="s">
        <v>252</v>
      </c>
      <c r="BM751" s="139" t="s">
        <v>907</v>
      </c>
    </row>
    <row r="752" spans="2:65" s="1" customFormat="1" ht="11.25">
      <c r="B752" s="33"/>
      <c r="D752" s="141" t="s">
        <v>159</v>
      </c>
      <c r="F752" s="142" t="s">
        <v>908</v>
      </c>
      <c r="I752" s="143"/>
      <c r="L752" s="33"/>
      <c r="M752" s="144"/>
      <c r="T752" s="54"/>
      <c r="AT752" s="18" t="s">
        <v>159</v>
      </c>
      <c r="AU752" s="18" t="s">
        <v>78</v>
      </c>
    </row>
    <row r="753" spans="2:65" s="12" customFormat="1" ht="11.25">
      <c r="B753" s="145"/>
      <c r="D753" s="146" t="s">
        <v>161</v>
      </c>
      <c r="E753" s="147" t="s">
        <v>19</v>
      </c>
      <c r="F753" s="148" t="s">
        <v>909</v>
      </c>
      <c r="H753" s="147" t="s">
        <v>19</v>
      </c>
      <c r="I753" s="149"/>
      <c r="L753" s="145"/>
      <c r="M753" s="150"/>
      <c r="T753" s="151"/>
      <c r="AT753" s="147" t="s">
        <v>161</v>
      </c>
      <c r="AU753" s="147" t="s">
        <v>78</v>
      </c>
      <c r="AV753" s="12" t="s">
        <v>74</v>
      </c>
      <c r="AW753" s="12" t="s">
        <v>31</v>
      </c>
      <c r="AX753" s="12" t="s">
        <v>69</v>
      </c>
      <c r="AY753" s="147" t="s">
        <v>151</v>
      </c>
    </row>
    <row r="754" spans="2:65" s="13" customFormat="1" ht="11.25">
      <c r="B754" s="152"/>
      <c r="D754" s="146" t="s">
        <v>161</v>
      </c>
      <c r="E754" s="153" t="s">
        <v>19</v>
      </c>
      <c r="F754" s="154" t="s">
        <v>252</v>
      </c>
      <c r="H754" s="155">
        <v>16</v>
      </c>
      <c r="I754" s="156"/>
      <c r="L754" s="152"/>
      <c r="M754" s="157"/>
      <c r="T754" s="158"/>
      <c r="AT754" s="153" t="s">
        <v>161</v>
      </c>
      <c r="AU754" s="153" t="s">
        <v>78</v>
      </c>
      <c r="AV754" s="13" t="s">
        <v>78</v>
      </c>
      <c r="AW754" s="13" t="s">
        <v>31</v>
      </c>
      <c r="AX754" s="13" t="s">
        <v>69</v>
      </c>
      <c r="AY754" s="153" t="s">
        <v>151</v>
      </c>
    </row>
    <row r="755" spans="2:65" s="14" customFormat="1" ht="11.25">
      <c r="B755" s="159"/>
      <c r="D755" s="146" t="s">
        <v>161</v>
      </c>
      <c r="E755" s="160" t="s">
        <v>19</v>
      </c>
      <c r="F755" s="161" t="s">
        <v>165</v>
      </c>
      <c r="H755" s="162">
        <v>16</v>
      </c>
      <c r="I755" s="163"/>
      <c r="L755" s="159"/>
      <c r="M755" s="164"/>
      <c r="T755" s="165"/>
      <c r="AT755" s="160" t="s">
        <v>161</v>
      </c>
      <c r="AU755" s="160" t="s">
        <v>78</v>
      </c>
      <c r="AV755" s="14" t="s">
        <v>84</v>
      </c>
      <c r="AW755" s="14" t="s">
        <v>31</v>
      </c>
      <c r="AX755" s="14" t="s">
        <v>74</v>
      </c>
      <c r="AY755" s="160" t="s">
        <v>151</v>
      </c>
    </row>
    <row r="756" spans="2:65" s="1" customFormat="1" ht="16.5" customHeight="1">
      <c r="B756" s="33"/>
      <c r="C756" s="166" t="s">
        <v>910</v>
      </c>
      <c r="D756" s="166" t="s">
        <v>221</v>
      </c>
      <c r="E756" s="167" t="s">
        <v>911</v>
      </c>
      <c r="F756" s="168" t="s">
        <v>912</v>
      </c>
      <c r="G756" s="169" t="s">
        <v>615</v>
      </c>
      <c r="H756" s="170">
        <v>16</v>
      </c>
      <c r="I756" s="171"/>
      <c r="J756" s="172">
        <f>ROUND(I756*H756,2)</f>
        <v>0</v>
      </c>
      <c r="K756" s="168" t="s">
        <v>157</v>
      </c>
      <c r="L756" s="173"/>
      <c r="M756" s="174" t="s">
        <v>19</v>
      </c>
      <c r="N756" s="175" t="s">
        <v>40</v>
      </c>
      <c r="P756" s="137">
        <f>O756*H756</f>
        <v>0</v>
      </c>
      <c r="Q756" s="137">
        <v>2.5999999999999998E-4</v>
      </c>
      <c r="R756" s="137">
        <f>Q756*H756</f>
        <v>4.1599999999999996E-3</v>
      </c>
      <c r="S756" s="137">
        <v>0</v>
      </c>
      <c r="T756" s="138">
        <f>S756*H756</f>
        <v>0</v>
      </c>
      <c r="AR756" s="139" t="s">
        <v>454</v>
      </c>
      <c r="AT756" s="139" t="s">
        <v>221</v>
      </c>
      <c r="AU756" s="139" t="s">
        <v>78</v>
      </c>
      <c r="AY756" s="18" t="s">
        <v>151</v>
      </c>
      <c r="BE756" s="140">
        <f>IF(N756="základní",J756,0)</f>
        <v>0</v>
      </c>
      <c r="BF756" s="140">
        <f>IF(N756="snížená",J756,0)</f>
        <v>0</v>
      </c>
      <c r="BG756" s="140">
        <f>IF(N756="zákl. přenesená",J756,0)</f>
        <v>0</v>
      </c>
      <c r="BH756" s="140">
        <f>IF(N756="sníž. přenesená",J756,0)</f>
        <v>0</v>
      </c>
      <c r="BI756" s="140">
        <f>IF(N756="nulová",J756,0)</f>
        <v>0</v>
      </c>
      <c r="BJ756" s="18" t="s">
        <v>74</v>
      </c>
      <c r="BK756" s="140">
        <f>ROUND(I756*H756,2)</f>
        <v>0</v>
      </c>
      <c r="BL756" s="18" t="s">
        <v>252</v>
      </c>
      <c r="BM756" s="139" t="s">
        <v>913</v>
      </c>
    </row>
    <row r="757" spans="2:65" s="1" customFormat="1" ht="21.75" customHeight="1">
      <c r="B757" s="33"/>
      <c r="C757" s="128" t="s">
        <v>914</v>
      </c>
      <c r="D757" s="128" t="s">
        <v>153</v>
      </c>
      <c r="E757" s="129" t="s">
        <v>915</v>
      </c>
      <c r="F757" s="130" t="s">
        <v>916</v>
      </c>
      <c r="G757" s="131" t="s">
        <v>156</v>
      </c>
      <c r="H757" s="132">
        <v>216.56</v>
      </c>
      <c r="I757" s="133"/>
      <c r="J757" s="134">
        <f>ROUND(I757*H757,2)</f>
        <v>0</v>
      </c>
      <c r="K757" s="130" t="s">
        <v>157</v>
      </c>
      <c r="L757" s="33"/>
      <c r="M757" s="135" t="s">
        <v>19</v>
      </c>
      <c r="N757" s="136" t="s">
        <v>40</v>
      </c>
      <c r="P757" s="137">
        <f>O757*H757</f>
        <v>0</v>
      </c>
      <c r="Q757" s="137">
        <v>0</v>
      </c>
      <c r="R757" s="137">
        <f>Q757*H757</f>
        <v>0</v>
      </c>
      <c r="S757" s="137">
        <v>0</v>
      </c>
      <c r="T757" s="138">
        <f>S757*H757</f>
        <v>0</v>
      </c>
      <c r="AR757" s="139" t="s">
        <v>252</v>
      </c>
      <c r="AT757" s="139" t="s">
        <v>153</v>
      </c>
      <c r="AU757" s="139" t="s">
        <v>78</v>
      </c>
      <c r="AY757" s="18" t="s">
        <v>151</v>
      </c>
      <c r="BE757" s="140">
        <f>IF(N757="základní",J757,0)</f>
        <v>0</v>
      </c>
      <c r="BF757" s="140">
        <f>IF(N757="snížená",J757,0)</f>
        <v>0</v>
      </c>
      <c r="BG757" s="140">
        <f>IF(N757="zákl. přenesená",J757,0)</f>
        <v>0</v>
      </c>
      <c r="BH757" s="140">
        <f>IF(N757="sníž. přenesená",J757,0)</f>
        <v>0</v>
      </c>
      <c r="BI757" s="140">
        <f>IF(N757="nulová",J757,0)</f>
        <v>0</v>
      </c>
      <c r="BJ757" s="18" t="s">
        <v>74</v>
      </c>
      <c r="BK757" s="140">
        <f>ROUND(I757*H757,2)</f>
        <v>0</v>
      </c>
      <c r="BL757" s="18" t="s">
        <v>252</v>
      </c>
      <c r="BM757" s="139" t="s">
        <v>917</v>
      </c>
    </row>
    <row r="758" spans="2:65" s="1" customFormat="1" ht="11.25">
      <c r="B758" s="33"/>
      <c r="D758" s="141" t="s">
        <v>159</v>
      </c>
      <c r="F758" s="142" t="s">
        <v>918</v>
      </c>
      <c r="I758" s="143"/>
      <c r="L758" s="33"/>
      <c r="M758" s="144"/>
      <c r="T758" s="54"/>
      <c r="AT758" s="18" t="s">
        <v>159</v>
      </c>
      <c r="AU758" s="18" t="s">
        <v>78</v>
      </c>
    </row>
    <row r="759" spans="2:65" s="13" customFormat="1" ht="11.25">
      <c r="B759" s="152"/>
      <c r="D759" s="146" t="s">
        <v>161</v>
      </c>
      <c r="E759" s="153" t="s">
        <v>19</v>
      </c>
      <c r="F759" s="154" t="s">
        <v>897</v>
      </c>
      <c r="H759" s="155">
        <v>216.56</v>
      </c>
      <c r="I759" s="156"/>
      <c r="L759" s="152"/>
      <c r="M759" s="157"/>
      <c r="T759" s="158"/>
      <c r="AT759" s="153" t="s">
        <v>161</v>
      </c>
      <c r="AU759" s="153" t="s">
        <v>78</v>
      </c>
      <c r="AV759" s="13" t="s">
        <v>78</v>
      </c>
      <c r="AW759" s="13" t="s">
        <v>31</v>
      </c>
      <c r="AX759" s="13" t="s">
        <v>69</v>
      </c>
      <c r="AY759" s="153" t="s">
        <v>151</v>
      </c>
    </row>
    <row r="760" spans="2:65" s="14" customFormat="1" ht="11.25">
      <c r="B760" s="159"/>
      <c r="D760" s="146" t="s">
        <v>161</v>
      </c>
      <c r="E760" s="160" t="s">
        <v>19</v>
      </c>
      <c r="F760" s="161" t="s">
        <v>165</v>
      </c>
      <c r="H760" s="162">
        <v>216.56</v>
      </c>
      <c r="I760" s="163"/>
      <c r="L760" s="159"/>
      <c r="M760" s="164"/>
      <c r="T760" s="165"/>
      <c r="AT760" s="160" t="s">
        <v>161</v>
      </c>
      <c r="AU760" s="160" t="s">
        <v>78</v>
      </c>
      <c r="AV760" s="14" t="s">
        <v>84</v>
      </c>
      <c r="AW760" s="14" t="s">
        <v>31</v>
      </c>
      <c r="AX760" s="14" t="s">
        <v>74</v>
      </c>
      <c r="AY760" s="160" t="s">
        <v>151</v>
      </c>
    </row>
    <row r="761" spans="2:65" s="1" customFormat="1" ht="16.5" customHeight="1">
      <c r="B761" s="33"/>
      <c r="C761" s="166" t="s">
        <v>919</v>
      </c>
      <c r="D761" s="166" t="s">
        <v>221</v>
      </c>
      <c r="E761" s="167" t="s">
        <v>849</v>
      </c>
      <c r="F761" s="168" t="s">
        <v>850</v>
      </c>
      <c r="G761" s="169" t="s">
        <v>156</v>
      </c>
      <c r="H761" s="170">
        <v>249.04400000000001</v>
      </c>
      <c r="I761" s="171"/>
      <c r="J761" s="172">
        <f>ROUND(I761*H761,2)</f>
        <v>0</v>
      </c>
      <c r="K761" s="168" t="s">
        <v>157</v>
      </c>
      <c r="L761" s="173"/>
      <c r="M761" s="174" t="s">
        <v>19</v>
      </c>
      <c r="N761" s="175" t="s">
        <v>40</v>
      </c>
      <c r="P761" s="137">
        <f>O761*H761</f>
        <v>0</v>
      </c>
      <c r="Q761" s="137">
        <v>2.9999999999999997E-4</v>
      </c>
      <c r="R761" s="137">
        <f>Q761*H761</f>
        <v>7.4713199999999994E-2</v>
      </c>
      <c r="S761" s="137">
        <v>0</v>
      </c>
      <c r="T761" s="138">
        <f>S761*H761</f>
        <v>0</v>
      </c>
      <c r="AR761" s="139" t="s">
        <v>454</v>
      </c>
      <c r="AT761" s="139" t="s">
        <v>221</v>
      </c>
      <c r="AU761" s="139" t="s">
        <v>78</v>
      </c>
      <c r="AY761" s="18" t="s">
        <v>151</v>
      </c>
      <c r="BE761" s="140">
        <f>IF(N761="základní",J761,0)</f>
        <v>0</v>
      </c>
      <c r="BF761" s="140">
        <f>IF(N761="snížená",J761,0)</f>
        <v>0</v>
      </c>
      <c r="BG761" s="140">
        <f>IF(N761="zákl. přenesená",J761,0)</f>
        <v>0</v>
      </c>
      <c r="BH761" s="140">
        <f>IF(N761="sníž. přenesená",J761,0)</f>
        <v>0</v>
      </c>
      <c r="BI761" s="140">
        <f>IF(N761="nulová",J761,0)</f>
        <v>0</v>
      </c>
      <c r="BJ761" s="18" t="s">
        <v>74</v>
      </c>
      <c r="BK761" s="140">
        <f>ROUND(I761*H761,2)</f>
        <v>0</v>
      </c>
      <c r="BL761" s="18" t="s">
        <v>252</v>
      </c>
      <c r="BM761" s="139" t="s">
        <v>920</v>
      </c>
    </row>
    <row r="762" spans="2:65" s="12" customFormat="1" ht="11.25">
      <c r="B762" s="145"/>
      <c r="D762" s="146" t="s">
        <v>161</v>
      </c>
      <c r="E762" s="147" t="s">
        <v>19</v>
      </c>
      <c r="F762" s="148" t="s">
        <v>902</v>
      </c>
      <c r="H762" s="147" t="s">
        <v>19</v>
      </c>
      <c r="I762" s="149"/>
      <c r="L762" s="145"/>
      <c r="M762" s="150"/>
      <c r="T762" s="151"/>
      <c r="AT762" s="147" t="s">
        <v>161</v>
      </c>
      <c r="AU762" s="147" t="s">
        <v>78</v>
      </c>
      <c r="AV762" s="12" t="s">
        <v>74</v>
      </c>
      <c r="AW762" s="12" t="s">
        <v>31</v>
      </c>
      <c r="AX762" s="12" t="s">
        <v>69</v>
      </c>
      <c r="AY762" s="147" t="s">
        <v>151</v>
      </c>
    </row>
    <row r="763" spans="2:65" s="13" customFormat="1" ht="11.25">
      <c r="B763" s="152"/>
      <c r="D763" s="146" t="s">
        <v>161</v>
      </c>
      <c r="E763" s="153" t="s">
        <v>19</v>
      </c>
      <c r="F763" s="154" t="s">
        <v>921</v>
      </c>
      <c r="H763" s="155">
        <v>249.04400000000001</v>
      </c>
      <c r="I763" s="156"/>
      <c r="L763" s="152"/>
      <c r="M763" s="157"/>
      <c r="T763" s="158"/>
      <c r="AT763" s="153" t="s">
        <v>161</v>
      </c>
      <c r="AU763" s="153" t="s">
        <v>78</v>
      </c>
      <c r="AV763" s="13" t="s">
        <v>78</v>
      </c>
      <c r="AW763" s="13" t="s">
        <v>31</v>
      </c>
      <c r="AX763" s="13" t="s">
        <v>69</v>
      </c>
      <c r="AY763" s="153" t="s">
        <v>151</v>
      </c>
    </row>
    <row r="764" spans="2:65" s="14" customFormat="1" ht="11.25">
      <c r="B764" s="159"/>
      <c r="D764" s="146" t="s">
        <v>161</v>
      </c>
      <c r="E764" s="160" t="s">
        <v>19</v>
      </c>
      <c r="F764" s="161" t="s">
        <v>165</v>
      </c>
      <c r="H764" s="162">
        <v>249.04400000000001</v>
      </c>
      <c r="I764" s="163"/>
      <c r="L764" s="159"/>
      <c r="M764" s="164"/>
      <c r="T764" s="165"/>
      <c r="AT764" s="160" t="s">
        <v>161</v>
      </c>
      <c r="AU764" s="160" t="s">
        <v>78</v>
      </c>
      <c r="AV764" s="14" t="s">
        <v>84</v>
      </c>
      <c r="AW764" s="14" t="s">
        <v>31</v>
      </c>
      <c r="AX764" s="14" t="s">
        <v>74</v>
      </c>
      <c r="AY764" s="160" t="s">
        <v>151</v>
      </c>
    </row>
    <row r="765" spans="2:65" s="1" customFormat="1" ht="24.2" customHeight="1">
      <c r="B765" s="33"/>
      <c r="C765" s="128" t="s">
        <v>922</v>
      </c>
      <c r="D765" s="128" t="s">
        <v>153</v>
      </c>
      <c r="E765" s="129" t="s">
        <v>923</v>
      </c>
      <c r="F765" s="130" t="s">
        <v>924</v>
      </c>
      <c r="G765" s="131" t="s">
        <v>880</v>
      </c>
      <c r="H765" s="183"/>
      <c r="I765" s="133"/>
      <c r="J765" s="134">
        <f>ROUND(I765*H765,2)</f>
        <v>0</v>
      </c>
      <c r="K765" s="130" t="s">
        <v>157</v>
      </c>
      <c r="L765" s="33"/>
      <c r="M765" s="135" t="s">
        <v>19</v>
      </c>
      <c r="N765" s="136" t="s">
        <v>40</v>
      </c>
      <c r="P765" s="137">
        <f>O765*H765</f>
        <v>0</v>
      </c>
      <c r="Q765" s="137">
        <v>0</v>
      </c>
      <c r="R765" s="137">
        <f>Q765*H765</f>
        <v>0</v>
      </c>
      <c r="S765" s="137">
        <v>0</v>
      </c>
      <c r="T765" s="138">
        <f>S765*H765</f>
        <v>0</v>
      </c>
      <c r="AR765" s="139" t="s">
        <v>252</v>
      </c>
      <c r="AT765" s="139" t="s">
        <v>153</v>
      </c>
      <c r="AU765" s="139" t="s">
        <v>78</v>
      </c>
      <c r="AY765" s="18" t="s">
        <v>151</v>
      </c>
      <c r="BE765" s="140">
        <f>IF(N765="základní",J765,0)</f>
        <v>0</v>
      </c>
      <c r="BF765" s="140">
        <f>IF(N765="snížená",J765,0)</f>
        <v>0</v>
      </c>
      <c r="BG765" s="140">
        <f>IF(N765="zákl. přenesená",J765,0)</f>
        <v>0</v>
      </c>
      <c r="BH765" s="140">
        <f>IF(N765="sníž. přenesená",J765,0)</f>
        <v>0</v>
      </c>
      <c r="BI765" s="140">
        <f>IF(N765="nulová",J765,0)</f>
        <v>0</v>
      </c>
      <c r="BJ765" s="18" t="s">
        <v>74</v>
      </c>
      <c r="BK765" s="140">
        <f>ROUND(I765*H765,2)</f>
        <v>0</v>
      </c>
      <c r="BL765" s="18" t="s">
        <v>252</v>
      </c>
      <c r="BM765" s="139" t="s">
        <v>925</v>
      </c>
    </row>
    <row r="766" spans="2:65" s="1" customFormat="1" ht="11.25">
      <c r="B766" s="33"/>
      <c r="D766" s="141" t="s">
        <v>159</v>
      </c>
      <c r="F766" s="142" t="s">
        <v>926</v>
      </c>
      <c r="I766" s="143"/>
      <c r="L766" s="33"/>
      <c r="M766" s="144"/>
      <c r="T766" s="54"/>
      <c r="AT766" s="18" t="s">
        <v>159</v>
      </c>
      <c r="AU766" s="18" t="s">
        <v>78</v>
      </c>
    </row>
    <row r="767" spans="2:65" s="11" customFormat="1" ht="22.9" customHeight="1">
      <c r="B767" s="116"/>
      <c r="D767" s="117" t="s">
        <v>68</v>
      </c>
      <c r="E767" s="126" t="s">
        <v>927</v>
      </c>
      <c r="F767" s="126" t="s">
        <v>928</v>
      </c>
      <c r="I767" s="119"/>
      <c r="J767" s="127">
        <f>BK767</f>
        <v>0</v>
      </c>
      <c r="L767" s="116"/>
      <c r="M767" s="121"/>
      <c r="P767" s="122">
        <f>SUM(P768:P790)</f>
        <v>0</v>
      </c>
      <c r="R767" s="122">
        <f>SUM(R768:R790)</f>
        <v>8.5490394000000016</v>
      </c>
      <c r="T767" s="123">
        <f>SUM(T768:T790)</f>
        <v>0</v>
      </c>
      <c r="AR767" s="117" t="s">
        <v>78</v>
      </c>
      <c r="AT767" s="124" t="s">
        <v>68</v>
      </c>
      <c r="AU767" s="124" t="s">
        <v>74</v>
      </c>
      <c r="AY767" s="117" t="s">
        <v>151</v>
      </c>
      <c r="BK767" s="125">
        <f>SUM(BK768:BK790)</f>
        <v>0</v>
      </c>
    </row>
    <row r="768" spans="2:65" s="1" customFormat="1" ht="24.2" customHeight="1">
      <c r="B768" s="33"/>
      <c r="C768" s="128" t="s">
        <v>929</v>
      </c>
      <c r="D768" s="128" t="s">
        <v>153</v>
      </c>
      <c r="E768" s="129" t="s">
        <v>930</v>
      </c>
      <c r="F768" s="130" t="s">
        <v>931</v>
      </c>
      <c r="G768" s="131" t="s">
        <v>156</v>
      </c>
      <c r="H768" s="132">
        <v>1176.8510000000001</v>
      </c>
      <c r="I768" s="133"/>
      <c r="J768" s="134">
        <f>ROUND(I768*H768,2)</f>
        <v>0</v>
      </c>
      <c r="K768" s="130" t="s">
        <v>157</v>
      </c>
      <c r="L768" s="33"/>
      <c r="M768" s="135" t="s">
        <v>19</v>
      </c>
      <c r="N768" s="136" t="s">
        <v>40</v>
      </c>
      <c r="P768" s="137">
        <f>O768*H768</f>
        <v>0</v>
      </c>
      <c r="Q768" s="137">
        <v>0</v>
      </c>
      <c r="R768" s="137">
        <f>Q768*H768</f>
        <v>0</v>
      </c>
      <c r="S768" s="137">
        <v>0</v>
      </c>
      <c r="T768" s="138">
        <f>S768*H768</f>
        <v>0</v>
      </c>
      <c r="AR768" s="139" t="s">
        <v>252</v>
      </c>
      <c r="AT768" s="139" t="s">
        <v>153</v>
      </c>
      <c r="AU768" s="139" t="s">
        <v>78</v>
      </c>
      <c r="AY768" s="18" t="s">
        <v>151</v>
      </c>
      <c r="BE768" s="140">
        <f>IF(N768="základní",J768,0)</f>
        <v>0</v>
      </c>
      <c r="BF768" s="140">
        <f>IF(N768="snížená",J768,0)</f>
        <v>0</v>
      </c>
      <c r="BG768" s="140">
        <f>IF(N768="zákl. přenesená",J768,0)</f>
        <v>0</v>
      </c>
      <c r="BH768" s="140">
        <f>IF(N768="sníž. přenesená",J768,0)</f>
        <v>0</v>
      </c>
      <c r="BI768" s="140">
        <f>IF(N768="nulová",J768,0)</f>
        <v>0</v>
      </c>
      <c r="BJ768" s="18" t="s">
        <v>74</v>
      </c>
      <c r="BK768" s="140">
        <f>ROUND(I768*H768,2)</f>
        <v>0</v>
      </c>
      <c r="BL768" s="18" t="s">
        <v>252</v>
      </c>
      <c r="BM768" s="139" t="s">
        <v>932</v>
      </c>
    </row>
    <row r="769" spans="2:65" s="1" customFormat="1" ht="11.25">
      <c r="B769" s="33"/>
      <c r="D769" s="141" t="s">
        <v>159</v>
      </c>
      <c r="F769" s="142" t="s">
        <v>933</v>
      </c>
      <c r="I769" s="143"/>
      <c r="L769" s="33"/>
      <c r="M769" s="144"/>
      <c r="T769" s="54"/>
      <c r="AT769" s="18" t="s">
        <v>159</v>
      </c>
      <c r="AU769" s="18" t="s">
        <v>78</v>
      </c>
    </row>
    <row r="770" spans="2:65" s="12" customFormat="1" ht="11.25">
      <c r="B770" s="145"/>
      <c r="D770" s="146" t="s">
        <v>161</v>
      </c>
      <c r="E770" s="147" t="s">
        <v>19</v>
      </c>
      <c r="F770" s="148" t="s">
        <v>934</v>
      </c>
      <c r="H770" s="147" t="s">
        <v>19</v>
      </c>
      <c r="I770" s="149"/>
      <c r="L770" s="145"/>
      <c r="M770" s="150"/>
      <c r="T770" s="151"/>
      <c r="AT770" s="147" t="s">
        <v>161</v>
      </c>
      <c r="AU770" s="147" t="s">
        <v>78</v>
      </c>
      <c r="AV770" s="12" t="s">
        <v>74</v>
      </c>
      <c r="AW770" s="12" t="s">
        <v>31</v>
      </c>
      <c r="AX770" s="12" t="s">
        <v>69</v>
      </c>
      <c r="AY770" s="147" t="s">
        <v>151</v>
      </c>
    </row>
    <row r="771" spans="2:65" s="13" customFormat="1" ht="11.25">
      <c r="B771" s="152"/>
      <c r="D771" s="146" t="s">
        <v>161</v>
      </c>
      <c r="E771" s="153" t="s">
        <v>19</v>
      </c>
      <c r="F771" s="154" t="s">
        <v>558</v>
      </c>
      <c r="H771" s="155">
        <v>1176.8510000000001</v>
      </c>
      <c r="I771" s="156"/>
      <c r="L771" s="152"/>
      <c r="M771" s="157"/>
      <c r="T771" s="158"/>
      <c r="AT771" s="153" t="s">
        <v>161</v>
      </c>
      <c r="AU771" s="153" t="s">
        <v>78</v>
      </c>
      <c r="AV771" s="13" t="s">
        <v>78</v>
      </c>
      <c r="AW771" s="13" t="s">
        <v>31</v>
      </c>
      <c r="AX771" s="13" t="s">
        <v>69</v>
      </c>
      <c r="AY771" s="153" t="s">
        <v>151</v>
      </c>
    </row>
    <row r="772" spans="2:65" s="14" customFormat="1" ht="11.25">
      <c r="B772" s="159"/>
      <c r="D772" s="146" t="s">
        <v>161</v>
      </c>
      <c r="E772" s="160" t="s">
        <v>19</v>
      </c>
      <c r="F772" s="161" t="s">
        <v>165</v>
      </c>
      <c r="H772" s="162">
        <v>1176.8510000000001</v>
      </c>
      <c r="I772" s="163"/>
      <c r="L772" s="159"/>
      <c r="M772" s="164"/>
      <c r="T772" s="165"/>
      <c r="AT772" s="160" t="s">
        <v>161</v>
      </c>
      <c r="AU772" s="160" t="s">
        <v>78</v>
      </c>
      <c r="AV772" s="14" t="s">
        <v>84</v>
      </c>
      <c r="AW772" s="14" t="s">
        <v>31</v>
      </c>
      <c r="AX772" s="14" t="s">
        <v>74</v>
      </c>
      <c r="AY772" s="160" t="s">
        <v>151</v>
      </c>
    </row>
    <row r="773" spans="2:65" s="1" customFormat="1" ht="16.5" customHeight="1">
      <c r="B773" s="33"/>
      <c r="C773" s="166" t="s">
        <v>935</v>
      </c>
      <c r="D773" s="166" t="s">
        <v>221</v>
      </c>
      <c r="E773" s="167" t="s">
        <v>936</v>
      </c>
      <c r="F773" s="168" t="s">
        <v>937</v>
      </c>
      <c r="G773" s="169" t="s">
        <v>156</v>
      </c>
      <c r="H773" s="170">
        <v>2589.0720000000001</v>
      </c>
      <c r="I773" s="171"/>
      <c r="J773" s="172">
        <f>ROUND(I773*H773,2)</f>
        <v>0</v>
      </c>
      <c r="K773" s="168" t="s">
        <v>157</v>
      </c>
      <c r="L773" s="173"/>
      <c r="M773" s="174" t="s">
        <v>19</v>
      </c>
      <c r="N773" s="175" t="s">
        <v>40</v>
      </c>
      <c r="P773" s="137">
        <f>O773*H773</f>
        <v>0</v>
      </c>
      <c r="Q773" s="137">
        <v>3.0000000000000001E-3</v>
      </c>
      <c r="R773" s="137">
        <f>Q773*H773</f>
        <v>7.7672160000000003</v>
      </c>
      <c r="S773" s="137">
        <v>0</v>
      </c>
      <c r="T773" s="138">
        <f>S773*H773</f>
        <v>0</v>
      </c>
      <c r="AR773" s="139" t="s">
        <v>454</v>
      </c>
      <c r="AT773" s="139" t="s">
        <v>221</v>
      </c>
      <c r="AU773" s="139" t="s">
        <v>78</v>
      </c>
      <c r="AY773" s="18" t="s">
        <v>151</v>
      </c>
      <c r="BE773" s="140">
        <f>IF(N773="základní",J773,0)</f>
        <v>0</v>
      </c>
      <c r="BF773" s="140">
        <f>IF(N773="snížená",J773,0)</f>
        <v>0</v>
      </c>
      <c r="BG773" s="140">
        <f>IF(N773="zákl. přenesená",J773,0)</f>
        <v>0</v>
      </c>
      <c r="BH773" s="140">
        <f>IF(N773="sníž. přenesená",J773,0)</f>
        <v>0</v>
      </c>
      <c r="BI773" s="140">
        <f>IF(N773="nulová",J773,0)</f>
        <v>0</v>
      </c>
      <c r="BJ773" s="18" t="s">
        <v>74</v>
      </c>
      <c r="BK773" s="140">
        <f>ROUND(I773*H773,2)</f>
        <v>0</v>
      </c>
      <c r="BL773" s="18" t="s">
        <v>252</v>
      </c>
      <c r="BM773" s="139" t="s">
        <v>938</v>
      </c>
    </row>
    <row r="774" spans="2:65" s="13" customFormat="1" ht="11.25">
      <c r="B774" s="152"/>
      <c r="D774" s="146" t="s">
        <v>161</v>
      </c>
      <c r="F774" s="154" t="s">
        <v>939</v>
      </c>
      <c r="H774" s="155">
        <v>2589.0720000000001</v>
      </c>
      <c r="I774" s="156"/>
      <c r="L774" s="152"/>
      <c r="M774" s="157"/>
      <c r="T774" s="158"/>
      <c r="AT774" s="153" t="s">
        <v>161</v>
      </c>
      <c r="AU774" s="153" t="s">
        <v>78</v>
      </c>
      <c r="AV774" s="13" t="s">
        <v>78</v>
      </c>
      <c r="AW774" s="13" t="s">
        <v>4</v>
      </c>
      <c r="AX774" s="13" t="s">
        <v>74</v>
      </c>
      <c r="AY774" s="153" t="s">
        <v>151</v>
      </c>
    </row>
    <row r="775" spans="2:65" s="1" customFormat="1" ht="24.2" customHeight="1">
      <c r="B775" s="33"/>
      <c r="C775" s="128" t="s">
        <v>940</v>
      </c>
      <c r="D775" s="128" t="s">
        <v>153</v>
      </c>
      <c r="E775" s="129" t="s">
        <v>941</v>
      </c>
      <c r="F775" s="130" t="s">
        <v>942</v>
      </c>
      <c r="G775" s="131" t="s">
        <v>156</v>
      </c>
      <c r="H775" s="132">
        <v>1176.8510000000001</v>
      </c>
      <c r="I775" s="133"/>
      <c r="J775" s="134">
        <f>ROUND(I775*H775,2)</f>
        <v>0</v>
      </c>
      <c r="K775" s="130" t="s">
        <v>157</v>
      </c>
      <c r="L775" s="33"/>
      <c r="M775" s="135" t="s">
        <v>19</v>
      </c>
      <c r="N775" s="136" t="s">
        <v>40</v>
      </c>
      <c r="P775" s="137">
        <f>O775*H775</f>
        <v>0</v>
      </c>
      <c r="Q775" s="137">
        <v>0</v>
      </c>
      <c r="R775" s="137">
        <f>Q775*H775</f>
        <v>0</v>
      </c>
      <c r="S775" s="137">
        <v>0</v>
      </c>
      <c r="T775" s="138">
        <f>S775*H775</f>
        <v>0</v>
      </c>
      <c r="AR775" s="139" t="s">
        <v>252</v>
      </c>
      <c r="AT775" s="139" t="s">
        <v>153</v>
      </c>
      <c r="AU775" s="139" t="s">
        <v>78</v>
      </c>
      <c r="AY775" s="18" t="s">
        <v>151</v>
      </c>
      <c r="BE775" s="140">
        <f>IF(N775="základní",J775,0)</f>
        <v>0</v>
      </c>
      <c r="BF775" s="140">
        <f>IF(N775="snížená",J775,0)</f>
        <v>0</v>
      </c>
      <c r="BG775" s="140">
        <f>IF(N775="zákl. přenesená",J775,0)</f>
        <v>0</v>
      </c>
      <c r="BH775" s="140">
        <f>IF(N775="sníž. přenesená",J775,0)</f>
        <v>0</v>
      </c>
      <c r="BI775" s="140">
        <f>IF(N775="nulová",J775,0)</f>
        <v>0</v>
      </c>
      <c r="BJ775" s="18" t="s">
        <v>74</v>
      </c>
      <c r="BK775" s="140">
        <f>ROUND(I775*H775,2)</f>
        <v>0</v>
      </c>
      <c r="BL775" s="18" t="s">
        <v>252</v>
      </c>
      <c r="BM775" s="139" t="s">
        <v>943</v>
      </c>
    </row>
    <row r="776" spans="2:65" s="1" customFormat="1" ht="11.25">
      <c r="B776" s="33"/>
      <c r="D776" s="141" t="s">
        <v>159</v>
      </c>
      <c r="F776" s="142" t="s">
        <v>944</v>
      </c>
      <c r="I776" s="143"/>
      <c r="L776" s="33"/>
      <c r="M776" s="144"/>
      <c r="T776" s="54"/>
      <c r="AT776" s="18" t="s">
        <v>159</v>
      </c>
      <c r="AU776" s="18" t="s">
        <v>78</v>
      </c>
    </row>
    <row r="777" spans="2:65" s="12" customFormat="1" ht="11.25">
      <c r="B777" s="145"/>
      <c r="D777" s="146" t="s">
        <v>161</v>
      </c>
      <c r="E777" s="147" t="s">
        <v>19</v>
      </c>
      <c r="F777" s="148" t="s">
        <v>945</v>
      </c>
      <c r="H777" s="147" t="s">
        <v>19</v>
      </c>
      <c r="I777" s="149"/>
      <c r="L777" s="145"/>
      <c r="M777" s="150"/>
      <c r="T777" s="151"/>
      <c r="AT777" s="147" t="s">
        <v>161</v>
      </c>
      <c r="AU777" s="147" t="s">
        <v>78</v>
      </c>
      <c r="AV777" s="12" t="s">
        <v>74</v>
      </c>
      <c r="AW777" s="12" t="s">
        <v>31</v>
      </c>
      <c r="AX777" s="12" t="s">
        <v>69</v>
      </c>
      <c r="AY777" s="147" t="s">
        <v>151</v>
      </c>
    </row>
    <row r="778" spans="2:65" s="13" customFormat="1" ht="11.25">
      <c r="B778" s="152"/>
      <c r="D778" s="146" t="s">
        <v>161</v>
      </c>
      <c r="E778" s="153" t="s">
        <v>19</v>
      </c>
      <c r="F778" s="154" t="s">
        <v>558</v>
      </c>
      <c r="H778" s="155">
        <v>1176.8510000000001</v>
      </c>
      <c r="I778" s="156"/>
      <c r="L778" s="152"/>
      <c r="M778" s="157"/>
      <c r="T778" s="158"/>
      <c r="AT778" s="153" t="s">
        <v>161</v>
      </c>
      <c r="AU778" s="153" t="s">
        <v>78</v>
      </c>
      <c r="AV778" s="13" t="s">
        <v>78</v>
      </c>
      <c r="AW778" s="13" t="s">
        <v>31</v>
      </c>
      <c r="AX778" s="13" t="s">
        <v>69</v>
      </c>
      <c r="AY778" s="153" t="s">
        <v>151</v>
      </c>
    </row>
    <row r="779" spans="2:65" s="14" customFormat="1" ht="11.25">
      <c r="B779" s="159"/>
      <c r="D779" s="146" t="s">
        <v>161</v>
      </c>
      <c r="E779" s="160" t="s">
        <v>19</v>
      </c>
      <c r="F779" s="161" t="s">
        <v>165</v>
      </c>
      <c r="H779" s="162">
        <v>1176.8510000000001</v>
      </c>
      <c r="I779" s="163"/>
      <c r="L779" s="159"/>
      <c r="M779" s="164"/>
      <c r="T779" s="165"/>
      <c r="AT779" s="160" t="s">
        <v>161</v>
      </c>
      <c r="AU779" s="160" t="s">
        <v>78</v>
      </c>
      <c r="AV779" s="14" t="s">
        <v>84</v>
      </c>
      <c r="AW779" s="14" t="s">
        <v>31</v>
      </c>
      <c r="AX779" s="14" t="s">
        <v>74</v>
      </c>
      <c r="AY779" s="160" t="s">
        <v>151</v>
      </c>
    </row>
    <row r="780" spans="2:65" s="1" customFormat="1" ht="16.5" customHeight="1">
      <c r="B780" s="33"/>
      <c r="C780" s="166" t="s">
        <v>946</v>
      </c>
      <c r="D780" s="166" t="s">
        <v>221</v>
      </c>
      <c r="E780" s="167" t="s">
        <v>947</v>
      </c>
      <c r="F780" s="168" t="s">
        <v>948</v>
      </c>
      <c r="G780" s="169" t="s">
        <v>156</v>
      </c>
      <c r="H780" s="170">
        <v>1371.62</v>
      </c>
      <c r="I780" s="171"/>
      <c r="J780" s="172">
        <f>ROUND(I780*H780,2)</f>
        <v>0</v>
      </c>
      <c r="K780" s="168" t="s">
        <v>157</v>
      </c>
      <c r="L780" s="173"/>
      <c r="M780" s="174" t="s">
        <v>19</v>
      </c>
      <c r="N780" s="175" t="s">
        <v>40</v>
      </c>
      <c r="P780" s="137">
        <f>O780*H780</f>
        <v>0</v>
      </c>
      <c r="Q780" s="137">
        <v>4.0000000000000002E-4</v>
      </c>
      <c r="R780" s="137">
        <f>Q780*H780</f>
        <v>0.54864800000000002</v>
      </c>
      <c r="S780" s="137">
        <v>0</v>
      </c>
      <c r="T780" s="138">
        <f>S780*H780</f>
        <v>0</v>
      </c>
      <c r="AR780" s="139" t="s">
        <v>454</v>
      </c>
      <c r="AT780" s="139" t="s">
        <v>221</v>
      </c>
      <c r="AU780" s="139" t="s">
        <v>78</v>
      </c>
      <c r="AY780" s="18" t="s">
        <v>151</v>
      </c>
      <c r="BE780" s="140">
        <f>IF(N780="základní",J780,0)</f>
        <v>0</v>
      </c>
      <c r="BF780" s="140">
        <f>IF(N780="snížená",J780,0)</f>
        <v>0</v>
      </c>
      <c r="BG780" s="140">
        <f>IF(N780="zákl. přenesená",J780,0)</f>
        <v>0</v>
      </c>
      <c r="BH780" s="140">
        <f>IF(N780="sníž. přenesená",J780,0)</f>
        <v>0</v>
      </c>
      <c r="BI780" s="140">
        <f>IF(N780="nulová",J780,0)</f>
        <v>0</v>
      </c>
      <c r="BJ780" s="18" t="s">
        <v>74</v>
      </c>
      <c r="BK780" s="140">
        <f>ROUND(I780*H780,2)</f>
        <v>0</v>
      </c>
      <c r="BL780" s="18" t="s">
        <v>252</v>
      </c>
      <c r="BM780" s="139" t="s">
        <v>949</v>
      </c>
    </row>
    <row r="781" spans="2:65" s="13" customFormat="1" ht="11.25">
      <c r="B781" s="152"/>
      <c r="D781" s="146" t="s">
        <v>161</v>
      </c>
      <c r="F781" s="154" t="s">
        <v>827</v>
      </c>
      <c r="H781" s="155">
        <v>1371.62</v>
      </c>
      <c r="I781" s="156"/>
      <c r="L781" s="152"/>
      <c r="M781" s="157"/>
      <c r="T781" s="158"/>
      <c r="AT781" s="153" t="s">
        <v>161</v>
      </c>
      <c r="AU781" s="153" t="s">
        <v>78</v>
      </c>
      <c r="AV781" s="13" t="s">
        <v>78</v>
      </c>
      <c r="AW781" s="13" t="s">
        <v>4</v>
      </c>
      <c r="AX781" s="13" t="s">
        <v>74</v>
      </c>
      <c r="AY781" s="153" t="s">
        <v>151</v>
      </c>
    </row>
    <row r="782" spans="2:65" s="1" customFormat="1" ht="24.2" customHeight="1">
      <c r="B782" s="33"/>
      <c r="C782" s="128" t="s">
        <v>950</v>
      </c>
      <c r="D782" s="128" t="s">
        <v>153</v>
      </c>
      <c r="E782" s="129" t="s">
        <v>951</v>
      </c>
      <c r="F782" s="130" t="s">
        <v>952</v>
      </c>
      <c r="G782" s="131" t="s">
        <v>156</v>
      </c>
      <c r="H782" s="132">
        <v>1176.8510000000001</v>
      </c>
      <c r="I782" s="133"/>
      <c r="J782" s="134">
        <f>ROUND(I782*H782,2)</f>
        <v>0</v>
      </c>
      <c r="K782" s="130" t="s">
        <v>157</v>
      </c>
      <c r="L782" s="33"/>
      <c r="M782" s="135" t="s">
        <v>19</v>
      </c>
      <c r="N782" s="136" t="s">
        <v>40</v>
      </c>
      <c r="P782" s="137">
        <f>O782*H782</f>
        <v>0</v>
      </c>
      <c r="Q782" s="137">
        <v>0</v>
      </c>
      <c r="R782" s="137">
        <f>Q782*H782</f>
        <v>0</v>
      </c>
      <c r="S782" s="137">
        <v>0</v>
      </c>
      <c r="T782" s="138">
        <f>S782*H782</f>
        <v>0</v>
      </c>
      <c r="AR782" s="139" t="s">
        <v>252</v>
      </c>
      <c r="AT782" s="139" t="s">
        <v>153</v>
      </c>
      <c r="AU782" s="139" t="s">
        <v>78</v>
      </c>
      <c r="AY782" s="18" t="s">
        <v>151</v>
      </c>
      <c r="BE782" s="140">
        <f>IF(N782="základní",J782,0)</f>
        <v>0</v>
      </c>
      <c r="BF782" s="140">
        <f>IF(N782="snížená",J782,0)</f>
        <v>0</v>
      </c>
      <c r="BG782" s="140">
        <f>IF(N782="zákl. přenesená",J782,0)</f>
        <v>0</v>
      </c>
      <c r="BH782" s="140">
        <f>IF(N782="sníž. přenesená",J782,0)</f>
        <v>0</v>
      </c>
      <c r="BI782" s="140">
        <f>IF(N782="nulová",J782,0)</f>
        <v>0</v>
      </c>
      <c r="BJ782" s="18" t="s">
        <v>74</v>
      </c>
      <c r="BK782" s="140">
        <f>ROUND(I782*H782,2)</f>
        <v>0</v>
      </c>
      <c r="BL782" s="18" t="s">
        <v>252</v>
      </c>
      <c r="BM782" s="139" t="s">
        <v>953</v>
      </c>
    </row>
    <row r="783" spans="2:65" s="1" customFormat="1" ht="11.25">
      <c r="B783" s="33"/>
      <c r="D783" s="141" t="s">
        <v>159</v>
      </c>
      <c r="F783" s="142" t="s">
        <v>954</v>
      </c>
      <c r="I783" s="143"/>
      <c r="L783" s="33"/>
      <c r="M783" s="144"/>
      <c r="T783" s="54"/>
      <c r="AT783" s="18" t="s">
        <v>159</v>
      </c>
      <c r="AU783" s="18" t="s">
        <v>78</v>
      </c>
    </row>
    <row r="784" spans="2:65" s="12" customFormat="1" ht="11.25">
      <c r="B784" s="145"/>
      <c r="D784" s="146" t="s">
        <v>161</v>
      </c>
      <c r="E784" s="147" t="s">
        <v>19</v>
      </c>
      <c r="F784" s="148" t="s">
        <v>955</v>
      </c>
      <c r="H784" s="147" t="s">
        <v>19</v>
      </c>
      <c r="I784" s="149"/>
      <c r="L784" s="145"/>
      <c r="M784" s="150"/>
      <c r="T784" s="151"/>
      <c r="AT784" s="147" t="s">
        <v>161</v>
      </c>
      <c r="AU784" s="147" t="s">
        <v>78</v>
      </c>
      <c r="AV784" s="12" t="s">
        <v>74</v>
      </c>
      <c r="AW784" s="12" t="s">
        <v>31</v>
      </c>
      <c r="AX784" s="12" t="s">
        <v>69</v>
      </c>
      <c r="AY784" s="147" t="s">
        <v>151</v>
      </c>
    </row>
    <row r="785" spans="2:65" s="13" customFormat="1" ht="11.25">
      <c r="B785" s="152"/>
      <c r="D785" s="146" t="s">
        <v>161</v>
      </c>
      <c r="E785" s="153" t="s">
        <v>19</v>
      </c>
      <c r="F785" s="154" t="s">
        <v>558</v>
      </c>
      <c r="H785" s="155">
        <v>1176.8510000000001</v>
      </c>
      <c r="I785" s="156"/>
      <c r="L785" s="152"/>
      <c r="M785" s="157"/>
      <c r="T785" s="158"/>
      <c r="AT785" s="153" t="s">
        <v>161</v>
      </c>
      <c r="AU785" s="153" t="s">
        <v>78</v>
      </c>
      <c r="AV785" s="13" t="s">
        <v>78</v>
      </c>
      <c r="AW785" s="13" t="s">
        <v>31</v>
      </c>
      <c r="AX785" s="13" t="s">
        <v>69</v>
      </c>
      <c r="AY785" s="153" t="s">
        <v>151</v>
      </c>
    </row>
    <row r="786" spans="2:65" s="14" customFormat="1" ht="11.25">
      <c r="B786" s="159"/>
      <c r="D786" s="146" t="s">
        <v>161</v>
      </c>
      <c r="E786" s="160" t="s">
        <v>19</v>
      </c>
      <c r="F786" s="161" t="s">
        <v>165</v>
      </c>
      <c r="H786" s="162">
        <v>1176.8510000000001</v>
      </c>
      <c r="I786" s="163"/>
      <c r="L786" s="159"/>
      <c r="M786" s="164"/>
      <c r="T786" s="165"/>
      <c r="AT786" s="160" t="s">
        <v>161</v>
      </c>
      <c r="AU786" s="160" t="s">
        <v>78</v>
      </c>
      <c r="AV786" s="14" t="s">
        <v>84</v>
      </c>
      <c r="AW786" s="14" t="s">
        <v>31</v>
      </c>
      <c r="AX786" s="14" t="s">
        <v>74</v>
      </c>
      <c r="AY786" s="160" t="s">
        <v>151</v>
      </c>
    </row>
    <row r="787" spans="2:65" s="1" customFormat="1" ht="16.5" customHeight="1">
      <c r="B787" s="33"/>
      <c r="C787" s="166" t="s">
        <v>956</v>
      </c>
      <c r="D787" s="166" t="s">
        <v>221</v>
      </c>
      <c r="E787" s="167" t="s">
        <v>957</v>
      </c>
      <c r="F787" s="168" t="s">
        <v>958</v>
      </c>
      <c r="G787" s="169" t="s">
        <v>156</v>
      </c>
      <c r="H787" s="170">
        <v>1371.62</v>
      </c>
      <c r="I787" s="171"/>
      <c r="J787" s="172">
        <f>ROUND(I787*H787,2)</f>
        <v>0</v>
      </c>
      <c r="K787" s="168" t="s">
        <v>157</v>
      </c>
      <c r="L787" s="173"/>
      <c r="M787" s="174" t="s">
        <v>19</v>
      </c>
      <c r="N787" s="175" t="s">
        <v>40</v>
      </c>
      <c r="P787" s="137">
        <f>O787*H787</f>
        <v>0</v>
      </c>
      <c r="Q787" s="137">
        <v>1.7000000000000001E-4</v>
      </c>
      <c r="R787" s="137">
        <f>Q787*H787</f>
        <v>0.2331754</v>
      </c>
      <c r="S787" s="137">
        <v>0</v>
      </c>
      <c r="T787" s="138">
        <f>S787*H787</f>
        <v>0</v>
      </c>
      <c r="AR787" s="139" t="s">
        <v>454</v>
      </c>
      <c r="AT787" s="139" t="s">
        <v>221</v>
      </c>
      <c r="AU787" s="139" t="s">
        <v>78</v>
      </c>
      <c r="AY787" s="18" t="s">
        <v>151</v>
      </c>
      <c r="BE787" s="140">
        <f>IF(N787="základní",J787,0)</f>
        <v>0</v>
      </c>
      <c r="BF787" s="140">
        <f>IF(N787="snížená",J787,0)</f>
        <v>0</v>
      </c>
      <c r="BG787" s="140">
        <f>IF(N787="zákl. přenesená",J787,0)</f>
        <v>0</v>
      </c>
      <c r="BH787" s="140">
        <f>IF(N787="sníž. přenesená",J787,0)</f>
        <v>0</v>
      </c>
      <c r="BI787" s="140">
        <f>IF(N787="nulová",J787,0)</f>
        <v>0</v>
      </c>
      <c r="BJ787" s="18" t="s">
        <v>74</v>
      </c>
      <c r="BK787" s="140">
        <f>ROUND(I787*H787,2)</f>
        <v>0</v>
      </c>
      <c r="BL787" s="18" t="s">
        <v>252</v>
      </c>
      <c r="BM787" s="139" t="s">
        <v>959</v>
      </c>
    </row>
    <row r="788" spans="2:65" s="13" customFormat="1" ht="11.25">
      <c r="B788" s="152"/>
      <c r="D788" s="146" t="s">
        <v>161</v>
      </c>
      <c r="F788" s="154" t="s">
        <v>827</v>
      </c>
      <c r="H788" s="155">
        <v>1371.62</v>
      </c>
      <c r="I788" s="156"/>
      <c r="L788" s="152"/>
      <c r="M788" s="157"/>
      <c r="T788" s="158"/>
      <c r="AT788" s="153" t="s">
        <v>161</v>
      </c>
      <c r="AU788" s="153" t="s">
        <v>78</v>
      </c>
      <c r="AV788" s="13" t="s">
        <v>78</v>
      </c>
      <c r="AW788" s="13" t="s">
        <v>4</v>
      </c>
      <c r="AX788" s="13" t="s">
        <v>74</v>
      </c>
      <c r="AY788" s="153" t="s">
        <v>151</v>
      </c>
    </row>
    <row r="789" spans="2:65" s="1" customFormat="1" ht="24.2" customHeight="1">
      <c r="B789" s="33"/>
      <c r="C789" s="128" t="s">
        <v>960</v>
      </c>
      <c r="D789" s="128" t="s">
        <v>153</v>
      </c>
      <c r="E789" s="129" t="s">
        <v>961</v>
      </c>
      <c r="F789" s="130" t="s">
        <v>962</v>
      </c>
      <c r="G789" s="131" t="s">
        <v>880</v>
      </c>
      <c r="H789" s="183"/>
      <c r="I789" s="133"/>
      <c r="J789" s="134">
        <f>ROUND(I789*H789,2)</f>
        <v>0</v>
      </c>
      <c r="K789" s="130" t="s">
        <v>157</v>
      </c>
      <c r="L789" s="33"/>
      <c r="M789" s="135" t="s">
        <v>19</v>
      </c>
      <c r="N789" s="136" t="s">
        <v>40</v>
      </c>
      <c r="P789" s="137">
        <f>O789*H789</f>
        <v>0</v>
      </c>
      <c r="Q789" s="137">
        <v>0</v>
      </c>
      <c r="R789" s="137">
        <f>Q789*H789</f>
        <v>0</v>
      </c>
      <c r="S789" s="137">
        <v>0</v>
      </c>
      <c r="T789" s="138">
        <f>S789*H789</f>
        <v>0</v>
      </c>
      <c r="AR789" s="139" t="s">
        <v>252</v>
      </c>
      <c r="AT789" s="139" t="s">
        <v>153</v>
      </c>
      <c r="AU789" s="139" t="s">
        <v>78</v>
      </c>
      <c r="AY789" s="18" t="s">
        <v>151</v>
      </c>
      <c r="BE789" s="140">
        <f>IF(N789="základní",J789,0)</f>
        <v>0</v>
      </c>
      <c r="BF789" s="140">
        <f>IF(N789="snížená",J789,0)</f>
        <v>0</v>
      </c>
      <c r="BG789" s="140">
        <f>IF(N789="zákl. přenesená",J789,0)</f>
        <v>0</v>
      </c>
      <c r="BH789" s="140">
        <f>IF(N789="sníž. přenesená",J789,0)</f>
        <v>0</v>
      </c>
      <c r="BI789" s="140">
        <f>IF(N789="nulová",J789,0)</f>
        <v>0</v>
      </c>
      <c r="BJ789" s="18" t="s">
        <v>74</v>
      </c>
      <c r="BK789" s="140">
        <f>ROUND(I789*H789,2)</f>
        <v>0</v>
      </c>
      <c r="BL789" s="18" t="s">
        <v>252</v>
      </c>
      <c r="BM789" s="139" t="s">
        <v>963</v>
      </c>
    </row>
    <row r="790" spans="2:65" s="1" customFormat="1" ht="11.25">
      <c r="B790" s="33"/>
      <c r="D790" s="141" t="s">
        <v>159</v>
      </c>
      <c r="F790" s="142" t="s">
        <v>964</v>
      </c>
      <c r="I790" s="143"/>
      <c r="L790" s="33"/>
      <c r="M790" s="144"/>
      <c r="T790" s="54"/>
      <c r="AT790" s="18" t="s">
        <v>159</v>
      </c>
      <c r="AU790" s="18" t="s">
        <v>78</v>
      </c>
    </row>
    <row r="791" spans="2:65" s="11" customFormat="1" ht="22.9" customHeight="1">
      <c r="B791" s="116"/>
      <c r="D791" s="117" t="s">
        <v>68</v>
      </c>
      <c r="E791" s="126" t="s">
        <v>965</v>
      </c>
      <c r="F791" s="126" t="s">
        <v>966</v>
      </c>
      <c r="I791" s="119"/>
      <c r="J791" s="127">
        <f>BK791</f>
        <v>0</v>
      </c>
      <c r="L791" s="116"/>
      <c r="M791" s="121"/>
      <c r="P791" s="122">
        <f>SUM(P792:P797)</f>
        <v>0</v>
      </c>
      <c r="R791" s="122">
        <f>SUM(R792:R797)</f>
        <v>3.2379999999999999E-2</v>
      </c>
      <c r="T791" s="123">
        <f>SUM(T792:T797)</f>
        <v>0</v>
      </c>
      <c r="AR791" s="117" t="s">
        <v>78</v>
      </c>
      <c r="AT791" s="124" t="s">
        <v>68</v>
      </c>
      <c r="AU791" s="124" t="s">
        <v>74</v>
      </c>
      <c r="AY791" s="117" t="s">
        <v>151</v>
      </c>
      <c r="BK791" s="125">
        <f>SUM(BK792:BK797)</f>
        <v>0</v>
      </c>
    </row>
    <row r="792" spans="2:65" s="1" customFormat="1" ht="24.2" customHeight="1">
      <c r="B792" s="33"/>
      <c r="C792" s="128" t="s">
        <v>967</v>
      </c>
      <c r="D792" s="128" t="s">
        <v>153</v>
      </c>
      <c r="E792" s="129" t="s">
        <v>968</v>
      </c>
      <c r="F792" s="130" t="s">
        <v>969</v>
      </c>
      <c r="G792" s="131" t="s">
        <v>615</v>
      </c>
      <c r="H792" s="132">
        <v>2</v>
      </c>
      <c r="I792" s="133"/>
      <c r="J792" s="134">
        <f>ROUND(I792*H792,2)</f>
        <v>0</v>
      </c>
      <c r="K792" s="130" t="s">
        <v>157</v>
      </c>
      <c r="L792" s="33"/>
      <c r="M792" s="135" t="s">
        <v>19</v>
      </c>
      <c r="N792" s="136" t="s">
        <v>40</v>
      </c>
      <c r="P792" s="137">
        <f>O792*H792</f>
        <v>0</v>
      </c>
      <c r="Q792" s="137">
        <v>1.0189999999999999E-2</v>
      </c>
      <c r="R792" s="137">
        <f>Q792*H792</f>
        <v>2.0379999999999999E-2</v>
      </c>
      <c r="S792" s="137">
        <v>0</v>
      </c>
      <c r="T792" s="138">
        <f>S792*H792</f>
        <v>0</v>
      </c>
      <c r="AR792" s="139" t="s">
        <v>252</v>
      </c>
      <c r="AT792" s="139" t="s">
        <v>153</v>
      </c>
      <c r="AU792" s="139" t="s">
        <v>78</v>
      </c>
      <c r="AY792" s="18" t="s">
        <v>151</v>
      </c>
      <c r="BE792" s="140">
        <f>IF(N792="základní",J792,0)</f>
        <v>0</v>
      </c>
      <c r="BF792" s="140">
        <f>IF(N792="snížená",J792,0)</f>
        <v>0</v>
      </c>
      <c r="BG792" s="140">
        <f>IF(N792="zákl. přenesená",J792,0)</f>
        <v>0</v>
      </c>
      <c r="BH792" s="140">
        <f>IF(N792="sníž. přenesená",J792,0)</f>
        <v>0</v>
      </c>
      <c r="BI792" s="140">
        <f>IF(N792="nulová",J792,0)</f>
        <v>0</v>
      </c>
      <c r="BJ792" s="18" t="s">
        <v>74</v>
      </c>
      <c r="BK792" s="140">
        <f>ROUND(I792*H792,2)</f>
        <v>0</v>
      </c>
      <c r="BL792" s="18" t="s">
        <v>252</v>
      </c>
      <c r="BM792" s="139" t="s">
        <v>970</v>
      </c>
    </row>
    <row r="793" spans="2:65" s="1" customFormat="1" ht="11.25">
      <c r="B793" s="33"/>
      <c r="D793" s="141" t="s">
        <v>159</v>
      </c>
      <c r="F793" s="142" t="s">
        <v>971</v>
      </c>
      <c r="I793" s="143"/>
      <c r="L793" s="33"/>
      <c r="M793" s="144"/>
      <c r="T793" s="54"/>
      <c r="AT793" s="18" t="s">
        <v>159</v>
      </c>
      <c r="AU793" s="18" t="s">
        <v>78</v>
      </c>
    </row>
    <row r="794" spans="2:65" s="1" customFormat="1" ht="16.5" customHeight="1">
      <c r="B794" s="33"/>
      <c r="C794" s="128" t="s">
        <v>972</v>
      </c>
      <c r="D794" s="128" t="s">
        <v>153</v>
      </c>
      <c r="E794" s="129" t="s">
        <v>973</v>
      </c>
      <c r="F794" s="130" t="s">
        <v>974</v>
      </c>
      <c r="G794" s="131" t="s">
        <v>615</v>
      </c>
      <c r="H794" s="132">
        <v>8</v>
      </c>
      <c r="I794" s="133"/>
      <c r="J794" s="134">
        <f>ROUND(I794*H794,2)</f>
        <v>0</v>
      </c>
      <c r="K794" s="130" t="s">
        <v>157</v>
      </c>
      <c r="L794" s="33"/>
      <c r="M794" s="135" t="s">
        <v>19</v>
      </c>
      <c r="N794" s="136" t="s">
        <v>40</v>
      </c>
      <c r="P794" s="137">
        <f>O794*H794</f>
        <v>0</v>
      </c>
      <c r="Q794" s="137">
        <v>1.5E-3</v>
      </c>
      <c r="R794" s="137">
        <f>Q794*H794</f>
        <v>1.2E-2</v>
      </c>
      <c r="S794" s="137">
        <v>0</v>
      </c>
      <c r="T794" s="138">
        <f>S794*H794</f>
        <v>0</v>
      </c>
      <c r="AR794" s="139" t="s">
        <v>252</v>
      </c>
      <c r="AT794" s="139" t="s">
        <v>153</v>
      </c>
      <c r="AU794" s="139" t="s">
        <v>78</v>
      </c>
      <c r="AY794" s="18" t="s">
        <v>151</v>
      </c>
      <c r="BE794" s="140">
        <f>IF(N794="základní",J794,0)</f>
        <v>0</v>
      </c>
      <c r="BF794" s="140">
        <f>IF(N794="snížená",J794,0)</f>
        <v>0</v>
      </c>
      <c r="BG794" s="140">
        <f>IF(N794="zákl. přenesená",J794,0)</f>
        <v>0</v>
      </c>
      <c r="BH794" s="140">
        <f>IF(N794="sníž. přenesená",J794,0)</f>
        <v>0</v>
      </c>
      <c r="BI794" s="140">
        <f>IF(N794="nulová",J794,0)</f>
        <v>0</v>
      </c>
      <c r="BJ794" s="18" t="s">
        <v>74</v>
      </c>
      <c r="BK794" s="140">
        <f>ROUND(I794*H794,2)</f>
        <v>0</v>
      </c>
      <c r="BL794" s="18" t="s">
        <v>252</v>
      </c>
      <c r="BM794" s="139" t="s">
        <v>975</v>
      </c>
    </row>
    <row r="795" spans="2:65" s="1" customFormat="1" ht="11.25">
      <c r="B795" s="33"/>
      <c r="D795" s="141" t="s">
        <v>159</v>
      </c>
      <c r="F795" s="142" t="s">
        <v>976</v>
      </c>
      <c r="I795" s="143"/>
      <c r="L795" s="33"/>
      <c r="M795" s="144"/>
      <c r="T795" s="54"/>
      <c r="AT795" s="18" t="s">
        <v>159</v>
      </c>
      <c r="AU795" s="18" t="s">
        <v>78</v>
      </c>
    </row>
    <row r="796" spans="2:65" s="1" customFormat="1" ht="24.2" customHeight="1">
      <c r="B796" s="33"/>
      <c r="C796" s="128" t="s">
        <v>977</v>
      </c>
      <c r="D796" s="128" t="s">
        <v>153</v>
      </c>
      <c r="E796" s="129" t="s">
        <v>978</v>
      </c>
      <c r="F796" s="130" t="s">
        <v>979</v>
      </c>
      <c r="G796" s="131" t="s">
        <v>880</v>
      </c>
      <c r="H796" s="183"/>
      <c r="I796" s="133"/>
      <c r="J796" s="134">
        <f>ROUND(I796*H796,2)</f>
        <v>0</v>
      </c>
      <c r="K796" s="130" t="s">
        <v>157</v>
      </c>
      <c r="L796" s="33"/>
      <c r="M796" s="135" t="s">
        <v>19</v>
      </c>
      <c r="N796" s="136" t="s">
        <v>40</v>
      </c>
      <c r="P796" s="137">
        <f>O796*H796</f>
        <v>0</v>
      </c>
      <c r="Q796" s="137">
        <v>0</v>
      </c>
      <c r="R796" s="137">
        <f>Q796*H796</f>
        <v>0</v>
      </c>
      <c r="S796" s="137">
        <v>0</v>
      </c>
      <c r="T796" s="138">
        <f>S796*H796</f>
        <v>0</v>
      </c>
      <c r="AR796" s="139" t="s">
        <v>252</v>
      </c>
      <c r="AT796" s="139" t="s">
        <v>153</v>
      </c>
      <c r="AU796" s="139" t="s">
        <v>78</v>
      </c>
      <c r="AY796" s="18" t="s">
        <v>151</v>
      </c>
      <c r="BE796" s="140">
        <f>IF(N796="základní",J796,0)</f>
        <v>0</v>
      </c>
      <c r="BF796" s="140">
        <f>IF(N796="snížená",J796,0)</f>
        <v>0</v>
      </c>
      <c r="BG796" s="140">
        <f>IF(N796="zákl. přenesená",J796,0)</f>
        <v>0</v>
      </c>
      <c r="BH796" s="140">
        <f>IF(N796="sníž. přenesená",J796,0)</f>
        <v>0</v>
      </c>
      <c r="BI796" s="140">
        <f>IF(N796="nulová",J796,0)</f>
        <v>0</v>
      </c>
      <c r="BJ796" s="18" t="s">
        <v>74</v>
      </c>
      <c r="BK796" s="140">
        <f>ROUND(I796*H796,2)</f>
        <v>0</v>
      </c>
      <c r="BL796" s="18" t="s">
        <v>252</v>
      </c>
      <c r="BM796" s="139" t="s">
        <v>980</v>
      </c>
    </row>
    <row r="797" spans="2:65" s="1" customFormat="1" ht="11.25">
      <c r="B797" s="33"/>
      <c r="D797" s="141" t="s">
        <v>159</v>
      </c>
      <c r="F797" s="142" t="s">
        <v>981</v>
      </c>
      <c r="I797" s="143"/>
      <c r="L797" s="33"/>
      <c r="M797" s="144"/>
      <c r="T797" s="54"/>
      <c r="AT797" s="18" t="s">
        <v>159</v>
      </c>
      <c r="AU797" s="18" t="s">
        <v>78</v>
      </c>
    </row>
    <row r="798" spans="2:65" s="11" customFormat="1" ht="22.9" customHeight="1">
      <c r="B798" s="116"/>
      <c r="D798" s="117" t="s">
        <v>68</v>
      </c>
      <c r="E798" s="126" t="s">
        <v>982</v>
      </c>
      <c r="F798" s="126" t="s">
        <v>983</v>
      </c>
      <c r="I798" s="119"/>
      <c r="J798" s="127">
        <f>BK798</f>
        <v>0</v>
      </c>
      <c r="L798" s="116"/>
      <c r="M798" s="121"/>
      <c r="P798" s="122">
        <f>SUM(P799:P805)</f>
        <v>0</v>
      </c>
      <c r="R798" s="122">
        <f>SUM(R799:R805)</f>
        <v>3.15E-2</v>
      </c>
      <c r="T798" s="123">
        <f>SUM(T799:T805)</f>
        <v>0</v>
      </c>
      <c r="AR798" s="117" t="s">
        <v>78</v>
      </c>
      <c r="AT798" s="124" t="s">
        <v>68</v>
      </c>
      <c r="AU798" s="124" t="s">
        <v>74</v>
      </c>
      <c r="AY798" s="117" t="s">
        <v>151</v>
      </c>
      <c r="BK798" s="125">
        <f>SUM(BK799:BK805)</f>
        <v>0</v>
      </c>
    </row>
    <row r="799" spans="2:65" s="1" customFormat="1" ht="16.5" customHeight="1">
      <c r="B799" s="33"/>
      <c r="C799" s="128" t="s">
        <v>984</v>
      </c>
      <c r="D799" s="128" t="s">
        <v>153</v>
      </c>
      <c r="E799" s="129" t="s">
        <v>985</v>
      </c>
      <c r="F799" s="130" t="s">
        <v>986</v>
      </c>
      <c r="G799" s="131" t="s">
        <v>615</v>
      </c>
      <c r="H799" s="132">
        <v>6</v>
      </c>
      <c r="I799" s="133"/>
      <c r="J799" s="134">
        <f>ROUND(I799*H799,2)</f>
        <v>0</v>
      </c>
      <c r="K799" s="130" t="s">
        <v>157</v>
      </c>
      <c r="L799" s="33"/>
      <c r="M799" s="135" t="s">
        <v>19</v>
      </c>
      <c r="N799" s="136" t="s">
        <v>40</v>
      </c>
      <c r="P799" s="137">
        <f>O799*H799</f>
        <v>0</v>
      </c>
      <c r="Q799" s="137">
        <v>5.2500000000000003E-3</v>
      </c>
      <c r="R799" s="137">
        <f>Q799*H799</f>
        <v>3.15E-2</v>
      </c>
      <c r="S799" s="137">
        <v>0</v>
      </c>
      <c r="T799" s="138">
        <f>S799*H799</f>
        <v>0</v>
      </c>
      <c r="AR799" s="139" t="s">
        <v>252</v>
      </c>
      <c r="AT799" s="139" t="s">
        <v>153</v>
      </c>
      <c r="AU799" s="139" t="s">
        <v>78</v>
      </c>
      <c r="AY799" s="18" t="s">
        <v>151</v>
      </c>
      <c r="BE799" s="140">
        <f>IF(N799="základní",J799,0)</f>
        <v>0</v>
      </c>
      <c r="BF799" s="140">
        <f>IF(N799="snížená",J799,0)</f>
        <v>0</v>
      </c>
      <c r="BG799" s="140">
        <f>IF(N799="zákl. přenesená",J799,0)</f>
        <v>0</v>
      </c>
      <c r="BH799" s="140">
        <f>IF(N799="sníž. přenesená",J799,0)</f>
        <v>0</v>
      </c>
      <c r="BI799" s="140">
        <f>IF(N799="nulová",J799,0)</f>
        <v>0</v>
      </c>
      <c r="BJ799" s="18" t="s">
        <v>74</v>
      </c>
      <c r="BK799" s="140">
        <f>ROUND(I799*H799,2)</f>
        <v>0</v>
      </c>
      <c r="BL799" s="18" t="s">
        <v>252</v>
      </c>
      <c r="BM799" s="139" t="s">
        <v>987</v>
      </c>
    </row>
    <row r="800" spans="2:65" s="1" customFormat="1" ht="11.25">
      <c r="B800" s="33"/>
      <c r="D800" s="141" t="s">
        <v>159</v>
      </c>
      <c r="F800" s="142" t="s">
        <v>988</v>
      </c>
      <c r="I800" s="143"/>
      <c r="L800" s="33"/>
      <c r="M800" s="144"/>
      <c r="T800" s="54"/>
      <c r="AT800" s="18" t="s">
        <v>159</v>
      </c>
      <c r="AU800" s="18" t="s">
        <v>78</v>
      </c>
    </row>
    <row r="801" spans="2:65" s="12" customFormat="1" ht="11.25">
      <c r="B801" s="145"/>
      <c r="D801" s="146" t="s">
        <v>161</v>
      </c>
      <c r="E801" s="147" t="s">
        <v>19</v>
      </c>
      <c r="F801" s="148" t="s">
        <v>989</v>
      </c>
      <c r="H801" s="147" t="s">
        <v>19</v>
      </c>
      <c r="I801" s="149"/>
      <c r="L801" s="145"/>
      <c r="M801" s="150"/>
      <c r="T801" s="151"/>
      <c r="AT801" s="147" t="s">
        <v>161</v>
      </c>
      <c r="AU801" s="147" t="s">
        <v>78</v>
      </c>
      <c r="AV801" s="12" t="s">
        <v>74</v>
      </c>
      <c r="AW801" s="12" t="s">
        <v>31</v>
      </c>
      <c r="AX801" s="12" t="s">
        <v>69</v>
      </c>
      <c r="AY801" s="147" t="s">
        <v>151</v>
      </c>
    </row>
    <row r="802" spans="2:65" s="13" customFormat="1" ht="11.25">
      <c r="B802" s="152"/>
      <c r="D802" s="146" t="s">
        <v>161</v>
      </c>
      <c r="E802" s="153" t="s">
        <v>19</v>
      </c>
      <c r="F802" s="154" t="s">
        <v>90</v>
      </c>
      <c r="H802" s="155">
        <v>6</v>
      </c>
      <c r="I802" s="156"/>
      <c r="L802" s="152"/>
      <c r="M802" s="157"/>
      <c r="T802" s="158"/>
      <c r="AT802" s="153" t="s">
        <v>161</v>
      </c>
      <c r="AU802" s="153" t="s">
        <v>78</v>
      </c>
      <c r="AV802" s="13" t="s">
        <v>78</v>
      </c>
      <c r="AW802" s="13" t="s">
        <v>31</v>
      </c>
      <c r="AX802" s="13" t="s">
        <v>69</v>
      </c>
      <c r="AY802" s="153" t="s">
        <v>151</v>
      </c>
    </row>
    <row r="803" spans="2:65" s="14" customFormat="1" ht="11.25">
      <c r="B803" s="159"/>
      <c r="D803" s="146" t="s">
        <v>161</v>
      </c>
      <c r="E803" s="160" t="s">
        <v>19</v>
      </c>
      <c r="F803" s="161" t="s">
        <v>165</v>
      </c>
      <c r="H803" s="162">
        <v>6</v>
      </c>
      <c r="I803" s="163"/>
      <c r="L803" s="159"/>
      <c r="M803" s="164"/>
      <c r="T803" s="165"/>
      <c r="AT803" s="160" t="s">
        <v>161</v>
      </c>
      <c r="AU803" s="160" t="s">
        <v>78</v>
      </c>
      <c r="AV803" s="14" t="s">
        <v>84</v>
      </c>
      <c r="AW803" s="14" t="s">
        <v>31</v>
      </c>
      <c r="AX803" s="14" t="s">
        <v>74</v>
      </c>
      <c r="AY803" s="160" t="s">
        <v>151</v>
      </c>
    </row>
    <row r="804" spans="2:65" s="1" customFormat="1" ht="24.2" customHeight="1">
      <c r="B804" s="33"/>
      <c r="C804" s="128" t="s">
        <v>990</v>
      </c>
      <c r="D804" s="128" t="s">
        <v>153</v>
      </c>
      <c r="E804" s="129" t="s">
        <v>991</v>
      </c>
      <c r="F804" s="130" t="s">
        <v>992</v>
      </c>
      <c r="G804" s="131" t="s">
        <v>880</v>
      </c>
      <c r="H804" s="183"/>
      <c r="I804" s="133"/>
      <c r="J804" s="134">
        <f>ROUND(I804*H804,2)</f>
        <v>0</v>
      </c>
      <c r="K804" s="130" t="s">
        <v>157</v>
      </c>
      <c r="L804" s="33"/>
      <c r="M804" s="135" t="s">
        <v>19</v>
      </c>
      <c r="N804" s="136" t="s">
        <v>40</v>
      </c>
      <c r="P804" s="137">
        <f>O804*H804</f>
        <v>0</v>
      </c>
      <c r="Q804" s="137">
        <v>0</v>
      </c>
      <c r="R804" s="137">
        <f>Q804*H804</f>
        <v>0</v>
      </c>
      <c r="S804" s="137">
        <v>0</v>
      </c>
      <c r="T804" s="138">
        <f>S804*H804</f>
        <v>0</v>
      </c>
      <c r="AR804" s="139" t="s">
        <v>252</v>
      </c>
      <c r="AT804" s="139" t="s">
        <v>153</v>
      </c>
      <c r="AU804" s="139" t="s">
        <v>78</v>
      </c>
      <c r="AY804" s="18" t="s">
        <v>151</v>
      </c>
      <c r="BE804" s="140">
        <f>IF(N804="základní",J804,0)</f>
        <v>0</v>
      </c>
      <c r="BF804" s="140">
        <f>IF(N804="snížená",J804,0)</f>
        <v>0</v>
      </c>
      <c r="BG804" s="140">
        <f>IF(N804="zákl. přenesená",J804,0)</f>
        <v>0</v>
      </c>
      <c r="BH804" s="140">
        <f>IF(N804="sníž. přenesená",J804,0)</f>
        <v>0</v>
      </c>
      <c r="BI804" s="140">
        <f>IF(N804="nulová",J804,0)</f>
        <v>0</v>
      </c>
      <c r="BJ804" s="18" t="s">
        <v>74</v>
      </c>
      <c r="BK804" s="140">
        <f>ROUND(I804*H804,2)</f>
        <v>0</v>
      </c>
      <c r="BL804" s="18" t="s">
        <v>252</v>
      </c>
      <c r="BM804" s="139" t="s">
        <v>993</v>
      </c>
    </row>
    <row r="805" spans="2:65" s="1" customFormat="1" ht="11.25">
      <c r="B805" s="33"/>
      <c r="D805" s="141" t="s">
        <v>159</v>
      </c>
      <c r="F805" s="142" t="s">
        <v>994</v>
      </c>
      <c r="I805" s="143"/>
      <c r="L805" s="33"/>
      <c r="M805" s="144"/>
      <c r="T805" s="54"/>
      <c r="AT805" s="18" t="s">
        <v>159</v>
      </c>
      <c r="AU805" s="18" t="s">
        <v>78</v>
      </c>
    </row>
    <row r="806" spans="2:65" s="11" customFormat="1" ht="22.9" customHeight="1">
      <c r="B806" s="116"/>
      <c r="D806" s="117" t="s">
        <v>68</v>
      </c>
      <c r="E806" s="126" t="s">
        <v>995</v>
      </c>
      <c r="F806" s="126" t="s">
        <v>996</v>
      </c>
      <c r="I806" s="119"/>
      <c r="J806" s="127">
        <f>BK806</f>
        <v>0</v>
      </c>
      <c r="L806" s="116"/>
      <c r="M806" s="121"/>
      <c r="P806" s="122">
        <f>SUM(P807:P824)</f>
        <v>0</v>
      </c>
      <c r="R806" s="122">
        <f>SUM(R807:R824)</f>
        <v>0.2329</v>
      </c>
      <c r="T806" s="123">
        <f>SUM(T807:T824)</f>
        <v>0</v>
      </c>
      <c r="AR806" s="117" t="s">
        <v>78</v>
      </c>
      <c r="AT806" s="124" t="s">
        <v>68</v>
      </c>
      <c r="AU806" s="124" t="s">
        <v>74</v>
      </c>
      <c r="AY806" s="117" t="s">
        <v>151</v>
      </c>
      <c r="BK806" s="125">
        <f>SUM(BK807:BK824)</f>
        <v>0</v>
      </c>
    </row>
    <row r="807" spans="2:65" s="1" customFormat="1" ht="16.5" customHeight="1">
      <c r="B807" s="33"/>
      <c r="C807" s="128" t="s">
        <v>997</v>
      </c>
      <c r="D807" s="128" t="s">
        <v>153</v>
      </c>
      <c r="E807" s="129" t="s">
        <v>998</v>
      </c>
      <c r="F807" s="130" t="s">
        <v>999</v>
      </c>
      <c r="G807" s="131" t="s">
        <v>562</v>
      </c>
      <c r="H807" s="132">
        <v>75.7</v>
      </c>
      <c r="I807" s="133"/>
      <c r="J807" s="134">
        <f>ROUND(I807*H807,2)</f>
        <v>0</v>
      </c>
      <c r="K807" s="130" t="s">
        <v>19</v>
      </c>
      <c r="L807" s="33"/>
      <c r="M807" s="135" t="s">
        <v>19</v>
      </c>
      <c r="N807" s="136" t="s">
        <v>40</v>
      </c>
      <c r="P807" s="137">
        <f>O807*H807</f>
        <v>0</v>
      </c>
      <c r="Q807" s="137">
        <v>0</v>
      </c>
      <c r="R807" s="137">
        <f>Q807*H807</f>
        <v>0</v>
      </c>
      <c r="S807" s="137">
        <v>0</v>
      </c>
      <c r="T807" s="138">
        <f>S807*H807</f>
        <v>0</v>
      </c>
      <c r="AR807" s="139" t="s">
        <v>252</v>
      </c>
      <c r="AT807" s="139" t="s">
        <v>153</v>
      </c>
      <c r="AU807" s="139" t="s">
        <v>78</v>
      </c>
      <c r="AY807" s="18" t="s">
        <v>151</v>
      </c>
      <c r="BE807" s="140">
        <f>IF(N807="základní",J807,0)</f>
        <v>0</v>
      </c>
      <c r="BF807" s="140">
        <f>IF(N807="snížená",J807,0)</f>
        <v>0</v>
      </c>
      <c r="BG807" s="140">
        <f>IF(N807="zákl. přenesená",J807,0)</f>
        <v>0</v>
      </c>
      <c r="BH807" s="140">
        <f>IF(N807="sníž. přenesená",J807,0)</f>
        <v>0</v>
      </c>
      <c r="BI807" s="140">
        <f>IF(N807="nulová",J807,0)</f>
        <v>0</v>
      </c>
      <c r="BJ807" s="18" t="s">
        <v>74</v>
      </c>
      <c r="BK807" s="140">
        <f>ROUND(I807*H807,2)</f>
        <v>0</v>
      </c>
      <c r="BL807" s="18" t="s">
        <v>252</v>
      </c>
      <c r="BM807" s="139" t="s">
        <v>1000</v>
      </c>
    </row>
    <row r="808" spans="2:65" s="12" customFormat="1" ht="11.25">
      <c r="B808" s="145"/>
      <c r="D808" s="146" t="s">
        <v>161</v>
      </c>
      <c r="E808" s="147" t="s">
        <v>19</v>
      </c>
      <c r="F808" s="148" t="s">
        <v>1001</v>
      </c>
      <c r="H808" s="147" t="s">
        <v>19</v>
      </c>
      <c r="I808" s="149"/>
      <c r="L808" s="145"/>
      <c r="M808" s="150"/>
      <c r="T808" s="151"/>
      <c r="AT808" s="147" t="s">
        <v>161</v>
      </c>
      <c r="AU808" s="147" t="s">
        <v>78</v>
      </c>
      <c r="AV808" s="12" t="s">
        <v>74</v>
      </c>
      <c r="AW808" s="12" t="s">
        <v>31</v>
      </c>
      <c r="AX808" s="12" t="s">
        <v>69</v>
      </c>
      <c r="AY808" s="147" t="s">
        <v>151</v>
      </c>
    </row>
    <row r="809" spans="2:65" s="13" customFormat="1" ht="11.25">
      <c r="B809" s="152"/>
      <c r="D809" s="146" t="s">
        <v>161</v>
      </c>
      <c r="E809" s="153" t="s">
        <v>19</v>
      </c>
      <c r="F809" s="154" t="s">
        <v>1002</v>
      </c>
      <c r="H809" s="155">
        <v>75.7</v>
      </c>
      <c r="I809" s="156"/>
      <c r="L809" s="152"/>
      <c r="M809" s="157"/>
      <c r="T809" s="158"/>
      <c r="AT809" s="153" t="s">
        <v>161</v>
      </c>
      <c r="AU809" s="153" t="s">
        <v>78</v>
      </c>
      <c r="AV809" s="13" t="s">
        <v>78</v>
      </c>
      <c r="AW809" s="13" t="s">
        <v>31</v>
      </c>
      <c r="AX809" s="13" t="s">
        <v>69</v>
      </c>
      <c r="AY809" s="153" t="s">
        <v>151</v>
      </c>
    </row>
    <row r="810" spans="2:65" s="14" customFormat="1" ht="11.25">
      <c r="B810" s="159"/>
      <c r="D810" s="146" t="s">
        <v>161</v>
      </c>
      <c r="E810" s="160" t="s">
        <v>19</v>
      </c>
      <c r="F810" s="161" t="s">
        <v>165</v>
      </c>
      <c r="H810" s="162">
        <v>75.7</v>
      </c>
      <c r="I810" s="163"/>
      <c r="L810" s="159"/>
      <c r="M810" s="164"/>
      <c r="T810" s="165"/>
      <c r="AT810" s="160" t="s">
        <v>161</v>
      </c>
      <c r="AU810" s="160" t="s">
        <v>78</v>
      </c>
      <c r="AV810" s="14" t="s">
        <v>84</v>
      </c>
      <c r="AW810" s="14" t="s">
        <v>31</v>
      </c>
      <c r="AX810" s="14" t="s">
        <v>74</v>
      </c>
      <c r="AY810" s="160" t="s">
        <v>151</v>
      </c>
    </row>
    <row r="811" spans="2:65" s="1" customFormat="1" ht="16.5" customHeight="1">
      <c r="B811" s="33"/>
      <c r="C811" s="128" t="s">
        <v>1003</v>
      </c>
      <c r="D811" s="128" t="s">
        <v>153</v>
      </c>
      <c r="E811" s="129" t="s">
        <v>1004</v>
      </c>
      <c r="F811" s="130" t="s">
        <v>1005</v>
      </c>
      <c r="G811" s="131" t="s">
        <v>615</v>
      </c>
      <c r="H811" s="132">
        <v>20</v>
      </c>
      <c r="I811" s="133"/>
      <c r="J811" s="134">
        <f>ROUND(I811*H811,2)</f>
        <v>0</v>
      </c>
      <c r="K811" s="130" t="s">
        <v>157</v>
      </c>
      <c r="L811" s="33"/>
      <c r="M811" s="135" t="s">
        <v>19</v>
      </c>
      <c r="N811" s="136" t="s">
        <v>40</v>
      </c>
      <c r="P811" s="137">
        <f>O811*H811</f>
        <v>0</v>
      </c>
      <c r="Q811" s="137">
        <v>0</v>
      </c>
      <c r="R811" s="137">
        <f>Q811*H811</f>
        <v>0</v>
      </c>
      <c r="S811" s="137">
        <v>0</v>
      </c>
      <c r="T811" s="138">
        <f>S811*H811</f>
        <v>0</v>
      </c>
      <c r="AR811" s="139" t="s">
        <v>252</v>
      </c>
      <c r="AT811" s="139" t="s">
        <v>153</v>
      </c>
      <c r="AU811" s="139" t="s">
        <v>78</v>
      </c>
      <c r="AY811" s="18" t="s">
        <v>151</v>
      </c>
      <c r="BE811" s="140">
        <f>IF(N811="základní",J811,0)</f>
        <v>0</v>
      </c>
      <c r="BF811" s="140">
        <f>IF(N811="snížená",J811,0)</f>
        <v>0</v>
      </c>
      <c r="BG811" s="140">
        <f>IF(N811="zákl. přenesená",J811,0)</f>
        <v>0</v>
      </c>
      <c r="BH811" s="140">
        <f>IF(N811="sníž. přenesená",J811,0)</f>
        <v>0</v>
      </c>
      <c r="BI811" s="140">
        <f>IF(N811="nulová",J811,0)</f>
        <v>0</v>
      </c>
      <c r="BJ811" s="18" t="s">
        <v>74</v>
      </c>
      <c r="BK811" s="140">
        <f>ROUND(I811*H811,2)</f>
        <v>0</v>
      </c>
      <c r="BL811" s="18" t="s">
        <v>252</v>
      </c>
      <c r="BM811" s="139" t="s">
        <v>1006</v>
      </c>
    </row>
    <row r="812" spans="2:65" s="1" customFormat="1" ht="11.25">
      <c r="B812" s="33"/>
      <c r="D812" s="141" t="s">
        <v>159</v>
      </c>
      <c r="F812" s="142" t="s">
        <v>1007</v>
      </c>
      <c r="I812" s="143"/>
      <c r="L812" s="33"/>
      <c r="M812" s="144"/>
      <c r="T812" s="54"/>
      <c r="AT812" s="18" t="s">
        <v>159</v>
      </c>
      <c r="AU812" s="18" t="s">
        <v>78</v>
      </c>
    </row>
    <row r="813" spans="2:65" s="12" customFormat="1" ht="11.25">
      <c r="B813" s="145"/>
      <c r="D813" s="146" t="s">
        <v>161</v>
      </c>
      <c r="E813" s="147" t="s">
        <v>19</v>
      </c>
      <c r="F813" s="148" t="s">
        <v>1008</v>
      </c>
      <c r="H813" s="147" t="s">
        <v>19</v>
      </c>
      <c r="I813" s="149"/>
      <c r="L813" s="145"/>
      <c r="M813" s="150"/>
      <c r="T813" s="151"/>
      <c r="AT813" s="147" t="s">
        <v>161</v>
      </c>
      <c r="AU813" s="147" t="s">
        <v>78</v>
      </c>
      <c r="AV813" s="12" t="s">
        <v>74</v>
      </c>
      <c r="AW813" s="12" t="s">
        <v>31</v>
      </c>
      <c r="AX813" s="12" t="s">
        <v>69</v>
      </c>
      <c r="AY813" s="147" t="s">
        <v>151</v>
      </c>
    </row>
    <row r="814" spans="2:65" s="13" customFormat="1" ht="11.25">
      <c r="B814" s="152"/>
      <c r="D814" s="146" t="s">
        <v>161</v>
      </c>
      <c r="E814" s="153" t="s">
        <v>19</v>
      </c>
      <c r="F814" s="154" t="s">
        <v>321</v>
      </c>
      <c r="H814" s="155">
        <v>20</v>
      </c>
      <c r="I814" s="156"/>
      <c r="L814" s="152"/>
      <c r="M814" s="157"/>
      <c r="T814" s="158"/>
      <c r="AT814" s="153" t="s">
        <v>161</v>
      </c>
      <c r="AU814" s="153" t="s">
        <v>78</v>
      </c>
      <c r="AV814" s="13" t="s">
        <v>78</v>
      </c>
      <c r="AW814" s="13" t="s">
        <v>31</v>
      </c>
      <c r="AX814" s="13" t="s">
        <v>69</v>
      </c>
      <c r="AY814" s="153" t="s">
        <v>151</v>
      </c>
    </row>
    <row r="815" spans="2:65" s="14" customFormat="1" ht="11.25">
      <c r="B815" s="159"/>
      <c r="D815" s="146" t="s">
        <v>161</v>
      </c>
      <c r="E815" s="160" t="s">
        <v>19</v>
      </c>
      <c r="F815" s="161" t="s">
        <v>165</v>
      </c>
      <c r="H815" s="162">
        <v>20</v>
      </c>
      <c r="I815" s="163"/>
      <c r="L815" s="159"/>
      <c r="M815" s="164"/>
      <c r="T815" s="165"/>
      <c r="AT815" s="160" t="s">
        <v>161</v>
      </c>
      <c r="AU815" s="160" t="s">
        <v>78</v>
      </c>
      <c r="AV815" s="14" t="s">
        <v>84</v>
      </c>
      <c r="AW815" s="14" t="s">
        <v>31</v>
      </c>
      <c r="AX815" s="14" t="s">
        <v>74</v>
      </c>
      <c r="AY815" s="160" t="s">
        <v>151</v>
      </c>
    </row>
    <row r="816" spans="2:65" s="1" customFormat="1" ht="16.5" customHeight="1">
      <c r="B816" s="33"/>
      <c r="C816" s="166" t="s">
        <v>1009</v>
      </c>
      <c r="D816" s="166" t="s">
        <v>221</v>
      </c>
      <c r="E816" s="167" t="s">
        <v>1010</v>
      </c>
      <c r="F816" s="168" t="s">
        <v>1011</v>
      </c>
      <c r="G816" s="169" t="s">
        <v>615</v>
      </c>
      <c r="H816" s="170">
        <v>20</v>
      </c>
      <c r="I816" s="171"/>
      <c r="J816" s="172">
        <f>ROUND(I816*H816,2)</f>
        <v>0</v>
      </c>
      <c r="K816" s="168" t="s">
        <v>19</v>
      </c>
      <c r="L816" s="173"/>
      <c r="M816" s="174" t="s">
        <v>19</v>
      </c>
      <c r="N816" s="175" t="s">
        <v>40</v>
      </c>
      <c r="P816" s="137">
        <f>O816*H816</f>
        <v>0</v>
      </c>
      <c r="Q816" s="137">
        <v>2.0000000000000001E-4</v>
      </c>
      <c r="R816" s="137">
        <f>Q816*H816</f>
        <v>4.0000000000000001E-3</v>
      </c>
      <c r="S816" s="137">
        <v>0</v>
      </c>
      <c r="T816" s="138">
        <f>S816*H816</f>
        <v>0</v>
      </c>
      <c r="AR816" s="139" t="s">
        <v>454</v>
      </c>
      <c r="AT816" s="139" t="s">
        <v>221</v>
      </c>
      <c r="AU816" s="139" t="s">
        <v>78</v>
      </c>
      <c r="AY816" s="18" t="s">
        <v>151</v>
      </c>
      <c r="BE816" s="140">
        <f>IF(N816="základní",J816,0)</f>
        <v>0</v>
      </c>
      <c r="BF816" s="140">
        <f>IF(N816="snížená",J816,0)</f>
        <v>0</v>
      </c>
      <c r="BG816" s="140">
        <f>IF(N816="zákl. přenesená",J816,0)</f>
        <v>0</v>
      </c>
      <c r="BH816" s="140">
        <f>IF(N816="sníž. přenesená",J816,0)</f>
        <v>0</v>
      </c>
      <c r="BI816" s="140">
        <f>IF(N816="nulová",J816,0)</f>
        <v>0</v>
      </c>
      <c r="BJ816" s="18" t="s">
        <v>74</v>
      </c>
      <c r="BK816" s="140">
        <f>ROUND(I816*H816,2)</f>
        <v>0</v>
      </c>
      <c r="BL816" s="18" t="s">
        <v>252</v>
      </c>
      <c r="BM816" s="139" t="s">
        <v>1012</v>
      </c>
    </row>
    <row r="817" spans="2:65" s="1" customFormat="1" ht="16.5" customHeight="1">
      <c r="B817" s="33"/>
      <c r="C817" s="128" t="s">
        <v>1013</v>
      </c>
      <c r="D817" s="128" t="s">
        <v>153</v>
      </c>
      <c r="E817" s="129" t="s">
        <v>1014</v>
      </c>
      <c r="F817" s="130" t="s">
        <v>1015</v>
      </c>
      <c r="G817" s="131" t="s">
        <v>615</v>
      </c>
      <c r="H817" s="132">
        <v>21</v>
      </c>
      <c r="I817" s="133"/>
      <c r="J817" s="134">
        <f>ROUND(I817*H817,2)</f>
        <v>0</v>
      </c>
      <c r="K817" s="130" t="s">
        <v>157</v>
      </c>
      <c r="L817" s="33"/>
      <c r="M817" s="135" t="s">
        <v>19</v>
      </c>
      <c r="N817" s="136" t="s">
        <v>40</v>
      </c>
      <c r="P817" s="137">
        <f>O817*H817</f>
        <v>0</v>
      </c>
      <c r="Q817" s="137">
        <v>0</v>
      </c>
      <c r="R817" s="137">
        <f>Q817*H817</f>
        <v>0</v>
      </c>
      <c r="S817" s="137">
        <v>0</v>
      </c>
      <c r="T817" s="138">
        <f>S817*H817</f>
        <v>0</v>
      </c>
      <c r="AR817" s="139" t="s">
        <v>252</v>
      </c>
      <c r="AT817" s="139" t="s">
        <v>153</v>
      </c>
      <c r="AU817" s="139" t="s">
        <v>78</v>
      </c>
      <c r="AY817" s="18" t="s">
        <v>151</v>
      </c>
      <c r="BE817" s="140">
        <f>IF(N817="základní",J817,0)</f>
        <v>0</v>
      </c>
      <c r="BF817" s="140">
        <f>IF(N817="snížená",J817,0)</f>
        <v>0</v>
      </c>
      <c r="BG817" s="140">
        <f>IF(N817="zákl. přenesená",J817,0)</f>
        <v>0</v>
      </c>
      <c r="BH817" s="140">
        <f>IF(N817="sníž. přenesená",J817,0)</f>
        <v>0</v>
      </c>
      <c r="BI817" s="140">
        <f>IF(N817="nulová",J817,0)</f>
        <v>0</v>
      </c>
      <c r="BJ817" s="18" t="s">
        <v>74</v>
      </c>
      <c r="BK817" s="140">
        <f>ROUND(I817*H817,2)</f>
        <v>0</v>
      </c>
      <c r="BL817" s="18" t="s">
        <v>252</v>
      </c>
      <c r="BM817" s="139" t="s">
        <v>1016</v>
      </c>
    </row>
    <row r="818" spans="2:65" s="1" customFormat="1" ht="11.25">
      <c r="B818" s="33"/>
      <c r="D818" s="141" t="s">
        <v>159</v>
      </c>
      <c r="F818" s="142" t="s">
        <v>1017</v>
      </c>
      <c r="I818" s="143"/>
      <c r="L818" s="33"/>
      <c r="M818" s="144"/>
      <c r="T818" s="54"/>
      <c r="AT818" s="18" t="s">
        <v>159</v>
      </c>
      <c r="AU818" s="18" t="s">
        <v>78</v>
      </c>
    </row>
    <row r="819" spans="2:65" s="12" customFormat="1" ht="11.25">
      <c r="B819" s="145"/>
      <c r="D819" s="146" t="s">
        <v>161</v>
      </c>
      <c r="E819" s="147" t="s">
        <v>19</v>
      </c>
      <c r="F819" s="148" t="s">
        <v>1018</v>
      </c>
      <c r="H819" s="147" t="s">
        <v>19</v>
      </c>
      <c r="I819" s="149"/>
      <c r="L819" s="145"/>
      <c r="M819" s="150"/>
      <c r="T819" s="151"/>
      <c r="AT819" s="147" t="s">
        <v>161</v>
      </c>
      <c r="AU819" s="147" t="s">
        <v>78</v>
      </c>
      <c r="AV819" s="12" t="s">
        <v>74</v>
      </c>
      <c r="AW819" s="12" t="s">
        <v>31</v>
      </c>
      <c r="AX819" s="12" t="s">
        <v>69</v>
      </c>
      <c r="AY819" s="147" t="s">
        <v>151</v>
      </c>
    </row>
    <row r="820" spans="2:65" s="13" customFormat="1" ht="11.25">
      <c r="B820" s="152"/>
      <c r="D820" s="146" t="s">
        <v>161</v>
      </c>
      <c r="E820" s="153" t="s">
        <v>19</v>
      </c>
      <c r="F820" s="154" t="s">
        <v>7</v>
      </c>
      <c r="H820" s="155">
        <v>21</v>
      </c>
      <c r="I820" s="156"/>
      <c r="L820" s="152"/>
      <c r="M820" s="157"/>
      <c r="T820" s="158"/>
      <c r="AT820" s="153" t="s">
        <v>161</v>
      </c>
      <c r="AU820" s="153" t="s">
        <v>78</v>
      </c>
      <c r="AV820" s="13" t="s">
        <v>78</v>
      </c>
      <c r="AW820" s="13" t="s">
        <v>31</v>
      </c>
      <c r="AX820" s="13" t="s">
        <v>69</v>
      </c>
      <c r="AY820" s="153" t="s">
        <v>151</v>
      </c>
    </row>
    <row r="821" spans="2:65" s="14" customFormat="1" ht="11.25">
      <c r="B821" s="159"/>
      <c r="D821" s="146" t="s">
        <v>161</v>
      </c>
      <c r="E821" s="160" t="s">
        <v>19</v>
      </c>
      <c r="F821" s="161" t="s">
        <v>165</v>
      </c>
      <c r="H821" s="162">
        <v>21</v>
      </c>
      <c r="I821" s="163"/>
      <c r="L821" s="159"/>
      <c r="M821" s="164"/>
      <c r="T821" s="165"/>
      <c r="AT821" s="160" t="s">
        <v>161</v>
      </c>
      <c r="AU821" s="160" t="s">
        <v>78</v>
      </c>
      <c r="AV821" s="14" t="s">
        <v>84</v>
      </c>
      <c r="AW821" s="14" t="s">
        <v>31</v>
      </c>
      <c r="AX821" s="14" t="s">
        <v>74</v>
      </c>
      <c r="AY821" s="160" t="s">
        <v>151</v>
      </c>
    </row>
    <row r="822" spans="2:65" s="1" customFormat="1" ht="16.5" customHeight="1">
      <c r="B822" s="33"/>
      <c r="C822" s="166" t="s">
        <v>1019</v>
      </c>
      <c r="D822" s="166" t="s">
        <v>221</v>
      </c>
      <c r="E822" s="167" t="s">
        <v>1020</v>
      </c>
      <c r="F822" s="168" t="s">
        <v>1021</v>
      </c>
      <c r="G822" s="169" t="s">
        <v>615</v>
      </c>
      <c r="H822" s="170">
        <v>21</v>
      </c>
      <c r="I822" s="171"/>
      <c r="J822" s="172">
        <f>ROUND(I822*H822,2)</f>
        <v>0</v>
      </c>
      <c r="K822" s="168" t="s">
        <v>19</v>
      </c>
      <c r="L822" s="173"/>
      <c r="M822" s="174" t="s">
        <v>19</v>
      </c>
      <c r="N822" s="175" t="s">
        <v>40</v>
      </c>
      <c r="P822" s="137">
        <f>O822*H822</f>
        <v>0</v>
      </c>
      <c r="Q822" s="137">
        <v>1.09E-2</v>
      </c>
      <c r="R822" s="137">
        <f>Q822*H822</f>
        <v>0.22889999999999999</v>
      </c>
      <c r="S822" s="137">
        <v>0</v>
      </c>
      <c r="T822" s="138">
        <f>S822*H822</f>
        <v>0</v>
      </c>
      <c r="AR822" s="139" t="s">
        <v>454</v>
      </c>
      <c r="AT822" s="139" t="s">
        <v>221</v>
      </c>
      <c r="AU822" s="139" t="s">
        <v>78</v>
      </c>
      <c r="AY822" s="18" t="s">
        <v>151</v>
      </c>
      <c r="BE822" s="140">
        <f>IF(N822="základní",J822,0)</f>
        <v>0</v>
      </c>
      <c r="BF822" s="140">
        <f>IF(N822="snížená",J822,0)</f>
        <v>0</v>
      </c>
      <c r="BG822" s="140">
        <f>IF(N822="zákl. přenesená",J822,0)</f>
        <v>0</v>
      </c>
      <c r="BH822" s="140">
        <f>IF(N822="sníž. přenesená",J822,0)</f>
        <v>0</v>
      </c>
      <c r="BI822" s="140">
        <f>IF(N822="nulová",J822,0)</f>
        <v>0</v>
      </c>
      <c r="BJ822" s="18" t="s">
        <v>74</v>
      </c>
      <c r="BK822" s="140">
        <f>ROUND(I822*H822,2)</f>
        <v>0</v>
      </c>
      <c r="BL822" s="18" t="s">
        <v>252</v>
      </c>
      <c r="BM822" s="139" t="s">
        <v>1022</v>
      </c>
    </row>
    <row r="823" spans="2:65" s="1" customFormat="1" ht="24.2" customHeight="1">
      <c r="B823" s="33"/>
      <c r="C823" s="128" t="s">
        <v>1023</v>
      </c>
      <c r="D823" s="128" t="s">
        <v>153</v>
      </c>
      <c r="E823" s="129" t="s">
        <v>1024</v>
      </c>
      <c r="F823" s="130" t="s">
        <v>1025</v>
      </c>
      <c r="G823" s="131" t="s">
        <v>880</v>
      </c>
      <c r="H823" s="183"/>
      <c r="I823" s="133"/>
      <c r="J823" s="134">
        <f>ROUND(I823*H823,2)</f>
        <v>0</v>
      </c>
      <c r="K823" s="130" t="s">
        <v>157</v>
      </c>
      <c r="L823" s="33"/>
      <c r="M823" s="135" t="s">
        <v>19</v>
      </c>
      <c r="N823" s="136" t="s">
        <v>40</v>
      </c>
      <c r="P823" s="137">
        <f>O823*H823</f>
        <v>0</v>
      </c>
      <c r="Q823" s="137">
        <v>0</v>
      </c>
      <c r="R823" s="137">
        <f>Q823*H823</f>
        <v>0</v>
      </c>
      <c r="S823" s="137">
        <v>0</v>
      </c>
      <c r="T823" s="138">
        <f>S823*H823</f>
        <v>0</v>
      </c>
      <c r="AR823" s="139" t="s">
        <v>252</v>
      </c>
      <c r="AT823" s="139" t="s">
        <v>153</v>
      </c>
      <c r="AU823" s="139" t="s">
        <v>78</v>
      </c>
      <c r="AY823" s="18" t="s">
        <v>151</v>
      </c>
      <c r="BE823" s="140">
        <f>IF(N823="základní",J823,0)</f>
        <v>0</v>
      </c>
      <c r="BF823" s="140">
        <f>IF(N823="snížená",J823,0)</f>
        <v>0</v>
      </c>
      <c r="BG823" s="140">
        <f>IF(N823="zákl. přenesená",J823,0)</f>
        <v>0</v>
      </c>
      <c r="BH823" s="140">
        <f>IF(N823="sníž. přenesená",J823,0)</f>
        <v>0</v>
      </c>
      <c r="BI823" s="140">
        <f>IF(N823="nulová",J823,0)</f>
        <v>0</v>
      </c>
      <c r="BJ823" s="18" t="s">
        <v>74</v>
      </c>
      <c r="BK823" s="140">
        <f>ROUND(I823*H823,2)</f>
        <v>0</v>
      </c>
      <c r="BL823" s="18" t="s">
        <v>252</v>
      </c>
      <c r="BM823" s="139" t="s">
        <v>1026</v>
      </c>
    </row>
    <row r="824" spans="2:65" s="1" customFormat="1" ht="11.25">
      <c r="B824" s="33"/>
      <c r="D824" s="141" t="s">
        <v>159</v>
      </c>
      <c r="F824" s="142" t="s">
        <v>1027</v>
      </c>
      <c r="I824" s="143"/>
      <c r="L824" s="33"/>
      <c r="M824" s="144"/>
      <c r="T824" s="54"/>
      <c r="AT824" s="18" t="s">
        <v>159</v>
      </c>
      <c r="AU824" s="18" t="s">
        <v>78</v>
      </c>
    </row>
    <row r="825" spans="2:65" s="11" customFormat="1" ht="22.9" customHeight="1">
      <c r="B825" s="116"/>
      <c r="D825" s="117" t="s">
        <v>68</v>
      </c>
      <c r="E825" s="126" t="s">
        <v>1028</v>
      </c>
      <c r="F825" s="126" t="s">
        <v>1029</v>
      </c>
      <c r="I825" s="119"/>
      <c r="J825" s="127">
        <f>BK825</f>
        <v>0</v>
      </c>
      <c r="L825" s="116"/>
      <c r="M825" s="121"/>
      <c r="P825" s="122">
        <f>SUM(P826:P838)</f>
        <v>0</v>
      </c>
      <c r="R825" s="122">
        <f>SUM(R826:R838)</f>
        <v>2.5685426599999999</v>
      </c>
      <c r="T825" s="123">
        <f>SUM(T826:T838)</f>
        <v>0</v>
      </c>
      <c r="AR825" s="117" t="s">
        <v>78</v>
      </c>
      <c r="AT825" s="124" t="s">
        <v>68</v>
      </c>
      <c r="AU825" s="124" t="s">
        <v>74</v>
      </c>
      <c r="AY825" s="117" t="s">
        <v>151</v>
      </c>
      <c r="BK825" s="125">
        <f>SUM(BK826:BK838)</f>
        <v>0</v>
      </c>
    </row>
    <row r="826" spans="2:65" s="1" customFormat="1" ht="24.2" customHeight="1">
      <c r="B826" s="33"/>
      <c r="C826" s="128" t="s">
        <v>1030</v>
      </c>
      <c r="D826" s="128" t="s">
        <v>153</v>
      </c>
      <c r="E826" s="129" t="s">
        <v>1031</v>
      </c>
      <c r="F826" s="130" t="s">
        <v>1032</v>
      </c>
      <c r="G826" s="131" t="s">
        <v>156</v>
      </c>
      <c r="H826" s="132">
        <v>216.56</v>
      </c>
      <c r="I826" s="133"/>
      <c r="J826" s="134">
        <f>ROUND(I826*H826,2)</f>
        <v>0</v>
      </c>
      <c r="K826" s="130" t="s">
        <v>157</v>
      </c>
      <c r="L826" s="33"/>
      <c r="M826" s="135" t="s">
        <v>19</v>
      </c>
      <c r="N826" s="136" t="s">
        <v>40</v>
      </c>
      <c r="P826" s="137">
        <f>O826*H826</f>
        <v>0</v>
      </c>
      <c r="Q826" s="137">
        <v>0</v>
      </c>
      <c r="R826" s="137">
        <f>Q826*H826</f>
        <v>0</v>
      </c>
      <c r="S826" s="137">
        <v>0</v>
      </c>
      <c r="T826" s="138">
        <f>S826*H826</f>
        <v>0</v>
      </c>
      <c r="AR826" s="139" t="s">
        <v>252</v>
      </c>
      <c r="AT826" s="139" t="s">
        <v>153</v>
      </c>
      <c r="AU826" s="139" t="s">
        <v>78</v>
      </c>
      <c r="AY826" s="18" t="s">
        <v>151</v>
      </c>
      <c r="BE826" s="140">
        <f>IF(N826="základní",J826,0)</f>
        <v>0</v>
      </c>
      <c r="BF826" s="140">
        <f>IF(N826="snížená",J826,0)</f>
        <v>0</v>
      </c>
      <c r="BG826" s="140">
        <f>IF(N826="zákl. přenesená",J826,0)</f>
        <v>0</v>
      </c>
      <c r="BH826" s="140">
        <f>IF(N826="sníž. přenesená",J826,0)</f>
        <v>0</v>
      </c>
      <c r="BI826" s="140">
        <f>IF(N826="nulová",J826,0)</f>
        <v>0</v>
      </c>
      <c r="BJ826" s="18" t="s">
        <v>74</v>
      </c>
      <c r="BK826" s="140">
        <f>ROUND(I826*H826,2)</f>
        <v>0</v>
      </c>
      <c r="BL826" s="18" t="s">
        <v>252</v>
      </c>
      <c r="BM826" s="139" t="s">
        <v>1033</v>
      </c>
    </row>
    <row r="827" spans="2:65" s="1" customFormat="1" ht="11.25">
      <c r="B827" s="33"/>
      <c r="D827" s="141" t="s">
        <v>159</v>
      </c>
      <c r="F827" s="142" t="s">
        <v>1034</v>
      </c>
      <c r="I827" s="143"/>
      <c r="L827" s="33"/>
      <c r="M827" s="144"/>
      <c r="T827" s="54"/>
      <c r="AT827" s="18" t="s">
        <v>159</v>
      </c>
      <c r="AU827" s="18" t="s">
        <v>78</v>
      </c>
    </row>
    <row r="828" spans="2:65" s="13" customFormat="1" ht="11.25">
      <c r="B828" s="152"/>
      <c r="D828" s="146" t="s">
        <v>161</v>
      </c>
      <c r="E828" s="153" t="s">
        <v>19</v>
      </c>
      <c r="F828" s="154" t="s">
        <v>897</v>
      </c>
      <c r="H828" s="155">
        <v>216.56</v>
      </c>
      <c r="I828" s="156"/>
      <c r="L828" s="152"/>
      <c r="M828" s="157"/>
      <c r="T828" s="158"/>
      <c r="AT828" s="153" t="s">
        <v>161</v>
      </c>
      <c r="AU828" s="153" t="s">
        <v>78</v>
      </c>
      <c r="AV828" s="13" t="s">
        <v>78</v>
      </c>
      <c r="AW828" s="13" t="s">
        <v>31</v>
      </c>
      <c r="AX828" s="13" t="s">
        <v>69</v>
      </c>
      <c r="AY828" s="153" t="s">
        <v>151</v>
      </c>
    </row>
    <row r="829" spans="2:65" s="14" customFormat="1" ht="11.25">
      <c r="B829" s="159"/>
      <c r="D829" s="146" t="s">
        <v>161</v>
      </c>
      <c r="E829" s="160" t="s">
        <v>19</v>
      </c>
      <c r="F829" s="161" t="s">
        <v>165</v>
      </c>
      <c r="H829" s="162">
        <v>216.56</v>
      </c>
      <c r="I829" s="163"/>
      <c r="L829" s="159"/>
      <c r="M829" s="164"/>
      <c r="T829" s="165"/>
      <c r="AT829" s="160" t="s">
        <v>161</v>
      </c>
      <c r="AU829" s="160" t="s">
        <v>78</v>
      </c>
      <c r="AV829" s="14" t="s">
        <v>84</v>
      </c>
      <c r="AW829" s="14" t="s">
        <v>31</v>
      </c>
      <c r="AX829" s="14" t="s">
        <v>74</v>
      </c>
      <c r="AY829" s="160" t="s">
        <v>151</v>
      </c>
    </row>
    <row r="830" spans="2:65" s="1" customFormat="1" ht="16.5" customHeight="1">
      <c r="B830" s="33"/>
      <c r="C830" s="166" t="s">
        <v>1035</v>
      </c>
      <c r="D830" s="166" t="s">
        <v>221</v>
      </c>
      <c r="E830" s="167" t="s">
        <v>1036</v>
      </c>
      <c r="F830" s="168" t="s">
        <v>1037</v>
      </c>
      <c r="G830" s="169" t="s">
        <v>156</v>
      </c>
      <c r="H830" s="170">
        <v>238.21600000000001</v>
      </c>
      <c r="I830" s="171"/>
      <c r="J830" s="172">
        <f>ROUND(I830*H830,2)</f>
        <v>0</v>
      </c>
      <c r="K830" s="168" t="s">
        <v>157</v>
      </c>
      <c r="L830" s="173"/>
      <c r="M830" s="174" t="s">
        <v>19</v>
      </c>
      <c r="N830" s="175" t="s">
        <v>40</v>
      </c>
      <c r="P830" s="137">
        <f>O830*H830</f>
        <v>0</v>
      </c>
      <c r="Q830" s="137">
        <v>1.04E-2</v>
      </c>
      <c r="R830" s="137">
        <f>Q830*H830</f>
        <v>2.4774463999999998</v>
      </c>
      <c r="S830" s="137">
        <v>0</v>
      </c>
      <c r="T830" s="138">
        <f>S830*H830</f>
        <v>0</v>
      </c>
      <c r="AR830" s="139" t="s">
        <v>454</v>
      </c>
      <c r="AT830" s="139" t="s">
        <v>221</v>
      </c>
      <c r="AU830" s="139" t="s">
        <v>78</v>
      </c>
      <c r="AY830" s="18" t="s">
        <v>151</v>
      </c>
      <c r="BE830" s="140">
        <f>IF(N830="základní",J830,0)</f>
        <v>0</v>
      </c>
      <c r="BF830" s="140">
        <f>IF(N830="snížená",J830,0)</f>
        <v>0</v>
      </c>
      <c r="BG830" s="140">
        <f>IF(N830="zákl. přenesená",J830,0)</f>
        <v>0</v>
      </c>
      <c r="BH830" s="140">
        <f>IF(N830="sníž. přenesená",J830,0)</f>
        <v>0</v>
      </c>
      <c r="BI830" s="140">
        <f>IF(N830="nulová",J830,0)</f>
        <v>0</v>
      </c>
      <c r="BJ830" s="18" t="s">
        <v>74</v>
      </c>
      <c r="BK830" s="140">
        <f>ROUND(I830*H830,2)</f>
        <v>0</v>
      </c>
      <c r="BL830" s="18" t="s">
        <v>252</v>
      </c>
      <c r="BM830" s="139" t="s">
        <v>1038</v>
      </c>
    </row>
    <row r="831" spans="2:65" s="12" customFormat="1" ht="11.25">
      <c r="B831" s="145"/>
      <c r="D831" s="146" t="s">
        <v>161</v>
      </c>
      <c r="E831" s="147" t="s">
        <v>19</v>
      </c>
      <c r="F831" s="148" t="s">
        <v>1039</v>
      </c>
      <c r="H831" s="147" t="s">
        <v>19</v>
      </c>
      <c r="I831" s="149"/>
      <c r="L831" s="145"/>
      <c r="M831" s="150"/>
      <c r="T831" s="151"/>
      <c r="AT831" s="147" t="s">
        <v>161</v>
      </c>
      <c r="AU831" s="147" t="s">
        <v>78</v>
      </c>
      <c r="AV831" s="12" t="s">
        <v>74</v>
      </c>
      <c r="AW831" s="12" t="s">
        <v>31</v>
      </c>
      <c r="AX831" s="12" t="s">
        <v>69</v>
      </c>
      <c r="AY831" s="147" t="s">
        <v>151</v>
      </c>
    </row>
    <row r="832" spans="2:65" s="13" customFormat="1" ht="11.25">
      <c r="B832" s="152"/>
      <c r="D832" s="146" t="s">
        <v>161</v>
      </c>
      <c r="E832" s="153" t="s">
        <v>19</v>
      </c>
      <c r="F832" s="154" t="s">
        <v>1040</v>
      </c>
      <c r="H832" s="155">
        <v>238.21600000000001</v>
      </c>
      <c r="I832" s="156"/>
      <c r="L832" s="152"/>
      <c r="M832" s="157"/>
      <c r="T832" s="158"/>
      <c r="AT832" s="153" t="s">
        <v>161</v>
      </c>
      <c r="AU832" s="153" t="s">
        <v>78</v>
      </c>
      <c r="AV832" s="13" t="s">
        <v>78</v>
      </c>
      <c r="AW832" s="13" t="s">
        <v>31</v>
      </c>
      <c r="AX832" s="13" t="s">
        <v>74</v>
      </c>
      <c r="AY832" s="153" t="s">
        <v>151</v>
      </c>
    </row>
    <row r="833" spans="2:65" s="1" customFormat="1" ht="21.75" customHeight="1">
      <c r="B833" s="33"/>
      <c r="C833" s="128" t="s">
        <v>1041</v>
      </c>
      <c r="D833" s="128" t="s">
        <v>153</v>
      </c>
      <c r="E833" s="129" t="s">
        <v>1042</v>
      </c>
      <c r="F833" s="130" t="s">
        <v>1043</v>
      </c>
      <c r="G833" s="131" t="s">
        <v>172</v>
      </c>
      <c r="H833" s="132">
        <v>3.8980000000000001</v>
      </c>
      <c r="I833" s="133"/>
      <c r="J833" s="134">
        <f>ROUND(I833*H833,2)</f>
        <v>0</v>
      </c>
      <c r="K833" s="130" t="s">
        <v>157</v>
      </c>
      <c r="L833" s="33"/>
      <c r="M833" s="135" t="s">
        <v>19</v>
      </c>
      <c r="N833" s="136" t="s">
        <v>40</v>
      </c>
      <c r="P833" s="137">
        <f>O833*H833</f>
        <v>0</v>
      </c>
      <c r="Q833" s="137">
        <v>2.3369999999999998E-2</v>
      </c>
      <c r="R833" s="137">
        <f>Q833*H833</f>
        <v>9.1096259999999998E-2</v>
      </c>
      <c r="S833" s="137">
        <v>0</v>
      </c>
      <c r="T833" s="138">
        <f>S833*H833</f>
        <v>0</v>
      </c>
      <c r="AR833" s="139" t="s">
        <v>252</v>
      </c>
      <c r="AT833" s="139" t="s">
        <v>153</v>
      </c>
      <c r="AU833" s="139" t="s">
        <v>78</v>
      </c>
      <c r="AY833" s="18" t="s">
        <v>151</v>
      </c>
      <c r="BE833" s="140">
        <f>IF(N833="základní",J833,0)</f>
        <v>0</v>
      </c>
      <c r="BF833" s="140">
        <f>IF(N833="snížená",J833,0)</f>
        <v>0</v>
      </c>
      <c r="BG833" s="140">
        <f>IF(N833="zákl. přenesená",J833,0)</f>
        <v>0</v>
      </c>
      <c r="BH833" s="140">
        <f>IF(N833="sníž. přenesená",J833,0)</f>
        <v>0</v>
      </c>
      <c r="BI833" s="140">
        <f>IF(N833="nulová",J833,0)</f>
        <v>0</v>
      </c>
      <c r="BJ833" s="18" t="s">
        <v>74</v>
      </c>
      <c r="BK833" s="140">
        <f>ROUND(I833*H833,2)</f>
        <v>0</v>
      </c>
      <c r="BL833" s="18" t="s">
        <v>252</v>
      </c>
      <c r="BM833" s="139" t="s">
        <v>1044</v>
      </c>
    </row>
    <row r="834" spans="2:65" s="1" customFormat="1" ht="11.25">
      <c r="B834" s="33"/>
      <c r="D834" s="141" t="s">
        <v>159</v>
      </c>
      <c r="F834" s="142" t="s">
        <v>1045</v>
      </c>
      <c r="I834" s="143"/>
      <c r="L834" s="33"/>
      <c r="M834" s="144"/>
      <c r="T834" s="54"/>
      <c r="AT834" s="18" t="s">
        <v>159</v>
      </c>
      <c r="AU834" s="18" t="s">
        <v>78</v>
      </c>
    </row>
    <row r="835" spans="2:65" s="13" customFormat="1" ht="11.25">
      <c r="B835" s="152"/>
      <c r="D835" s="146" t="s">
        <v>161</v>
      </c>
      <c r="E835" s="153" t="s">
        <v>19</v>
      </c>
      <c r="F835" s="154" t="s">
        <v>1046</v>
      </c>
      <c r="H835" s="155">
        <v>3.8980000000000001</v>
      </c>
      <c r="I835" s="156"/>
      <c r="L835" s="152"/>
      <c r="M835" s="157"/>
      <c r="T835" s="158"/>
      <c r="AT835" s="153" t="s">
        <v>161</v>
      </c>
      <c r="AU835" s="153" t="s">
        <v>78</v>
      </c>
      <c r="AV835" s="13" t="s">
        <v>78</v>
      </c>
      <c r="AW835" s="13" t="s">
        <v>31</v>
      </c>
      <c r="AX835" s="13" t="s">
        <v>69</v>
      </c>
      <c r="AY835" s="153" t="s">
        <v>151</v>
      </c>
    </row>
    <row r="836" spans="2:65" s="14" customFormat="1" ht="11.25">
      <c r="B836" s="159"/>
      <c r="D836" s="146" t="s">
        <v>161</v>
      </c>
      <c r="E836" s="160" t="s">
        <v>19</v>
      </c>
      <c r="F836" s="161" t="s">
        <v>165</v>
      </c>
      <c r="H836" s="162">
        <v>3.8980000000000001</v>
      </c>
      <c r="I836" s="163"/>
      <c r="L836" s="159"/>
      <c r="M836" s="164"/>
      <c r="T836" s="165"/>
      <c r="AT836" s="160" t="s">
        <v>161</v>
      </c>
      <c r="AU836" s="160" t="s">
        <v>78</v>
      </c>
      <c r="AV836" s="14" t="s">
        <v>84</v>
      </c>
      <c r="AW836" s="14" t="s">
        <v>31</v>
      </c>
      <c r="AX836" s="14" t="s">
        <v>74</v>
      </c>
      <c r="AY836" s="160" t="s">
        <v>151</v>
      </c>
    </row>
    <row r="837" spans="2:65" s="1" customFormat="1" ht="24.2" customHeight="1">
      <c r="B837" s="33"/>
      <c r="C837" s="128" t="s">
        <v>1047</v>
      </c>
      <c r="D837" s="128" t="s">
        <v>153</v>
      </c>
      <c r="E837" s="129" t="s">
        <v>1048</v>
      </c>
      <c r="F837" s="130" t="s">
        <v>1049</v>
      </c>
      <c r="G837" s="131" t="s">
        <v>880</v>
      </c>
      <c r="H837" s="183"/>
      <c r="I837" s="133"/>
      <c r="J837" s="134">
        <f>ROUND(I837*H837,2)</f>
        <v>0</v>
      </c>
      <c r="K837" s="130" t="s">
        <v>157</v>
      </c>
      <c r="L837" s="33"/>
      <c r="M837" s="135" t="s">
        <v>19</v>
      </c>
      <c r="N837" s="136" t="s">
        <v>40</v>
      </c>
      <c r="P837" s="137">
        <f>O837*H837</f>
        <v>0</v>
      </c>
      <c r="Q837" s="137">
        <v>0</v>
      </c>
      <c r="R837" s="137">
        <f>Q837*H837</f>
        <v>0</v>
      </c>
      <c r="S837" s="137">
        <v>0</v>
      </c>
      <c r="T837" s="138">
        <f>S837*H837</f>
        <v>0</v>
      </c>
      <c r="AR837" s="139" t="s">
        <v>252</v>
      </c>
      <c r="AT837" s="139" t="s">
        <v>153</v>
      </c>
      <c r="AU837" s="139" t="s">
        <v>78</v>
      </c>
      <c r="AY837" s="18" t="s">
        <v>151</v>
      </c>
      <c r="BE837" s="140">
        <f>IF(N837="základní",J837,0)</f>
        <v>0</v>
      </c>
      <c r="BF837" s="140">
        <f>IF(N837="snížená",J837,0)</f>
        <v>0</v>
      </c>
      <c r="BG837" s="140">
        <f>IF(N837="zákl. přenesená",J837,0)</f>
        <v>0</v>
      </c>
      <c r="BH837" s="140">
        <f>IF(N837="sníž. přenesená",J837,0)</f>
        <v>0</v>
      </c>
      <c r="BI837" s="140">
        <f>IF(N837="nulová",J837,0)</f>
        <v>0</v>
      </c>
      <c r="BJ837" s="18" t="s">
        <v>74</v>
      </c>
      <c r="BK837" s="140">
        <f>ROUND(I837*H837,2)</f>
        <v>0</v>
      </c>
      <c r="BL837" s="18" t="s">
        <v>252</v>
      </c>
      <c r="BM837" s="139" t="s">
        <v>1050</v>
      </c>
    </row>
    <row r="838" spans="2:65" s="1" customFormat="1" ht="11.25">
      <c r="B838" s="33"/>
      <c r="D838" s="141" t="s">
        <v>159</v>
      </c>
      <c r="F838" s="142" t="s">
        <v>1051</v>
      </c>
      <c r="I838" s="143"/>
      <c r="L838" s="33"/>
      <c r="M838" s="144"/>
      <c r="T838" s="54"/>
      <c r="AT838" s="18" t="s">
        <v>159</v>
      </c>
      <c r="AU838" s="18" t="s">
        <v>78</v>
      </c>
    </row>
    <row r="839" spans="2:65" s="11" customFormat="1" ht="22.9" customHeight="1">
      <c r="B839" s="116"/>
      <c r="D839" s="117" t="s">
        <v>68</v>
      </c>
      <c r="E839" s="126" t="s">
        <v>1052</v>
      </c>
      <c r="F839" s="126" t="s">
        <v>1053</v>
      </c>
      <c r="I839" s="119"/>
      <c r="J839" s="127">
        <f>BK839</f>
        <v>0</v>
      </c>
      <c r="L839" s="116"/>
      <c r="M839" s="121"/>
      <c r="P839" s="122">
        <f>SUM(P840:P898)</f>
        <v>0</v>
      </c>
      <c r="R839" s="122">
        <f>SUM(R840:R898)</f>
        <v>1.8175198099999998</v>
      </c>
      <c r="T839" s="123">
        <f>SUM(T840:T898)</f>
        <v>0</v>
      </c>
      <c r="AR839" s="117" t="s">
        <v>78</v>
      </c>
      <c r="AT839" s="124" t="s">
        <v>68</v>
      </c>
      <c r="AU839" s="124" t="s">
        <v>74</v>
      </c>
      <c r="AY839" s="117" t="s">
        <v>151</v>
      </c>
      <c r="BK839" s="125">
        <f>SUM(BK840:BK898)</f>
        <v>0</v>
      </c>
    </row>
    <row r="840" spans="2:65" s="1" customFormat="1" ht="16.5" customHeight="1">
      <c r="B840" s="33"/>
      <c r="C840" s="128" t="s">
        <v>1054</v>
      </c>
      <c r="D840" s="128" t="s">
        <v>153</v>
      </c>
      <c r="E840" s="129" t="s">
        <v>1055</v>
      </c>
      <c r="F840" s="130" t="s">
        <v>1056</v>
      </c>
      <c r="G840" s="131" t="s">
        <v>1057</v>
      </c>
      <c r="H840" s="132">
        <v>1</v>
      </c>
      <c r="I840" s="133"/>
      <c r="J840" s="134">
        <f>ROUND(I840*H840,2)</f>
        <v>0</v>
      </c>
      <c r="K840" s="130" t="s">
        <v>19</v>
      </c>
      <c r="L840" s="33"/>
      <c r="M840" s="135" t="s">
        <v>19</v>
      </c>
      <c r="N840" s="136" t="s">
        <v>40</v>
      </c>
      <c r="P840" s="137">
        <f>O840*H840</f>
        <v>0</v>
      </c>
      <c r="Q840" s="137">
        <v>0</v>
      </c>
      <c r="R840" s="137">
        <f>Q840*H840</f>
        <v>0</v>
      </c>
      <c r="S840" s="137">
        <v>0</v>
      </c>
      <c r="T840" s="138">
        <f>S840*H840</f>
        <v>0</v>
      </c>
      <c r="AR840" s="139" t="s">
        <v>252</v>
      </c>
      <c r="AT840" s="139" t="s">
        <v>153</v>
      </c>
      <c r="AU840" s="139" t="s">
        <v>78</v>
      </c>
      <c r="AY840" s="18" t="s">
        <v>151</v>
      </c>
      <c r="BE840" s="140">
        <f>IF(N840="základní",J840,0)</f>
        <v>0</v>
      </c>
      <c r="BF840" s="140">
        <f>IF(N840="snížená",J840,0)</f>
        <v>0</v>
      </c>
      <c r="BG840" s="140">
        <f>IF(N840="zákl. přenesená",J840,0)</f>
        <v>0</v>
      </c>
      <c r="BH840" s="140">
        <f>IF(N840="sníž. přenesená",J840,0)</f>
        <v>0</v>
      </c>
      <c r="BI840" s="140">
        <f>IF(N840="nulová",J840,0)</f>
        <v>0</v>
      </c>
      <c r="BJ840" s="18" t="s">
        <v>74</v>
      </c>
      <c r="BK840" s="140">
        <f>ROUND(I840*H840,2)</f>
        <v>0</v>
      </c>
      <c r="BL840" s="18" t="s">
        <v>252</v>
      </c>
      <c r="BM840" s="139" t="s">
        <v>1058</v>
      </c>
    </row>
    <row r="841" spans="2:65" s="1" customFormat="1" ht="21.75" customHeight="1">
      <c r="B841" s="33"/>
      <c r="C841" s="128" t="s">
        <v>1059</v>
      </c>
      <c r="D841" s="128" t="s">
        <v>153</v>
      </c>
      <c r="E841" s="129" t="s">
        <v>1060</v>
      </c>
      <c r="F841" s="130" t="s">
        <v>1061</v>
      </c>
      <c r="G841" s="131" t="s">
        <v>562</v>
      </c>
      <c r="H841" s="132">
        <v>20.873000000000001</v>
      </c>
      <c r="I841" s="133"/>
      <c r="J841" s="134">
        <f>ROUND(I841*H841,2)</f>
        <v>0</v>
      </c>
      <c r="K841" s="130" t="s">
        <v>157</v>
      </c>
      <c r="L841" s="33"/>
      <c r="M841" s="135" t="s">
        <v>19</v>
      </c>
      <c r="N841" s="136" t="s">
        <v>40</v>
      </c>
      <c r="P841" s="137">
        <f>O841*H841</f>
        <v>0</v>
      </c>
      <c r="Q841" s="137">
        <v>1.72E-3</v>
      </c>
      <c r="R841" s="137">
        <f>Q841*H841</f>
        <v>3.5901559999999999E-2</v>
      </c>
      <c r="S841" s="137">
        <v>0</v>
      </c>
      <c r="T841" s="138">
        <f>S841*H841</f>
        <v>0</v>
      </c>
      <c r="AR841" s="139" t="s">
        <v>252</v>
      </c>
      <c r="AT841" s="139" t="s">
        <v>153</v>
      </c>
      <c r="AU841" s="139" t="s">
        <v>78</v>
      </c>
      <c r="AY841" s="18" t="s">
        <v>151</v>
      </c>
      <c r="BE841" s="140">
        <f>IF(N841="základní",J841,0)</f>
        <v>0</v>
      </c>
      <c r="BF841" s="140">
        <f>IF(N841="snížená",J841,0)</f>
        <v>0</v>
      </c>
      <c r="BG841" s="140">
        <f>IF(N841="zákl. přenesená",J841,0)</f>
        <v>0</v>
      </c>
      <c r="BH841" s="140">
        <f>IF(N841="sníž. přenesená",J841,0)</f>
        <v>0</v>
      </c>
      <c r="BI841" s="140">
        <f>IF(N841="nulová",J841,0)</f>
        <v>0</v>
      </c>
      <c r="BJ841" s="18" t="s">
        <v>74</v>
      </c>
      <c r="BK841" s="140">
        <f>ROUND(I841*H841,2)</f>
        <v>0</v>
      </c>
      <c r="BL841" s="18" t="s">
        <v>252</v>
      </c>
      <c r="BM841" s="139" t="s">
        <v>1062</v>
      </c>
    </row>
    <row r="842" spans="2:65" s="1" customFormat="1" ht="11.25">
      <c r="B842" s="33"/>
      <c r="D842" s="141" t="s">
        <v>159</v>
      </c>
      <c r="F842" s="142" t="s">
        <v>1063</v>
      </c>
      <c r="I842" s="143"/>
      <c r="L842" s="33"/>
      <c r="M842" s="144"/>
      <c r="T842" s="54"/>
      <c r="AT842" s="18" t="s">
        <v>159</v>
      </c>
      <c r="AU842" s="18" t="s">
        <v>78</v>
      </c>
    </row>
    <row r="843" spans="2:65" s="12" customFormat="1" ht="11.25">
      <c r="B843" s="145"/>
      <c r="D843" s="146" t="s">
        <v>161</v>
      </c>
      <c r="E843" s="147" t="s">
        <v>19</v>
      </c>
      <c r="F843" s="148" t="s">
        <v>1064</v>
      </c>
      <c r="H843" s="147" t="s">
        <v>19</v>
      </c>
      <c r="I843" s="149"/>
      <c r="L843" s="145"/>
      <c r="M843" s="150"/>
      <c r="T843" s="151"/>
      <c r="AT843" s="147" t="s">
        <v>161</v>
      </c>
      <c r="AU843" s="147" t="s">
        <v>78</v>
      </c>
      <c r="AV843" s="12" t="s">
        <v>74</v>
      </c>
      <c r="AW843" s="12" t="s">
        <v>31</v>
      </c>
      <c r="AX843" s="12" t="s">
        <v>69</v>
      </c>
      <c r="AY843" s="147" t="s">
        <v>151</v>
      </c>
    </row>
    <row r="844" spans="2:65" s="13" customFormat="1" ht="11.25">
      <c r="B844" s="152"/>
      <c r="D844" s="146" t="s">
        <v>161</v>
      </c>
      <c r="E844" s="153" t="s">
        <v>19</v>
      </c>
      <c r="F844" s="154" t="s">
        <v>1065</v>
      </c>
      <c r="H844" s="155">
        <v>20.873000000000001</v>
      </c>
      <c r="I844" s="156"/>
      <c r="L844" s="152"/>
      <c r="M844" s="157"/>
      <c r="T844" s="158"/>
      <c r="AT844" s="153" t="s">
        <v>161</v>
      </c>
      <c r="AU844" s="153" t="s">
        <v>78</v>
      </c>
      <c r="AV844" s="13" t="s">
        <v>78</v>
      </c>
      <c r="AW844" s="13" t="s">
        <v>31</v>
      </c>
      <c r="AX844" s="13" t="s">
        <v>69</v>
      </c>
      <c r="AY844" s="153" t="s">
        <v>151</v>
      </c>
    </row>
    <row r="845" spans="2:65" s="14" customFormat="1" ht="11.25">
      <c r="B845" s="159"/>
      <c r="D845" s="146" t="s">
        <v>161</v>
      </c>
      <c r="E845" s="160" t="s">
        <v>19</v>
      </c>
      <c r="F845" s="161" t="s">
        <v>165</v>
      </c>
      <c r="H845" s="162">
        <v>20.873000000000001</v>
      </c>
      <c r="I845" s="163"/>
      <c r="L845" s="159"/>
      <c r="M845" s="164"/>
      <c r="T845" s="165"/>
      <c r="AT845" s="160" t="s">
        <v>161</v>
      </c>
      <c r="AU845" s="160" t="s">
        <v>78</v>
      </c>
      <c r="AV845" s="14" t="s">
        <v>84</v>
      </c>
      <c r="AW845" s="14" t="s">
        <v>31</v>
      </c>
      <c r="AX845" s="14" t="s">
        <v>74</v>
      </c>
      <c r="AY845" s="160" t="s">
        <v>151</v>
      </c>
    </row>
    <row r="846" spans="2:65" s="1" customFormat="1" ht="16.5" customHeight="1">
      <c r="B846" s="33"/>
      <c r="C846" s="128" t="s">
        <v>1066</v>
      </c>
      <c r="D846" s="128" t="s">
        <v>153</v>
      </c>
      <c r="E846" s="129" t="s">
        <v>1067</v>
      </c>
      <c r="F846" s="130" t="s">
        <v>1068</v>
      </c>
      <c r="G846" s="131" t="s">
        <v>562</v>
      </c>
      <c r="H846" s="132">
        <v>69.712999999999994</v>
      </c>
      <c r="I846" s="133"/>
      <c r="J846" s="134">
        <f>ROUND(I846*H846,2)</f>
        <v>0</v>
      </c>
      <c r="K846" s="130" t="s">
        <v>157</v>
      </c>
      <c r="L846" s="33"/>
      <c r="M846" s="135" t="s">
        <v>19</v>
      </c>
      <c r="N846" s="136" t="s">
        <v>40</v>
      </c>
      <c r="P846" s="137">
        <f>O846*H846</f>
        <v>0</v>
      </c>
      <c r="Q846" s="137">
        <v>0</v>
      </c>
      <c r="R846" s="137">
        <f>Q846*H846</f>
        <v>0</v>
      </c>
      <c r="S846" s="137">
        <v>0</v>
      </c>
      <c r="T846" s="138">
        <f>S846*H846</f>
        <v>0</v>
      </c>
      <c r="AR846" s="139" t="s">
        <v>252</v>
      </c>
      <c r="AT846" s="139" t="s">
        <v>153</v>
      </c>
      <c r="AU846" s="139" t="s">
        <v>78</v>
      </c>
      <c r="AY846" s="18" t="s">
        <v>151</v>
      </c>
      <c r="BE846" s="140">
        <f>IF(N846="základní",J846,0)</f>
        <v>0</v>
      </c>
      <c r="BF846" s="140">
        <f>IF(N846="snížená",J846,0)</f>
        <v>0</v>
      </c>
      <c r="BG846" s="140">
        <f>IF(N846="zákl. přenesená",J846,0)</f>
        <v>0</v>
      </c>
      <c r="BH846" s="140">
        <f>IF(N846="sníž. přenesená",J846,0)</f>
        <v>0</v>
      </c>
      <c r="BI846" s="140">
        <f>IF(N846="nulová",J846,0)</f>
        <v>0</v>
      </c>
      <c r="BJ846" s="18" t="s">
        <v>74</v>
      </c>
      <c r="BK846" s="140">
        <f>ROUND(I846*H846,2)</f>
        <v>0</v>
      </c>
      <c r="BL846" s="18" t="s">
        <v>252</v>
      </c>
      <c r="BM846" s="139" t="s">
        <v>1069</v>
      </c>
    </row>
    <row r="847" spans="2:65" s="1" customFormat="1" ht="11.25">
      <c r="B847" s="33"/>
      <c r="D847" s="141" t="s">
        <v>159</v>
      </c>
      <c r="F847" s="142" t="s">
        <v>1070</v>
      </c>
      <c r="I847" s="143"/>
      <c r="L847" s="33"/>
      <c r="M847" s="144"/>
      <c r="T847" s="54"/>
      <c r="AT847" s="18" t="s">
        <v>159</v>
      </c>
      <c r="AU847" s="18" t="s">
        <v>78</v>
      </c>
    </row>
    <row r="848" spans="2:65" s="13" customFormat="1" ht="11.25">
      <c r="B848" s="152"/>
      <c r="D848" s="146" t="s">
        <v>161</v>
      </c>
      <c r="E848" s="153" t="s">
        <v>19</v>
      </c>
      <c r="F848" s="154" t="s">
        <v>1071</v>
      </c>
      <c r="H848" s="155">
        <v>69.712999999999994</v>
      </c>
      <c r="I848" s="156"/>
      <c r="L848" s="152"/>
      <c r="M848" s="157"/>
      <c r="T848" s="158"/>
      <c r="AT848" s="153" t="s">
        <v>161</v>
      </c>
      <c r="AU848" s="153" t="s">
        <v>78</v>
      </c>
      <c r="AV848" s="13" t="s">
        <v>78</v>
      </c>
      <c r="AW848" s="13" t="s">
        <v>31</v>
      </c>
      <c r="AX848" s="13" t="s">
        <v>69</v>
      </c>
      <c r="AY848" s="153" t="s">
        <v>151</v>
      </c>
    </row>
    <row r="849" spans="2:65" s="14" customFormat="1" ht="11.25">
      <c r="B849" s="159"/>
      <c r="D849" s="146" t="s">
        <v>161</v>
      </c>
      <c r="E849" s="160" t="s">
        <v>19</v>
      </c>
      <c r="F849" s="161" t="s">
        <v>165</v>
      </c>
      <c r="H849" s="162">
        <v>69.712999999999994</v>
      </c>
      <c r="I849" s="163"/>
      <c r="L849" s="159"/>
      <c r="M849" s="164"/>
      <c r="T849" s="165"/>
      <c r="AT849" s="160" t="s">
        <v>161</v>
      </c>
      <c r="AU849" s="160" t="s">
        <v>78</v>
      </c>
      <c r="AV849" s="14" t="s">
        <v>84</v>
      </c>
      <c r="AW849" s="14" t="s">
        <v>31</v>
      </c>
      <c r="AX849" s="14" t="s">
        <v>74</v>
      </c>
      <c r="AY849" s="160" t="s">
        <v>151</v>
      </c>
    </row>
    <row r="850" spans="2:65" s="1" customFormat="1" ht="16.5" customHeight="1">
      <c r="B850" s="33"/>
      <c r="C850" s="166" t="s">
        <v>1072</v>
      </c>
      <c r="D850" s="166" t="s">
        <v>221</v>
      </c>
      <c r="E850" s="167" t="s">
        <v>1073</v>
      </c>
      <c r="F850" s="168" t="s">
        <v>1074</v>
      </c>
      <c r="G850" s="169" t="s">
        <v>615</v>
      </c>
      <c r="H850" s="170">
        <v>48</v>
      </c>
      <c r="I850" s="171"/>
      <c r="J850" s="172">
        <f>ROUND(I850*H850,2)</f>
        <v>0</v>
      </c>
      <c r="K850" s="168" t="s">
        <v>19</v>
      </c>
      <c r="L850" s="173"/>
      <c r="M850" s="174" t="s">
        <v>19</v>
      </c>
      <c r="N850" s="175" t="s">
        <v>40</v>
      </c>
      <c r="P850" s="137">
        <f>O850*H850</f>
        <v>0</v>
      </c>
      <c r="Q850" s="137">
        <v>2.0000000000000001E-4</v>
      </c>
      <c r="R850" s="137">
        <f>Q850*H850</f>
        <v>9.6000000000000009E-3</v>
      </c>
      <c r="S850" s="137">
        <v>0</v>
      </c>
      <c r="T850" s="138">
        <f>S850*H850</f>
        <v>0</v>
      </c>
      <c r="AR850" s="139" t="s">
        <v>454</v>
      </c>
      <c r="AT850" s="139" t="s">
        <v>221</v>
      </c>
      <c r="AU850" s="139" t="s">
        <v>78</v>
      </c>
      <c r="AY850" s="18" t="s">
        <v>151</v>
      </c>
      <c r="BE850" s="140">
        <f>IF(N850="základní",J850,0)</f>
        <v>0</v>
      </c>
      <c r="BF850" s="140">
        <f>IF(N850="snížená",J850,0)</f>
        <v>0</v>
      </c>
      <c r="BG850" s="140">
        <f>IF(N850="zákl. přenesená",J850,0)</f>
        <v>0</v>
      </c>
      <c r="BH850" s="140">
        <f>IF(N850="sníž. přenesená",J850,0)</f>
        <v>0</v>
      </c>
      <c r="BI850" s="140">
        <f>IF(N850="nulová",J850,0)</f>
        <v>0</v>
      </c>
      <c r="BJ850" s="18" t="s">
        <v>74</v>
      </c>
      <c r="BK850" s="140">
        <f>ROUND(I850*H850,2)</f>
        <v>0</v>
      </c>
      <c r="BL850" s="18" t="s">
        <v>252</v>
      </c>
      <c r="BM850" s="139" t="s">
        <v>1075</v>
      </c>
    </row>
    <row r="851" spans="2:65" s="12" customFormat="1" ht="11.25">
      <c r="B851" s="145"/>
      <c r="D851" s="146" t="s">
        <v>161</v>
      </c>
      <c r="E851" s="147" t="s">
        <v>19</v>
      </c>
      <c r="F851" s="148" t="s">
        <v>1076</v>
      </c>
      <c r="H851" s="147" t="s">
        <v>19</v>
      </c>
      <c r="I851" s="149"/>
      <c r="L851" s="145"/>
      <c r="M851" s="150"/>
      <c r="T851" s="151"/>
      <c r="AT851" s="147" t="s">
        <v>161</v>
      </c>
      <c r="AU851" s="147" t="s">
        <v>78</v>
      </c>
      <c r="AV851" s="12" t="s">
        <v>74</v>
      </c>
      <c r="AW851" s="12" t="s">
        <v>31</v>
      </c>
      <c r="AX851" s="12" t="s">
        <v>69</v>
      </c>
      <c r="AY851" s="147" t="s">
        <v>151</v>
      </c>
    </row>
    <row r="852" spans="2:65" s="13" customFormat="1" ht="11.25">
      <c r="B852" s="152"/>
      <c r="D852" s="146" t="s">
        <v>161</v>
      </c>
      <c r="E852" s="153" t="s">
        <v>19</v>
      </c>
      <c r="F852" s="154" t="s">
        <v>1077</v>
      </c>
      <c r="H852" s="155">
        <v>24</v>
      </c>
      <c r="I852" s="156"/>
      <c r="L852" s="152"/>
      <c r="M852" s="157"/>
      <c r="T852" s="158"/>
      <c r="AT852" s="153" t="s">
        <v>161</v>
      </c>
      <c r="AU852" s="153" t="s">
        <v>78</v>
      </c>
      <c r="AV852" s="13" t="s">
        <v>78</v>
      </c>
      <c r="AW852" s="13" t="s">
        <v>31</v>
      </c>
      <c r="AX852" s="13" t="s">
        <v>69</v>
      </c>
      <c r="AY852" s="153" t="s">
        <v>151</v>
      </c>
    </row>
    <row r="853" spans="2:65" s="14" customFormat="1" ht="11.25">
      <c r="B853" s="159"/>
      <c r="D853" s="146" t="s">
        <v>161</v>
      </c>
      <c r="E853" s="160" t="s">
        <v>19</v>
      </c>
      <c r="F853" s="161" t="s">
        <v>165</v>
      </c>
      <c r="H853" s="162">
        <v>24</v>
      </c>
      <c r="I853" s="163"/>
      <c r="L853" s="159"/>
      <c r="M853" s="164"/>
      <c r="T853" s="165"/>
      <c r="AT853" s="160" t="s">
        <v>161</v>
      </c>
      <c r="AU853" s="160" t="s">
        <v>78</v>
      </c>
      <c r="AV853" s="14" t="s">
        <v>84</v>
      </c>
      <c r="AW853" s="14" t="s">
        <v>31</v>
      </c>
      <c r="AX853" s="14" t="s">
        <v>74</v>
      </c>
      <c r="AY853" s="160" t="s">
        <v>151</v>
      </c>
    </row>
    <row r="854" spans="2:65" s="13" customFormat="1" ht="11.25">
      <c r="B854" s="152"/>
      <c r="D854" s="146" t="s">
        <v>161</v>
      </c>
      <c r="F854" s="154" t="s">
        <v>1078</v>
      </c>
      <c r="H854" s="155">
        <v>48</v>
      </c>
      <c r="I854" s="156"/>
      <c r="L854" s="152"/>
      <c r="M854" s="157"/>
      <c r="T854" s="158"/>
      <c r="AT854" s="153" t="s">
        <v>161</v>
      </c>
      <c r="AU854" s="153" t="s">
        <v>78</v>
      </c>
      <c r="AV854" s="13" t="s">
        <v>78</v>
      </c>
      <c r="AW854" s="13" t="s">
        <v>4</v>
      </c>
      <c r="AX854" s="13" t="s">
        <v>74</v>
      </c>
      <c r="AY854" s="153" t="s">
        <v>151</v>
      </c>
    </row>
    <row r="855" spans="2:65" s="1" customFormat="1" ht="16.5" customHeight="1">
      <c r="B855" s="33"/>
      <c r="C855" s="128" t="s">
        <v>1079</v>
      </c>
      <c r="D855" s="128" t="s">
        <v>153</v>
      </c>
      <c r="E855" s="129" t="s">
        <v>1080</v>
      </c>
      <c r="F855" s="130" t="s">
        <v>1081</v>
      </c>
      <c r="G855" s="131" t="s">
        <v>562</v>
      </c>
      <c r="H855" s="132">
        <v>30</v>
      </c>
      <c r="I855" s="133"/>
      <c r="J855" s="134">
        <f>ROUND(I855*H855,2)</f>
        <v>0</v>
      </c>
      <c r="K855" s="130" t="s">
        <v>157</v>
      </c>
      <c r="L855" s="33"/>
      <c r="M855" s="135" t="s">
        <v>19</v>
      </c>
      <c r="N855" s="136" t="s">
        <v>40</v>
      </c>
      <c r="P855" s="137">
        <f>O855*H855</f>
        <v>0</v>
      </c>
      <c r="Q855" s="137">
        <v>5.8100000000000001E-3</v>
      </c>
      <c r="R855" s="137">
        <f>Q855*H855</f>
        <v>0.17430000000000001</v>
      </c>
      <c r="S855" s="137">
        <v>0</v>
      </c>
      <c r="T855" s="138">
        <f>S855*H855</f>
        <v>0</v>
      </c>
      <c r="AR855" s="139" t="s">
        <v>252</v>
      </c>
      <c r="AT855" s="139" t="s">
        <v>153</v>
      </c>
      <c r="AU855" s="139" t="s">
        <v>78</v>
      </c>
      <c r="AY855" s="18" t="s">
        <v>151</v>
      </c>
      <c r="BE855" s="140">
        <f>IF(N855="základní",J855,0)</f>
        <v>0</v>
      </c>
      <c r="BF855" s="140">
        <f>IF(N855="snížená",J855,0)</f>
        <v>0</v>
      </c>
      <c r="BG855" s="140">
        <f>IF(N855="zákl. přenesená",J855,0)</f>
        <v>0</v>
      </c>
      <c r="BH855" s="140">
        <f>IF(N855="sníž. přenesená",J855,0)</f>
        <v>0</v>
      </c>
      <c r="BI855" s="140">
        <f>IF(N855="nulová",J855,0)</f>
        <v>0</v>
      </c>
      <c r="BJ855" s="18" t="s">
        <v>74</v>
      </c>
      <c r="BK855" s="140">
        <f>ROUND(I855*H855,2)</f>
        <v>0</v>
      </c>
      <c r="BL855" s="18" t="s">
        <v>252</v>
      </c>
      <c r="BM855" s="139" t="s">
        <v>1082</v>
      </c>
    </row>
    <row r="856" spans="2:65" s="1" customFormat="1" ht="11.25">
      <c r="B856" s="33"/>
      <c r="D856" s="141" t="s">
        <v>159</v>
      </c>
      <c r="F856" s="142" t="s">
        <v>1083</v>
      </c>
      <c r="I856" s="143"/>
      <c r="L856" s="33"/>
      <c r="M856" s="144"/>
      <c r="T856" s="54"/>
      <c r="AT856" s="18" t="s">
        <v>159</v>
      </c>
      <c r="AU856" s="18" t="s">
        <v>78</v>
      </c>
    </row>
    <row r="857" spans="2:65" s="12" customFormat="1" ht="11.25">
      <c r="B857" s="145"/>
      <c r="D857" s="146" t="s">
        <v>161</v>
      </c>
      <c r="E857" s="147" t="s">
        <v>19</v>
      </c>
      <c r="F857" s="148" t="s">
        <v>1084</v>
      </c>
      <c r="H857" s="147" t="s">
        <v>19</v>
      </c>
      <c r="I857" s="149"/>
      <c r="L857" s="145"/>
      <c r="M857" s="150"/>
      <c r="T857" s="151"/>
      <c r="AT857" s="147" t="s">
        <v>161</v>
      </c>
      <c r="AU857" s="147" t="s">
        <v>78</v>
      </c>
      <c r="AV857" s="12" t="s">
        <v>74</v>
      </c>
      <c r="AW857" s="12" t="s">
        <v>31</v>
      </c>
      <c r="AX857" s="12" t="s">
        <v>69</v>
      </c>
      <c r="AY857" s="147" t="s">
        <v>151</v>
      </c>
    </row>
    <row r="858" spans="2:65" s="13" customFormat="1" ht="11.25">
      <c r="B858" s="152"/>
      <c r="D858" s="146" t="s">
        <v>161</v>
      </c>
      <c r="E858" s="153" t="s">
        <v>19</v>
      </c>
      <c r="F858" s="154" t="s">
        <v>1085</v>
      </c>
      <c r="H858" s="155">
        <v>30</v>
      </c>
      <c r="I858" s="156"/>
      <c r="L858" s="152"/>
      <c r="M858" s="157"/>
      <c r="T858" s="158"/>
      <c r="AT858" s="153" t="s">
        <v>161</v>
      </c>
      <c r="AU858" s="153" t="s">
        <v>78</v>
      </c>
      <c r="AV858" s="13" t="s">
        <v>78</v>
      </c>
      <c r="AW858" s="13" t="s">
        <v>31</v>
      </c>
      <c r="AX858" s="13" t="s">
        <v>69</v>
      </c>
      <c r="AY858" s="153" t="s">
        <v>151</v>
      </c>
    </row>
    <row r="859" spans="2:65" s="14" customFormat="1" ht="11.25">
      <c r="B859" s="159"/>
      <c r="D859" s="146" t="s">
        <v>161</v>
      </c>
      <c r="E859" s="160" t="s">
        <v>19</v>
      </c>
      <c r="F859" s="161" t="s">
        <v>165</v>
      </c>
      <c r="H859" s="162">
        <v>30</v>
      </c>
      <c r="I859" s="163"/>
      <c r="L859" s="159"/>
      <c r="M859" s="164"/>
      <c r="T859" s="165"/>
      <c r="AT859" s="160" t="s">
        <v>161</v>
      </c>
      <c r="AU859" s="160" t="s">
        <v>78</v>
      </c>
      <c r="AV859" s="14" t="s">
        <v>84</v>
      </c>
      <c r="AW859" s="14" t="s">
        <v>31</v>
      </c>
      <c r="AX859" s="14" t="s">
        <v>74</v>
      </c>
      <c r="AY859" s="160" t="s">
        <v>151</v>
      </c>
    </row>
    <row r="860" spans="2:65" s="1" customFormat="1" ht="21.75" customHeight="1">
      <c r="B860" s="33"/>
      <c r="C860" s="128" t="s">
        <v>1086</v>
      </c>
      <c r="D860" s="128" t="s">
        <v>153</v>
      </c>
      <c r="E860" s="129" t="s">
        <v>1087</v>
      </c>
      <c r="F860" s="130" t="s">
        <v>1088</v>
      </c>
      <c r="G860" s="131" t="s">
        <v>562</v>
      </c>
      <c r="H860" s="132">
        <v>56.347999999999999</v>
      </c>
      <c r="I860" s="133"/>
      <c r="J860" s="134">
        <f>ROUND(I860*H860,2)</f>
        <v>0</v>
      </c>
      <c r="K860" s="130" t="s">
        <v>157</v>
      </c>
      <c r="L860" s="33"/>
      <c r="M860" s="135" t="s">
        <v>19</v>
      </c>
      <c r="N860" s="136" t="s">
        <v>40</v>
      </c>
      <c r="P860" s="137">
        <f>O860*H860</f>
        <v>0</v>
      </c>
      <c r="Q860" s="137">
        <v>3.47E-3</v>
      </c>
      <c r="R860" s="137">
        <f>Q860*H860</f>
        <v>0.19552755999999999</v>
      </c>
      <c r="S860" s="137">
        <v>0</v>
      </c>
      <c r="T860" s="138">
        <f>S860*H860</f>
        <v>0</v>
      </c>
      <c r="AR860" s="139" t="s">
        <v>252</v>
      </c>
      <c r="AT860" s="139" t="s">
        <v>153</v>
      </c>
      <c r="AU860" s="139" t="s">
        <v>78</v>
      </c>
      <c r="AY860" s="18" t="s">
        <v>151</v>
      </c>
      <c r="BE860" s="140">
        <f>IF(N860="základní",J860,0)</f>
        <v>0</v>
      </c>
      <c r="BF860" s="140">
        <f>IF(N860="snížená",J860,0)</f>
        <v>0</v>
      </c>
      <c r="BG860" s="140">
        <f>IF(N860="zákl. přenesená",J860,0)</f>
        <v>0</v>
      </c>
      <c r="BH860" s="140">
        <f>IF(N860="sníž. přenesená",J860,0)</f>
        <v>0</v>
      </c>
      <c r="BI860" s="140">
        <f>IF(N860="nulová",J860,0)</f>
        <v>0</v>
      </c>
      <c r="BJ860" s="18" t="s">
        <v>74</v>
      </c>
      <c r="BK860" s="140">
        <f>ROUND(I860*H860,2)</f>
        <v>0</v>
      </c>
      <c r="BL860" s="18" t="s">
        <v>252</v>
      </c>
      <c r="BM860" s="139" t="s">
        <v>1089</v>
      </c>
    </row>
    <row r="861" spans="2:65" s="1" customFormat="1" ht="11.25">
      <c r="B861" s="33"/>
      <c r="D861" s="141" t="s">
        <v>159</v>
      </c>
      <c r="F861" s="142" t="s">
        <v>1090</v>
      </c>
      <c r="I861" s="143"/>
      <c r="L861" s="33"/>
      <c r="M861" s="144"/>
      <c r="T861" s="54"/>
      <c r="AT861" s="18" t="s">
        <v>159</v>
      </c>
      <c r="AU861" s="18" t="s">
        <v>78</v>
      </c>
    </row>
    <row r="862" spans="2:65" s="13" customFormat="1" ht="11.25">
      <c r="B862" s="152"/>
      <c r="D862" s="146" t="s">
        <v>161</v>
      </c>
      <c r="E862" s="153" t="s">
        <v>19</v>
      </c>
      <c r="F862" s="154" t="s">
        <v>1091</v>
      </c>
      <c r="H862" s="155">
        <v>56.347999999999999</v>
      </c>
      <c r="I862" s="156"/>
      <c r="L862" s="152"/>
      <c r="M862" s="157"/>
      <c r="T862" s="158"/>
      <c r="AT862" s="153" t="s">
        <v>161</v>
      </c>
      <c r="AU862" s="153" t="s">
        <v>78</v>
      </c>
      <c r="AV862" s="13" t="s">
        <v>78</v>
      </c>
      <c r="AW862" s="13" t="s">
        <v>31</v>
      </c>
      <c r="AX862" s="13" t="s">
        <v>69</v>
      </c>
      <c r="AY862" s="153" t="s">
        <v>151</v>
      </c>
    </row>
    <row r="863" spans="2:65" s="14" customFormat="1" ht="11.25">
      <c r="B863" s="159"/>
      <c r="D863" s="146" t="s">
        <v>161</v>
      </c>
      <c r="E863" s="160" t="s">
        <v>19</v>
      </c>
      <c r="F863" s="161" t="s">
        <v>165</v>
      </c>
      <c r="H863" s="162">
        <v>56.347999999999999</v>
      </c>
      <c r="I863" s="163"/>
      <c r="L863" s="159"/>
      <c r="M863" s="164"/>
      <c r="T863" s="165"/>
      <c r="AT863" s="160" t="s">
        <v>161</v>
      </c>
      <c r="AU863" s="160" t="s">
        <v>78</v>
      </c>
      <c r="AV863" s="14" t="s">
        <v>84</v>
      </c>
      <c r="AW863" s="14" t="s">
        <v>31</v>
      </c>
      <c r="AX863" s="14" t="s">
        <v>74</v>
      </c>
      <c r="AY863" s="160" t="s">
        <v>151</v>
      </c>
    </row>
    <row r="864" spans="2:65" s="1" customFormat="1" ht="24.2" customHeight="1">
      <c r="B864" s="33"/>
      <c r="C864" s="128" t="s">
        <v>1092</v>
      </c>
      <c r="D864" s="128" t="s">
        <v>153</v>
      </c>
      <c r="E864" s="129" t="s">
        <v>1093</v>
      </c>
      <c r="F864" s="130" t="s">
        <v>1094</v>
      </c>
      <c r="G864" s="131" t="s">
        <v>562</v>
      </c>
      <c r="H864" s="132">
        <v>76.843000000000004</v>
      </c>
      <c r="I864" s="133"/>
      <c r="J864" s="134">
        <f>ROUND(I864*H864,2)</f>
        <v>0</v>
      </c>
      <c r="K864" s="130" t="s">
        <v>157</v>
      </c>
      <c r="L864" s="33"/>
      <c r="M864" s="135" t="s">
        <v>19</v>
      </c>
      <c r="N864" s="136" t="s">
        <v>40</v>
      </c>
      <c r="P864" s="137">
        <f>O864*H864</f>
        <v>0</v>
      </c>
      <c r="Q864" s="137">
        <v>2.2799999999999999E-3</v>
      </c>
      <c r="R864" s="137">
        <f>Q864*H864</f>
        <v>0.17520204</v>
      </c>
      <c r="S864" s="137">
        <v>0</v>
      </c>
      <c r="T864" s="138">
        <f>S864*H864</f>
        <v>0</v>
      </c>
      <c r="AR864" s="139" t="s">
        <v>252</v>
      </c>
      <c r="AT864" s="139" t="s">
        <v>153</v>
      </c>
      <c r="AU864" s="139" t="s">
        <v>78</v>
      </c>
      <c r="AY864" s="18" t="s">
        <v>151</v>
      </c>
      <c r="BE864" s="140">
        <f>IF(N864="základní",J864,0)</f>
        <v>0</v>
      </c>
      <c r="BF864" s="140">
        <f>IF(N864="snížená",J864,0)</f>
        <v>0</v>
      </c>
      <c r="BG864" s="140">
        <f>IF(N864="zákl. přenesená",J864,0)</f>
        <v>0</v>
      </c>
      <c r="BH864" s="140">
        <f>IF(N864="sníž. přenesená",J864,0)</f>
        <v>0</v>
      </c>
      <c r="BI864" s="140">
        <f>IF(N864="nulová",J864,0)</f>
        <v>0</v>
      </c>
      <c r="BJ864" s="18" t="s">
        <v>74</v>
      </c>
      <c r="BK864" s="140">
        <f>ROUND(I864*H864,2)</f>
        <v>0</v>
      </c>
      <c r="BL864" s="18" t="s">
        <v>252</v>
      </c>
      <c r="BM864" s="139" t="s">
        <v>1095</v>
      </c>
    </row>
    <row r="865" spans="2:65" s="1" customFormat="1" ht="11.25">
      <c r="B865" s="33"/>
      <c r="D865" s="141" t="s">
        <v>159</v>
      </c>
      <c r="F865" s="142" t="s">
        <v>1096</v>
      </c>
      <c r="I865" s="143"/>
      <c r="L865" s="33"/>
      <c r="M865" s="144"/>
      <c r="T865" s="54"/>
      <c r="AT865" s="18" t="s">
        <v>159</v>
      </c>
      <c r="AU865" s="18" t="s">
        <v>78</v>
      </c>
    </row>
    <row r="866" spans="2:65" s="13" customFormat="1" ht="11.25">
      <c r="B866" s="152"/>
      <c r="D866" s="146" t="s">
        <v>161</v>
      </c>
      <c r="E866" s="153" t="s">
        <v>19</v>
      </c>
      <c r="F866" s="154" t="s">
        <v>1097</v>
      </c>
      <c r="H866" s="155">
        <v>76.843000000000004</v>
      </c>
      <c r="I866" s="156"/>
      <c r="L866" s="152"/>
      <c r="M866" s="157"/>
      <c r="T866" s="158"/>
      <c r="AT866" s="153" t="s">
        <v>161</v>
      </c>
      <c r="AU866" s="153" t="s">
        <v>78</v>
      </c>
      <c r="AV866" s="13" t="s">
        <v>78</v>
      </c>
      <c r="AW866" s="13" t="s">
        <v>31</v>
      </c>
      <c r="AX866" s="13" t="s">
        <v>69</v>
      </c>
      <c r="AY866" s="153" t="s">
        <v>151</v>
      </c>
    </row>
    <row r="867" spans="2:65" s="14" customFormat="1" ht="11.25">
      <c r="B867" s="159"/>
      <c r="D867" s="146" t="s">
        <v>161</v>
      </c>
      <c r="E867" s="160" t="s">
        <v>19</v>
      </c>
      <c r="F867" s="161" t="s">
        <v>165</v>
      </c>
      <c r="H867" s="162">
        <v>76.843000000000004</v>
      </c>
      <c r="I867" s="163"/>
      <c r="L867" s="159"/>
      <c r="M867" s="164"/>
      <c r="T867" s="165"/>
      <c r="AT867" s="160" t="s">
        <v>161</v>
      </c>
      <c r="AU867" s="160" t="s">
        <v>78</v>
      </c>
      <c r="AV867" s="14" t="s">
        <v>84</v>
      </c>
      <c r="AW867" s="14" t="s">
        <v>31</v>
      </c>
      <c r="AX867" s="14" t="s">
        <v>74</v>
      </c>
      <c r="AY867" s="160" t="s">
        <v>151</v>
      </c>
    </row>
    <row r="868" spans="2:65" s="1" customFormat="1" ht="16.5" customHeight="1">
      <c r="B868" s="33"/>
      <c r="C868" s="128" t="s">
        <v>1098</v>
      </c>
      <c r="D868" s="128" t="s">
        <v>153</v>
      </c>
      <c r="E868" s="129" t="s">
        <v>1099</v>
      </c>
      <c r="F868" s="130" t="s">
        <v>1100</v>
      </c>
      <c r="G868" s="131" t="s">
        <v>562</v>
      </c>
      <c r="H868" s="132">
        <v>113.066</v>
      </c>
      <c r="I868" s="133"/>
      <c r="J868" s="134">
        <f>ROUND(I868*H868,2)</f>
        <v>0</v>
      </c>
      <c r="K868" s="130" t="s">
        <v>157</v>
      </c>
      <c r="L868" s="33"/>
      <c r="M868" s="135" t="s">
        <v>19</v>
      </c>
      <c r="N868" s="136" t="s">
        <v>40</v>
      </c>
      <c r="P868" s="137">
        <f>O868*H868</f>
        <v>0</v>
      </c>
      <c r="Q868" s="137">
        <v>5.64E-3</v>
      </c>
      <c r="R868" s="137">
        <f>Q868*H868</f>
        <v>0.63769224000000002</v>
      </c>
      <c r="S868" s="137">
        <v>0</v>
      </c>
      <c r="T868" s="138">
        <f>S868*H868</f>
        <v>0</v>
      </c>
      <c r="AR868" s="139" t="s">
        <v>252</v>
      </c>
      <c r="AT868" s="139" t="s">
        <v>153</v>
      </c>
      <c r="AU868" s="139" t="s">
        <v>78</v>
      </c>
      <c r="AY868" s="18" t="s">
        <v>151</v>
      </c>
      <c r="BE868" s="140">
        <f>IF(N868="základní",J868,0)</f>
        <v>0</v>
      </c>
      <c r="BF868" s="140">
        <f>IF(N868="snížená",J868,0)</f>
        <v>0</v>
      </c>
      <c r="BG868" s="140">
        <f>IF(N868="zákl. přenesená",J868,0)</f>
        <v>0</v>
      </c>
      <c r="BH868" s="140">
        <f>IF(N868="sníž. přenesená",J868,0)</f>
        <v>0</v>
      </c>
      <c r="BI868" s="140">
        <f>IF(N868="nulová",J868,0)</f>
        <v>0</v>
      </c>
      <c r="BJ868" s="18" t="s">
        <v>74</v>
      </c>
      <c r="BK868" s="140">
        <f>ROUND(I868*H868,2)</f>
        <v>0</v>
      </c>
      <c r="BL868" s="18" t="s">
        <v>252</v>
      </c>
      <c r="BM868" s="139" t="s">
        <v>1101</v>
      </c>
    </row>
    <row r="869" spans="2:65" s="1" customFormat="1" ht="11.25">
      <c r="B869" s="33"/>
      <c r="D869" s="141" t="s">
        <v>159</v>
      </c>
      <c r="F869" s="142" t="s">
        <v>1102</v>
      </c>
      <c r="I869" s="143"/>
      <c r="L869" s="33"/>
      <c r="M869" s="144"/>
      <c r="T869" s="54"/>
      <c r="AT869" s="18" t="s">
        <v>159</v>
      </c>
      <c r="AU869" s="18" t="s">
        <v>78</v>
      </c>
    </row>
    <row r="870" spans="2:65" s="12" customFormat="1" ht="11.25">
      <c r="B870" s="145"/>
      <c r="D870" s="146" t="s">
        <v>161</v>
      </c>
      <c r="E870" s="147" t="s">
        <v>19</v>
      </c>
      <c r="F870" s="148" t="s">
        <v>1103</v>
      </c>
      <c r="H870" s="147" t="s">
        <v>19</v>
      </c>
      <c r="I870" s="149"/>
      <c r="L870" s="145"/>
      <c r="M870" s="150"/>
      <c r="T870" s="151"/>
      <c r="AT870" s="147" t="s">
        <v>161</v>
      </c>
      <c r="AU870" s="147" t="s">
        <v>78</v>
      </c>
      <c r="AV870" s="12" t="s">
        <v>74</v>
      </c>
      <c r="AW870" s="12" t="s">
        <v>31</v>
      </c>
      <c r="AX870" s="12" t="s">
        <v>69</v>
      </c>
      <c r="AY870" s="147" t="s">
        <v>151</v>
      </c>
    </row>
    <row r="871" spans="2:65" s="13" customFormat="1" ht="11.25">
      <c r="B871" s="152"/>
      <c r="D871" s="146" t="s">
        <v>161</v>
      </c>
      <c r="E871" s="153" t="s">
        <v>19</v>
      </c>
      <c r="F871" s="154" t="s">
        <v>1104</v>
      </c>
      <c r="H871" s="155">
        <v>113.066</v>
      </c>
      <c r="I871" s="156"/>
      <c r="L871" s="152"/>
      <c r="M871" s="157"/>
      <c r="T871" s="158"/>
      <c r="AT871" s="153" t="s">
        <v>161</v>
      </c>
      <c r="AU871" s="153" t="s">
        <v>78</v>
      </c>
      <c r="AV871" s="13" t="s">
        <v>78</v>
      </c>
      <c r="AW871" s="13" t="s">
        <v>31</v>
      </c>
      <c r="AX871" s="13" t="s">
        <v>69</v>
      </c>
      <c r="AY871" s="153" t="s">
        <v>151</v>
      </c>
    </row>
    <row r="872" spans="2:65" s="14" customFormat="1" ht="11.25">
      <c r="B872" s="159"/>
      <c r="D872" s="146" t="s">
        <v>161</v>
      </c>
      <c r="E872" s="160" t="s">
        <v>19</v>
      </c>
      <c r="F872" s="161" t="s">
        <v>165</v>
      </c>
      <c r="H872" s="162">
        <v>113.066</v>
      </c>
      <c r="I872" s="163"/>
      <c r="L872" s="159"/>
      <c r="M872" s="164"/>
      <c r="T872" s="165"/>
      <c r="AT872" s="160" t="s">
        <v>161</v>
      </c>
      <c r="AU872" s="160" t="s">
        <v>78</v>
      </c>
      <c r="AV872" s="14" t="s">
        <v>84</v>
      </c>
      <c r="AW872" s="14" t="s">
        <v>31</v>
      </c>
      <c r="AX872" s="14" t="s">
        <v>74</v>
      </c>
      <c r="AY872" s="160" t="s">
        <v>151</v>
      </c>
    </row>
    <row r="873" spans="2:65" s="1" customFormat="1" ht="24.2" customHeight="1">
      <c r="B873" s="33"/>
      <c r="C873" s="128" t="s">
        <v>1105</v>
      </c>
      <c r="D873" s="128" t="s">
        <v>153</v>
      </c>
      <c r="E873" s="129" t="s">
        <v>1106</v>
      </c>
      <c r="F873" s="130" t="s">
        <v>1107</v>
      </c>
      <c r="G873" s="131" t="s">
        <v>562</v>
      </c>
      <c r="H873" s="132">
        <v>7.2</v>
      </c>
      <c r="I873" s="133"/>
      <c r="J873" s="134">
        <f>ROUND(I873*H873,2)</f>
        <v>0</v>
      </c>
      <c r="K873" s="130" t="s">
        <v>157</v>
      </c>
      <c r="L873" s="33"/>
      <c r="M873" s="135" t="s">
        <v>19</v>
      </c>
      <c r="N873" s="136" t="s">
        <v>40</v>
      </c>
      <c r="P873" s="137">
        <f>O873*H873</f>
        <v>0</v>
      </c>
      <c r="Q873" s="137">
        <v>3.5000000000000001E-3</v>
      </c>
      <c r="R873" s="137">
        <f>Q873*H873</f>
        <v>2.52E-2</v>
      </c>
      <c r="S873" s="137">
        <v>0</v>
      </c>
      <c r="T873" s="138">
        <f>S873*H873</f>
        <v>0</v>
      </c>
      <c r="AR873" s="139" t="s">
        <v>252</v>
      </c>
      <c r="AT873" s="139" t="s">
        <v>153</v>
      </c>
      <c r="AU873" s="139" t="s">
        <v>78</v>
      </c>
      <c r="AY873" s="18" t="s">
        <v>151</v>
      </c>
      <c r="BE873" s="140">
        <f>IF(N873="základní",J873,0)</f>
        <v>0</v>
      </c>
      <c r="BF873" s="140">
        <f>IF(N873="snížená",J873,0)</f>
        <v>0</v>
      </c>
      <c r="BG873" s="140">
        <f>IF(N873="zákl. přenesená",J873,0)</f>
        <v>0</v>
      </c>
      <c r="BH873" s="140">
        <f>IF(N873="sníž. přenesená",J873,0)</f>
        <v>0</v>
      </c>
      <c r="BI873" s="140">
        <f>IF(N873="nulová",J873,0)</f>
        <v>0</v>
      </c>
      <c r="BJ873" s="18" t="s">
        <v>74</v>
      </c>
      <c r="BK873" s="140">
        <f>ROUND(I873*H873,2)</f>
        <v>0</v>
      </c>
      <c r="BL873" s="18" t="s">
        <v>252</v>
      </c>
      <c r="BM873" s="139" t="s">
        <v>1108</v>
      </c>
    </row>
    <row r="874" spans="2:65" s="1" customFormat="1" ht="11.25">
      <c r="B874" s="33"/>
      <c r="D874" s="141" t="s">
        <v>159</v>
      </c>
      <c r="F874" s="142" t="s">
        <v>1109</v>
      </c>
      <c r="I874" s="143"/>
      <c r="L874" s="33"/>
      <c r="M874" s="144"/>
      <c r="T874" s="54"/>
      <c r="AT874" s="18" t="s">
        <v>159</v>
      </c>
      <c r="AU874" s="18" t="s">
        <v>78</v>
      </c>
    </row>
    <row r="875" spans="2:65" s="13" customFormat="1" ht="11.25">
      <c r="B875" s="152"/>
      <c r="D875" s="146" t="s">
        <v>161</v>
      </c>
      <c r="E875" s="153" t="s">
        <v>19</v>
      </c>
      <c r="F875" s="154" t="s">
        <v>1110</v>
      </c>
      <c r="H875" s="155">
        <v>7.2</v>
      </c>
      <c r="I875" s="156"/>
      <c r="L875" s="152"/>
      <c r="M875" s="157"/>
      <c r="T875" s="158"/>
      <c r="AT875" s="153" t="s">
        <v>161</v>
      </c>
      <c r="AU875" s="153" t="s">
        <v>78</v>
      </c>
      <c r="AV875" s="13" t="s">
        <v>78</v>
      </c>
      <c r="AW875" s="13" t="s">
        <v>31</v>
      </c>
      <c r="AX875" s="13" t="s">
        <v>69</v>
      </c>
      <c r="AY875" s="153" t="s">
        <v>151</v>
      </c>
    </row>
    <row r="876" spans="2:65" s="14" customFormat="1" ht="11.25">
      <c r="B876" s="159"/>
      <c r="D876" s="146" t="s">
        <v>161</v>
      </c>
      <c r="E876" s="160" t="s">
        <v>19</v>
      </c>
      <c r="F876" s="161" t="s">
        <v>165</v>
      </c>
      <c r="H876" s="162">
        <v>7.2</v>
      </c>
      <c r="I876" s="163"/>
      <c r="L876" s="159"/>
      <c r="M876" s="164"/>
      <c r="T876" s="165"/>
      <c r="AT876" s="160" t="s">
        <v>161</v>
      </c>
      <c r="AU876" s="160" t="s">
        <v>78</v>
      </c>
      <c r="AV876" s="14" t="s">
        <v>84</v>
      </c>
      <c r="AW876" s="14" t="s">
        <v>31</v>
      </c>
      <c r="AX876" s="14" t="s">
        <v>74</v>
      </c>
      <c r="AY876" s="160" t="s">
        <v>151</v>
      </c>
    </row>
    <row r="877" spans="2:65" s="1" customFormat="1" ht="24.2" customHeight="1">
      <c r="B877" s="33"/>
      <c r="C877" s="128" t="s">
        <v>1111</v>
      </c>
      <c r="D877" s="128" t="s">
        <v>153</v>
      </c>
      <c r="E877" s="129" t="s">
        <v>1112</v>
      </c>
      <c r="F877" s="130" t="s">
        <v>1113</v>
      </c>
      <c r="G877" s="131" t="s">
        <v>615</v>
      </c>
      <c r="H877" s="132">
        <v>30</v>
      </c>
      <c r="I877" s="133"/>
      <c r="J877" s="134">
        <f>ROUND(I877*H877,2)</f>
        <v>0</v>
      </c>
      <c r="K877" s="130" t="s">
        <v>157</v>
      </c>
      <c r="L877" s="33"/>
      <c r="M877" s="135" t="s">
        <v>19</v>
      </c>
      <c r="N877" s="136" t="s">
        <v>40</v>
      </c>
      <c r="P877" s="137">
        <f>O877*H877</f>
        <v>0</v>
      </c>
      <c r="Q877" s="137">
        <v>6.2300000000000003E-3</v>
      </c>
      <c r="R877" s="137">
        <f>Q877*H877</f>
        <v>0.18690000000000001</v>
      </c>
      <c r="S877" s="137">
        <v>0</v>
      </c>
      <c r="T877" s="138">
        <f>S877*H877</f>
        <v>0</v>
      </c>
      <c r="AR877" s="139" t="s">
        <v>252</v>
      </c>
      <c r="AT877" s="139" t="s">
        <v>153</v>
      </c>
      <c r="AU877" s="139" t="s">
        <v>78</v>
      </c>
      <c r="AY877" s="18" t="s">
        <v>151</v>
      </c>
      <c r="BE877" s="140">
        <f>IF(N877="základní",J877,0)</f>
        <v>0</v>
      </c>
      <c r="BF877" s="140">
        <f>IF(N877="snížená",J877,0)</f>
        <v>0</v>
      </c>
      <c r="BG877" s="140">
        <f>IF(N877="zákl. přenesená",J877,0)</f>
        <v>0</v>
      </c>
      <c r="BH877" s="140">
        <f>IF(N877="sníž. přenesená",J877,0)</f>
        <v>0</v>
      </c>
      <c r="BI877" s="140">
        <f>IF(N877="nulová",J877,0)</f>
        <v>0</v>
      </c>
      <c r="BJ877" s="18" t="s">
        <v>74</v>
      </c>
      <c r="BK877" s="140">
        <f>ROUND(I877*H877,2)</f>
        <v>0</v>
      </c>
      <c r="BL877" s="18" t="s">
        <v>252</v>
      </c>
      <c r="BM877" s="139" t="s">
        <v>1114</v>
      </c>
    </row>
    <row r="878" spans="2:65" s="1" customFormat="1" ht="11.25">
      <c r="B878" s="33"/>
      <c r="D878" s="141" t="s">
        <v>159</v>
      </c>
      <c r="F878" s="142" t="s">
        <v>1115</v>
      </c>
      <c r="I878" s="143"/>
      <c r="L878" s="33"/>
      <c r="M878" s="144"/>
      <c r="T878" s="54"/>
      <c r="AT878" s="18" t="s">
        <v>159</v>
      </c>
      <c r="AU878" s="18" t="s">
        <v>78</v>
      </c>
    </row>
    <row r="879" spans="2:65" s="12" customFormat="1" ht="11.25">
      <c r="B879" s="145"/>
      <c r="D879" s="146" t="s">
        <v>161</v>
      </c>
      <c r="E879" s="147" t="s">
        <v>19</v>
      </c>
      <c r="F879" s="148" t="s">
        <v>1116</v>
      </c>
      <c r="H879" s="147" t="s">
        <v>19</v>
      </c>
      <c r="I879" s="149"/>
      <c r="L879" s="145"/>
      <c r="M879" s="150"/>
      <c r="T879" s="151"/>
      <c r="AT879" s="147" t="s">
        <v>161</v>
      </c>
      <c r="AU879" s="147" t="s">
        <v>78</v>
      </c>
      <c r="AV879" s="12" t="s">
        <v>74</v>
      </c>
      <c r="AW879" s="12" t="s">
        <v>31</v>
      </c>
      <c r="AX879" s="12" t="s">
        <v>69</v>
      </c>
      <c r="AY879" s="147" t="s">
        <v>151</v>
      </c>
    </row>
    <row r="880" spans="2:65" s="13" customFormat="1" ht="11.25">
      <c r="B880" s="152"/>
      <c r="D880" s="146" t="s">
        <v>161</v>
      </c>
      <c r="E880" s="153" t="s">
        <v>19</v>
      </c>
      <c r="F880" s="154" t="s">
        <v>1117</v>
      </c>
      <c r="H880" s="155">
        <v>23</v>
      </c>
      <c r="I880" s="156"/>
      <c r="L880" s="152"/>
      <c r="M880" s="157"/>
      <c r="T880" s="158"/>
      <c r="AT880" s="153" t="s">
        <v>161</v>
      </c>
      <c r="AU880" s="153" t="s">
        <v>78</v>
      </c>
      <c r="AV880" s="13" t="s">
        <v>78</v>
      </c>
      <c r="AW880" s="13" t="s">
        <v>31</v>
      </c>
      <c r="AX880" s="13" t="s">
        <v>69</v>
      </c>
      <c r="AY880" s="153" t="s">
        <v>151</v>
      </c>
    </row>
    <row r="881" spans="2:65" s="13" customFormat="1" ht="11.25">
      <c r="B881" s="152"/>
      <c r="D881" s="146" t="s">
        <v>161</v>
      </c>
      <c r="E881" s="153" t="s">
        <v>19</v>
      </c>
      <c r="F881" s="154" t="s">
        <v>1118</v>
      </c>
      <c r="H881" s="155">
        <v>7</v>
      </c>
      <c r="I881" s="156"/>
      <c r="L881" s="152"/>
      <c r="M881" s="157"/>
      <c r="T881" s="158"/>
      <c r="AT881" s="153" t="s">
        <v>161</v>
      </c>
      <c r="AU881" s="153" t="s">
        <v>78</v>
      </c>
      <c r="AV881" s="13" t="s">
        <v>78</v>
      </c>
      <c r="AW881" s="13" t="s">
        <v>31</v>
      </c>
      <c r="AX881" s="13" t="s">
        <v>69</v>
      </c>
      <c r="AY881" s="153" t="s">
        <v>151</v>
      </c>
    </row>
    <row r="882" spans="2:65" s="14" customFormat="1" ht="11.25">
      <c r="B882" s="159"/>
      <c r="D882" s="146" t="s">
        <v>161</v>
      </c>
      <c r="E882" s="160" t="s">
        <v>19</v>
      </c>
      <c r="F882" s="161" t="s">
        <v>165</v>
      </c>
      <c r="H882" s="162">
        <v>30</v>
      </c>
      <c r="I882" s="163"/>
      <c r="L882" s="159"/>
      <c r="M882" s="164"/>
      <c r="T882" s="165"/>
      <c r="AT882" s="160" t="s">
        <v>161</v>
      </c>
      <c r="AU882" s="160" t="s">
        <v>78</v>
      </c>
      <c r="AV882" s="14" t="s">
        <v>84</v>
      </c>
      <c r="AW882" s="14" t="s">
        <v>31</v>
      </c>
      <c r="AX882" s="14" t="s">
        <v>74</v>
      </c>
      <c r="AY882" s="160" t="s">
        <v>151</v>
      </c>
    </row>
    <row r="883" spans="2:65" s="1" customFormat="1" ht="21.75" customHeight="1">
      <c r="B883" s="33"/>
      <c r="C883" s="128" t="s">
        <v>1119</v>
      </c>
      <c r="D883" s="128" t="s">
        <v>153</v>
      </c>
      <c r="E883" s="129" t="s">
        <v>1120</v>
      </c>
      <c r="F883" s="130" t="s">
        <v>1121</v>
      </c>
      <c r="G883" s="131" t="s">
        <v>562</v>
      </c>
      <c r="H883" s="132">
        <v>76.843000000000004</v>
      </c>
      <c r="I883" s="133"/>
      <c r="J883" s="134">
        <f>ROUND(I883*H883,2)</f>
        <v>0</v>
      </c>
      <c r="K883" s="130" t="s">
        <v>157</v>
      </c>
      <c r="L883" s="33"/>
      <c r="M883" s="135" t="s">
        <v>19</v>
      </c>
      <c r="N883" s="136" t="s">
        <v>40</v>
      </c>
      <c r="P883" s="137">
        <f>O883*H883</f>
        <v>0</v>
      </c>
      <c r="Q883" s="137">
        <v>1.6199999999999999E-3</v>
      </c>
      <c r="R883" s="137">
        <f>Q883*H883</f>
        <v>0.12448566</v>
      </c>
      <c r="S883" s="137">
        <v>0</v>
      </c>
      <c r="T883" s="138">
        <f>S883*H883</f>
        <v>0</v>
      </c>
      <c r="AR883" s="139" t="s">
        <v>252</v>
      </c>
      <c r="AT883" s="139" t="s">
        <v>153</v>
      </c>
      <c r="AU883" s="139" t="s">
        <v>78</v>
      </c>
      <c r="AY883" s="18" t="s">
        <v>151</v>
      </c>
      <c r="BE883" s="140">
        <f>IF(N883="základní",J883,0)</f>
        <v>0</v>
      </c>
      <c r="BF883" s="140">
        <f>IF(N883="snížená",J883,0)</f>
        <v>0</v>
      </c>
      <c r="BG883" s="140">
        <f>IF(N883="zákl. přenesená",J883,0)</f>
        <v>0</v>
      </c>
      <c r="BH883" s="140">
        <f>IF(N883="sníž. přenesená",J883,0)</f>
        <v>0</v>
      </c>
      <c r="BI883" s="140">
        <f>IF(N883="nulová",J883,0)</f>
        <v>0</v>
      </c>
      <c r="BJ883" s="18" t="s">
        <v>74</v>
      </c>
      <c r="BK883" s="140">
        <f>ROUND(I883*H883,2)</f>
        <v>0</v>
      </c>
      <c r="BL883" s="18" t="s">
        <v>252</v>
      </c>
      <c r="BM883" s="139" t="s">
        <v>1122</v>
      </c>
    </row>
    <row r="884" spans="2:65" s="1" customFormat="1" ht="11.25">
      <c r="B884" s="33"/>
      <c r="D884" s="141" t="s">
        <v>159</v>
      </c>
      <c r="F884" s="142" t="s">
        <v>1123</v>
      </c>
      <c r="I884" s="143"/>
      <c r="L884" s="33"/>
      <c r="M884" s="144"/>
      <c r="T884" s="54"/>
      <c r="AT884" s="18" t="s">
        <v>159</v>
      </c>
      <c r="AU884" s="18" t="s">
        <v>78</v>
      </c>
    </row>
    <row r="885" spans="2:65" s="13" customFormat="1" ht="11.25">
      <c r="B885" s="152"/>
      <c r="D885" s="146" t="s">
        <v>161</v>
      </c>
      <c r="E885" s="153" t="s">
        <v>19</v>
      </c>
      <c r="F885" s="154" t="s">
        <v>1097</v>
      </c>
      <c r="H885" s="155">
        <v>76.843000000000004</v>
      </c>
      <c r="I885" s="156"/>
      <c r="L885" s="152"/>
      <c r="M885" s="157"/>
      <c r="T885" s="158"/>
      <c r="AT885" s="153" t="s">
        <v>161</v>
      </c>
      <c r="AU885" s="153" t="s">
        <v>78</v>
      </c>
      <c r="AV885" s="13" t="s">
        <v>78</v>
      </c>
      <c r="AW885" s="13" t="s">
        <v>31</v>
      </c>
      <c r="AX885" s="13" t="s">
        <v>69</v>
      </c>
      <c r="AY885" s="153" t="s">
        <v>151</v>
      </c>
    </row>
    <row r="886" spans="2:65" s="14" customFormat="1" ht="11.25">
      <c r="B886" s="159"/>
      <c r="D886" s="146" t="s">
        <v>161</v>
      </c>
      <c r="E886" s="160" t="s">
        <v>19</v>
      </c>
      <c r="F886" s="161" t="s">
        <v>165</v>
      </c>
      <c r="H886" s="162">
        <v>76.843000000000004</v>
      </c>
      <c r="I886" s="163"/>
      <c r="L886" s="159"/>
      <c r="M886" s="164"/>
      <c r="T886" s="165"/>
      <c r="AT886" s="160" t="s">
        <v>161</v>
      </c>
      <c r="AU886" s="160" t="s">
        <v>78</v>
      </c>
      <c r="AV886" s="14" t="s">
        <v>84</v>
      </c>
      <c r="AW886" s="14" t="s">
        <v>31</v>
      </c>
      <c r="AX886" s="14" t="s">
        <v>74</v>
      </c>
      <c r="AY886" s="160" t="s">
        <v>151</v>
      </c>
    </row>
    <row r="887" spans="2:65" s="1" customFormat="1" ht="24.2" customHeight="1">
      <c r="B887" s="33"/>
      <c r="C887" s="128" t="s">
        <v>1124</v>
      </c>
      <c r="D887" s="128" t="s">
        <v>153</v>
      </c>
      <c r="E887" s="129" t="s">
        <v>1125</v>
      </c>
      <c r="F887" s="130" t="s">
        <v>1126</v>
      </c>
      <c r="G887" s="131" t="s">
        <v>615</v>
      </c>
      <c r="H887" s="132">
        <v>76.843000000000004</v>
      </c>
      <c r="I887" s="133"/>
      <c r="J887" s="134">
        <f>ROUND(I887*H887,2)</f>
        <v>0</v>
      </c>
      <c r="K887" s="130" t="s">
        <v>157</v>
      </c>
      <c r="L887" s="33"/>
      <c r="M887" s="135" t="s">
        <v>19</v>
      </c>
      <c r="N887" s="136" t="s">
        <v>40</v>
      </c>
      <c r="P887" s="137">
        <f>O887*H887</f>
        <v>0</v>
      </c>
      <c r="Q887" s="137">
        <v>2.5000000000000001E-4</v>
      </c>
      <c r="R887" s="137">
        <f>Q887*H887</f>
        <v>1.9210750000000002E-2</v>
      </c>
      <c r="S887" s="137">
        <v>0</v>
      </c>
      <c r="T887" s="138">
        <f>S887*H887</f>
        <v>0</v>
      </c>
      <c r="AR887" s="139" t="s">
        <v>252</v>
      </c>
      <c r="AT887" s="139" t="s">
        <v>153</v>
      </c>
      <c r="AU887" s="139" t="s">
        <v>78</v>
      </c>
      <c r="AY887" s="18" t="s">
        <v>151</v>
      </c>
      <c r="BE887" s="140">
        <f>IF(N887="základní",J887,0)</f>
        <v>0</v>
      </c>
      <c r="BF887" s="140">
        <f>IF(N887="snížená",J887,0)</f>
        <v>0</v>
      </c>
      <c r="BG887" s="140">
        <f>IF(N887="zákl. přenesená",J887,0)</f>
        <v>0</v>
      </c>
      <c r="BH887" s="140">
        <f>IF(N887="sníž. přenesená",J887,0)</f>
        <v>0</v>
      </c>
      <c r="BI887" s="140">
        <f>IF(N887="nulová",J887,0)</f>
        <v>0</v>
      </c>
      <c r="BJ887" s="18" t="s">
        <v>74</v>
      </c>
      <c r="BK887" s="140">
        <f>ROUND(I887*H887,2)</f>
        <v>0</v>
      </c>
      <c r="BL887" s="18" t="s">
        <v>252</v>
      </c>
      <c r="BM887" s="139" t="s">
        <v>1127</v>
      </c>
    </row>
    <row r="888" spans="2:65" s="1" customFormat="1" ht="11.25">
      <c r="B888" s="33"/>
      <c r="D888" s="141" t="s">
        <v>159</v>
      </c>
      <c r="F888" s="142" t="s">
        <v>1128</v>
      </c>
      <c r="I888" s="143"/>
      <c r="L888" s="33"/>
      <c r="M888" s="144"/>
      <c r="T888" s="54"/>
      <c r="AT888" s="18" t="s">
        <v>159</v>
      </c>
      <c r="AU888" s="18" t="s">
        <v>78</v>
      </c>
    </row>
    <row r="889" spans="2:65" s="1" customFormat="1" ht="24.2" customHeight="1">
      <c r="B889" s="33"/>
      <c r="C889" s="128" t="s">
        <v>1129</v>
      </c>
      <c r="D889" s="128" t="s">
        <v>153</v>
      </c>
      <c r="E889" s="129" t="s">
        <v>1130</v>
      </c>
      <c r="F889" s="130" t="s">
        <v>1131</v>
      </c>
      <c r="G889" s="131" t="s">
        <v>615</v>
      </c>
      <c r="H889" s="132">
        <v>10</v>
      </c>
      <c r="I889" s="133"/>
      <c r="J889" s="134">
        <f>ROUND(I889*H889,2)</f>
        <v>0</v>
      </c>
      <c r="K889" s="130" t="s">
        <v>19</v>
      </c>
      <c r="L889" s="33"/>
      <c r="M889" s="135" t="s">
        <v>19</v>
      </c>
      <c r="N889" s="136" t="s">
        <v>40</v>
      </c>
      <c r="P889" s="137">
        <f>O889*H889</f>
        <v>0</v>
      </c>
      <c r="Q889" s="137">
        <v>2.5000000000000001E-4</v>
      </c>
      <c r="R889" s="137">
        <f>Q889*H889</f>
        <v>2.5000000000000001E-3</v>
      </c>
      <c r="S889" s="137">
        <v>0</v>
      </c>
      <c r="T889" s="138">
        <f>S889*H889</f>
        <v>0</v>
      </c>
      <c r="AR889" s="139" t="s">
        <v>252</v>
      </c>
      <c r="AT889" s="139" t="s">
        <v>153</v>
      </c>
      <c r="AU889" s="139" t="s">
        <v>78</v>
      </c>
      <c r="AY889" s="18" t="s">
        <v>151</v>
      </c>
      <c r="BE889" s="140">
        <f>IF(N889="základní",J889,0)</f>
        <v>0</v>
      </c>
      <c r="BF889" s="140">
        <f>IF(N889="snížená",J889,0)</f>
        <v>0</v>
      </c>
      <c r="BG889" s="140">
        <f>IF(N889="zákl. přenesená",J889,0)</f>
        <v>0</v>
      </c>
      <c r="BH889" s="140">
        <f>IF(N889="sníž. přenesená",J889,0)</f>
        <v>0</v>
      </c>
      <c r="BI889" s="140">
        <f>IF(N889="nulová",J889,0)</f>
        <v>0</v>
      </c>
      <c r="BJ889" s="18" t="s">
        <v>74</v>
      </c>
      <c r="BK889" s="140">
        <f>ROUND(I889*H889,2)</f>
        <v>0</v>
      </c>
      <c r="BL889" s="18" t="s">
        <v>252</v>
      </c>
      <c r="BM889" s="139" t="s">
        <v>1132</v>
      </c>
    </row>
    <row r="890" spans="2:65" s="13" customFormat="1" ht="11.25">
      <c r="B890" s="152"/>
      <c r="D890" s="146" t="s">
        <v>161</v>
      </c>
      <c r="E890" s="153" t="s">
        <v>19</v>
      </c>
      <c r="F890" s="154" t="s">
        <v>211</v>
      </c>
      <c r="H890" s="155">
        <v>10</v>
      </c>
      <c r="I890" s="156"/>
      <c r="L890" s="152"/>
      <c r="M890" s="157"/>
      <c r="T890" s="158"/>
      <c r="AT890" s="153" t="s">
        <v>161</v>
      </c>
      <c r="AU890" s="153" t="s">
        <v>78</v>
      </c>
      <c r="AV890" s="13" t="s">
        <v>78</v>
      </c>
      <c r="AW890" s="13" t="s">
        <v>31</v>
      </c>
      <c r="AX890" s="13" t="s">
        <v>69</v>
      </c>
      <c r="AY890" s="153" t="s">
        <v>151</v>
      </c>
    </row>
    <row r="891" spans="2:65" s="14" customFormat="1" ht="11.25">
      <c r="B891" s="159"/>
      <c r="D891" s="146" t="s">
        <v>161</v>
      </c>
      <c r="E891" s="160" t="s">
        <v>19</v>
      </c>
      <c r="F891" s="161" t="s">
        <v>165</v>
      </c>
      <c r="H891" s="162">
        <v>10</v>
      </c>
      <c r="I891" s="163"/>
      <c r="L891" s="159"/>
      <c r="M891" s="164"/>
      <c r="T891" s="165"/>
      <c r="AT891" s="160" t="s">
        <v>161</v>
      </c>
      <c r="AU891" s="160" t="s">
        <v>78</v>
      </c>
      <c r="AV891" s="14" t="s">
        <v>84</v>
      </c>
      <c r="AW891" s="14" t="s">
        <v>31</v>
      </c>
      <c r="AX891" s="14" t="s">
        <v>74</v>
      </c>
      <c r="AY891" s="160" t="s">
        <v>151</v>
      </c>
    </row>
    <row r="892" spans="2:65" s="1" customFormat="1" ht="24.2" customHeight="1">
      <c r="B892" s="33"/>
      <c r="C892" s="128" t="s">
        <v>1133</v>
      </c>
      <c r="D892" s="128" t="s">
        <v>153</v>
      </c>
      <c r="E892" s="129" t="s">
        <v>1134</v>
      </c>
      <c r="F892" s="130" t="s">
        <v>1135</v>
      </c>
      <c r="G892" s="131" t="s">
        <v>562</v>
      </c>
      <c r="H892" s="132">
        <v>110</v>
      </c>
      <c r="I892" s="133"/>
      <c r="J892" s="134">
        <f>ROUND(I892*H892,2)</f>
        <v>0</v>
      </c>
      <c r="K892" s="130" t="s">
        <v>157</v>
      </c>
      <c r="L892" s="33"/>
      <c r="M892" s="135" t="s">
        <v>19</v>
      </c>
      <c r="N892" s="136" t="s">
        <v>40</v>
      </c>
      <c r="P892" s="137">
        <f>O892*H892</f>
        <v>0</v>
      </c>
      <c r="Q892" s="137">
        <v>2.0999999999999999E-3</v>
      </c>
      <c r="R892" s="137">
        <f>Q892*H892</f>
        <v>0.23099999999999998</v>
      </c>
      <c r="S892" s="137">
        <v>0</v>
      </c>
      <c r="T892" s="138">
        <f>S892*H892</f>
        <v>0</v>
      </c>
      <c r="AR892" s="139" t="s">
        <v>252</v>
      </c>
      <c r="AT892" s="139" t="s">
        <v>153</v>
      </c>
      <c r="AU892" s="139" t="s">
        <v>78</v>
      </c>
      <c r="AY892" s="18" t="s">
        <v>151</v>
      </c>
      <c r="BE892" s="140">
        <f>IF(N892="základní",J892,0)</f>
        <v>0</v>
      </c>
      <c r="BF892" s="140">
        <f>IF(N892="snížená",J892,0)</f>
        <v>0</v>
      </c>
      <c r="BG892" s="140">
        <f>IF(N892="zákl. přenesená",J892,0)</f>
        <v>0</v>
      </c>
      <c r="BH892" s="140">
        <f>IF(N892="sníž. přenesená",J892,0)</f>
        <v>0</v>
      </c>
      <c r="BI892" s="140">
        <f>IF(N892="nulová",J892,0)</f>
        <v>0</v>
      </c>
      <c r="BJ892" s="18" t="s">
        <v>74</v>
      </c>
      <c r="BK892" s="140">
        <f>ROUND(I892*H892,2)</f>
        <v>0</v>
      </c>
      <c r="BL892" s="18" t="s">
        <v>252</v>
      </c>
      <c r="BM892" s="139" t="s">
        <v>1136</v>
      </c>
    </row>
    <row r="893" spans="2:65" s="1" customFormat="1" ht="11.25">
      <c r="B893" s="33"/>
      <c r="D893" s="141" t="s">
        <v>159</v>
      </c>
      <c r="F893" s="142" t="s">
        <v>1137</v>
      </c>
      <c r="I893" s="143"/>
      <c r="L893" s="33"/>
      <c r="M893" s="144"/>
      <c r="T893" s="54"/>
      <c r="AT893" s="18" t="s">
        <v>159</v>
      </c>
      <c r="AU893" s="18" t="s">
        <v>78</v>
      </c>
    </row>
    <row r="894" spans="2:65" s="13" customFormat="1" ht="11.25">
      <c r="B894" s="152"/>
      <c r="D894" s="146" t="s">
        <v>161</v>
      </c>
      <c r="E894" s="153" t="s">
        <v>19</v>
      </c>
      <c r="F894" s="154" t="s">
        <v>1138</v>
      </c>
      <c r="H894" s="155">
        <v>104</v>
      </c>
      <c r="I894" s="156"/>
      <c r="L894" s="152"/>
      <c r="M894" s="157"/>
      <c r="T894" s="158"/>
      <c r="AT894" s="153" t="s">
        <v>161</v>
      </c>
      <c r="AU894" s="153" t="s">
        <v>78</v>
      </c>
      <c r="AV894" s="13" t="s">
        <v>78</v>
      </c>
      <c r="AW894" s="13" t="s">
        <v>31</v>
      </c>
      <c r="AX894" s="13" t="s">
        <v>69</v>
      </c>
      <c r="AY894" s="153" t="s">
        <v>151</v>
      </c>
    </row>
    <row r="895" spans="2:65" s="13" customFormat="1" ht="11.25">
      <c r="B895" s="152"/>
      <c r="D895" s="146" t="s">
        <v>161</v>
      </c>
      <c r="E895" s="153" t="s">
        <v>19</v>
      </c>
      <c r="F895" s="154" t="s">
        <v>1139</v>
      </c>
      <c r="H895" s="155">
        <v>6</v>
      </c>
      <c r="I895" s="156"/>
      <c r="L895" s="152"/>
      <c r="M895" s="157"/>
      <c r="T895" s="158"/>
      <c r="AT895" s="153" t="s">
        <v>161</v>
      </c>
      <c r="AU895" s="153" t="s">
        <v>78</v>
      </c>
      <c r="AV895" s="13" t="s">
        <v>78</v>
      </c>
      <c r="AW895" s="13" t="s">
        <v>31</v>
      </c>
      <c r="AX895" s="13" t="s">
        <v>69</v>
      </c>
      <c r="AY895" s="153" t="s">
        <v>151</v>
      </c>
    </row>
    <row r="896" spans="2:65" s="14" customFormat="1" ht="11.25">
      <c r="B896" s="159"/>
      <c r="D896" s="146" t="s">
        <v>161</v>
      </c>
      <c r="E896" s="160" t="s">
        <v>19</v>
      </c>
      <c r="F896" s="161" t="s">
        <v>165</v>
      </c>
      <c r="H896" s="162">
        <v>110</v>
      </c>
      <c r="I896" s="163"/>
      <c r="L896" s="159"/>
      <c r="M896" s="164"/>
      <c r="T896" s="165"/>
      <c r="AT896" s="160" t="s">
        <v>161</v>
      </c>
      <c r="AU896" s="160" t="s">
        <v>78</v>
      </c>
      <c r="AV896" s="14" t="s">
        <v>84</v>
      </c>
      <c r="AW896" s="14" t="s">
        <v>31</v>
      </c>
      <c r="AX896" s="14" t="s">
        <v>74</v>
      </c>
      <c r="AY896" s="160" t="s">
        <v>151</v>
      </c>
    </row>
    <row r="897" spans="2:65" s="1" customFormat="1" ht="24.2" customHeight="1">
      <c r="B897" s="33"/>
      <c r="C897" s="128" t="s">
        <v>1140</v>
      </c>
      <c r="D897" s="128" t="s">
        <v>153</v>
      </c>
      <c r="E897" s="129" t="s">
        <v>1141</v>
      </c>
      <c r="F897" s="130" t="s">
        <v>1142</v>
      </c>
      <c r="G897" s="131" t="s">
        <v>880</v>
      </c>
      <c r="H897" s="183"/>
      <c r="I897" s="133"/>
      <c r="J897" s="134">
        <f>ROUND(I897*H897,2)</f>
        <v>0</v>
      </c>
      <c r="K897" s="130" t="s">
        <v>157</v>
      </c>
      <c r="L897" s="33"/>
      <c r="M897" s="135" t="s">
        <v>19</v>
      </c>
      <c r="N897" s="136" t="s">
        <v>40</v>
      </c>
      <c r="P897" s="137">
        <f>O897*H897</f>
        <v>0</v>
      </c>
      <c r="Q897" s="137">
        <v>0</v>
      </c>
      <c r="R897" s="137">
        <f>Q897*H897</f>
        <v>0</v>
      </c>
      <c r="S897" s="137">
        <v>0</v>
      </c>
      <c r="T897" s="138">
        <f>S897*H897</f>
        <v>0</v>
      </c>
      <c r="AR897" s="139" t="s">
        <v>252</v>
      </c>
      <c r="AT897" s="139" t="s">
        <v>153</v>
      </c>
      <c r="AU897" s="139" t="s">
        <v>78</v>
      </c>
      <c r="AY897" s="18" t="s">
        <v>151</v>
      </c>
      <c r="BE897" s="140">
        <f>IF(N897="základní",J897,0)</f>
        <v>0</v>
      </c>
      <c r="BF897" s="140">
        <f>IF(N897="snížená",J897,0)</f>
        <v>0</v>
      </c>
      <c r="BG897" s="140">
        <f>IF(N897="zákl. přenesená",J897,0)</f>
        <v>0</v>
      </c>
      <c r="BH897" s="140">
        <f>IF(N897="sníž. přenesená",J897,0)</f>
        <v>0</v>
      </c>
      <c r="BI897" s="140">
        <f>IF(N897="nulová",J897,0)</f>
        <v>0</v>
      </c>
      <c r="BJ897" s="18" t="s">
        <v>74</v>
      </c>
      <c r="BK897" s="140">
        <f>ROUND(I897*H897,2)</f>
        <v>0</v>
      </c>
      <c r="BL897" s="18" t="s">
        <v>252</v>
      </c>
      <c r="BM897" s="139" t="s">
        <v>1143</v>
      </c>
    </row>
    <row r="898" spans="2:65" s="1" customFormat="1" ht="11.25">
      <c r="B898" s="33"/>
      <c r="D898" s="141" t="s">
        <v>159</v>
      </c>
      <c r="F898" s="142" t="s">
        <v>1144</v>
      </c>
      <c r="I898" s="143"/>
      <c r="L898" s="33"/>
      <c r="M898" s="144"/>
      <c r="T898" s="54"/>
      <c r="AT898" s="18" t="s">
        <v>159</v>
      </c>
      <c r="AU898" s="18" t="s">
        <v>78</v>
      </c>
    </row>
    <row r="899" spans="2:65" s="11" customFormat="1" ht="22.9" customHeight="1">
      <c r="B899" s="116"/>
      <c r="D899" s="117" t="s">
        <v>68</v>
      </c>
      <c r="E899" s="126" t="s">
        <v>1145</v>
      </c>
      <c r="F899" s="126" t="s">
        <v>1146</v>
      </c>
      <c r="I899" s="119"/>
      <c r="J899" s="127">
        <f>BK899</f>
        <v>0</v>
      </c>
      <c r="L899" s="116"/>
      <c r="M899" s="121"/>
      <c r="P899" s="122">
        <f>SUM(P900:P919)</f>
        <v>0</v>
      </c>
      <c r="R899" s="122">
        <f>SUM(R900:R919)</f>
        <v>2.7200000000000002E-3</v>
      </c>
      <c r="T899" s="123">
        <f>SUM(T900:T919)</f>
        <v>0</v>
      </c>
      <c r="AR899" s="117" t="s">
        <v>78</v>
      </c>
      <c r="AT899" s="124" t="s">
        <v>68</v>
      </c>
      <c r="AU899" s="124" t="s">
        <v>74</v>
      </c>
      <c r="AY899" s="117" t="s">
        <v>151</v>
      </c>
      <c r="BK899" s="125">
        <f>SUM(BK900:BK919)</f>
        <v>0</v>
      </c>
    </row>
    <row r="900" spans="2:65" s="1" customFormat="1" ht="24.2" customHeight="1">
      <c r="B900" s="33"/>
      <c r="C900" s="128" t="s">
        <v>1147</v>
      </c>
      <c r="D900" s="128" t="s">
        <v>153</v>
      </c>
      <c r="E900" s="129" t="s">
        <v>1148</v>
      </c>
      <c r="F900" s="130" t="s">
        <v>1149</v>
      </c>
      <c r="G900" s="131" t="s">
        <v>615</v>
      </c>
      <c r="H900" s="132">
        <v>2</v>
      </c>
      <c r="I900" s="133"/>
      <c r="J900" s="134">
        <f>ROUND(I900*H900,2)</f>
        <v>0</v>
      </c>
      <c r="K900" s="130" t="s">
        <v>157</v>
      </c>
      <c r="L900" s="33"/>
      <c r="M900" s="135" t="s">
        <v>19</v>
      </c>
      <c r="N900" s="136" t="s">
        <v>40</v>
      </c>
      <c r="P900" s="137">
        <f>O900*H900</f>
        <v>0</v>
      </c>
      <c r="Q900" s="137">
        <v>9.2000000000000003E-4</v>
      </c>
      <c r="R900" s="137">
        <f>Q900*H900</f>
        <v>1.8400000000000001E-3</v>
      </c>
      <c r="S900" s="137">
        <v>0</v>
      </c>
      <c r="T900" s="138">
        <f>S900*H900</f>
        <v>0</v>
      </c>
      <c r="AR900" s="139" t="s">
        <v>252</v>
      </c>
      <c r="AT900" s="139" t="s">
        <v>153</v>
      </c>
      <c r="AU900" s="139" t="s">
        <v>78</v>
      </c>
      <c r="AY900" s="18" t="s">
        <v>151</v>
      </c>
      <c r="BE900" s="140">
        <f>IF(N900="základní",J900,0)</f>
        <v>0</v>
      </c>
      <c r="BF900" s="140">
        <f>IF(N900="snížená",J900,0)</f>
        <v>0</v>
      </c>
      <c r="BG900" s="140">
        <f>IF(N900="zákl. přenesená",J900,0)</f>
        <v>0</v>
      </c>
      <c r="BH900" s="140">
        <f>IF(N900="sníž. přenesená",J900,0)</f>
        <v>0</v>
      </c>
      <c r="BI900" s="140">
        <f>IF(N900="nulová",J900,0)</f>
        <v>0</v>
      </c>
      <c r="BJ900" s="18" t="s">
        <v>74</v>
      </c>
      <c r="BK900" s="140">
        <f>ROUND(I900*H900,2)</f>
        <v>0</v>
      </c>
      <c r="BL900" s="18" t="s">
        <v>252</v>
      </c>
      <c r="BM900" s="139" t="s">
        <v>1150</v>
      </c>
    </row>
    <row r="901" spans="2:65" s="1" customFormat="1" ht="11.25">
      <c r="B901" s="33"/>
      <c r="D901" s="141" t="s">
        <v>159</v>
      </c>
      <c r="F901" s="142" t="s">
        <v>1151</v>
      </c>
      <c r="I901" s="143"/>
      <c r="L901" s="33"/>
      <c r="M901" s="144"/>
      <c r="T901" s="54"/>
      <c r="AT901" s="18" t="s">
        <v>159</v>
      </c>
      <c r="AU901" s="18" t="s">
        <v>78</v>
      </c>
    </row>
    <row r="902" spans="2:65" s="12" customFormat="1" ht="11.25">
      <c r="B902" s="145"/>
      <c r="D902" s="146" t="s">
        <v>161</v>
      </c>
      <c r="E902" s="147" t="s">
        <v>19</v>
      </c>
      <c r="F902" s="148" t="s">
        <v>1152</v>
      </c>
      <c r="H902" s="147" t="s">
        <v>19</v>
      </c>
      <c r="I902" s="149"/>
      <c r="L902" s="145"/>
      <c r="M902" s="150"/>
      <c r="T902" s="151"/>
      <c r="AT902" s="147" t="s">
        <v>161</v>
      </c>
      <c r="AU902" s="147" t="s">
        <v>78</v>
      </c>
      <c r="AV902" s="12" t="s">
        <v>74</v>
      </c>
      <c r="AW902" s="12" t="s">
        <v>31</v>
      </c>
      <c r="AX902" s="12" t="s">
        <v>69</v>
      </c>
      <c r="AY902" s="147" t="s">
        <v>151</v>
      </c>
    </row>
    <row r="903" spans="2:65" s="13" customFormat="1" ht="11.25">
      <c r="B903" s="152"/>
      <c r="D903" s="146" t="s">
        <v>161</v>
      </c>
      <c r="E903" s="153" t="s">
        <v>19</v>
      </c>
      <c r="F903" s="154" t="s">
        <v>1153</v>
      </c>
      <c r="H903" s="155">
        <v>2</v>
      </c>
      <c r="I903" s="156"/>
      <c r="L903" s="152"/>
      <c r="M903" s="157"/>
      <c r="T903" s="158"/>
      <c r="AT903" s="153" t="s">
        <v>161</v>
      </c>
      <c r="AU903" s="153" t="s">
        <v>78</v>
      </c>
      <c r="AV903" s="13" t="s">
        <v>78</v>
      </c>
      <c r="AW903" s="13" t="s">
        <v>31</v>
      </c>
      <c r="AX903" s="13" t="s">
        <v>69</v>
      </c>
      <c r="AY903" s="153" t="s">
        <v>151</v>
      </c>
    </row>
    <row r="904" spans="2:65" s="14" customFormat="1" ht="11.25">
      <c r="B904" s="159"/>
      <c r="D904" s="146" t="s">
        <v>161</v>
      </c>
      <c r="E904" s="160" t="s">
        <v>19</v>
      </c>
      <c r="F904" s="161" t="s">
        <v>165</v>
      </c>
      <c r="H904" s="162">
        <v>2</v>
      </c>
      <c r="I904" s="163"/>
      <c r="L904" s="159"/>
      <c r="M904" s="164"/>
      <c r="T904" s="165"/>
      <c r="AT904" s="160" t="s">
        <v>161</v>
      </c>
      <c r="AU904" s="160" t="s">
        <v>78</v>
      </c>
      <c r="AV904" s="14" t="s">
        <v>84</v>
      </c>
      <c r="AW904" s="14" t="s">
        <v>31</v>
      </c>
      <c r="AX904" s="14" t="s">
        <v>74</v>
      </c>
      <c r="AY904" s="160" t="s">
        <v>151</v>
      </c>
    </row>
    <row r="905" spans="2:65" s="1" customFormat="1" ht="16.5" customHeight="1">
      <c r="B905" s="33"/>
      <c r="C905" s="166" t="s">
        <v>1154</v>
      </c>
      <c r="D905" s="166" t="s">
        <v>221</v>
      </c>
      <c r="E905" s="167" t="s">
        <v>1155</v>
      </c>
      <c r="F905" s="168" t="s">
        <v>1156</v>
      </c>
      <c r="G905" s="169" t="s">
        <v>1157</v>
      </c>
      <c r="H905" s="170">
        <v>1</v>
      </c>
      <c r="I905" s="171"/>
      <c r="J905" s="172">
        <f>ROUND(I905*H905,2)</f>
        <v>0</v>
      </c>
      <c r="K905" s="168" t="s">
        <v>19</v>
      </c>
      <c r="L905" s="173"/>
      <c r="M905" s="174" t="s">
        <v>19</v>
      </c>
      <c r="N905" s="175" t="s">
        <v>40</v>
      </c>
      <c r="P905" s="137">
        <f>O905*H905</f>
        <v>0</v>
      </c>
      <c r="Q905" s="137">
        <v>0</v>
      </c>
      <c r="R905" s="137">
        <f>Q905*H905</f>
        <v>0</v>
      </c>
      <c r="S905" s="137">
        <v>0</v>
      </c>
      <c r="T905" s="138">
        <f>S905*H905</f>
        <v>0</v>
      </c>
      <c r="AR905" s="139" t="s">
        <v>454</v>
      </c>
      <c r="AT905" s="139" t="s">
        <v>221</v>
      </c>
      <c r="AU905" s="139" t="s">
        <v>78</v>
      </c>
      <c r="AY905" s="18" t="s">
        <v>151</v>
      </c>
      <c r="BE905" s="140">
        <f>IF(N905="základní",J905,0)</f>
        <v>0</v>
      </c>
      <c r="BF905" s="140">
        <f>IF(N905="snížená",J905,0)</f>
        <v>0</v>
      </c>
      <c r="BG905" s="140">
        <f>IF(N905="zákl. přenesená",J905,0)</f>
        <v>0</v>
      </c>
      <c r="BH905" s="140">
        <f>IF(N905="sníž. přenesená",J905,0)</f>
        <v>0</v>
      </c>
      <c r="BI905" s="140">
        <f>IF(N905="nulová",J905,0)</f>
        <v>0</v>
      </c>
      <c r="BJ905" s="18" t="s">
        <v>74</v>
      </c>
      <c r="BK905" s="140">
        <f>ROUND(I905*H905,2)</f>
        <v>0</v>
      </c>
      <c r="BL905" s="18" t="s">
        <v>252</v>
      </c>
      <c r="BM905" s="139" t="s">
        <v>1158</v>
      </c>
    </row>
    <row r="906" spans="2:65" s="12" customFormat="1" ht="11.25">
      <c r="B906" s="145"/>
      <c r="D906" s="146" t="s">
        <v>161</v>
      </c>
      <c r="E906" s="147" t="s">
        <v>19</v>
      </c>
      <c r="F906" s="148" t="s">
        <v>1159</v>
      </c>
      <c r="H906" s="147" t="s">
        <v>19</v>
      </c>
      <c r="I906" s="149"/>
      <c r="L906" s="145"/>
      <c r="M906" s="150"/>
      <c r="T906" s="151"/>
      <c r="AT906" s="147" t="s">
        <v>161</v>
      </c>
      <c r="AU906" s="147" t="s">
        <v>78</v>
      </c>
      <c r="AV906" s="12" t="s">
        <v>74</v>
      </c>
      <c r="AW906" s="12" t="s">
        <v>31</v>
      </c>
      <c r="AX906" s="12" t="s">
        <v>69</v>
      </c>
      <c r="AY906" s="147" t="s">
        <v>151</v>
      </c>
    </row>
    <row r="907" spans="2:65" s="13" customFormat="1" ht="11.25">
      <c r="B907" s="152"/>
      <c r="D907" s="146" t="s">
        <v>161</v>
      </c>
      <c r="E907" s="153" t="s">
        <v>19</v>
      </c>
      <c r="F907" s="154" t="s">
        <v>74</v>
      </c>
      <c r="H907" s="155">
        <v>1</v>
      </c>
      <c r="I907" s="156"/>
      <c r="L907" s="152"/>
      <c r="M907" s="157"/>
      <c r="T907" s="158"/>
      <c r="AT907" s="153" t="s">
        <v>161</v>
      </c>
      <c r="AU907" s="153" t="s">
        <v>78</v>
      </c>
      <c r="AV907" s="13" t="s">
        <v>78</v>
      </c>
      <c r="AW907" s="13" t="s">
        <v>31</v>
      </c>
      <c r="AX907" s="13" t="s">
        <v>69</v>
      </c>
      <c r="AY907" s="153" t="s">
        <v>151</v>
      </c>
    </row>
    <row r="908" spans="2:65" s="14" customFormat="1" ht="11.25">
      <c r="B908" s="159"/>
      <c r="D908" s="146" t="s">
        <v>161</v>
      </c>
      <c r="E908" s="160" t="s">
        <v>19</v>
      </c>
      <c r="F908" s="161" t="s">
        <v>165</v>
      </c>
      <c r="H908" s="162">
        <v>1</v>
      </c>
      <c r="I908" s="163"/>
      <c r="L908" s="159"/>
      <c r="M908" s="164"/>
      <c r="T908" s="165"/>
      <c r="AT908" s="160" t="s">
        <v>161</v>
      </c>
      <c r="AU908" s="160" t="s">
        <v>78</v>
      </c>
      <c r="AV908" s="14" t="s">
        <v>84</v>
      </c>
      <c r="AW908" s="14" t="s">
        <v>31</v>
      </c>
      <c r="AX908" s="14" t="s">
        <v>74</v>
      </c>
      <c r="AY908" s="160" t="s">
        <v>151</v>
      </c>
    </row>
    <row r="909" spans="2:65" s="1" customFormat="1" ht="16.5" customHeight="1">
      <c r="B909" s="33"/>
      <c r="C909" s="166" t="s">
        <v>1160</v>
      </c>
      <c r="D909" s="166" t="s">
        <v>221</v>
      </c>
      <c r="E909" s="167" t="s">
        <v>1161</v>
      </c>
      <c r="F909" s="168" t="s">
        <v>1162</v>
      </c>
      <c r="G909" s="169" t="s">
        <v>1157</v>
      </c>
      <c r="H909" s="170">
        <v>1</v>
      </c>
      <c r="I909" s="171"/>
      <c r="J909" s="172">
        <f>ROUND(I909*H909,2)</f>
        <v>0</v>
      </c>
      <c r="K909" s="168" t="s">
        <v>19</v>
      </c>
      <c r="L909" s="173"/>
      <c r="M909" s="174" t="s">
        <v>19</v>
      </c>
      <c r="N909" s="175" t="s">
        <v>40</v>
      </c>
      <c r="P909" s="137">
        <f>O909*H909</f>
        <v>0</v>
      </c>
      <c r="Q909" s="137">
        <v>0</v>
      </c>
      <c r="R909" s="137">
        <f>Q909*H909</f>
        <v>0</v>
      </c>
      <c r="S909" s="137">
        <v>0</v>
      </c>
      <c r="T909" s="138">
        <f>S909*H909</f>
        <v>0</v>
      </c>
      <c r="AR909" s="139" t="s">
        <v>454</v>
      </c>
      <c r="AT909" s="139" t="s">
        <v>221</v>
      </c>
      <c r="AU909" s="139" t="s">
        <v>78</v>
      </c>
      <c r="AY909" s="18" t="s">
        <v>151</v>
      </c>
      <c r="BE909" s="140">
        <f>IF(N909="základní",J909,0)</f>
        <v>0</v>
      </c>
      <c r="BF909" s="140">
        <f>IF(N909="snížená",J909,0)</f>
        <v>0</v>
      </c>
      <c r="BG909" s="140">
        <f>IF(N909="zákl. přenesená",J909,0)</f>
        <v>0</v>
      </c>
      <c r="BH909" s="140">
        <f>IF(N909="sníž. přenesená",J909,0)</f>
        <v>0</v>
      </c>
      <c r="BI909" s="140">
        <f>IF(N909="nulová",J909,0)</f>
        <v>0</v>
      </c>
      <c r="BJ909" s="18" t="s">
        <v>74</v>
      </c>
      <c r="BK909" s="140">
        <f>ROUND(I909*H909,2)</f>
        <v>0</v>
      </c>
      <c r="BL909" s="18" t="s">
        <v>252</v>
      </c>
      <c r="BM909" s="139" t="s">
        <v>1163</v>
      </c>
    </row>
    <row r="910" spans="2:65" s="12" customFormat="1" ht="11.25">
      <c r="B910" s="145"/>
      <c r="D910" s="146" t="s">
        <v>161</v>
      </c>
      <c r="E910" s="147" t="s">
        <v>19</v>
      </c>
      <c r="F910" s="148" t="s">
        <v>1159</v>
      </c>
      <c r="H910" s="147" t="s">
        <v>19</v>
      </c>
      <c r="I910" s="149"/>
      <c r="L910" s="145"/>
      <c r="M910" s="150"/>
      <c r="T910" s="151"/>
      <c r="AT910" s="147" t="s">
        <v>161</v>
      </c>
      <c r="AU910" s="147" t="s">
        <v>78</v>
      </c>
      <c r="AV910" s="12" t="s">
        <v>74</v>
      </c>
      <c r="AW910" s="12" t="s">
        <v>31</v>
      </c>
      <c r="AX910" s="12" t="s">
        <v>69</v>
      </c>
      <c r="AY910" s="147" t="s">
        <v>151</v>
      </c>
    </row>
    <row r="911" spans="2:65" s="13" customFormat="1" ht="11.25">
      <c r="B911" s="152"/>
      <c r="D911" s="146" t="s">
        <v>161</v>
      </c>
      <c r="E911" s="153" t="s">
        <v>19</v>
      </c>
      <c r="F911" s="154" t="s">
        <v>74</v>
      </c>
      <c r="H911" s="155">
        <v>1</v>
      </c>
      <c r="I911" s="156"/>
      <c r="L911" s="152"/>
      <c r="M911" s="157"/>
      <c r="T911" s="158"/>
      <c r="AT911" s="153" t="s">
        <v>161</v>
      </c>
      <c r="AU911" s="153" t="s">
        <v>78</v>
      </c>
      <c r="AV911" s="13" t="s">
        <v>78</v>
      </c>
      <c r="AW911" s="13" t="s">
        <v>31</v>
      </c>
      <c r="AX911" s="13" t="s">
        <v>69</v>
      </c>
      <c r="AY911" s="153" t="s">
        <v>151</v>
      </c>
    </row>
    <row r="912" spans="2:65" s="14" customFormat="1" ht="11.25">
      <c r="B912" s="159"/>
      <c r="D912" s="146" t="s">
        <v>161</v>
      </c>
      <c r="E912" s="160" t="s">
        <v>19</v>
      </c>
      <c r="F912" s="161" t="s">
        <v>165</v>
      </c>
      <c r="H912" s="162">
        <v>1</v>
      </c>
      <c r="I912" s="163"/>
      <c r="L912" s="159"/>
      <c r="M912" s="164"/>
      <c r="T912" s="165"/>
      <c r="AT912" s="160" t="s">
        <v>161</v>
      </c>
      <c r="AU912" s="160" t="s">
        <v>78</v>
      </c>
      <c r="AV912" s="14" t="s">
        <v>84</v>
      </c>
      <c r="AW912" s="14" t="s">
        <v>31</v>
      </c>
      <c r="AX912" s="14" t="s">
        <v>74</v>
      </c>
      <c r="AY912" s="160" t="s">
        <v>151</v>
      </c>
    </row>
    <row r="913" spans="2:65" s="1" customFormat="1" ht="24.2" customHeight="1">
      <c r="B913" s="33"/>
      <c r="C913" s="128" t="s">
        <v>1164</v>
      </c>
      <c r="D913" s="128" t="s">
        <v>153</v>
      </c>
      <c r="E913" s="129" t="s">
        <v>1165</v>
      </c>
      <c r="F913" s="130" t="s">
        <v>1166</v>
      </c>
      <c r="G913" s="131" t="s">
        <v>615</v>
      </c>
      <c r="H913" s="132">
        <v>1</v>
      </c>
      <c r="I913" s="133"/>
      <c r="J913" s="134">
        <f>ROUND(I913*H913,2)</f>
        <v>0</v>
      </c>
      <c r="K913" s="130" t="s">
        <v>157</v>
      </c>
      <c r="L913" s="33"/>
      <c r="M913" s="135" t="s">
        <v>19</v>
      </c>
      <c r="N913" s="136" t="s">
        <v>40</v>
      </c>
      <c r="P913" s="137">
        <f>O913*H913</f>
        <v>0</v>
      </c>
      <c r="Q913" s="137">
        <v>8.8000000000000003E-4</v>
      </c>
      <c r="R913" s="137">
        <f>Q913*H913</f>
        <v>8.8000000000000003E-4</v>
      </c>
      <c r="S913" s="137">
        <v>0</v>
      </c>
      <c r="T913" s="138">
        <f>S913*H913</f>
        <v>0</v>
      </c>
      <c r="AR913" s="139" t="s">
        <v>252</v>
      </c>
      <c r="AT913" s="139" t="s">
        <v>153</v>
      </c>
      <c r="AU913" s="139" t="s">
        <v>78</v>
      </c>
      <c r="AY913" s="18" t="s">
        <v>151</v>
      </c>
      <c r="BE913" s="140">
        <f>IF(N913="základní",J913,0)</f>
        <v>0</v>
      </c>
      <c r="BF913" s="140">
        <f>IF(N913="snížená",J913,0)</f>
        <v>0</v>
      </c>
      <c r="BG913" s="140">
        <f>IF(N913="zákl. přenesená",J913,0)</f>
        <v>0</v>
      </c>
      <c r="BH913" s="140">
        <f>IF(N913="sníž. přenesená",J913,0)</f>
        <v>0</v>
      </c>
      <c r="BI913" s="140">
        <f>IF(N913="nulová",J913,0)</f>
        <v>0</v>
      </c>
      <c r="BJ913" s="18" t="s">
        <v>74</v>
      </c>
      <c r="BK913" s="140">
        <f>ROUND(I913*H913,2)</f>
        <v>0</v>
      </c>
      <c r="BL913" s="18" t="s">
        <v>252</v>
      </c>
      <c r="BM913" s="139" t="s">
        <v>1167</v>
      </c>
    </row>
    <row r="914" spans="2:65" s="1" customFormat="1" ht="11.25">
      <c r="B914" s="33"/>
      <c r="D914" s="141" t="s">
        <v>159</v>
      </c>
      <c r="F914" s="142" t="s">
        <v>1168</v>
      </c>
      <c r="I914" s="143"/>
      <c r="L914" s="33"/>
      <c r="M914" s="144"/>
      <c r="T914" s="54"/>
      <c r="AT914" s="18" t="s">
        <v>159</v>
      </c>
      <c r="AU914" s="18" t="s">
        <v>78</v>
      </c>
    </row>
    <row r="915" spans="2:65" s="12" customFormat="1" ht="11.25">
      <c r="B915" s="145"/>
      <c r="D915" s="146" t="s">
        <v>161</v>
      </c>
      <c r="E915" s="147" t="s">
        <v>19</v>
      </c>
      <c r="F915" s="148" t="s">
        <v>1169</v>
      </c>
      <c r="H915" s="147" t="s">
        <v>19</v>
      </c>
      <c r="I915" s="149"/>
      <c r="L915" s="145"/>
      <c r="M915" s="150"/>
      <c r="T915" s="151"/>
      <c r="AT915" s="147" t="s">
        <v>161</v>
      </c>
      <c r="AU915" s="147" t="s">
        <v>78</v>
      </c>
      <c r="AV915" s="12" t="s">
        <v>74</v>
      </c>
      <c r="AW915" s="12" t="s">
        <v>31</v>
      </c>
      <c r="AX915" s="12" t="s">
        <v>69</v>
      </c>
      <c r="AY915" s="147" t="s">
        <v>151</v>
      </c>
    </row>
    <row r="916" spans="2:65" s="13" customFormat="1" ht="11.25">
      <c r="B916" s="152"/>
      <c r="D916" s="146" t="s">
        <v>161</v>
      </c>
      <c r="E916" s="153" t="s">
        <v>19</v>
      </c>
      <c r="F916" s="154" t="s">
        <v>74</v>
      </c>
      <c r="H916" s="155">
        <v>1</v>
      </c>
      <c r="I916" s="156"/>
      <c r="L916" s="152"/>
      <c r="M916" s="157"/>
      <c r="T916" s="158"/>
      <c r="AT916" s="153" t="s">
        <v>161</v>
      </c>
      <c r="AU916" s="153" t="s">
        <v>78</v>
      </c>
      <c r="AV916" s="13" t="s">
        <v>78</v>
      </c>
      <c r="AW916" s="13" t="s">
        <v>31</v>
      </c>
      <c r="AX916" s="13" t="s">
        <v>69</v>
      </c>
      <c r="AY916" s="153" t="s">
        <v>151</v>
      </c>
    </row>
    <row r="917" spans="2:65" s="14" customFormat="1" ht="11.25">
      <c r="B917" s="159"/>
      <c r="D917" s="146" t="s">
        <v>161</v>
      </c>
      <c r="E917" s="160" t="s">
        <v>19</v>
      </c>
      <c r="F917" s="161" t="s">
        <v>165</v>
      </c>
      <c r="H917" s="162">
        <v>1</v>
      </c>
      <c r="I917" s="163"/>
      <c r="L917" s="159"/>
      <c r="M917" s="164"/>
      <c r="T917" s="165"/>
      <c r="AT917" s="160" t="s">
        <v>161</v>
      </c>
      <c r="AU917" s="160" t="s">
        <v>78</v>
      </c>
      <c r="AV917" s="14" t="s">
        <v>84</v>
      </c>
      <c r="AW917" s="14" t="s">
        <v>31</v>
      </c>
      <c r="AX917" s="14" t="s">
        <v>74</v>
      </c>
      <c r="AY917" s="160" t="s">
        <v>151</v>
      </c>
    </row>
    <row r="918" spans="2:65" s="1" customFormat="1" ht="24.2" customHeight="1">
      <c r="B918" s="33"/>
      <c r="C918" s="128" t="s">
        <v>1170</v>
      </c>
      <c r="D918" s="128" t="s">
        <v>153</v>
      </c>
      <c r="E918" s="129" t="s">
        <v>1171</v>
      </c>
      <c r="F918" s="130" t="s">
        <v>1172</v>
      </c>
      <c r="G918" s="131" t="s">
        <v>880</v>
      </c>
      <c r="H918" s="183"/>
      <c r="I918" s="133"/>
      <c r="J918" s="134">
        <f>ROUND(I918*H918,2)</f>
        <v>0</v>
      </c>
      <c r="K918" s="130" t="s">
        <v>157</v>
      </c>
      <c r="L918" s="33"/>
      <c r="M918" s="135" t="s">
        <v>19</v>
      </c>
      <c r="N918" s="136" t="s">
        <v>40</v>
      </c>
      <c r="P918" s="137">
        <f>O918*H918</f>
        <v>0</v>
      </c>
      <c r="Q918" s="137">
        <v>0</v>
      </c>
      <c r="R918" s="137">
        <f>Q918*H918</f>
        <v>0</v>
      </c>
      <c r="S918" s="137">
        <v>0</v>
      </c>
      <c r="T918" s="138">
        <f>S918*H918</f>
        <v>0</v>
      </c>
      <c r="AR918" s="139" t="s">
        <v>252</v>
      </c>
      <c r="AT918" s="139" t="s">
        <v>153</v>
      </c>
      <c r="AU918" s="139" t="s">
        <v>78</v>
      </c>
      <c r="AY918" s="18" t="s">
        <v>151</v>
      </c>
      <c r="BE918" s="140">
        <f>IF(N918="základní",J918,0)</f>
        <v>0</v>
      </c>
      <c r="BF918" s="140">
        <f>IF(N918="snížená",J918,0)</f>
        <v>0</v>
      </c>
      <c r="BG918" s="140">
        <f>IF(N918="zákl. přenesená",J918,0)</f>
        <v>0</v>
      </c>
      <c r="BH918" s="140">
        <f>IF(N918="sníž. přenesená",J918,0)</f>
        <v>0</v>
      </c>
      <c r="BI918" s="140">
        <f>IF(N918="nulová",J918,0)</f>
        <v>0</v>
      </c>
      <c r="BJ918" s="18" t="s">
        <v>74</v>
      </c>
      <c r="BK918" s="140">
        <f>ROUND(I918*H918,2)</f>
        <v>0</v>
      </c>
      <c r="BL918" s="18" t="s">
        <v>252</v>
      </c>
      <c r="BM918" s="139" t="s">
        <v>1173</v>
      </c>
    </row>
    <row r="919" spans="2:65" s="1" customFormat="1" ht="11.25">
      <c r="B919" s="33"/>
      <c r="D919" s="141" t="s">
        <v>159</v>
      </c>
      <c r="F919" s="142" t="s">
        <v>1174</v>
      </c>
      <c r="I919" s="143"/>
      <c r="L919" s="33"/>
      <c r="M919" s="144"/>
      <c r="T919" s="54"/>
      <c r="AT919" s="18" t="s">
        <v>159</v>
      </c>
      <c r="AU919" s="18" t="s">
        <v>78</v>
      </c>
    </row>
    <row r="920" spans="2:65" s="11" customFormat="1" ht="22.9" customHeight="1">
      <c r="B920" s="116"/>
      <c r="D920" s="117" t="s">
        <v>68</v>
      </c>
      <c r="E920" s="126" t="s">
        <v>1175</v>
      </c>
      <c r="F920" s="126" t="s">
        <v>1176</v>
      </c>
      <c r="I920" s="119"/>
      <c r="J920" s="127">
        <f>BK920</f>
        <v>0</v>
      </c>
      <c r="L920" s="116"/>
      <c r="M920" s="121"/>
      <c r="P920" s="122">
        <f>SUM(P921:P1061)</f>
        <v>0</v>
      </c>
      <c r="R920" s="122">
        <f>SUM(R921:R1061)</f>
        <v>17.990251610000001</v>
      </c>
      <c r="T920" s="123">
        <f>SUM(T921:T1061)</f>
        <v>0.70599999999999996</v>
      </c>
      <c r="AR920" s="117" t="s">
        <v>78</v>
      </c>
      <c r="AT920" s="124" t="s">
        <v>68</v>
      </c>
      <c r="AU920" s="124" t="s">
        <v>74</v>
      </c>
      <c r="AY920" s="117" t="s">
        <v>151</v>
      </c>
      <c r="BK920" s="125">
        <f>SUM(BK921:BK1061)</f>
        <v>0</v>
      </c>
    </row>
    <row r="921" spans="2:65" s="1" customFormat="1" ht="16.5" customHeight="1">
      <c r="B921" s="33"/>
      <c r="C921" s="128" t="s">
        <v>1177</v>
      </c>
      <c r="D921" s="128" t="s">
        <v>153</v>
      </c>
      <c r="E921" s="129" t="s">
        <v>1178</v>
      </c>
      <c r="F921" s="130" t="s">
        <v>1179</v>
      </c>
      <c r="G921" s="131" t="s">
        <v>156</v>
      </c>
      <c r="H921" s="132">
        <v>83.04</v>
      </c>
      <c r="I921" s="133"/>
      <c r="J921" s="134">
        <f>ROUND(I921*H921,2)</f>
        <v>0</v>
      </c>
      <c r="K921" s="130" t="s">
        <v>157</v>
      </c>
      <c r="L921" s="33"/>
      <c r="M921" s="135" t="s">
        <v>19</v>
      </c>
      <c r="N921" s="136" t="s">
        <v>40</v>
      </c>
      <c r="P921" s="137">
        <f>O921*H921</f>
        <v>0</v>
      </c>
      <c r="Q921" s="137">
        <v>6.0000000000000002E-5</v>
      </c>
      <c r="R921" s="137">
        <f>Q921*H921</f>
        <v>4.9824000000000005E-3</v>
      </c>
      <c r="S921" s="137">
        <v>0</v>
      </c>
      <c r="T921" s="138">
        <f>S921*H921</f>
        <v>0</v>
      </c>
      <c r="AR921" s="139" t="s">
        <v>252</v>
      </c>
      <c r="AT921" s="139" t="s">
        <v>153</v>
      </c>
      <c r="AU921" s="139" t="s">
        <v>78</v>
      </c>
      <c r="AY921" s="18" t="s">
        <v>151</v>
      </c>
      <c r="BE921" s="140">
        <f>IF(N921="základní",J921,0)</f>
        <v>0</v>
      </c>
      <c r="BF921" s="140">
        <f>IF(N921="snížená",J921,0)</f>
        <v>0</v>
      </c>
      <c r="BG921" s="140">
        <f>IF(N921="zákl. přenesená",J921,0)</f>
        <v>0</v>
      </c>
      <c r="BH921" s="140">
        <f>IF(N921="sníž. přenesená",J921,0)</f>
        <v>0</v>
      </c>
      <c r="BI921" s="140">
        <f>IF(N921="nulová",J921,0)</f>
        <v>0</v>
      </c>
      <c r="BJ921" s="18" t="s">
        <v>74</v>
      </c>
      <c r="BK921" s="140">
        <f>ROUND(I921*H921,2)</f>
        <v>0</v>
      </c>
      <c r="BL921" s="18" t="s">
        <v>252</v>
      </c>
      <c r="BM921" s="139" t="s">
        <v>1180</v>
      </c>
    </row>
    <row r="922" spans="2:65" s="1" customFormat="1" ht="11.25">
      <c r="B922" s="33"/>
      <c r="D922" s="141" t="s">
        <v>159</v>
      </c>
      <c r="F922" s="142" t="s">
        <v>1181</v>
      </c>
      <c r="I922" s="143"/>
      <c r="L922" s="33"/>
      <c r="M922" s="144"/>
      <c r="T922" s="54"/>
      <c r="AT922" s="18" t="s">
        <v>159</v>
      </c>
      <c r="AU922" s="18" t="s">
        <v>78</v>
      </c>
    </row>
    <row r="923" spans="2:65" s="12" customFormat="1" ht="11.25">
      <c r="B923" s="145"/>
      <c r="D923" s="146" t="s">
        <v>161</v>
      </c>
      <c r="E923" s="147" t="s">
        <v>19</v>
      </c>
      <c r="F923" s="148" t="s">
        <v>1182</v>
      </c>
      <c r="H923" s="147" t="s">
        <v>19</v>
      </c>
      <c r="I923" s="149"/>
      <c r="L923" s="145"/>
      <c r="M923" s="150"/>
      <c r="T923" s="151"/>
      <c r="AT923" s="147" t="s">
        <v>161</v>
      </c>
      <c r="AU923" s="147" t="s">
        <v>78</v>
      </c>
      <c r="AV923" s="12" t="s">
        <v>74</v>
      </c>
      <c r="AW923" s="12" t="s">
        <v>31</v>
      </c>
      <c r="AX923" s="12" t="s">
        <v>69</v>
      </c>
      <c r="AY923" s="147" t="s">
        <v>151</v>
      </c>
    </row>
    <row r="924" spans="2:65" s="13" customFormat="1" ht="11.25">
      <c r="B924" s="152"/>
      <c r="D924" s="146" t="s">
        <v>161</v>
      </c>
      <c r="E924" s="153" t="s">
        <v>19</v>
      </c>
      <c r="F924" s="154" t="s">
        <v>1183</v>
      </c>
      <c r="H924" s="155">
        <v>83.04</v>
      </c>
      <c r="I924" s="156"/>
      <c r="L924" s="152"/>
      <c r="M924" s="157"/>
      <c r="T924" s="158"/>
      <c r="AT924" s="153" t="s">
        <v>161</v>
      </c>
      <c r="AU924" s="153" t="s">
        <v>78</v>
      </c>
      <c r="AV924" s="13" t="s">
        <v>78</v>
      </c>
      <c r="AW924" s="13" t="s">
        <v>31</v>
      </c>
      <c r="AX924" s="13" t="s">
        <v>69</v>
      </c>
      <c r="AY924" s="153" t="s">
        <v>151</v>
      </c>
    </row>
    <row r="925" spans="2:65" s="14" customFormat="1" ht="11.25">
      <c r="B925" s="159"/>
      <c r="D925" s="146" t="s">
        <v>161</v>
      </c>
      <c r="E925" s="160" t="s">
        <v>19</v>
      </c>
      <c r="F925" s="161" t="s">
        <v>165</v>
      </c>
      <c r="H925" s="162">
        <v>83.04</v>
      </c>
      <c r="I925" s="163"/>
      <c r="L925" s="159"/>
      <c r="M925" s="164"/>
      <c r="T925" s="165"/>
      <c r="AT925" s="160" t="s">
        <v>161</v>
      </c>
      <c r="AU925" s="160" t="s">
        <v>78</v>
      </c>
      <c r="AV925" s="14" t="s">
        <v>84</v>
      </c>
      <c r="AW925" s="14" t="s">
        <v>31</v>
      </c>
      <c r="AX925" s="14" t="s">
        <v>74</v>
      </c>
      <c r="AY925" s="160" t="s">
        <v>151</v>
      </c>
    </row>
    <row r="926" spans="2:65" s="1" customFormat="1" ht="16.5" customHeight="1">
      <c r="B926" s="33"/>
      <c r="C926" s="166" t="s">
        <v>1184</v>
      </c>
      <c r="D926" s="166" t="s">
        <v>221</v>
      </c>
      <c r="E926" s="167" t="s">
        <v>1185</v>
      </c>
      <c r="F926" s="168" t="s">
        <v>1186</v>
      </c>
      <c r="G926" s="169" t="s">
        <v>156</v>
      </c>
      <c r="H926" s="170">
        <v>91.343999999999994</v>
      </c>
      <c r="I926" s="171"/>
      <c r="J926" s="172">
        <f>ROUND(I926*H926,2)</f>
        <v>0</v>
      </c>
      <c r="K926" s="168" t="s">
        <v>19</v>
      </c>
      <c r="L926" s="173"/>
      <c r="M926" s="174" t="s">
        <v>19</v>
      </c>
      <c r="N926" s="175" t="s">
        <v>40</v>
      </c>
      <c r="P926" s="137">
        <f>O926*H926</f>
        <v>0</v>
      </c>
      <c r="Q926" s="137">
        <v>8.5800000000000008E-3</v>
      </c>
      <c r="R926" s="137">
        <f>Q926*H926</f>
        <v>0.78373152000000001</v>
      </c>
      <c r="S926" s="137">
        <v>0</v>
      </c>
      <c r="T926" s="138">
        <f>S926*H926</f>
        <v>0</v>
      </c>
      <c r="AR926" s="139" t="s">
        <v>454</v>
      </c>
      <c r="AT926" s="139" t="s">
        <v>221</v>
      </c>
      <c r="AU926" s="139" t="s">
        <v>78</v>
      </c>
      <c r="AY926" s="18" t="s">
        <v>151</v>
      </c>
      <c r="BE926" s="140">
        <f>IF(N926="základní",J926,0)</f>
        <v>0</v>
      </c>
      <c r="BF926" s="140">
        <f>IF(N926="snížená",J926,0)</f>
        <v>0</v>
      </c>
      <c r="BG926" s="140">
        <f>IF(N926="zákl. přenesená",J926,0)</f>
        <v>0</v>
      </c>
      <c r="BH926" s="140">
        <f>IF(N926="sníž. přenesená",J926,0)</f>
        <v>0</v>
      </c>
      <c r="BI926" s="140">
        <f>IF(N926="nulová",J926,0)</f>
        <v>0</v>
      </c>
      <c r="BJ926" s="18" t="s">
        <v>74</v>
      </c>
      <c r="BK926" s="140">
        <f>ROUND(I926*H926,2)</f>
        <v>0</v>
      </c>
      <c r="BL926" s="18" t="s">
        <v>252</v>
      </c>
      <c r="BM926" s="139" t="s">
        <v>1187</v>
      </c>
    </row>
    <row r="927" spans="2:65" s="12" customFormat="1" ht="11.25">
      <c r="B927" s="145"/>
      <c r="D927" s="146" t="s">
        <v>161</v>
      </c>
      <c r="E927" s="147" t="s">
        <v>19</v>
      </c>
      <c r="F927" s="148" t="s">
        <v>902</v>
      </c>
      <c r="H927" s="147" t="s">
        <v>19</v>
      </c>
      <c r="I927" s="149"/>
      <c r="L927" s="145"/>
      <c r="M927" s="150"/>
      <c r="T927" s="151"/>
      <c r="AT927" s="147" t="s">
        <v>161</v>
      </c>
      <c r="AU927" s="147" t="s">
        <v>78</v>
      </c>
      <c r="AV927" s="12" t="s">
        <v>74</v>
      </c>
      <c r="AW927" s="12" t="s">
        <v>31</v>
      </c>
      <c r="AX927" s="12" t="s">
        <v>69</v>
      </c>
      <c r="AY927" s="147" t="s">
        <v>151</v>
      </c>
    </row>
    <row r="928" spans="2:65" s="13" customFormat="1" ht="11.25">
      <c r="B928" s="152"/>
      <c r="D928" s="146" t="s">
        <v>161</v>
      </c>
      <c r="E928" s="153" t="s">
        <v>19</v>
      </c>
      <c r="F928" s="154" t="s">
        <v>1188</v>
      </c>
      <c r="H928" s="155">
        <v>91.343999999999994</v>
      </c>
      <c r="I928" s="156"/>
      <c r="L928" s="152"/>
      <c r="M928" s="157"/>
      <c r="T928" s="158"/>
      <c r="AT928" s="153" t="s">
        <v>161</v>
      </c>
      <c r="AU928" s="153" t="s">
        <v>78</v>
      </c>
      <c r="AV928" s="13" t="s">
        <v>78</v>
      </c>
      <c r="AW928" s="13" t="s">
        <v>31</v>
      </c>
      <c r="AX928" s="13" t="s">
        <v>69</v>
      </c>
      <c r="AY928" s="153" t="s">
        <v>151</v>
      </c>
    </row>
    <row r="929" spans="2:65" s="14" customFormat="1" ht="11.25">
      <c r="B929" s="159"/>
      <c r="D929" s="146" t="s">
        <v>161</v>
      </c>
      <c r="E929" s="160" t="s">
        <v>19</v>
      </c>
      <c r="F929" s="161" t="s">
        <v>165</v>
      </c>
      <c r="H929" s="162">
        <v>91.343999999999994</v>
      </c>
      <c r="I929" s="163"/>
      <c r="L929" s="159"/>
      <c r="M929" s="164"/>
      <c r="T929" s="165"/>
      <c r="AT929" s="160" t="s">
        <v>161</v>
      </c>
      <c r="AU929" s="160" t="s">
        <v>78</v>
      </c>
      <c r="AV929" s="14" t="s">
        <v>84</v>
      </c>
      <c r="AW929" s="14" t="s">
        <v>31</v>
      </c>
      <c r="AX929" s="14" t="s">
        <v>74</v>
      </c>
      <c r="AY929" s="160" t="s">
        <v>151</v>
      </c>
    </row>
    <row r="930" spans="2:65" s="1" customFormat="1" ht="16.5" customHeight="1">
      <c r="B930" s="33"/>
      <c r="C930" s="128" t="s">
        <v>1189</v>
      </c>
      <c r="D930" s="128" t="s">
        <v>153</v>
      </c>
      <c r="E930" s="129" t="s">
        <v>1190</v>
      </c>
      <c r="F930" s="130" t="s">
        <v>1191</v>
      </c>
      <c r="G930" s="131" t="s">
        <v>156</v>
      </c>
      <c r="H930" s="132">
        <v>1267.0940000000001</v>
      </c>
      <c r="I930" s="133"/>
      <c r="J930" s="134">
        <f>ROUND(I930*H930,2)</f>
        <v>0</v>
      </c>
      <c r="K930" s="130" t="s">
        <v>157</v>
      </c>
      <c r="L930" s="33"/>
      <c r="M930" s="135" t="s">
        <v>19</v>
      </c>
      <c r="N930" s="136" t="s">
        <v>40</v>
      </c>
      <c r="P930" s="137">
        <f>O930*H930</f>
        <v>0</v>
      </c>
      <c r="Q930" s="137">
        <v>2.7999999999999998E-4</v>
      </c>
      <c r="R930" s="137">
        <f>Q930*H930</f>
        <v>0.35478631999999999</v>
      </c>
      <c r="S930" s="137">
        <v>0</v>
      </c>
      <c r="T930" s="138">
        <f>S930*H930</f>
        <v>0</v>
      </c>
      <c r="AR930" s="139" t="s">
        <v>252</v>
      </c>
      <c r="AT930" s="139" t="s">
        <v>153</v>
      </c>
      <c r="AU930" s="139" t="s">
        <v>78</v>
      </c>
      <c r="AY930" s="18" t="s">
        <v>151</v>
      </c>
      <c r="BE930" s="140">
        <f>IF(N930="základní",J930,0)</f>
        <v>0</v>
      </c>
      <c r="BF930" s="140">
        <f>IF(N930="snížená",J930,0)</f>
        <v>0</v>
      </c>
      <c r="BG930" s="140">
        <f>IF(N930="zákl. přenesená",J930,0)</f>
        <v>0</v>
      </c>
      <c r="BH930" s="140">
        <f>IF(N930="sníž. přenesená",J930,0)</f>
        <v>0</v>
      </c>
      <c r="BI930" s="140">
        <f>IF(N930="nulová",J930,0)</f>
        <v>0</v>
      </c>
      <c r="BJ930" s="18" t="s">
        <v>74</v>
      </c>
      <c r="BK930" s="140">
        <f>ROUND(I930*H930,2)</f>
        <v>0</v>
      </c>
      <c r="BL930" s="18" t="s">
        <v>252</v>
      </c>
      <c r="BM930" s="139" t="s">
        <v>1192</v>
      </c>
    </row>
    <row r="931" spans="2:65" s="1" customFormat="1" ht="11.25">
      <c r="B931" s="33"/>
      <c r="D931" s="141" t="s">
        <v>159</v>
      </c>
      <c r="F931" s="142" t="s">
        <v>1193</v>
      </c>
      <c r="I931" s="143"/>
      <c r="L931" s="33"/>
      <c r="M931" s="144"/>
      <c r="T931" s="54"/>
      <c r="AT931" s="18" t="s">
        <v>159</v>
      </c>
      <c r="AU931" s="18" t="s">
        <v>78</v>
      </c>
    </row>
    <row r="932" spans="2:65" s="12" customFormat="1" ht="11.25">
      <c r="B932" s="145"/>
      <c r="D932" s="146" t="s">
        <v>161</v>
      </c>
      <c r="E932" s="147" t="s">
        <v>19</v>
      </c>
      <c r="F932" s="148" t="s">
        <v>1194</v>
      </c>
      <c r="H932" s="147" t="s">
        <v>19</v>
      </c>
      <c r="I932" s="149"/>
      <c r="L932" s="145"/>
      <c r="M932" s="150"/>
      <c r="T932" s="151"/>
      <c r="AT932" s="147" t="s">
        <v>161</v>
      </c>
      <c r="AU932" s="147" t="s">
        <v>78</v>
      </c>
      <c r="AV932" s="12" t="s">
        <v>74</v>
      </c>
      <c r="AW932" s="12" t="s">
        <v>31</v>
      </c>
      <c r="AX932" s="12" t="s">
        <v>69</v>
      </c>
      <c r="AY932" s="147" t="s">
        <v>151</v>
      </c>
    </row>
    <row r="933" spans="2:65" s="13" customFormat="1" ht="11.25">
      <c r="B933" s="152"/>
      <c r="D933" s="146" t="s">
        <v>161</v>
      </c>
      <c r="E933" s="153" t="s">
        <v>19</v>
      </c>
      <c r="F933" s="154" t="s">
        <v>1195</v>
      </c>
      <c r="H933" s="155">
        <v>1267.0940000000001</v>
      </c>
      <c r="I933" s="156"/>
      <c r="L933" s="152"/>
      <c r="M933" s="157"/>
      <c r="T933" s="158"/>
      <c r="AT933" s="153" t="s">
        <v>161</v>
      </c>
      <c r="AU933" s="153" t="s">
        <v>78</v>
      </c>
      <c r="AV933" s="13" t="s">
        <v>78</v>
      </c>
      <c r="AW933" s="13" t="s">
        <v>31</v>
      </c>
      <c r="AX933" s="13" t="s">
        <v>69</v>
      </c>
      <c r="AY933" s="153" t="s">
        <v>151</v>
      </c>
    </row>
    <row r="934" spans="2:65" s="14" customFormat="1" ht="11.25">
      <c r="B934" s="159"/>
      <c r="D934" s="146" t="s">
        <v>161</v>
      </c>
      <c r="E934" s="160" t="s">
        <v>19</v>
      </c>
      <c r="F934" s="161" t="s">
        <v>165</v>
      </c>
      <c r="H934" s="162">
        <v>1267.0940000000001</v>
      </c>
      <c r="I934" s="163"/>
      <c r="L934" s="159"/>
      <c r="M934" s="164"/>
      <c r="T934" s="165"/>
      <c r="AT934" s="160" t="s">
        <v>161</v>
      </c>
      <c r="AU934" s="160" t="s">
        <v>78</v>
      </c>
      <c r="AV934" s="14" t="s">
        <v>84</v>
      </c>
      <c r="AW934" s="14" t="s">
        <v>31</v>
      </c>
      <c r="AX934" s="14" t="s">
        <v>74</v>
      </c>
      <c r="AY934" s="160" t="s">
        <v>151</v>
      </c>
    </row>
    <row r="935" spans="2:65" s="1" customFormat="1" ht="16.5" customHeight="1">
      <c r="B935" s="33"/>
      <c r="C935" s="166" t="s">
        <v>1196</v>
      </c>
      <c r="D935" s="166" t="s">
        <v>221</v>
      </c>
      <c r="E935" s="167" t="s">
        <v>1185</v>
      </c>
      <c r="F935" s="168" t="s">
        <v>1186</v>
      </c>
      <c r="G935" s="169" t="s">
        <v>156</v>
      </c>
      <c r="H935" s="170">
        <v>1393.8030000000001</v>
      </c>
      <c r="I935" s="171"/>
      <c r="J935" s="172">
        <f>ROUND(I935*H935,2)</f>
        <v>0</v>
      </c>
      <c r="K935" s="168" t="s">
        <v>19</v>
      </c>
      <c r="L935" s="173"/>
      <c r="M935" s="174" t="s">
        <v>19</v>
      </c>
      <c r="N935" s="175" t="s">
        <v>40</v>
      </c>
      <c r="P935" s="137">
        <f>O935*H935</f>
        <v>0</v>
      </c>
      <c r="Q935" s="137">
        <v>8.5800000000000008E-3</v>
      </c>
      <c r="R935" s="137">
        <f>Q935*H935</f>
        <v>11.958829740000002</v>
      </c>
      <c r="S935" s="137">
        <v>0</v>
      </c>
      <c r="T935" s="138">
        <f>S935*H935</f>
        <v>0</v>
      </c>
      <c r="AR935" s="139" t="s">
        <v>454</v>
      </c>
      <c r="AT935" s="139" t="s">
        <v>221</v>
      </c>
      <c r="AU935" s="139" t="s">
        <v>78</v>
      </c>
      <c r="AY935" s="18" t="s">
        <v>151</v>
      </c>
      <c r="BE935" s="140">
        <f>IF(N935="základní",J935,0)</f>
        <v>0</v>
      </c>
      <c r="BF935" s="140">
        <f>IF(N935="snížená",J935,0)</f>
        <v>0</v>
      </c>
      <c r="BG935" s="140">
        <f>IF(N935="zákl. přenesená",J935,0)</f>
        <v>0</v>
      </c>
      <c r="BH935" s="140">
        <f>IF(N935="sníž. přenesená",J935,0)</f>
        <v>0</v>
      </c>
      <c r="BI935" s="140">
        <f>IF(N935="nulová",J935,0)</f>
        <v>0</v>
      </c>
      <c r="BJ935" s="18" t="s">
        <v>74</v>
      </c>
      <c r="BK935" s="140">
        <f>ROUND(I935*H935,2)</f>
        <v>0</v>
      </c>
      <c r="BL935" s="18" t="s">
        <v>252</v>
      </c>
      <c r="BM935" s="139" t="s">
        <v>1197</v>
      </c>
    </row>
    <row r="936" spans="2:65" s="12" customFormat="1" ht="11.25">
      <c r="B936" s="145"/>
      <c r="D936" s="146" t="s">
        <v>161</v>
      </c>
      <c r="E936" s="147" t="s">
        <v>19</v>
      </c>
      <c r="F936" s="148" t="s">
        <v>902</v>
      </c>
      <c r="H936" s="147" t="s">
        <v>19</v>
      </c>
      <c r="I936" s="149"/>
      <c r="L936" s="145"/>
      <c r="M936" s="150"/>
      <c r="T936" s="151"/>
      <c r="AT936" s="147" t="s">
        <v>161</v>
      </c>
      <c r="AU936" s="147" t="s">
        <v>78</v>
      </c>
      <c r="AV936" s="12" t="s">
        <v>74</v>
      </c>
      <c r="AW936" s="12" t="s">
        <v>31</v>
      </c>
      <c r="AX936" s="12" t="s">
        <v>69</v>
      </c>
      <c r="AY936" s="147" t="s">
        <v>151</v>
      </c>
    </row>
    <row r="937" spans="2:65" s="13" customFormat="1" ht="11.25">
      <c r="B937" s="152"/>
      <c r="D937" s="146" t="s">
        <v>161</v>
      </c>
      <c r="E937" s="153" t="s">
        <v>19</v>
      </c>
      <c r="F937" s="154" t="s">
        <v>1198</v>
      </c>
      <c r="H937" s="155">
        <v>1393.8030000000001</v>
      </c>
      <c r="I937" s="156"/>
      <c r="L937" s="152"/>
      <c r="M937" s="157"/>
      <c r="T937" s="158"/>
      <c r="AT937" s="153" t="s">
        <v>161</v>
      </c>
      <c r="AU937" s="153" t="s">
        <v>78</v>
      </c>
      <c r="AV937" s="13" t="s">
        <v>78</v>
      </c>
      <c r="AW937" s="13" t="s">
        <v>31</v>
      </c>
      <c r="AX937" s="13" t="s">
        <v>69</v>
      </c>
      <c r="AY937" s="153" t="s">
        <v>151</v>
      </c>
    </row>
    <row r="938" spans="2:65" s="14" customFormat="1" ht="11.25">
      <c r="B938" s="159"/>
      <c r="D938" s="146" t="s">
        <v>161</v>
      </c>
      <c r="E938" s="160" t="s">
        <v>19</v>
      </c>
      <c r="F938" s="161" t="s">
        <v>165</v>
      </c>
      <c r="H938" s="162">
        <v>1393.8030000000001</v>
      </c>
      <c r="I938" s="163"/>
      <c r="L938" s="159"/>
      <c r="M938" s="164"/>
      <c r="T938" s="165"/>
      <c r="AT938" s="160" t="s">
        <v>161</v>
      </c>
      <c r="AU938" s="160" t="s">
        <v>78</v>
      </c>
      <c r="AV938" s="14" t="s">
        <v>84</v>
      </c>
      <c r="AW938" s="14" t="s">
        <v>31</v>
      </c>
      <c r="AX938" s="14" t="s">
        <v>74</v>
      </c>
      <c r="AY938" s="160" t="s">
        <v>151</v>
      </c>
    </row>
    <row r="939" spans="2:65" s="1" customFormat="1" ht="16.5" customHeight="1">
      <c r="B939" s="33"/>
      <c r="C939" s="128" t="s">
        <v>1199</v>
      </c>
      <c r="D939" s="128" t="s">
        <v>153</v>
      </c>
      <c r="E939" s="129" t="s">
        <v>1200</v>
      </c>
      <c r="F939" s="130" t="s">
        <v>1201</v>
      </c>
      <c r="G939" s="131" t="s">
        <v>156</v>
      </c>
      <c r="H939" s="132">
        <v>1267.0940000000001</v>
      </c>
      <c r="I939" s="133"/>
      <c r="J939" s="134">
        <f>ROUND(I939*H939,2)</f>
        <v>0</v>
      </c>
      <c r="K939" s="130" t="s">
        <v>157</v>
      </c>
      <c r="L939" s="33"/>
      <c r="M939" s="135" t="s">
        <v>19</v>
      </c>
      <c r="N939" s="136" t="s">
        <v>40</v>
      </c>
      <c r="P939" s="137">
        <f>O939*H939</f>
        <v>0</v>
      </c>
      <c r="Q939" s="137">
        <v>1E-4</v>
      </c>
      <c r="R939" s="137">
        <f>Q939*H939</f>
        <v>0.1267094</v>
      </c>
      <c r="S939" s="137">
        <v>0</v>
      </c>
      <c r="T939" s="138">
        <f>S939*H939</f>
        <v>0</v>
      </c>
      <c r="AR939" s="139" t="s">
        <v>252</v>
      </c>
      <c r="AT939" s="139" t="s">
        <v>153</v>
      </c>
      <c r="AU939" s="139" t="s">
        <v>78</v>
      </c>
      <c r="AY939" s="18" t="s">
        <v>151</v>
      </c>
      <c r="BE939" s="140">
        <f>IF(N939="základní",J939,0)</f>
        <v>0</v>
      </c>
      <c r="BF939" s="140">
        <f>IF(N939="snížená",J939,0)</f>
        <v>0</v>
      </c>
      <c r="BG939" s="140">
        <f>IF(N939="zákl. přenesená",J939,0)</f>
        <v>0</v>
      </c>
      <c r="BH939" s="140">
        <f>IF(N939="sníž. přenesená",J939,0)</f>
        <v>0</v>
      </c>
      <c r="BI939" s="140">
        <f>IF(N939="nulová",J939,0)</f>
        <v>0</v>
      </c>
      <c r="BJ939" s="18" t="s">
        <v>74</v>
      </c>
      <c r="BK939" s="140">
        <f>ROUND(I939*H939,2)</f>
        <v>0</v>
      </c>
      <c r="BL939" s="18" t="s">
        <v>252</v>
      </c>
      <c r="BM939" s="139" t="s">
        <v>1202</v>
      </c>
    </row>
    <row r="940" spans="2:65" s="1" customFormat="1" ht="11.25">
      <c r="B940" s="33"/>
      <c r="D940" s="141" t="s">
        <v>159</v>
      </c>
      <c r="F940" s="142" t="s">
        <v>1203</v>
      </c>
      <c r="I940" s="143"/>
      <c r="L940" s="33"/>
      <c r="M940" s="144"/>
      <c r="T940" s="54"/>
      <c r="AT940" s="18" t="s">
        <v>159</v>
      </c>
      <c r="AU940" s="18" t="s">
        <v>78</v>
      </c>
    </row>
    <row r="941" spans="2:65" s="1" customFormat="1" ht="16.5" customHeight="1">
      <c r="B941" s="33"/>
      <c r="C941" s="128" t="s">
        <v>1204</v>
      </c>
      <c r="D941" s="128" t="s">
        <v>153</v>
      </c>
      <c r="E941" s="129" t="s">
        <v>1205</v>
      </c>
      <c r="F941" s="130" t="s">
        <v>1206</v>
      </c>
      <c r="G941" s="131" t="s">
        <v>562</v>
      </c>
      <c r="H941" s="132">
        <v>58.883000000000003</v>
      </c>
      <c r="I941" s="133"/>
      <c r="J941" s="134">
        <f>ROUND(I941*H941,2)</f>
        <v>0</v>
      </c>
      <c r="K941" s="130" t="s">
        <v>157</v>
      </c>
      <c r="L941" s="33"/>
      <c r="M941" s="135" t="s">
        <v>19</v>
      </c>
      <c r="N941" s="136" t="s">
        <v>40</v>
      </c>
      <c r="P941" s="137">
        <f>O941*H941</f>
        <v>0</v>
      </c>
      <c r="Q941" s="137">
        <v>0</v>
      </c>
      <c r="R941" s="137">
        <f>Q941*H941</f>
        <v>0</v>
      </c>
      <c r="S941" s="137">
        <v>0</v>
      </c>
      <c r="T941" s="138">
        <f>S941*H941</f>
        <v>0</v>
      </c>
      <c r="AR941" s="139" t="s">
        <v>252</v>
      </c>
      <c r="AT941" s="139" t="s">
        <v>153</v>
      </c>
      <c r="AU941" s="139" t="s">
        <v>78</v>
      </c>
      <c r="AY941" s="18" t="s">
        <v>151</v>
      </c>
      <c r="BE941" s="140">
        <f>IF(N941="základní",J941,0)</f>
        <v>0</v>
      </c>
      <c r="BF941" s="140">
        <f>IF(N941="snížená",J941,0)</f>
        <v>0</v>
      </c>
      <c r="BG941" s="140">
        <f>IF(N941="zákl. přenesená",J941,0)</f>
        <v>0</v>
      </c>
      <c r="BH941" s="140">
        <f>IF(N941="sníž. přenesená",J941,0)</f>
        <v>0</v>
      </c>
      <c r="BI941" s="140">
        <f>IF(N941="nulová",J941,0)</f>
        <v>0</v>
      </c>
      <c r="BJ941" s="18" t="s">
        <v>74</v>
      </c>
      <c r="BK941" s="140">
        <f>ROUND(I941*H941,2)</f>
        <v>0</v>
      </c>
      <c r="BL941" s="18" t="s">
        <v>252</v>
      </c>
      <c r="BM941" s="139" t="s">
        <v>1207</v>
      </c>
    </row>
    <row r="942" spans="2:65" s="1" customFormat="1" ht="11.25">
      <c r="B942" s="33"/>
      <c r="D942" s="141" t="s">
        <v>159</v>
      </c>
      <c r="F942" s="142" t="s">
        <v>1208</v>
      </c>
      <c r="I942" s="143"/>
      <c r="L942" s="33"/>
      <c r="M942" s="144"/>
      <c r="T942" s="54"/>
      <c r="AT942" s="18" t="s">
        <v>159</v>
      </c>
      <c r="AU942" s="18" t="s">
        <v>78</v>
      </c>
    </row>
    <row r="943" spans="2:65" s="13" customFormat="1" ht="11.25">
      <c r="B943" s="152"/>
      <c r="D943" s="146" t="s">
        <v>161</v>
      </c>
      <c r="E943" s="153" t="s">
        <v>19</v>
      </c>
      <c r="F943" s="154" t="s">
        <v>1209</v>
      </c>
      <c r="H943" s="155">
        <v>58.883000000000003</v>
      </c>
      <c r="I943" s="156"/>
      <c r="L943" s="152"/>
      <c r="M943" s="157"/>
      <c r="T943" s="158"/>
      <c r="AT943" s="153" t="s">
        <v>161</v>
      </c>
      <c r="AU943" s="153" t="s">
        <v>78</v>
      </c>
      <c r="AV943" s="13" t="s">
        <v>78</v>
      </c>
      <c r="AW943" s="13" t="s">
        <v>31</v>
      </c>
      <c r="AX943" s="13" t="s">
        <v>69</v>
      </c>
      <c r="AY943" s="153" t="s">
        <v>151</v>
      </c>
    </row>
    <row r="944" spans="2:65" s="14" customFormat="1" ht="11.25">
      <c r="B944" s="159"/>
      <c r="D944" s="146" t="s">
        <v>161</v>
      </c>
      <c r="E944" s="160" t="s">
        <v>19</v>
      </c>
      <c r="F944" s="161" t="s">
        <v>165</v>
      </c>
      <c r="H944" s="162">
        <v>58.883000000000003</v>
      </c>
      <c r="I944" s="163"/>
      <c r="L944" s="159"/>
      <c r="M944" s="164"/>
      <c r="T944" s="165"/>
      <c r="AT944" s="160" t="s">
        <v>161</v>
      </c>
      <c r="AU944" s="160" t="s">
        <v>78</v>
      </c>
      <c r="AV944" s="14" t="s">
        <v>84</v>
      </c>
      <c r="AW944" s="14" t="s">
        <v>31</v>
      </c>
      <c r="AX944" s="14" t="s">
        <v>74</v>
      </c>
      <c r="AY944" s="160" t="s">
        <v>151</v>
      </c>
    </row>
    <row r="945" spans="2:65" s="1" customFormat="1" ht="16.5" customHeight="1">
      <c r="B945" s="33"/>
      <c r="C945" s="166" t="s">
        <v>1210</v>
      </c>
      <c r="D945" s="166" t="s">
        <v>221</v>
      </c>
      <c r="E945" s="167" t="s">
        <v>1211</v>
      </c>
      <c r="F945" s="168" t="s">
        <v>1212</v>
      </c>
      <c r="G945" s="169" t="s">
        <v>562</v>
      </c>
      <c r="H945" s="170">
        <v>64.771000000000001</v>
      </c>
      <c r="I945" s="171"/>
      <c r="J945" s="172">
        <f>ROUND(I945*H945,2)</f>
        <v>0</v>
      </c>
      <c r="K945" s="168" t="s">
        <v>157</v>
      </c>
      <c r="L945" s="173"/>
      <c r="M945" s="174" t="s">
        <v>19</v>
      </c>
      <c r="N945" s="175" t="s">
        <v>40</v>
      </c>
      <c r="P945" s="137">
        <f>O945*H945</f>
        <v>0</v>
      </c>
      <c r="Q945" s="137">
        <v>1.6299999999999999E-3</v>
      </c>
      <c r="R945" s="137">
        <f>Q945*H945</f>
        <v>0.10557672999999999</v>
      </c>
      <c r="S945" s="137">
        <v>0</v>
      </c>
      <c r="T945" s="138">
        <f>S945*H945</f>
        <v>0</v>
      </c>
      <c r="AR945" s="139" t="s">
        <v>454</v>
      </c>
      <c r="AT945" s="139" t="s">
        <v>221</v>
      </c>
      <c r="AU945" s="139" t="s">
        <v>78</v>
      </c>
      <c r="AY945" s="18" t="s">
        <v>151</v>
      </c>
      <c r="BE945" s="140">
        <f>IF(N945="základní",J945,0)</f>
        <v>0</v>
      </c>
      <c r="BF945" s="140">
        <f>IF(N945="snížená",J945,0)</f>
        <v>0</v>
      </c>
      <c r="BG945" s="140">
        <f>IF(N945="zákl. přenesená",J945,0)</f>
        <v>0</v>
      </c>
      <c r="BH945" s="140">
        <f>IF(N945="sníž. přenesená",J945,0)</f>
        <v>0</v>
      </c>
      <c r="BI945" s="140">
        <f>IF(N945="nulová",J945,0)</f>
        <v>0</v>
      </c>
      <c r="BJ945" s="18" t="s">
        <v>74</v>
      </c>
      <c r="BK945" s="140">
        <f>ROUND(I945*H945,2)</f>
        <v>0</v>
      </c>
      <c r="BL945" s="18" t="s">
        <v>252</v>
      </c>
      <c r="BM945" s="139" t="s">
        <v>1213</v>
      </c>
    </row>
    <row r="946" spans="2:65" s="12" customFormat="1" ht="11.25">
      <c r="B946" s="145"/>
      <c r="D946" s="146" t="s">
        <v>161</v>
      </c>
      <c r="E946" s="147" t="s">
        <v>19</v>
      </c>
      <c r="F946" s="148" t="s">
        <v>902</v>
      </c>
      <c r="H946" s="147" t="s">
        <v>19</v>
      </c>
      <c r="I946" s="149"/>
      <c r="L946" s="145"/>
      <c r="M946" s="150"/>
      <c r="T946" s="151"/>
      <c r="AT946" s="147" t="s">
        <v>161</v>
      </c>
      <c r="AU946" s="147" t="s">
        <v>78</v>
      </c>
      <c r="AV946" s="12" t="s">
        <v>74</v>
      </c>
      <c r="AW946" s="12" t="s">
        <v>31</v>
      </c>
      <c r="AX946" s="12" t="s">
        <v>69</v>
      </c>
      <c r="AY946" s="147" t="s">
        <v>151</v>
      </c>
    </row>
    <row r="947" spans="2:65" s="13" customFormat="1" ht="11.25">
      <c r="B947" s="152"/>
      <c r="D947" s="146" t="s">
        <v>161</v>
      </c>
      <c r="E947" s="153" t="s">
        <v>19</v>
      </c>
      <c r="F947" s="154" t="s">
        <v>1214</v>
      </c>
      <c r="H947" s="155">
        <v>64.771000000000001</v>
      </c>
      <c r="I947" s="156"/>
      <c r="L947" s="152"/>
      <c r="M947" s="157"/>
      <c r="T947" s="158"/>
      <c r="AT947" s="153" t="s">
        <v>161</v>
      </c>
      <c r="AU947" s="153" t="s">
        <v>78</v>
      </c>
      <c r="AV947" s="13" t="s">
        <v>78</v>
      </c>
      <c r="AW947" s="13" t="s">
        <v>31</v>
      </c>
      <c r="AX947" s="13" t="s">
        <v>69</v>
      </c>
      <c r="AY947" s="153" t="s">
        <v>151</v>
      </c>
    </row>
    <row r="948" spans="2:65" s="14" customFormat="1" ht="11.25">
      <c r="B948" s="159"/>
      <c r="D948" s="146" t="s">
        <v>161</v>
      </c>
      <c r="E948" s="160" t="s">
        <v>19</v>
      </c>
      <c r="F948" s="161" t="s">
        <v>165</v>
      </c>
      <c r="H948" s="162">
        <v>64.771000000000001</v>
      </c>
      <c r="I948" s="163"/>
      <c r="L948" s="159"/>
      <c r="M948" s="164"/>
      <c r="T948" s="165"/>
      <c r="AT948" s="160" t="s">
        <v>161</v>
      </c>
      <c r="AU948" s="160" t="s">
        <v>78</v>
      </c>
      <c r="AV948" s="14" t="s">
        <v>84</v>
      </c>
      <c r="AW948" s="14" t="s">
        <v>31</v>
      </c>
      <c r="AX948" s="14" t="s">
        <v>74</v>
      </c>
      <c r="AY948" s="160" t="s">
        <v>151</v>
      </c>
    </row>
    <row r="949" spans="2:65" s="1" customFormat="1" ht="16.5" customHeight="1">
      <c r="B949" s="33"/>
      <c r="C949" s="128" t="s">
        <v>1215</v>
      </c>
      <c r="D949" s="128" t="s">
        <v>153</v>
      </c>
      <c r="E949" s="129" t="s">
        <v>1216</v>
      </c>
      <c r="F949" s="130" t="s">
        <v>1217</v>
      </c>
      <c r="G949" s="131" t="s">
        <v>562</v>
      </c>
      <c r="H949" s="132">
        <v>58.883000000000003</v>
      </c>
      <c r="I949" s="133"/>
      <c r="J949" s="134">
        <f>ROUND(I949*H949,2)</f>
        <v>0</v>
      </c>
      <c r="K949" s="130" t="s">
        <v>157</v>
      </c>
      <c r="L949" s="33"/>
      <c r="M949" s="135" t="s">
        <v>19</v>
      </c>
      <c r="N949" s="136" t="s">
        <v>40</v>
      </c>
      <c r="P949" s="137">
        <f>O949*H949</f>
        <v>0</v>
      </c>
      <c r="Q949" s="137">
        <v>0</v>
      </c>
      <c r="R949" s="137">
        <f>Q949*H949</f>
        <v>0</v>
      </c>
      <c r="S949" s="137">
        <v>0</v>
      </c>
      <c r="T949" s="138">
        <f>S949*H949</f>
        <v>0</v>
      </c>
      <c r="AR949" s="139" t="s">
        <v>252</v>
      </c>
      <c r="AT949" s="139" t="s">
        <v>153</v>
      </c>
      <c r="AU949" s="139" t="s">
        <v>78</v>
      </c>
      <c r="AY949" s="18" t="s">
        <v>151</v>
      </c>
      <c r="BE949" s="140">
        <f>IF(N949="základní",J949,0)</f>
        <v>0</v>
      </c>
      <c r="BF949" s="140">
        <f>IF(N949="snížená",J949,0)</f>
        <v>0</v>
      </c>
      <c r="BG949" s="140">
        <f>IF(N949="zákl. přenesená",J949,0)</f>
        <v>0</v>
      </c>
      <c r="BH949" s="140">
        <f>IF(N949="sníž. přenesená",J949,0)</f>
        <v>0</v>
      </c>
      <c r="BI949" s="140">
        <f>IF(N949="nulová",J949,0)</f>
        <v>0</v>
      </c>
      <c r="BJ949" s="18" t="s">
        <v>74</v>
      </c>
      <c r="BK949" s="140">
        <f>ROUND(I949*H949,2)</f>
        <v>0</v>
      </c>
      <c r="BL949" s="18" t="s">
        <v>252</v>
      </c>
      <c r="BM949" s="139" t="s">
        <v>1218</v>
      </c>
    </row>
    <row r="950" spans="2:65" s="1" customFormat="1" ht="11.25">
      <c r="B950" s="33"/>
      <c r="D950" s="141" t="s">
        <v>159</v>
      </c>
      <c r="F950" s="142" t="s">
        <v>1219</v>
      </c>
      <c r="I950" s="143"/>
      <c r="L950" s="33"/>
      <c r="M950" s="144"/>
      <c r="T950" s="54"/>
      <c r="AT950" s="18" t="s">
        <v>159</v>
      </c>
      <c r="AU950" s="18" t="s">
        <v>78</v>
      </c>
    </row>
    <row r="951" spans="2:65" s="13" customFormat="1" ht="11.25">
      <c r="B951" s="152"/>
      <c r="D951" s="146" t="s">
        <v>161</v>
      </c>
      <c r="E951" s="153" t="s">
        <v>19</v>
      </c>
      <c r="F951" s="154" t="s">
        <v>1209</v>
      </c>
      <c r="H951" s="155">
        <v>58.883000000000003</v>
      </c>
      <c r="I951" s="156"/>
      <c r="L951" s="152"/>
      <c r="M951" s="157"/>
      <c r="T951" s="158"/>
      <c r="AT951" s="153" t="s">
        <v>161</v>
      </c>
      <c r="AU951" s="153" t="s">
        <v>78</v>
      </c>
      <c r="AV951" s="13" t="s">
        <v>78</v>
      </c>
      <c r="AW951" s="13" t="s">
        <v>31</v>
      </c>
      <c r="AX951" s="13" t="s">
        <v>69</v>
      </c>
      <c r="AY951" s="153" t="s">
        <v>151</v>
      </c>
    </row>
    <row r="952" spans="2:65" s="14" customFormat="1" ht="11.25">
      <c r="B952" s="159"/>
      <c r="D952" s="146" t="s">
        <v>161</v>
      </c>
      <c r="E952" s="160" t="s">
        <v>19</v>
      </c>
      <c r="F952" s="161" t="s">
        <v>165</v>
      </c>
      <c r="H952" s="162">
        <v>58.883000000000003</v>
      </c>
      <c r="I952" s="163"/>
      <c r="L952" s="159"/>
      <c r="M952" s="164"/>
      <c r="T952" s="165"/>
      <c r="AT952" s="160" t="s">
        <v>161</v>
      </c>
      <c r="AU952" s="160" t="s">
        <v>78</v>
      </c>
      <c r="AV952" s="14" t="s">
        <v>84</v>
      </c>
      <c r="AW952" s="14" t="s">
        <v>31</v>
      </c>
      <c r="AX952" s="14" t="s">
        <v>74</v>
      </c>
      <c r="AY952" s="160" t="s">
        <v>151</v>
      </c>
    </row>
    <row r="953" spans="2:65" s="1" customFormat="1" ht="16.5" customHeight="1">
      <c r="B953" s="33"/>
      <c r="C953" s="166" t="s">
        <v>1220</v>
      </c>
      <c r="D953" s="166" t="s">
        <v>221</v>
      </c>
      <c r="E953" s="167" t="s">
        <v>1221</v>
      </c>
      <c r="F953" s="168" t="s">
        <v>1222</v>
      </c>
      <c r="G953" s="169" t="s">
        <v>562</v>
      </c>
      <c r="H953" s="170">
        <v>61.826999999999998</v>
      </c>
      <c r="I953" s="171"/>
      <c r="J953" s="172">
        <f>ROUND(I953*H953,2)</f>
        <v>0</v>
      </c>
      <c r="K953" s="168" t="s">
        <v>157</v>
      </c>
      <c r="L953" s="173"/>
      <c r="M953" s="174" t="s">
        <v>19</v>
      </c>
      <c r="N953" s="175" t="s">
        <v>40</v>
      </c>
      <c r="P953" s="137">
        <f>O953*H953</f>
        <v>0</v>
      </c>
      <c r="Q953" s="137">
        <v>5.0000000000000001E-4</v>
      </c>
      <c r="R953" s="137">
        <f>Q953*H953</f>
        <v>3.09135E-2</v>
      </c>
      <c r="S953" s="137">
        <v>0</v>
      </c>
      <c r="T953" s="138">
        <f>S953*H953</f>
        <v>0</v>
      </c>
      <c r="AR953" s="139" t="s">
        <v>454</v>
      </c>
      <c r="AT953" s="139" t="s">
        <v>221</v>
      </c>
      <c r="AU953" s="139" t="s">
        <v>78</v>
      </c>
      <c r="AY953" s="18" t="s">
        <v>151</v>
      </c>
      <c r="BE953" s="140">
        <f>IF(N953="základní",J953,0)</f>
        <v>0</v>
      </c>
      <c r="BF953" s="140">
        <f>IF(N953="snížená",J953,0)</f>
        <v>0</v>
      </c>
      <c r="BG953" s="140">
        <f>IF(N953="zákl. přenesená",J953,0)</f>
        <v>0</v>
      </c>
      <c r="BH953" s="140">
        <f>IF(N953="sníž. přenesená",J953,0)</f>
        <v>0</v>
      </c>
      <c r="BI953" s="140">
        <f>IF(N953="nulová",J953,0)</f>
        <v>0</v>
      </c>
      <c r="BJ953" s="18" t="s">
        <v>74</v>
      </c>
      <c r="BK953" s="140">
        <f>ROUND(I953*H953,2)</f>
        <v>0</v>
      </c>
      <c r="BL953" s="18" t="s">
        <v>252</v>
      </c>
      <c r="BM953" s="139" t="s">
        <v>1223</v>
      </c>
    </row>
    <row r="954" spans="2:65" s="13" customFormat="1" ht="11.25">
      <c r="B954" s="152"/>
      <c r="D954" s="146" t="s">
        <v>161</v>
      </c>
      <c r="F954" s="154" t="s">
        <v>1224</v>
      </c>
      <c r="H954" s="155">
        <v>61.826999999999998</v>
      </c>
      <c r="I954" s="156"/>
      <c r="L954" s="152"/>
      <c r="M954" s="157"/>
      <c r="T954" s="158"/>
      <c r="AT954" s="153" t="s">
        <v>161</v>
      </c>
      <c r="AU954" s="153" t="s">
        <v>78</v>
      </c>
      <c r="AV954" s="13" t="s">
        <v>78</v>
      </c>
      <c r="AW954" s="13" t="s">
        <v>4</v>
      </c>
      <c r="AX954" s="13" t="s">
        <v>74</v>
      </c>
      <c r="AY954" s="153" t="s">
        <v>151</v>
      </c>
    </row>
    <row r="955" spans="2:65" s="1" customFormat="1" ht="16.5" customHeight="1">
      <c r="B955" s="33"/>
      <c r="C955" s="128" t="s">
        <v>1225</v>
      </c>
      <c r="D955" s="128" t="s">
        <v>153</v>
      </c>
      <c r="E955" s="129" t="s">
        <v>1226</v>
      </c>
      <c r="F955" s="130" t="s">
        <v>1227</v>
      </c>
      <c r="G955" s="131" t="s">
        <v>562</v>
      </c>
      <c r="H955" s="132">
        <v>1350.277</v>
      </c>
      <c r="I955" s="133"/>
      <c r="J955" s="134">
        <f>ROUND(I955*H955,2)</f>
        <v>0</v>
      </c>
      <c r="K955" s="130" t="s">
        <v>157</v>
      </c>
      <c r="L955" s="33"/>
      <c r="M955" s="135" t="s">
        <v>19</v>
      </c>
      <c r="N955" s="136" t="s">
        <v>40</v>
      </c>
      <c r="P955" s="137">
        <f>O955*H955</f>
        <v>0</v>
      </c>
      <c r="Q955" s="137">
        <v>0</v>
      </c>
      <c r="R955" s="137">
        <f>Q955*H955</f>
        <v>0</v>
      </c>
      <c r="S955" s="137">
        <v>0</v>
      </c>
      <c r="T955" s="138">
        <f>S955*H955</f>
        <v>0</v>
      </c>
      <c r="AR955" s="139" t="s">
        <v>252</v>
      </c>
      <c r="AT955" s="139" t="s">
        <v>153</v>
      </c>
      <c r="AU955" s="139" t="s">
        <v>78</v>
      </c>
      <c r="AY955" s="18" t="s">
        <v>151</v>
      </c>
      <c r="BE955" s="140">
        <f>IF(N955="základní",J955,0)</f>
        <v>0</v>
      </c>
      <c r="BF955" s="140">
        <f>IF(N955="snížená",J955,0)</f>
        <v>0</v>
      </c>
      <c r="BG955" s="140">
        <f>IF(N955="zákl. přenesená",J955,0)</f>
        <v>0</v>
      </c>
      <c r="BH955" s="140">
        <f>IF(N955="sníž. přenesená",J955,0)</f>
        <v>0</v>
      </c>
      <c r="BI955" s="140">
        <f>IF(N955="nulová",J955,0)</f>
        <v>0</v>
      </c>
      <c r="BJ955" s="18" t="s">
        <v>74</v>
      </c>
      <c r="BK955" s="140">
        <f>ROUND(I955*H955,2)</f>
        <v>0</v>
      </c>
      <c r="BL955" s="18" t="s">
        <v>252</v>
      </c>
      <c r="BM955" s="139" t="s">
        <v>1228</v>
      </c>
    </row>
    <row r="956" spans="2:65" s="1" customFormat="1" ht="11.25">
      <c r="B956" s="33"/>
      <c r="D956" s="141" t="s">
        <v>159</v>
      </c>
      <c r="F956" s="142" t="s">
        <v>1229</v>
      </c>
      <c r="I956" s="143"/>
      <c r="L956" s="33"/>
      <c r="M956" s="144"/>
      <c r="T956" s="54"/>
      <c r="AT956" s="18" t="s">
        <v>159</v>
      </c>
      <c r="AU956" s="18" t="s">
        <v>78</v>
      </c>
    </row>
    <row r="957" spans="2:65" s="13" customFormat="1" ht="11.25">
      <c r="B957" s="152"/>
      <c r="D957" s="146" t="s">
        <v>161</v>
      </c>
      <c r="E957" s="153" t="s">
        <v>19</v>
      </c>
      <c r="F957" s="154" t="s">
        <v>1230</v>
      </c>
      <c r="H957" s="155">
        <v>1350.277</v>
      </c>
      <c r="I957" s="156"/>
      <c r="L957" s="152"/>
      <c r="M957" s="157"/>
      <c r="T957" s="158"/>
      <c r="AT957" s="153" t="s">
        <v>161</v>
      </c>
      <c r="AU957" s="153" t="s">
        <v>78</v>
      </c>
      <c r="AV957" s="13" t="s">
        <v>78</v>
      </c>
      <c r="AW957" s="13" t="s">
        <v>31</v>
      </c>
      <c r="AX957" s="13" t="s">
        <v>69</v>
      </c>
      <c r="AY957" s="153" t="s">
        <v>151</v>
      </c>
    </row>
    <row r="958" spans="2:65" s="14" customFormat="1" ht="11.25">
      <c r="B958" s="159"/>
      <c r="D958" s="146" t="s">
        <v>161</v>
      </c>
      <c r="E958" s="160" t="s">
        <v>19</v>
      </c>
      <c r="F958" s="161" t="s">
        <v>165</v>
      </c>
      <c r="H958" s="162">
        <v>1350.277</v>
      </c>
      <c r="I958" s="163"/>
      <c r="L958" s="159"/>
      <c r="M958" s="164"/>
      <c r="T958" s="165"/>
      <c r="AT958" s="160" t="s">
        <v>161</v>
      </c>
      <c r="AU958" s="160" t="s">
        <v>78</v>
      </c>
      <c r="AV958" s="14" t="s">
        <v>84</v>
      </c>
      <c r="AW958" s="14" t="s">
        <v>31</v>
      </c>
      <c r="AX958" s="14" t="s">
        <v>74</v>
      </c>
      <c r="AY958" s="160" t="s">
        <v>151</v>
      </c>
    </row>
    <row r="959" spans="2:65" s="1" customFormat="1" ht="16.5" customHeight="1">
      <c r="B959" s="33"/>
      <c r="C959" s="166" t="s">
        <v>1231</v>
      </c>
      <c r="D959" s="166" t="s">
        <v>221</v>
      </c>
      <c r="E959" s="167" t="s">
        <v>1232</v>
      </c>
      <c r="F959" s="168" t="s">
        <v>1233</v>
      </c>
      <c r="G959" s="169" t="s">
        <v>562</v>
      </c>
      <c r="H959" s="170">
        <v>1417.7909999999999</v>
      </c>
      <c r="I959" s="171"/>
      <c r="J959" s="172">
        <f>ROUND(I959*H959,2)</f>
        <v>0</v>
      </c>
      <c r="K959" s="168" t="s">
        <v>157</v>
      </c>
      <c r="L959" s="173"/>
      <c r="M959" s="174" t="s">
        <v>19</v>
      </c>
      <c r="N959" s="175" t="s">
        <v>40</v>
      </c>
      <c r="P959" s="137">
        <f>O959*H959</f>
        <v>0</v>
      </c>
      <c r="Q959" s="137">
        <v>0</v>
      </c>
      <c r="R959" s="137">
        <f>Q959*H959</f>
        <v>0</v>
      </c>
      <c r="S959" s="137">
        <v>0</v>
      </c>
      <c r="T959" s="138">
        <f>S959*H959</f>
        <v>0</v>
      </c>
      <c r="AR959" s="139" t="s">
        <v>454</v>
      </c>
      <c r="AT959" s="139" t="s">
        <v>221</v>
      </c>
      <c r="AU959" s="139" t="s">
        <v>78</v>
      </c>
      <c r="AY959" s="18" t="s">
        <v>151</v>
      </c>
      <c r="BE959" s="140">
        <f>IF(N959="základní",J959,0)</f>
        <v>0</v>
      </c>
      <c r="BF959" s="140">
        <f>IF(N959="snížená",J959,0)</f>
        <v>0</v>
      </c>
      <c r="BG959" s="140">
        <f>IF(N959="zákl. přenesená",J959,0)</f>
        <v>0</v>
      </c>
      <c r="BH959" s="140">
        <f>IF(N959="sníž. přenesená",J959,0)</f>
        <v>0</v>
      </c>
      <c r="BI959" s="140">
        <f>IF(N959="nulová",J959,0)</f>
        <v>0</v>
      </c>
      <c r="BJ959" s="18" t="s">
        <v>74</v>
      </c>
      <c r="BK959" s="140">
        <f>ROUND(I959*H959,2)</f>
        <v>0</v>
      </c>
      <c r="BL959" s="18" t="s">
        <v>252</v>
      </c>
      <c r="BM959" s="139" t="s">
        <v>1234</v>
      </c>
    </row>
    <row r="960" spans="2:65" s="13" customFormat="1" ht="11.25">
      <c r="B960" s="152"/>
      <c r="D960" s="146" t="s">
        <v>161</v>
      </c>
      <c r="F960" s="154" t="s">
        <v>1235</v>
      </c>
      <c r="H960" s="155">
        <v>1417.7909999999999</v>
      </c>
      <c r="I960" s="156"/>
      <c r="L960" s="152"/>
      <c r="M960" s="157"/>
      <c r="T960" s="158"/>
      <c r="AT960" s="153" t="s">
        <v>161</v>
      </c>
      <c r="AU960" s="153" t="s">
        <v>78</v>
      </c>
      <c r="AV960" s="13" t="s">
        <v>78</v>
      </c>
      <c r="AW960" s="13" t="s">
        <v>4</v>
      </c>
      <c r="AX960" s="13" t="s">
        <v>74</v>
      </c>
      <c r="AY960" s="153" t="s">
        <v>151</v>
      </c>
    </row>
    <row r="961" spans="2:65" s="1" customFormat="1" ht="16.5" customHeight="1">
      <c r="B961" s="33"/>
      <c r="C961" s="128" t="s">
        <v>1236</v>
      </c>
      <c r="D961" s="128" t="s">
        <v>153</v>
      </c>
      <c r="E961" s="129" t="s">
        <v>1237</v>
      </c>
      <c r="F961" s="130" t="s">
        <v>1238</v>
      </c>
      <c r="G961" s="131" t="s">
        <v>1239</v>
      </c>
      <c r="H961" s="132">
        <v>2027.08</v>
      </c>
      <c r="I961" s="133"/>
      <c r="J961" s="134">
        <f>ROUND(I961*H961,2)</f>
        <v>0</v>
      </c>
      <c r="K961" s="130" t="s">
        <v>157</v>
      </c>
      <c r="L961" s="33"/>
      <c r="M961" s="135" t="s">
        <v>19</v>
      </c>
      <c r="N961" s="136" t="s">
        <v>40</v>
      </c>
      <c r="P961" s="137">
        <f>O961*H961</f>
        <v>0</v>
      </c>
      <c r="Q961" s="137">
        <v>5.0000000000000002E-5</v>
      </c>
      <c r="R961" s="137">
        <f>Q961*H961</f>
        <v>0.101354</v>
      </c>
      <c r="S961" s="137">
        <v>0</v>
      </c>
      <c r="T961" s="138">
        <f>S961*H961</f>
        <v>0</v>
      </c>
      <c r="AR961" s="139" t="s">
        <v>84</v>
      </c>
      <c r="AT961" s="139" t="s">
        <v>153</v>
      </c>
      <c r="AU961" s="139" t="s">
        <v>78</v>
      </c>
      <c r="AY961" s="18" t="s">
        <v>151</v>
      </c>
      <c r="BE961" s="140">
        <f>IF(N961="základní",J961,0)</f>
        <v>0</v>
      </c>
      <c r="BF961" s="140">
        <f>IF(N961="snížená",J961,0)</f>
        <v>0</v>
      </c>
      <c r="BG961" s="140">
        <f>IF(N961="zákl. přenesená",J961,0)</f>
        <v>0</v>
      </c>
      <c r="BH961" s="140">
        <f>IF(N961="sníž. přenesená",J961,0)</f>
        <v>0</v>
      </c>
      <c r="BI961" s="140">
        <f>IF(N961="nulová",J961,0)</f>
        <v>0</v>
      </c>
      <c r="BJ961" s="18" t="s">
        <v>74</v>
      </c>
      <c r="BK961" s="140">
        <f>ROUND(I961*H961,2)</f>
        <v>0</v>
      </c>
      <c r="BL961" s="18" t="s">
        <v>84</v>
      </c>
      <c r="BM961" s="139" t="s">
        <v>1240</v>
      </c>
    </row>
    <row r="962" spans="2:65" s="1" customFormat="1" ht="11.25">
      <c r="B962" s="33"/>
      <c r="D962" s="141" t="s">
        <v>159</v>
      </c>
      <c r="F962" s="142" t="s">
        <v>1241</v>
      </c>
      <c r="I962" s="143"/>
      <c r="L962" s="33"/>
      <c r="M962" s="144"/>
      <c r="T962" s="54"/>
      <c r="AT962" s="18" t="s">
        <v>159</v>
      </c>
      <c r="AU962" s="18" t="s">
        <v>78</v>
      </c>
    </row>
    <row r="963" spans="2:65" s="12" customFormat="1" ht="11.25">
      <c r="B963" s="145"/>
      <c r="D963" s="146" t="s">
        <v>161</v>
      </c>
      <c r="E963" s="147" t="s">
        <v>19</v>
      </c>
      <c r="F963" s="148" t="s">
        <v>1242</v>
      </c>
      <c r="H963" s="147" t="s">
        <v>19</v>
      </c>
      <c r="I963" s="149"/>
      <c r="L963" s="145"/>
      <c r="M963" s="150"/>
      <c r="T963" s="151"/>
      <c r="AT963" s="147" t="s">
        <v>161</v>
      </c>
      <c r="AU963" s="147" t="s">
        <v>78</v>
      </c>
      <c r="AV963" s="12" t="s">
        <v>74</v>
      </c>
      <c r="AW963" s="12" t="s">
        <v>31</v>
      </c>
      <c r="AX963" s="12" t="s">
        <v>69</v>
      </c>
      <c r="AY963" s="147" t="s">
        <v>151</v>
      </c>
    </row>
    <row r="964" spans="2:65" s="13" customFormat="1" ht="11.25">
      <c r="B964" s="152"/>
      <c r="D964" s="146" t="s">
        <v>161</v>
      </c>
      <c r="E964" s="153" t="s">
        <v>19</v>
      </c>
      <c r="F964" s="154" t="s">
        <v>1243</v>
      </c>
      <c r="H964" s="155">
        <v>1265</v>
      </c>
      <c r="I964" s="156"/>
      <c r="L964" s="152"/>
      <c r="M964" s="157"/>
      <c r="T964" s="158"/>
      <c r="AT964" s="153" t="s">
        <v>161</v>
      </c>
      <c r="AU964" s="153" t="s">
        <v>78</v>
      </c>
      <c r="AV964" s="13" t="s">
        <v>78</v>
      </c>
      <c r="AW964" s="13" t="s">
        <v>31</v>
      </c>
      <c r="AX964" s="13" t="s">
        <v>69</v>
      </c>
      <c r="AY964" s="153" t="s">
        <v>151</v>
      </c>
    </row>
    <row r="965" spans="2:65" s="12" customFormat="1" ht="11.25">
      <c r="B965" s="145"/>
      <c r="D965" s="146" t="s">
        <v>161</v>
      </c>
      <c r="E965" s="147" t="s">
        <v>19</v>
      </c>
      <c r="F965" s="148" t="s">
        <v>1244</v>
      </c>
      <c r="H965" s="147" t="s">
        <v>19</v>
      </c>
      <c r="I965" s="149"/>
      <c r="L965" s="145"/>
      <c r="M965" s="150"/>
      <c r="T965" s="151"/>
      <c r="AT965" s="147" t="s">
        <v>161</v>
      </c>
      <c r="AU965" s="147" t="s">
        <v>78</v>
      </c>
      <c r="AV965" s="12" t="s">
        <v>74</v>
      </c>
      <c r="AW965" s="12" t="s">
        <v>31</v>
      </c>
      <c r="AX965" s="12" t="s">
        <v>69</v>
      </c>
      <c r="AY965" s="147" t="s">
        <v>151</v>
      </c>
    </row>
    <row r="966" spans="2:65" s="13" customFormat="1" ht="11.25">
      <c r="B966" s="152"/>
      <c r="D966" s="146" t="s">
        <v>161</v>
      </c>
      <c r="E966" s="153" t="s">
        <v>19</v>
      </c>
      <c r="F966" s="154" t="s">
        <v>1245</v>
      </c>
      <c r="H966" s="155">
        <v>580.79999999999995</v>
      </c>
      <c r="I966" s="156"/>
      <c r="L966" s="152"/>
      <c r="M966" s="157"/>
      <c r="T966" s="158"/>
      <c r="AT966" s="153" t="s">
        <v>161</v>
      </c>
      <c r="AU966" s="153" t="s">
        <v>78</v>
      </c>
      <c r="AV966" s="13" t="s">
        <v>78</v>
      </c>
      <c r="AW966" s="13" t="s">
        <v>31</v>
      </c>
      <c r="AX966" s="13" t="s">
        <v>69</v>
      </c>
      <c r="AY966" s="153" t="s">
        <v>151</v>
      </c>
    </row>
    <row r="967" spans="2:65" s="12" customFormat="1" ht="11.25">
      <c r="B967" s="145"/>
      <c r="D967" s="146" t="s">
        <v>161</v>
      </c>
      <c r="E967" s="147" t="s">
        <v>19</v>
      </c>
      <c r="F967" s="148" t="s">
        <v>1246</v>
      </c>
      <c r="H967" s="147" t="s">
        <v>19</v>
      </c>
      <c r="I967" s="149"/>
      <c r="L967" s="145"/>
      <c r="M967" s="150"/>
      <c r="T967" s="151"/>
      <c r="AT967" s="147" t="s">
        <v>161</v>
      </c>
      <c r="AU967" s="147" t="s">
        <v>78</v>
      </c>
      <c r="AV967" s="12" t="s">
        <v>74</v>
      </c>
      <c r="AW967" s="12" t="s">
        <v>31</v>
      </c>
      <c r="AX967" s="12" t="s">
        <v>69</v>
      </c>
      <c r="AY967" s="147" t="s">
        <v>151</v>
      </c>
    </row>
    <row r="968" spans="2:65" s="13" customFormat="1" ht="11.25">
      <c r="B968" s="152"/>
      <c r="D968" s="146" t="s">
        <v>161</v>
      </c>
      <c r="E968" s="153" t="s">
        <v>19</v>
      </c>
      <c r="F968" s="154" t="s">
        <v>1247</v>
      </c>
      <c r="H968" s="155">
        <v>181.28</v>
      </c>
      <c r="I968" s="156"/>
      <c r="L968" s="152"/>
      <c r="M968" s="157"/>
      <c r="T968" s="158"/>
      <c r="AT968" s="153" t="s">
        <v>161</v>
      </c>
      <c r="AU968" s="153" t="s">
        <v>78</v>
      </c>
      <c r="AV968" s="13" t="s">
        <v>78</v>
      </c>
      <c r="AW968" s="13" t="s">
        <v>31</v>
      </c>
      <c r="AX968" s="13" t="s">
        <v>69</v>
      </c>
      <c r="AY968" s="153" t="s">
        <v>151</v>
      </c>
    </row>
    <row r="969" spans="2:65" s="14" customFormat="1" ht="11.25">
      <c r="B969" s="159"/>
      <c r="D969" s="146" t="s">
        <v>161</v>
      </c>
      <c r="E969" s="160" t="s">
        <v>19</v>
      </c>
      <c r="F969" s="161" t="s">
        <v>165</v>
      </c>
      <c r="H969" s="162">
        <v>2027.08</v>
      </c>
      <c r="I969" s="163"/>
      <c r="L969" s="159"/>
      <c r="M969" s="164"/>
      <c r="T969" s="165"/>
      <c r="AT969" s="160" t="s">
        <v>161</v>
      </c>
      <c r="AU969" s="160" t="s">
        <v>78</v>
      </c>
      <c r="AV969" s="14" t="s">
        <v>84</v>
      </c>
      <c r="AW969" s="14" t="s">
        <v>31</v>
      </c>
      <c r="AX969" s="14" t="s">
        <v>74</v>
      </c>
      <c r="AY969" s="160" t="s">
        <v>151</v>
      </c>
    </row>
    <row r="970" spans="2:65" s="1" customFormat="1" ht="16.5" customHeight="1">
      <c r="B970" s="33"/>
      <c r="C970" s="166" t="s">
        <v>1248</v>
      </c>
      <c r="D970" s="166" t="s">
        <v>221</v>
      </c>
      <c r="E970" s="167" t="s">
        <v>1249</v>
      </c>
      <c r="F970" s="168" t="s">
        <v>1250</v>
      </c>
      <c r="G970" s="169" t="s">
        <v>615</v>
      </c>
      <c r="H970" s="170">
        <v>101.354</v>
      </c>
      <c r="I970" s="171"/>
      <c r="J970" s="172">
        <f>ROUND(I970*H970,2)</f>
        <v>0</v>
      </c>
      <c r="K970" s="168" t="s">
        <v>157</v>
      </c>
      <c r="L970" s="173"/>
      <c r="M970" s="174" t="s">
        <v>19</v>
      </c>
      <c r="N970" s="175" t="s">
        <v>40</v>
      </c>
      <c r="P970" s="137">
        <f>O970*H970</f>
        <v>0</v>
      </c>
      <c r="Q970" s="137">
        <v>3.2000000000000001E-2</v>
      </c>
      <c r="R970" s="137">
        <f>Q970*H970</f>
        <v>3.243328</v>
      </c>
      <c r="S970" s="137">
        <v>0</v>
      </c>
      <c r="T970" s="138">
        <f>S970*H970</f>
        <v>0</v>
      </c>
      <c r="AR970" s="139" t="s">
        <v>96</v>
      </c>
      <c r="AT970" s="139" t="s">
        <v>221</v>
      </c>
      <c r="AU970" s="139" t="s">
        <v>78</v>
      </c>
      <c r="AY970" s="18" t="s">
        <v>151</v>
      </c>
      <c r="BE970" s="140">
        <f>IF(N970="základní",J970,0)</f>
        <v>0</v>
      </c>
      <c r="BF970" s="140">
        <f>IF(N970="snížená",J970,0)</f>
        <v>0</v>
      </c>
      <c r="BG970" s="140">
        <f>IF(N970="zákl. přenesená",J970,0)</f>
        <v>0</v>
      </c>
      <c r="BH970" s="140">
        <f>IF(N970="sníž. přenesená",J970,0)</f>
        <v>0</v>
      </c>
      <c r="BI970" s="140">
        <f>IF(N970="nulová",J970,0)</f>
        <v>0</v>
      </c>
      <c r="BJ970" s="18" t="s">
        <v>74</v>
      </c>
      <c r="BK970" s="140">
        <f>ROUND(I970*H970,2)</f>
        <v>0</v>
      </c>
      <c r="BL970" s="18" t="s">
        <v>84</v>
      </c>
      <c r="BM970" s="139" t="s">
        <v>1251</v>
      </c>
    </row>
    <row r="971" spans="2:65" s="12" customFormat="1" ht="11.25">
      <c r="B971" s="145"/>
      <c r="D971" s="146" t="s">
        <v>161</v>
      </c>
      <c r="E971" s="147" t="s">
        <v>19</v>
      </c>
      <c r="F971" s="148" t="s">
        <v>852</v>
      </c>
      <c r="H971" s="147" t="s">
        <v>19</v>
      </c>
      <c r="I971" s="149"/>
      <c r="L971" s="145"/>
      <c r="M971" s="150"/>
      <c r="T971" s="151"/>
      <c r="AT971" s="147" t="s">
        <v>161</v>
      </c>
      <c r="AU971" s="147" t="s">
        <v>78</v>
      </c>
      <c r="AV971" s="12" t="s">
        <v>74</v>
      </c>
      <c r="AW971" s="12" t="s">
        <v>31</v>
      </c>
      <c r="AX971" s="12" t="s">
        <v>69</v>
      </c>
      <c r="AY971" s="147" t="s">
        <v>151</v>
      </c>
    </row>
    <row r="972" spans="2:65" s="13" customFormat="1" ht="11.25">
      <c r="B972" s="152"/>
      <c r="D972" s="146" t="s">
        <v>161</v>
      </c>
      <c r="E972" s="153" t="s">
        <v>19</v>
      </c>
      <c r="F972" s="154" t="s">
        <v>1252</v>
      </c>
      <c r="H972" s="155">
        <v>101.354</v>
      </c>
      <c r="I972" s="156"/>
      <c r="L972" s="152"/>
      <c r="M972" s="157"/>
      <c r="T972" s="158"/>
      <c r="AT972" s="153" t="s">
        <v>161</v>
      </c>
      <c r="AU972" s="153" t="s">
        <v>78</v>
      </c>
      <c r="AV972" s="13" t="s">
        <v>78</v>
      </c>
      <c r="AW972" s="13" t="s">
        <v>31</v>
      </c>
      <c r="AX972" s="13" t="s">
        <v>69</v>
      </c>
      <c r="AY972" s="153" t="s">
        <v>151</v>
      </c>
    </row>
    <row r="973" spans="2:65" s="14" customFormat="1" ht="11.25">
      <c r="B973" s="159"/>
      <c r="D973" s="146" t="s">
        <v>161</v>
      </c>
      <c r="E973" s="160" t="s">
        <v>19</v>
      </c>
      <c r="F973" s="161" t="s">
        <v>165</v>
      </c>
      <c r="H973" s="162">
        <v>101.354</v>
      </c>
      <c r="I973" s="163"/>
      <c r="L973" s="159"/>
      <c r="M973" s="164"/>
      <c r="T973" s="165"/>
      <c r="AT973" s="160" t="s">
        <v>161</v>
      </c>
      <c r="AU973" s="160" t="s">
        <v>78</v>
      </c>
      <c r="AV973" s="14" t="s">
        <v>84</v>
      </c>
      <c r="AW973" s="14" t="s">
        <v>31</v>
      </c>
      <c r="AX973" s="14" t="s">
        <v>74</v>
      </c>
      <c r="AY973" s="160" t="s">
        <v>151</v>
      </c>
    </row>
    <row r="974" spans="2:65" s="1" customFormat="1" ht="16.5" customHeight="1">
      <c r="B974" s="33"/>
      <c r="C974" s="128" t="s">
        <v>1253</v>
      </c>
      <c r="D974" s="128" t="s">
        <v>153</v>
      </c>
      <c r="E974" s="129" t="s">
        <v>1254</v>
      </c>
      <c r="F974" s="130" t="s">
        <v>1255</v>
      </c>
      <c r="G974" s="131" t="s">
        <v>615</v>
      </c>
      <c r="H974" s="132">
        <v>1</v>
      </c>
      <c r="I974" s="133"/>
      <c r="J974" s="134">
        <f>ROUND(I974*H974,2)</f>
        <v>0</v>
      </c>
      <c r="K974" s="130" t="s">
        <v>157</v>
      </c>
      <c r="L974" s="33"/>
      <c r="M974" s="135" t="s">
        <v>19</v>
      </c>
      <c r="N974" s="136" t="s">
        <v>40</v>
      </c>
      <c r="P974" s="137">
        <f>O974*H974</f>
        <v>0</v>
      </c>
      <c r="Q974" s="137">
        <v>0</v>
      </c>
      <c r="R974" s="137">
        <f>Q974*H974</f>
        <v>0</v>
      </c>
      <c r="S974" s="137">
        <v>0</v>
      </c>
      <c r="T974" s="138">
        <f>S974*H974</f>
        <v>0</v>
      </c>
      <c r="AR974" s="139" t="s">
        <v>252</v>
      </c>
      <c r="AT974" s="139" t="s">
        <v>153</v>
      </c>
      <c r="AU974" s="139" t="s">
        <v>78</v>
      </c>
      <c r="AY974" s="18" t="s">
        <v>151</v>
      </c>
      <c r="BE974" s="140">
        <f>IF(N974="základní",J974,0)</f>
        <v>0</v>
      </c>
      <c r="BF974" s="140">
        <f>IF(N974="snížená",J974,0)</f>
        <v>0</v>
      </c>
      <c r="BG974" s="140">
        <f>IF(N974="zákl. přenesená",J974,0)</f>
        <v>0</v>
      </c>
      <c r="BH974" s="140">
        <f>IF(N974="sníž. přenesená",J974,0)</f>
        <v>0</v>
      </c>
      <c r="BI974" s="140">
        <f>IF(N974="nulová",J974,0)</f>
        <v>0</v>
      </c>
      <c r="BJ974" s="18" t="s">
        <v>74</v>
      </c>
      <c r="BK974" s="140">
        <f>ROUND(I974*H974,2)</f>
        <v>0</v>
      </c>
      <c r="BL974" s="18" t="s">
        <v>252</v>
      </c>
      <c r="BM974" s="139" t="s">
        <v>1256</v>
      </c>
    </row>
    <row r="975" spans="2:65" s="1" customFormat="1" ht="11.25">
      <c r="B975" s="33"/>
      <c r="D975" s="141" t="s">
        <v>159</v>
      </c>
      <c r="F975" s="142" t="s">
        <v>1257</v>
      </c>
      <c r="I975" s="143"/>
      <c r="L975" s="33"/>
      <c r="M975" s="144"/>
      <c r="T975" s="54"/>
      <c r="AT975" s="18" t="s">
        <v>159</v>
      </c>
      <c r="AU975" s="18" t="s">
        <v>78</v>
      </c>
    </row>
    <row r="976" spans="2:65" s="12" customFormat="1" ht="11.25">
      <c r="B976" s="145"/>
      <c r="D976" s="146" t="s">
        <v>161</v>
      </c>
      <c r="E976" s="147" t="s">
        <v>19</v>
      </c>
      <c r="F976" s="148" t="s">
        <v>1258</v>
      </c>
      <c r="H976" s="147" t="s">
        <v>19</v>
      </c>
      <c r="I976" s="149"/>
      <c r="L976" s="145"/>
      <c r="M976" s="150"/>
      <c r="T976" s="151"/>
      <c r="AT976" s="147" t="s">
        <v>161</v>
      </c>
      <c r="AU976" s="147" t="s">
        <v>78</v>
      </c>
      <c r="AV976" s="12" t="s">
        <v>74</v>
      </c>
      <c r="AW976" s="12" t="s">
        <v>31</v>
      </c>
      <c r="AX976" s="12" t="s">
        <v>69</v>
      </c>
      <c r="AY976" s="147" t="s">
        <v>151</v>
      </c>
    </row>
    <row r="977" spans="2:65" s="13" customFormat="1" ht="11.25">
      <c r="B977" s="152"/>
      <c r="D977" s="146" t="s">
        <v>161</v>
      </c>
      <c r="E977" s="153" t="s">
        <v>19</v>
      </c>
      <c r="F977" s="154" t="s">
        <v>74</v>
      </c>
      <c r="H977" s="155">
        <v>1</v>
      </c>
      <c r="I977" s="156"/>
      <c r="L977" s="152"/>
      <c r="M977" s="157"/>
      <c r="T977" s="158"/>
      <c r="AT977" s="153" t="s">
        <v>161</v>
      </c>
      <c r="AU977" s="153" t="s">
        <v>78</v>
      </c>
      <c r="AV977" s="13" t="s">
        <v>78</v>
      </c>
      <c r="AW977" s="13" t="s">
        <v>31</v>
      </c>
      <c r="AX977" s="13" t="s">
        <v>69</v>
      </c>
      <c r="AY977" s="153" t="s">
        <v>151</v>
      </c>
    </row>
    <row r="978" spans="2:65" s="14" customFormat="1" ht="11.25">
      <c r="B978" s="159"/>
      <c r="D978" s="146" t="s">
        <v>161</v>
      </c>
      <c r="E978" s="160" t="s">
        <v>19</v>
      </c>
      <c r="F978" s="161" t="s">
        <v>165</v>
      </c>
      <c r="H978" s="162">
        <v>1</v>
      </c>
      <c r="I978" s="163"/>
      <c r="L978" s="159"/>
      <c r="M978" s="164"/>
      <c r="T978" s="165"/>
      <c r="AT978" s="160" t="s">
        <v>161</v>
      </c>
      <c r="AU978" s="160" t="s">
        <v>78</v>
      </c>
      <c r="AV978" s="14" t="s">
        <v>84</v>
      </c>
      <c r="AW978" s="14" t="s">
        <v>31</v>
      </c>
      <c r="AX978" s="14" t="s">
        <v>74</v>
      </c>
      <c r="AY978" s="160" t="s">
        <v>151</v>
      </c>
    </row>
    <row r="979" spans="2:65" s="1" customFormat="1" ht="21.75" customHeight="1">
      <c r="B979" s="33"/>
      <c r="C979" s="166" t="s">
        <v>1259</v>
      </c>
      <c r="D979" s="166" t="s">
        <v>221</v>
      </c>
      <c r="E979" s="167" t="s">
        <v>1260</v>
      </c>
      <c r="F979" s="168" t="s">
        <v>1261</v>
      </c>
      <c r="G979" s="169" t="s">
        <v>615</v>
      </c>
      <c r="H979" s="170">
        <v>1</v>
      </c>
      <c r="I979" s="171"/>
      <c r="J979" s="172">
        <f>ROUND(I979*H979,2)</f>
        <v>0</v>
      </c>
      <c r="K979" s="168" t="s">
        <v>19</v>
      </c>
      <c r="L979" s="173"/>
      <c r="M979" s="174" t="s">
        <v>19</v>
      </c>
      <c r="N979" s="175" t="s">
        <v>40</v>
      </c>
      <c r="P979" s="137">
        <f>O979*H979</f>
        <v>0</v>
      </c>
      <c r="Q979" s="137">
        <v>6.0999999999999999E-2</v>
      </c>
      <c r="R979" s="137">
        <f>Q979*H979</f>
        <v>6.0999999999999999E-2</v>
      </c>
      <c r="S979" s="137">
        <v>0</v>
      </c>
      <c r="T979" s="138">
        <f>S979*H979</f>
        <v>0</v>
      </c>
      <c r="AR979" s="139" t="s">
        <v>454</v>
      </c>
      <c r="AT979" s="139" t="s">
        <v>221</v>
      </c>
      <c r="AU979" s="139" t="s">
        <v>78</v>
      </c>
      <c r="AY979" s="18" t="s">
        <v>151</v>
      </c>
      <c r="BE979" s="140">
        <f>IF(N979="základní",J979,0)</f>
        <v>0</v>
      </c>
      <c r="BF979" s="140">
        <f>IF(N979="snížená",J979,0)</f>
        <v>0</v>
      </c>
      <c r="BG979" s="140">
        <f>IF(N979="zákl. přenesená",J979,0)</f>
        <v>0</v>
      </c>
      <c r="BH979" s="140">
        <f>IF(N979="sníž. přenesená",J979,0)</f>
        <v>0</v>
      </c>
      <c r="BI979" s="140">
        <f>IF(N979="nulová",J979,0)</f>
        <v>0</v>
      </c>
      <c r="BJ979" s="18" t="s">
        <v>74</v>
      </c>
      <c r="BK979" s="140">
        <f>ROUND(I979*H979,2)</f>
        <v>0</v>
      </c>
      <c r="BL979" s="18" t="s">
        <v>252</v>
      </c>
      <c r="BM979" s="139" t="s">
        <v>1262</v>
      </c>
    </row>
    <row r="980" spans="2:65" s="1" customFormat="1" ht="16.5" customHeight="1">
      <c r="B980" s="33"/>
      <c r="C980" s="128" t="s">
        <v>1263</v>
      </c>
      <c r="D980" s="128" t="s">
        <v>153</v>
      </c>
      <c r="E980" s="129" t="s">
        <v>1264</v>
      </c>
      <c r="F980" s="130" t="s">
        <v>1265</v>
      </c>
      <c r="G980" s="131" t="s">
        <v>615</v>
      </c>
      <c r="H980" s="132">
        <v>1</v>
      </c>
      <c r="I980" s="133"/>
      <c r="J980" s="134">
        <f>ROUND(I980*H980,2)</f>
        <v>0</v>
      </c>
      <c r="K980" s="130" t="s">
        <v>157</v>
      </c>
      <c r="L980" s="33"/>
      <c r="M980" s="135" t="s">
        <v>19</v>
      </c>
      <c r="N980" s="136" t="s">
        <v>40</v>
      </c>
      <c r="P980" s="137">
        <f>O980*H980</f>
        <v>0</v>
      </c>
      <c r="Q980" s="137">
        <v>0</v>
      </c>
      <c r="R980" s="137">
        <f>Q980*H980</f>
        <v>0</v>
      </c>
      <c r="S980" s="137">
        <v>8.1000000000000003E-2</v>
      </c>
      <c r="T980" s="138">
        <f>S980*H980</f>
        <v>8.1000000000000003E-2</v>
      </c>
      <c r="AR980" s="139" t="s">
        <v>252</v>
      </c>
      <c r="AT980" s="139" t="s">
        <v>153</v>
      </c>
      <c r="AU980" s="139" t="s">
        <v>78</v>
      </c>
      <c r="AY980" s="18" t="s">
        <v>151</v>
      </c>
      <c r="BE980" s="140">
        <f>IF(N980="základní",J980,0)</f>
        <v>0</v>
      </c>
      <c r="BF980" s="140">
        <f>IF(N980="snížená",J980,0)</f>
        <v>0</v>
      </c>
      <c r="BG980" s="140">
        <f>IF(N980="zákl. přenesená",J980,0)</f>
        <v>0</v>
      </c>
      <c r="BH980" s="140">
        <f>IF(N980="sníž. přenesená",J980,0)</f>
        <v>0</v>
      </c>
      <c r="BI980" s="140">
        <f>IF(N980="nulová",J980,0)</f>
        <v>0</v>
      </c>
      <c r="BJ980" s="18" t="s">
        <v>74</v>
      </c>
      <c r="BK980" s="140">
        <f>ROUND(I980*H980,2)</f>
        <v>0</v>
      </c>
      <c r="BL980" s="18" t="s">
        <v>252</v>
      </c>
      <c r="BM980" s="139" t="s">
        <v>1266</v>
      </c>
    </row>
    <row r="981" spans="2:65" s="1" customFormat="1" ht="11.25">
      <c r="B981" s="33"/>
      <c r="D981" s="141" t="s">
        <v>159</v>
      </c>
      <c r="F981" s="142" t="s">
        <v>1267</v>
      </c>
      <c r="I981" s="143"/>
      <c r="L981" s="33"/>
      <c r="M981" s="144"/>
      <c r="T981" s="54"/>
      <c r="AT981" s="18" t="s">
        <v>159</v>
      </c>
      <c r="AU981" s="18" t="s">
        <v>78</v>
      </c>
    </row>
    <row r="982" spans="2:65" s="12" customFormat="1" ht="11.25">
      <c r="B982" s="145"/>
      <c r="D982" s="146" t="s">
        <v>161</v>
      </c>
      <c r="E982" s="147" t="s">
        <v>19</v>
      </c>
      <c r="F982" s="148" t="s">
        <v>1268</v>
      </c>
      <c r="H982" s="147" t="s">
        <v>19</v>
      </c>
      <c r="I982" s="149"/>
      <c r="L982" s="145"/>
      <c r="M982" s="150"/>
      <c r="T982" s="151"/>
      <c r="AT982" s="147" t="s">
        <v>161</v>
      </c>
      <c r="AU982" s="147" t="s">
        <v>78</v>
      </c>
      <c r="AV982" s="12" t="s">
        <v>74</v>
      </c>
      <c r="AW982" s="12" t="s">
        <v>31</v>
      </c>
      <c r="AX982" s="12" t="s">
        <v>69</v>
      </c>
      <c r="AY982" s="147" t="s">
        <v>151</v>
      </c>
    </row>
    <row r="983" spans="2:65" s="13" customFormat="1" ht="11.25">
      <c r="B983" s="152"/>
      <c r="D983" s="146" t="s">
        <v>161</v>
      </c>
      <c r="E983" s="153" t="s">
        <v>19</v>
      </c>
      <c r="F983" s="154" t="s">
        <v>74</v>
      </c>
      <c r="H983" s="155">
        <v>1</v>
      </c>
      <c r="I983" s="156"/>
      <c r="L983" s="152"/>
      <c r="M983" s="157"/>
      <c r="T983" s="158"/>
      <c r="AT983" s="153" t="s">
        <v>161</v>
      </c>
      <c r="AU983" s="153" t="s">
        <v>78</v>
      </c>
      <c r="AV983" s="13" t="s">
        <v>78</v>
      </c>
      <c r="AW983" s="13" t="s">
        <v>31</v>
      </c>
      <c r="AX983" s="13" t="s">
        <v>69</v>
      </c>
      <c r="AY983" s="153" t="s">
        <v>151</v>
      </c>
    </row>
    <row r="984" spans="2:65" s="14" customFormat="1" ht="11.25">
      <c r="B984" s="159"/>
      <c r="D984" s="146" t="s">
        <v>161</v>
      </c>
      <c r="E984" s="160" t="s">
        <v>19</v>
      </c>
      <c r="F984" s="161" t="s">
        <v>165</v>
      </c>
      <c r="H984" s="162">
        <v>1</v>
      </c>
      <c r="I984" s="163"/>
      <c r="L984" s="159"/>
      <c r="M984" s="164"/>
      <c r="T984" s="165"/>
      <c r="AT984" s="160" t="s">
        <v>161</v>
      </c>
      <c r="AU984" s="160" t="s">
        <v>78</v>
      </c>
      <c r="AV984" s="14" t="s">
        <v>84</v>
      </c>
      <c r="AW984" s="14" t="s">
        <v>31</v>
      </c>
      <c r="AX984" s="14" t="s">
        <v>74</v>
      </c>
      <c r="AY984" s="160" t="s">
        <v>151</v>
      </c>
    </row>
    <row r="985" spans="2:65" s="1" customFormat="1" ht="24.2" customHeight="1">
      <c r="B985" s="33"/>
      <c r="C985" s="128" t="s">
        <v>1269</v>
      </c>
      <c r="D985" s="128" t="s">
        <v>153</v>
      </c>
      <c r="E985" s="129" t="s">
        <v>1270</v>
      </c>
      <c r="F985" s="130" t="s">
        <v>1271</v>
      </c>
      <c r="G985" s="131" t="s">
        <v>615</v>
      </c>
      <c r="H985" s="132">
        <v>1</v>
      </c>
      <c r="I985" s="133"/>
      <c r="J985" s="134">
        <f>ROUND(I985*H985,2)</f>
        <v>0</v>
      </c>
      <c r="K985" s="130" t="s">
        <v>157</v>
      </c>
      <c r="L985" s="33"/>
      <c r="M985" s="135" t="s">
        <v>19</v>
      </c>
      <c r="N985" s="136" t="s">
        <v>40</v>
      </c>
      <c r="P985" s="137">
        <f>O985*H985</f>
        <v>0</v>
      </c>
      <c r="Q985" s="137">
        <v>0</v>
      </c>
      <c r="R985" s="137">
        <f>Q985*H985</f>
        <v>0</v>
      </c>
      <c r="S985" s="137">
        <v>0</v>
      </c>
      <c r="T985" s="138">
        <f>S985*H985</f>
        <v>0</v>
      </c>
      <c r="AR985" s="139" t="s">
        <v>252</v>
      </c>
      <c r="AT985" s="139" t="s">
        <v>153</v>
      </c>
      <c r="AU985" s="139" t="s">
        <v>78</v>
      </c>
      <c r="AY985" s="18" t="s">
        <v>151</v>
      </c>
      <c r="BE985" s="140">
        <f>IF(N985="základní",J985,0)</f>
        <v>0</v>
      </c>
      <c r="BF985" s="140">
        <f>IF(N985="snížená",J985,0)</f>
        <v>0</v>
      </c>
      <c r="BG985" s="140">
        <f>IF(N985="zákl. přenesená",J985,0)</f>
        <v>0</v>
      </c>
      <c r="BH985" s="140">
        <f>IF(N985="sníž. přenesená",J985,0)</f>
        <v>0</v>
      </c>
      <c r="BI985" s="140">
        <f>IF(N985="nulová",J985,0)</f>
        <v>0</v>
      </c>
      <c r="BJ985" s="18" t="s">
        <v>74</v>
      </c>
      <c r="BK985" s="140">
        <f>ROUND(I985*H985,2)</f>
        <v>0</v>
      </c>
      <c r="BL985" s="18" t="s">
        <v>252</v>
      </c>
      <c r="BM985" s="139" t="s">
        <v>1272</v>
      </c>
    </row>
    <row r="986" spans="2:65" s="1" customFormat="1" ht="11.25">
      <c r="B986" s="33"/>
      <c r="D986" s="141" t="s">
        <v>159</v>
      </c>
      <c r="F986" s="142" t="s">
        <v>1273</v>
      </c>
      <c r="I986" s="143"/>
      <c r="L986" s="33"/>
      <c r="M986" s="144"/>
      <c r="T986" s="54"/>
      <c r="AT986" s="18" t="s">
        <v>159</v>
      </c>
      <c r="AU986" s="18" t="s">
        <v>78</v>
      </c>
    </row>
    <row r="987" spans="2:65" s="12" customFormat="1" ht="11.25">
      <c r="B987" s="145"/>
      <c r="D987" s="146" t="s">
        <v>161</v>
      </c>
      <c r="E987" s="147" t="s">
        <v>19</v>
      </c>
      <c r="F987" s="148" t="s">
        <v>1274</v>
      </c>
      <c r="H987" s="147" t="s">
        <v>19</v>
      </c>
      <c r="I987" s="149"/>
      <c r="L987" s="145"/>
      <c r="M987" s="150"/>
      <c r="T987" s="151"/>
      <c r="AT987" s="147" t="s">
        <v>161</v>
      </c>
      <c r="AU987" s="147" t="s">
        <v>78</v>
      </c>
      <c r="AV987" s="12" t="s">
        <v>74</v>
      </c>
      <c r="AW987" s="12" t="s">
        <v>31</v>
      </c>
      <c r="AX987" s="12" t="s">
        <v>69</v>
      </c>
      <c r="AY987" s="147" t="s">
        <v>151</v>
      </c>
    </row>
    <row r="988" spans="2:65" s="13" customFormat="1" ht="11.25">
      <c r="B988" s="152"/>
      <c r="D988" s="146" t="s">
        <v>161</v>
      </c>
      <c r="E988" s="153" t="s">
        <v>19</v>
      </c>
      <c r="F988" s="154" t="s">
        <v>74</v>
      </c>
      <c r="H988" s="155">
        <v>1</v>
      </c>
      <c r="I988" s="156"/>
      <c r="L988" s="152"/>
      <c r="M988" s="157"/>
      <c r="T988" s="158"/>
      <c r="AT988" s="153" t="s">
        <v>161</v>
      </c>
      <c r="AU988" s="153" t="s">
        <v>78</v>
      </c>
      <c r="AV988" s="13" t="s">
        <v>78</v>
      </c>
      <c r="AW988" s="13" t="s">
        <v>31</v>
      </c>
      <c r="AX988" s="13" t="s">
        <v>69</v>
      </c>
      <c r="AY988" s="153" t="s">
        <v>151</v>
      </c>
    </row>
    <row r="989" spans="2:65" s="14" customFormat="1" ht="11.25">
      <c r="B989" s="159"/>
      <c r="D989" s="146" t="s">
        <v>161</v>
      </c>
      <c r="E989" s="160" t="s">
        <v>19</v>
      </c>
      <c r="F989" s="161" t="s">
        <v>165</v>
      </c>
      <c r="H989" s="162">
        <v>1</v>
      </c>
      <c r="I989" s="163"/>
      <c r="L989" s="159"/>
      <c r="M989" s="164"/>
      <c r="T989" s="165"/>
      <c r="AT989" s="160" t="s">
        <v>161</v>
      </c>
      <c r="AU989" s="160" t="s">
        <v>78</v>
      </c>
      <c r="AV989" s="14" t="s">
        <v>84</v>
      </c>
      <c r="AW989" s="14" t="s">
        <v>31</v>
      </c>
      <c r="AX989" s="14" t="s">
        <v>74</v>
      </c>
      <c r="AY989" s="160" t="s">
        <v>151</v>
      </c>
    </row>
    <row r="990" spans="2:65" s="1" customFormat="1" ht="16.5" customHeight="1">
      <c r="B990" s="33"/>
      <c r="C990" s="166" t="s">
        <v>1275</v>
      </c>
      <c r="D990" s="166" t="s">
        <v>221</v>
      </c>
      <c r="E990" s="167" t="s">
        <v>1276</v>
      </c>
      <c r="F990" s="168" t="s">
        <v>1277</v>
      </c>
      <c r="G990" s="169" t="s">
        <v>615</v>
      </c>
      <c r="H990" s="170">
        <v>1</v>
      </c>
      <c r="I990" s="171"/>
      <c r="J990" s="172">
        <f>ROUND(I990*H990,2)</f>
        <v>0</v>
      </c>
      <c r="K990" s="168" t="s">
        <v>19</v>
      </c>
      <c r="L990" s="173"/>
      <c r="M990" s="174" t="s">
        <v>19</v>
      </c>
      <c r="N990" s="175" t="s">
        <v>40</v>
      </c>
      <c r="P990" s="137">
        <f>O990*H990</f>
        <v>0</v>
      </c>
      <c r="Q990" s="137">
        <v>2.9000000000000001E-2</v>
      </c>
      <c r="R990" s="137">
        <f>Q990*H990</f>
        <v>2.9000000000000001E-2</v>
      </c>
      <c r="S990" s="137">
        <v>0</v>
      </c>
      <c r="T990" s="138">
        <f>S990*H990</f>
        <v>0</v>
      </c>
      <c r="AR990" s="139" t="s">
        <v>454</v>
      </c>
      <c r="AT990" s="139" t="s">
        <v>221</v>
      </c>
      <c r="AU990" s="139" t="s">
        <v>78</v>
      </c>
      <c r="AY990" s="18" t="s">
        <v>151</v>
      </c>
      <c r="BE990" s="140">
        <f>IF(N990="základní",J990,0)</f>
        <v>0</v>
      </c>
      <c r="BF990" s="140">
        <f>IF(N990="snížená",J990,0)</f>
        <v>0</v>
      </c>
      <c r="BG990" s="140">
        <f>IF(N990="zákl. přenesená",J990,0)</f>
        <v>0</v>
      </c>
      <c r="BH990" s="140">
        <f>IF(N990="sníž. přenesená",J990,0)</f>
        <v>0</v>
      </c>
      <c r="BI990" s="140">
        <f>IF(N990="nulová",J990,0)</f>
        <v>0</v>
      </c>
      <c r="BJ990" s="18" t="s">
        <v>74</v>
      </c>
      <c r="BK990" s="140">
        <f>ROUND(I990*H990,2)</f>
        <v>0</v>
      </c>
      <c r="BL990" s="18" t="s">
        <v>252</v>
      </c>
      <c r="BM990" s="139" t="s">
        <v>1278</v>
      </c>
    </row>
    <row r="991" spans="2:65" s="1" customFormat="1" ht="16.5" customHeight="1">
      <c r="B991" s="33"/>
      <c r="C991" s="128" t="s">
        <v>1279</v>
      </c>
      <c r="D991" s="128" t="s">
        <v>153</v>
      </c>
      <c r="E991" s="129" t="s">
        <v>1280</v>
      </c>
      <c r="F991" s="130" t="s">
        <v>1281</v>
      </c>
      <c r="G991" s="131" t="s">
        <v>562</v>
      </c>
      <c r="H991" s="132">
        <v>16.75</v>
      </c>
      <c r="I991" s="133"/>
      <c r="J991" s="134">
        <f>ROUND(I991*H991,2)</f>
        <v>0</v>
      </c>
      <c r="K991" s="130" t="s">
        <v>157</v>
      </c>
      <c r="L991" s="33"/>
      <c r="M991" s="135" t="s">
        <v>19</v>
      </c>
      <c r="N991" s="136" t="s">
        <v>40</v>
      </c>
      <c r="P991" s="137">
        <f>O991*H991</f>
        <v>0</v>
      </c>
      <c r="Q991" s="137">
        <v>0</v>
      </c>
      <c r="R991" s="137">
        <f>Q991*H991</f>
        <v>0</v>
      </c>
      <c r="S991" s="137">
        <v>0</v>
      </c>
      <c r="T991" s="138">
        <f>S991*H991</f>
        <v>0</v>
      </c>
      <c r="AR991" s="139" t="s">
        <v>252</v>
      </c>
      <c r="AT991" s="139" t="s">
        <v>153</v>
      </c>
      <c r="AU991" s="139" t="s">
        <v>78</v>
      </c>
      <c r="AY991" s="18" t="s">
        <v>151</v>
      </c>
      <c r="BE991" s="140">
        <f>IF(N991="základní",J991,0)</f>
        <v>0</v>
      </c>
      <c r="BF991" s="140">
        <f>IF(N991="snížená",J991,0)</f>
        <v>0</v>
      </c>
      <c r="BG991" s="140">
        <f>IF(N991="zákl. přenesená",J991,0)</f>
        <v>0</v>
      </c>
      <c r="BH991" s="140">
        <f>IF(N991="sníž. přenesená",J991,0)</f>
        <v>0</v>
      </c>
      <c r="BI991" s="140">
        <f>IF(N991="nulová",J991,0)</f>
        <v>0</v>
      </c>
      <c r="BJ991" s="18" t="s">
        <v>74</v>
      </c>
      <c r="BK991" s="140">
        <f>ROUND(I991*H991,2)</f>
        <v>0</v>
      </c>
      <c r="BL991" s="18" t="s">
        <v>252</v>
      </c>
      <c r="BM991" s="139" t="s">
        <v>1282</v>
      </c>
    </row>
    <row r="992" spans="2:65" s="1" customFormat="1" ht="11.25">
      <c r="B992" s="33"/>
      <c r="D992" s="141" t="s">
        <v>159</v>
      </c>
      <c r="F992" s="142" t="s">
        <v>1283</v>
      </c>
      <c r="I992" s="143"/>
      <c r="L992" s="33"/>
      <c r="M992" s="144"/>
      <c r="T992" s="54"/>
      <c r="AT992" s="18" t="s">
        <v>159</v>
      </c>
      <c r="AU992" s="18" t="s">
        <v>78</v>
      </c>
    </row>
    <row r="993" spans="2:65" s="12" customFormat="1" ht="11.25">
      <c r="B993" s="145"/>
      <c r="D993" s="146" t="s">
        <v>161</v>
      </c>
      <c r="E993" s="147" t="s">
        <v>19</v>
      </c>
      <c r="F993" s="148" t="s">
        <v>1284</v>
      </c>
      <c r="H993" s="147" t="s">
        <v>19</v>
      </c>
      <c r="I993" s="149"/>
      <c r="L993" s="145"/>
      <c r="M993" s="150"/>
      <c r="T993" s="151"/>
      <c r="AT993" s="147" t="s">
        <v>161</v>
      </c>
      <c r="AU993" s="147" t="s">
        <v>78</v>
      </c>
      <c r="AV993" s="12" t="s">
        <v>74</v>
      </c>
      <c r="AW993" s="12" t="s">
        <v>31</v>
      </c>
      <c r="AX993" s="12" t="s">
        <v>69</v>
      </c>
      <c r="AY993" s="147" t="s">
        <v>151</v>
      </c>
    </row>
    <row r="994" spans="2:65" s="13" customFormat="1" ht="11.25">
      <c r="B994" s="152"/>
      <c r="D994" s="146" t="s">
        <v>161</v>
      </c>
      <c r="E994" s="153" t="s">
        <v>19</v>
      </c>
      <c r="F994" s="154" t="s">
        <v>1285</v>
      </c>
      <c r="H994" s="155">
        <v>15.25</v>
      </c>
      <c r="I994" s="156"/>
      <c r="L994" s="152"/>
      <c r="M994" s="157"/>
      <c r="T994" s="158"/>
      <c r="AT994" s="153" t="s">
        <v>161</v>
      </c>
      <c r="AU994" s="153" t="s">
        <v>78</v>
      </c>
      <c r="AV994" s="13" t="s">
        <v>78</v>
      </c>
      <c r="AW994" s="13" t="s">
        <v>31</v>
      </c>
      <c r="AX994" s="13" t="s">
        <v>69</v>
      </c>
      <c r="AY994" s="153" t="s">
        <v>151</v>
      </c>
    </row>
    <row r="995" spans="2:65" s="12" customFormat="1" ht="11.25">
      <c r="B995" s="145"/>
      <c r="D995" s="146" t="s">
        <v>161</v>
      </c>
      <c r="E995" s="147" t="s">
        <v>19</v>
      </c>
      <c r="F995" s="148" t="s">
        <v>1286</v>
      </c>
      <c r="H995" s="147" t="s">
        <v>19</v>
      </c>
      <c r="I995" s="149"/>
      <c r="L995" s="145"/>
      <c r="M995" s="150"/>
      <c r="T995" s="151"/>
      <c r="AT995" s="147" t="s">
        <v>161</v>
      </c>
      <c r="AU995" s="147" t="s">
        <v>78</v>
      </c>
      <c r="AV995" s="12" t="s">
        <v>74</v>
      </c>
      <c r="AW995" s="12" t="s">
        <v>31</v>
      </c>
      <c r="AX995" s="12" t="s">
        <v>69</v>
      </c>
      <c r="AY995" s="147" t="s">
        <v>151</v>
      </c>
    </row>
    <row r="996" spans="2:65" s="13" customFormat="1" ht="11.25">
      <c r="B996" s="152"/>
      <c r="D996" s="146" t="s">
        <v>161</v>
      </c>
      <c r="E996" s="153" t="s">
        <v>19</v>
      </c>
      <c r="F996" s="154" t="s">
        <v>1287</v>
      </c>
      <c r="H996" s="155">
        <v>1.5</v>
      </c>
      <c r="I996" s="156"/>
      <c r="L996" s="152"/>
      <c r="M996" s="157"/>
      <c r="T996" s="158"/>
      <c r="AT996" s="153" t="s">
        <v>161</v>
      </c>
      <c r="AU996" s="153" t="s">
        <v>78</v>
      </c>
      <c r="AV996" s="13" t="s">
        <v>78</v>
      </c>
      <c r="AW996" s="13" t="s">
        <v>31</v>
      </c>
      <c r="AX996" s="13" t="s">
        <v>69</v>
      </c>
      <c r="AY996" s="153" t="s">
        <v>151</v>
      </c>
    </row>
    <row r="997" spans="2:65" s="14" customFormat="1" ht="11.25">
      <c r="B997" s="159"/>
      <c r="D997" s="146" t="s">
        <v>161</v>
      </c>
      <c r="E997" s="160" t="s">
        <v>19</v>
      </c>
      <c r="F997" s="161" t="s">
        <v>165</v>
      </c>
      <c r="H997" s="162">
        <v>16.75</v>
      </c>
      <c r="I997" s="163"/>
      <c r="L997" s="159"/>
      <c r="M997" s="164"/>
      <c r="T997" s="165"/>
      <c r="AT997" s="160" t="s">
        <v>161</v>
      </c>
      <c r="AU997" s="160" t="s">
        <v>78</v>
      </c>
      <c r="AV997" s="14" t="s">
        <v>84</v>
      </c>
      <c r="AW997" s="14" t="s">
        <v>31</v>
      </c>
      <c r="AX997" s="14" t="s">
        <v>74</v>
      </c>
      <c r="AY997" s="160" t="s">
        <v>151</v>
      </c>
    </row>
    <row r="998" spans="2:65" s="1" customFormat="1" ht="16.5" customHeight="1">
      <c r="B998" s="33"/>
      <c r="C998" s="166" t="s">
        <v>1288</v>
      </c>
      <c r="D998" s="166" t="s">
        <v>221</v>
      </c>
      <c r="E998" s="167" t="s">
        <v>1289</v>
      </c>
      <c r="F998" s="168" t="s">
        <v>1290</v>
      </c>
      <c r="G998" s="169" t="s">
        <v>1157</v>
      </c>
      <c r="H998" s="170">
        <v>1</v>
      </c>
      <c r="I998" s="171"/>
      <c r="J998" s="172">
        <f>ROUND(I998*H998,2)</f>
        <v>0</v>
      </c>
      <c r="K998" s="168" t="s">
        <v>19</v>
      </c>
      <c r="L998" s="173"/>
      <c r="M998" s="174" t="s">
        <v>19</v>
      </c>
      <c r="N998" s="175" t="s">
        <v>40</v>
      </c>
      <c r="P998" s="137">
        <f>O998*H998</f>
        <v>0</v>
      </c>
      <c r="Q998" s="137">
        <v>0</v>
      </c>
      <c r="R998" s="137">
        <f>Q998*H998</f>
        <v>0</v>
      </c>
      <c r="S998" s="137">
        <v>0</v>
      </c>
      <c r="T998" s="138">
        <f>S998*H998</f>
        <v>0</v>
      </c>
      <c r="AR998" s="139" t="s">
        <v>454</v>
      </c>
      <c r="AT998" s="139" t="s">
        <v>221</v>
      </c>
      <c r="AU998" s="139" t="s">
        <v>78</v>
      </c>
      <c r="AY998" s="18" t="s">
        <v>151</v>
      </c>
      <c r="BE998" s="140">
        <f>IF(N998="základní",J998,0)</f>
        <v>0</v>
      </c>
      <c r="BF998" s="140">
        <f>IF(N998="snížená",J998,0)</f>
        <v>0</v>
      </c>
      <c r="BG998" s="140">
        <f>IF(N998="zákl. přenesená",J998,0)</f>
        <v>0</v>
      </c>
      <c r="BH998" s="140">
        <f>IF(N998="sníž. přenesená",J998,0)</f>
        <v>0</v>
      </c>
      <c r="BI998" s="140">
        <f>IF(N998="nulová",J998,0)</f>
        <v>0</v>
      </c>
      <c r="BJ998" s="18" t="s">
        <v>74</v>
      </c>
      <c r="BK998" s="140">
        <f>ROUND(I998*H998,2)</f>
        <v>0</v>
      </c>
      <c r="BL998" s="18" t="s">
        <v>252</v>
      </c>
      <c r="BM998" s="139" t="s">
        <v>1291</v>
      </c>
    </row>
    <row r="999" spans="2:65" s="12" customFormat="1" ht="11.25">
      <c r="B999" s="145"/>
      <c r="D999" s="146" t="s">
        <v>161</v>
      </c>
      <c r="E999" s="147" t="s">
        <v>19</v>
      </c>
      <c r="F999" s="148" t="s">
        <v>1292</v>
      </c>
      <c r="H999" s="147" t="s">
        <v>19</v>
      </c>
      <c r="I999" s="149"/>
      <c r="L999" s="145"/>
      <c r="M999" s="150"/>
      <c r="T999" s="151"/>
      <c r="AT999" s="147" t="s">
        <v>161</v>
      </c>
      <c r="AU999" s="147" t="s">
        <v>78</v>
      </c>
      <c r="AV999" s="12" t="s">
        <v>74</v>
      </c>
      <c r="AW999" s="12" t="s">
        <v>31</v>
      </c>
      <c r="AX999" s="12" t="s">
        <v>69</v>
      </c>
      <c r="AY999" s="147" t="s">
        <v>151</v>
      </c>
    </row>
    <row r="1000" spans="2:65" s="13" customFormat="1" ht="11.25">
      <c r="B1000" s="152"/>
      <c r="D1000" s="146" t="s">
        <v>161</v>
      </c>
      <c r="E1000" s="153" t="s">
        <v>19</v>
      </c>
      <c r="F1000" s="154" t="s">
        <v>74</v>
      </c>
      <c r="H1000" s="155">
        <v>1</v>
      </c>
      <c r="I1000" s="156"/>
      <c r="L1000" s="152"/>
      <c r="M1000" s="157"/>
      <c r="T1000" s="158"/>
      <c r="AT1000" s="153" t="s">
        <v>161</v>
      </c>
      <c r="AU1000" s="153" t="s">
        <v>78</v>
      </c>
      <c r="AV1000" s="13" t="s">
        <v>78</v>
      </c>
      <c r="AW1000" s="13" t="s">
        <v>31</v>
      </c>
      <c r="AX1000" s="13" t="s">
        <v>69</v>
      </c>
      <c r="AY1000" s="153" t="s">
        <v>151</v>
      </c>
    </row>
    <row r="1001" spans="2:65" s="14" customFormat="1" ht="11.25">
      <c r="B1001" s="159"/>
      <c r="D1001" s="146" t="s">
        <v>161</v>
      </c>
      <c r="E1001" s="160" t="s">
        <v>19</v>
      </c>
      <c r="F1001" s="161" t="s">
        <v>165</v>
      </c>
      <c r="H1001" s="162">
        <v>1</v>
      </c>
      <c r="I1001" s="163"/>
      <c r="L1001" s="159"/>
      <c r="M1001" s="164"/>
      <c r="T1001" s="165"/>
      <c r="AT1001" s="160" t="s">
        <v>161</v>
      </c>
      <c r="AU1001" s="160" t="s">
        <v>78</v>
      </c>
      <c r="AV1001" s="14" t="s">
        <v>84</v>
      </c>
      <c r="AW1001" s="14" t="s">
        <v>31</v>
      </c>
      <c r="AX1001" s="14" t="s">
        <v>74</v>
      </c>
      <c r="AY1001" s="160" t="s">
        <v>151</v>
      </c>
    </row>
    <row r="1002" spans="2:65" s="1" customFormat="1" ht="16.5" customHeight="1">
      <c r="B1002" s="33"/>
      <c r="C1002" s="166" t="s">
        <v>1293</v>
      </c>
      <c r="D1002" s="166" t="s">
        <v>221</v>
      </c>
      <c r="E1002" s="167" t="s">
        <v>1294</v>
      </c>
      <c r="F1002" s="168" t="s">
        <v>1295</v>
      </c>
      <c r="G1002" s="169" t="s">
        <v>562</v>
      </c>
      <c r="H1002" s="170">
        <v>1.5</v>
      </c>
      <c r="I1002" s="171"/>
      <c r="J1002" s="172">
        <f>ROUND(I1002*H1002,2)</f>
        <v>0</v>
      </c>
      <c r="K1002" s="168" t="s">
        <v>157</v>
      </c>
      <c r="L1002" s="173"/>
      <c r="M1002" s="174" t="s">
        <v>19</v>
      </c>
      <c r="N1002" s="175" t="s">
        <v>40</v>
      </c>
      <c r="P1002" s="137">
        <f>O1002*H1002</f>
        <v>0</v>
      </c>
      <c r="Q1002" s="137">
        <v>2.8999999999999998E-3</v>
      </c>
      <c r="R1002" s="137">
        <f>Q1002*H1002</f>
        <v>4.3499999999999997E-3</v>
      </c>
      <c r="S1002" s="137">
        <v>0</v>
      </c>
      <c r="T1002" s="138">
        <f>S1002*H1002</f>
        <v>0</v>
      </c>
      <c r="AR1002" s="139" t="s">
        <v>454</v>
      </c>
      <c r="AT1002" s="139" t="s">
        <v>221</v>
      </c>
      <c r="AU1002" s="139" t="s">
        <v>78</v>
      </c>
      <c r="AY1002" s="18" t="s">
        <v>151</v>
      </c>
      <c r="BE1002" s="140">
        <f>IF(N1002="základní",J1002,0)</f>
        <v>0</v>
      </c>
      <c r="BF1002" s="140">
        <f>IF(N1002="snížená",J1002,0)</f>
        <v>0</v>
      </c>
      <c r="BG1002" s="140">
        <f>IF(N1002="zákl. přenesená",J1002,0)</f>
        <v>0</v>
      </c>
      <c r="BH1002" s="140">
        <f>IF(N1002="sníž. přenesená",J1002,0)</f>
        <v>0</v>
      </c>
      <c r="BI1002" s="140">
        <f>IF(N1002="nulová",J1002,0)</f>
        <v>0</v>
      </c>
      <c r="BJ1002" s="18" t="s">
        <v>74</v>
      </c>
      <c r="BK1002" s="140">
        <f>ROUND(I1002*H1002,2)</f>
        <v>0</v>
      </c>
      <c r="BL1002" s="18" t="s">
        <v>252</v>
      </c>
      <c r="BM1002" s="139" t="s">
        <v>1296</v>
      </c>
    </row>
    <row r="1003" spans="2:65" s="12" customFormat="1" ht="11.25">
      <c r="B1003" s="145"/>
      <c r="D1003" s="146" t="s">
        <v>161</v>
      </c>
      <c r="E1003" s="147" t="s">
        <v>19</v>
      </c>
      <c r="F1003" s="148" t="s">
        <v>1286</v>
      </c>
      <c r="H1003" s="147" t="s">
        <v>19</v>
      </c>
      <c r="I1003" s="149"/>
      <c r="L1003" s="145"/>
      <c r="M1003" s="150"/>
      <c r="T1003" s="151"/>
      <c r="AT1003" s="147" t="s">
        <v>161</v>
      </c>
      <c r="AU1003" s="147" t="s">
        <v>78</v>
      </c>
      <c r="AV1003" s="12" t="s">
        <v>74</v>
      </c>
      <c r="AW1003" s="12" t="s">
        <v>31</v>
      </c>
      <c r="AX1003" s="12" t="s">
        <v>69</v>
      </c>
      <c r="AY1003" s="147" t="s">
        <v>151</v>
      </c>
    </row>
    <row r="1004" spans="2:65" s="13" customFormat="1" ht="11.25">
      <c r="B1004" s="152"/>
      <c r="D1004" s="146" t="s">
        <v>161</v>
      </c>
      <c r="E1004" s="153" t="s">
        <v>19</v>
      </c>
      <c r="F1004" s="154" t="s">
        <v>1287</v>
      </c>
      <c r="H1004" s="155">
        <v>1.5</v>
      </c>
      <c r="I1004" s="156"/>
      <c r="L1004" s="152"/>
      <c r="M1004" s="157"/>
      <c r="T1004" s="158"/>
      <c r="AT1004" s="153" t="s">
        <v>161</v>
      </c>
      <c r="AU1004" s="153" t="s">
        <v>78</v>
      </c>
      <c r="AV1004" s="13" t="s">
        <v>78</v>
      </c>
      <c r="AW1004" s="13" t="s">
        <v>31</v>
      </c>
      <c r="AX1004" s="13" t="s">
        <v>69</v>
      </c>
      <c r="AY1004" s="153" t="s">
        <v>151</v>
      </c>
    </row>
    <row r="1005" spans="2:65" s="14" customFormat="1" ht="11.25">
      <c r="B1005" s="159"/>
      <c r="D1005" s="146" t="s">
        <v>161</v>
      </c>
      <c r="E1005" s="160" t="s">
        <v>19</v>
      </c>
      <c r="F1005" s="161" t="s">
        <v>165</v>
      </c>
      <c r="H1005" s="162">
        <v>1.5</v>
      </c>
      <c r="I1005" s="163"/>
      <c r="L1005" s="159"/>
      <c r="M1005" s="164"/>
      <c r="T1005" s="165"/>
      <c r="AT1005" s="160" t="s">
        <v>161</v>
      </c>
      <c r="AU1005" s="160" t="s">
        <v>78</v>
      </c>
      <c r="AV1005" s="14" t="s">
        <v>84</v>
      </c>
      <c r="AW1005" s="14" t="s">
        <v>31</v>
      </c>
      <c r="AX1005" s="14" t="s">
        <v>74</v>
      </c>
      <c r="AY1005" s="160" t="s">
        <v>151</v>
      </c>
    </row>
    <row r="1006" spans="2:65" s="1" customFormat="1" ht="16.5" customHeight="1">
      <c r="B1006" s="33"/>
      <c r="C1006" s="128" t="s">
        <v>1297</v>
      </c>
      <c r="D1006" s="128" t="s">
        <v>153</v>
      </c>
      <c r="E1006" s="129" t="s">
        <v>1298</v>
      </c>
      <c r="F1006" s="130" t="s">
        <v>1299</v>
      </c>
      <c r="G1006" s="131" t="s">
        <v>562</v>
      </c>
      <c r="H1006" s="132">
        <v>10</v>
      </c>
      <c r="I1006" s="133"/>
      <c r="J1006" s="134">
        <f>ROUND(I1006*H1006,2)</f>
        <v>0</v>
      </c>
      <c r="K1006" s="130" t="s">
        <v>157</v>
      </c>
      <c r="L1006" s="33"/>
      <c r="M1006" s="135" t="s">
        <v>19</v>
      </c>
      <c r="N1006" s="136" t="s">
        <v>40</v>
      </c>
      <c r="P1006" s="137">
        <f>O1006*H1006</f>
        <v>0</v>
      </c>
      <c r="Q1006" s="137">
        <v>0</v>
      </c>
      <c r="R1006" s="137">
        <f>Q1006*H1006</f>
        <v>0</v>
      </c>
      <c r="S1006" s="137">
        <v>0</v>
      </c>
      <c r="T1006" s="138">
        <f>S1006*H1006</f>
        <v>0</v>
      </c>
      <c r="AR1006" s="139" t="s">
        <v>252</v>
      </c>
      <c r="AT1006" s="139" t="s">
        <v>153</v>
      </c>
      <c r="AU1006" s="139" t="s">
        <v>78</v>
      </c>
      <c r="AY1006" s="18" t="s">
        <v>151</v>
      </c>
      <c r="BE1006" s="140">
        <f>IF(N1006="základní",J1006,0)</f>
        <v>0</v>
      </c>
      <c r="BF1006" s="140">
        <f>IF(N1006="snížená",J1006,0)</f>
        <v>0</v>
      </c>
      <c r="BG1006" s="140">
        <f>IF(N1006="zákl. přenesená",J1006,0)</f>
        <v>0</v>
      </c>
      <c r="BH1006" s="140">
        <f>IF(N1006="sníž. přenesená",J1006,0)</f>
        <v>0</v>
      </c>
      <c r="BI1006" s="140">
        <f>IF(N1006="nulová",J1006,0)</f>
        <v>0</v>
      </c>
      <c r="BJ1006" s="18" t="s">
        <v>74</v>
      </c>
      <c r="BK1006" s="140">
        <f>ROUND(I1006*H1006,2)</f>
        <v>0</v>
      </c>
      <c r="BL1006" s="18" t="s">
        <v>252</v>
      </c>
      <c r="BM1006" s="139" t="s">
        <v>1300</v>
      </c>
    </row>
    <row r="1007" spans="2:65" s="1" customFormat="1" ht="11.25">
      <c r="B1007" s="33"/>
      <c r="D1007" s="141" t="s">
        <v>159</v>
      </c>
      <c r="F1007" s="142" t="s">
        <v>1301</v>
      </c>
      <c r="I1007" s="143"/>
      <c r="L1007" s="33"/>
      <c r="M1007" s="144"/>
      <c r="T1007" s="54"/>
      <c r="AT1007" s="18" t="s">
        <v>159</v>
      </c>
      <c r="AU1007" s="18" t="s">
        <v>78</v>
      </c>
    </row>
    <row r="1008" spans="2:65" s="12" customFormat="1" ht="11.25">
      <c r="B1008" s="145"/>
      <c r="D1008" s="146" t="s">
        <v>161</v>
      </c>
      <c r="E1008" s="147" t="s">
        <v>19</v>
      </c>
      <c r="F1008" s="148" t="s">
        <v>1302</v>
      </c>
      <c r="H1008" s="147" t="s">
        <v>19</v>
      </c>
      <c r="I1008" s="149"/>
      <c r="L1008" s="145"/>
      <c r="M1008" s="150"/>
      <c r="T1008" s="151"/>
      <c r="AT1008" s="147" t="s">
        <v>161</v>
      </c>
      <c r="AU1008" s="147" t="s">
        <v>78</v>
      </c>
      <c r="AV1008" s="12" t="s">
        <v>74</v>
      </c>
      <c r="AW1008" s="12" t="s">
        <v>31</v>
      </c>
      <c r="AX1008" s="12" t="s">
        <v>69</v>
      </c>
      <c r="AY1008" s="147" t="s">
        <v>151</v>
      </c>
    </row>
    <row r="1009" spans="2:65" s="13" customFormat="1" ht="11.25">
      <c r="B1009" s="152"/>
      <c r="D1009" s="146" t="s">
        <v>161</v>
      </c>
      <c r="E1009" s="153" t="s">
        <v>19</v>
      </c>
      <c r="F1009" s="154" t="s">
        <v>1303</v>
      </c>
      <c r="H1009" s="155">
        <v>10</v>
      </c>
      <c r="I1009" s="156"/>
      <c r="L1009" s="152"/>
      <c r="M1009" s="157"/>
      <c r="T1009" s="158"/>
      <c r="AT1009" s="153" t="s">
        <v>161</v>
      </c>
      <c r="AU1009" s="153" t="s">
        <v>78</v>
      </c>
      <c r="AV1009" s="13" t="s">
        <v>78</v>
      </c>
      <c r="AW1009" s="13" t="s">
        <v>31</v>
      </c>
      <c r="AX1009" s="13" t="s">
        <v>69</v>
      </c>
      <c r="AY1009" s="153" t="s">
        <v>151</v>
      </c>
    </row>
    <row r="1010" spans="2:65" s="14" customFormat="1" ht="11.25">
      <c r="B1010" s="159"/>
      <c r="D1010" s="146" t="s">
        <v>161</v>
      </c>
      <c r="E1010" s="160" t="s">
        <v>19</v>
      </c>
      <c r="F1010" s="161" t="s">
        <v>165</v>
      </c>
      <c r="H1010" s="162">
        <v>10</v>
      </c>
      <c r="I1010" s="163"/>
      <c r="L1010" s="159"/>
      <c r="M1010" s="164"/>
      <c r="T1010" s="165"/>
      <c r="AT1010" s="160" t="s">
        <v>161</v>
      </c>
      <c r="AU1010" s="160" t="s">
        <v>78</v>
      </c>
      <c r="AV1010" s="14" t="s">
        <v>84</v>
      </c>
      <c r="AW1010" s="14" t="s">
        <v>31</v>
      </c>
      <c r="AX1010" s="14" t="s">
        <v>74</v>
      </c>
      <c r="AY1010" s="160" t="s">
        <v>151</v>
      </c>
    </row>
    <row r="1011" spans="2:65" s="1" customFormat="1" ht="24.2" customHeight="1">
      <c r="B1011" s="33"/>
      <c r="C1011" s="166" t="s">
        <v>1304</v>
      </c>
      <c r="D1011" s="166" t="s">
        <v>221</v>
      </c>
      <c r="E1011" s="167" t="s">
        <v>1305</v>
      </c>
      <c r="F1011" s="168" t="s">
        <v>1306</v>
      </c>
      <c r="G1011" s="169" t="s">
        <v>562</v>
      </c>
      <c r="H1011" s="170">
        <v>10</v>
      </c>
      <c r="I1011" s="171"/>
      <c r="J1011" s="172">
        <f>ROUND(I1011*H1011,2)</f>
        <v>0</v>
      </c>
      <c r="K1011" s="168" t="s">
        <v>157</v>
      </c>
      <c r="L1011" s="173"/>
      <c r="M1011" s="174" t="s">
        <v>19</v>
      </c>
      <c r="N1011" s="175" t="s">
        <v>40</v>
      </c>
      <c r="P1011" s="137">
        <f>O1011*H1011</f>
        <v>0</v>
      </c>
      <c r="Q1011" s="137">
        <v>9.6299999999999997E-2</v>
      </c>
      <c r="R1011" s="137">
        <f>Q1011*H1011</f>
        <v>0.96299999999999997</v>
      </c>
      <c r="S1011" s="137">
        <v>0</v>
      </c>
      <c r="T1011" s="138">
        <f>S1011*H1011</f>
        <v>0</v>
      </c>
      <c r="AR1011" s="139" t="s">
        <v>454</v>
      </c>
      <c r="AT1011" s="139" t="s">
        <v>221</v>
      </c>
      <c r="AU1011" s="139" t="s">
        <v>78</v>
      </c>
      <c r="AY1011" s="18" t="s">
        <v>151</v>
      </c>
      <c r="BE1011" s="140">
        <f>IF(N1011="základní",J1011,0)</f>
        <v>0</v>
      </c>
      <c r="BF1011" s="140">
        <f>IF(N1011="snížená",J1011,0)</f>
        <v>0</v>
      </c>
      <c r="BG1011" s="140">
        <f>IF(N1011="zákl. přenesená",J1011,0)</f>
        <v>0</v>
      </c>
      <c r="BH1011" s="140">
        <f>IF(N1011="sníž. přenesená",J1011,0)</f>
        <v>0</v>
      </c>
      <c r="BI1011" s="140">
        <f>IF(N1011="nulová",J1011,0)</f>
        <v>0</v>
      </c>
      <c r="BJ1011" s="18" t="s">
        <v>74</v>
      </c>
      <c r="BK1011" s="140">
        <f>ROUND(I1011*H1011,2)</f>
        <v>0</v>
      </c>
      <c r="BL1011" s="18" t="s">
        <v>252</v>
      </c>
      <c r="BM1011" s="139" t="s">
        <v>1307</v>
      </c>
    </row>
    <row r="1012" spans="2:65" s="1" customFormat="1" ht="16.5" customHeight="1">
      <c r="B1012" s="33"/>
      <c r="C1012" s="128" t="s">
        <v>1308</v>
      </c>
      <c r="D1012" s="128" t="s">
        <v>153</v>
      </c>
      <c r="E1012" s="129" t="s">
        <v>1309</v>
      </c>
      <c r="F1012" s="130" t="s">
        <v>1310</v>
      </c>
      <c r="G1012" s="131" t="s">
        <v>562</v>
      </c>
      <c r="H1012" s="132">
        <v>12.5</v>
      </c>
      <c r="I1012" s="133"/>
      <c r="J1012" s="134">
        <f>ROUND(I1012*H1012,2)</f>
        <v>0</v>
      </c>
      <c r="K1012" s="130" t="s">
        <v>157</v>
      </c>
      <c r="L1012" s="33"/>
      <c r="M1012" s="135" t="s">
        <v>19</v>
      </c>
      <c r="N1012" s="136" t="s">
        <v>40</v>
      </c>
      <c r="P1012" s="137">
        <f>O1012*H1012</f>
        <v>0</v>
      </c>
      <c r="Q1012" s="137">
        <v>0</v>
      </c>
      <c r="R1012" s="137">
        <f>Q1012*H1012</f>
        <v>0</v>
      </c>
      <c r="S1012" s="137">
        <v>0.05</v>
      </c>
      <c r="T1012" s="138">
        <f>S1012*H1012</f>
        <v>0.625</v>
      </c>
      <c r="AR1012" s="139" t="s">
        <v>252</v>
      </c>
      <c r="AT1012" s="139" t="s">
        <v>153</v>
      </c>
      <c r="AU1012" s="139" t="s">
        <v>78</v>
      </c>
      <c r="AY1012" s="18" t="s">
        <v>151</v>
      </c>
      <c r="BE1012" s="140">
        <f>IF(N1012="základní",J1012,0)</f>
        <v>0</v>
      </c>
      <c r="BF1012" s="140">
        <f>IF(N1012="snížená",J1012,0)</f>
        <v>0</v>
      </c>
      <c r="BG1012" s="140">
        <f>IF(N1012="zákl. přenesená",J1012,0)</f>
        <v>0</v>
      </c>
      <c r="BH1012" s="140">
        <f>IF(N1012="sníž. přenesená",J1012,0)</f>
        <v>0</v>
      </c>
      <c r="BI1012" s="140">
        <f>IF(N1012="nulová",J1012,0)</f>
        <v>0</v>
      </c>
      <c r="BJ1012" s="18" t="s">
        <v>74</v>
      </c>
      <c r="BK1012" s="140">
        <f>ROUND(I1012*H1012,2)</f>
        <v>0</v>
      </c>
      <c r="BL1012" s="18" t="s">
        <v>252</v>
      </c>
      <c r="BM1012" s="139" t="s">
        <v>1311</v>
      </c>
    </row>
    <row r="1013" spans="2:65" s="1" customFormat="1" ht="11.25">
      <c r="B1013" s="33"/>
      <c r="D1013" s="141" t="s">
        <v>159</v>
      </c>
      <c r="F1013" s="142" t="s">
        <v>1312</v>
      </c>
      <c r="I1013" s="143"/>
      <c r="L1013" s="33"/>
      <c r="M1013" s="144"/>
      <c r="T1013" s="54"/>
      <c r="AT1013" s="18" t="s">
        <v>159</v>
      </c>
      <c r="AU1013" s="18" t="s">
        <v>78</v>
      </c>
    </row>
    <row r="1014" spans="2:65" s="12" customFormat="1" ht="11.25">
      <c r="B1014" s="145"/>
      <c r="D1014" s="146" t="s">
        <v>161</v>
      </c>
      <c r="E1014" s="147" t="s">
        <v>19</v>
      </c>
      <c r="F1014" s="148" t="s">
        <v>1313</v>
      </c>
      <c r="H1014" s="147" t="s">
        <v>19</v>
      </c>
      <c r="I1014" s="149"/>
      <c r="L1014" s="145"/>
      <c r="M1014" s="150"/>
      <c r="T1014" s="151"/>
      <c r="AT1014" s="147" t="s">
        <v>161</v>
      </c>
      <c r="AU1014" s="147" t="s">
        <v>78</v>
      </c>
      <c r="AV1014" s="12" t="s">
        <v>74</v>
      </c>
      <c r="AW1014" s="12" t="s">
        <v>31</v>
      </c>
      <c r="AX1014" s="12" t="s">
        <v>69</v>
      </c>
      <c r="AY1014" s="147" t="s">
        <v>151</v>
      </c>
    </row>
    <row r="1015" spans="2:65" s="13" customFormat="1" ht="11.25">
      <c r="B1015" s="152"/>
      <c r="D1015" s="146" t="s">
        <v>161</v>
      </c>
      <c r="E1015" s="153" t="s">
        <v>19</v>
      </c>
      <c r="F1015" s="154" t="s">
        <v>1314</v>
      </c>
      <c r="H1015" s="155">
        <v>12.5</v>
      </c>
      <c r="I1015" s="156"/>
      <c r="L1015" s="152"/>
      <c r="M1015" s="157"/>
      <c r="T1015" s="158"/>
      <c r="AT1015" s="153" t="s">
        <v>161</v>
      </c>
      <c r="AU1015" s="153" t="s">
        <v>78</v>
      </c>
      <c r="AV1015" s="13" t="s">
        <v>78</v>
      </c>
      <c r="AW1015" s="13" t="s">
        <v>31</v>
      </c>
      <c r="AX1015" s="13" t="s">
        <v>69</v>
      </c>
      <c r="AY1015" s="153" t="s">
        <v>151</v>
      </c>
    </row>
    <row r="1016" spans="2:65" s="14" customFormat="1" ht="11.25">
      <c r="B1016" s="159"/>
      <c r="D1016" s="146" t="s">
        <v>161</v>
      </c>
      <c r="E1016" s="160" t="s">
        <v>19</v>
      </c>
      <c r="F1016" s="161" t="s">
        <v>165</v>
      </c>
      <c r="H1016" s="162">
        <v>12.5</v>
      </c>
      <c r="I1016" s="163"/>
      <c r="L1016" s="159"/>
      <c r="M1016" s="164"/>
      <c r="T1016" s="165"/>
      <c r="AT1016" s="160" t="s">
        <v>161</v>
      </c>
      <c r="AU1016" s="160" t="s">
        <v>78</v>
      </c>
      <c r="AV1016" s="14" t="s">
        <v>84</v>
      </c>
      <c r="AW1016" s="14" t="s">
        <v>31</v>
      </c>
      <c r="AX1016" s="14" t="s">
        <v>74</v>
      </c>
      <c r="AY1016" s="160" t="s">
        <v>151</v>
      </c>
    </row>
    <row r="1017" spans="2:65" s="1" customFormat="1" ht="24.2" customHeight="1">
      <c r="B1017" s="33"/>
      <c r="C1017" s="128" t="s">
        <v>1315</v>
      </c>
      <c r="D1017" s="128" t="s">
        <v>153</v>
      </c>
      <c r="E1017" s="129" t="s">
        <v>1316</v>
      </c>
      <c r="F1017" s="130" t="s">
        <v>1317</v>
      </c>
      <c r="G1017" s="131" t="s">
        <v>562</v>
      </c>
      <c r="H1017" s="132">
        <v>25.25</v>
      </c>
      <c r="I1017" s="133"/>
      <c r="J1017" s="134">
        <f>ROUND(I1017*H1017,2)</f>
        <v>0</v>
      </c>
      <c r="K1017" s="130" t="s">
        <v>157</v>
      </c>
      <c r="L1017" s="33"/>
      <c r="M1017" s="135" t="s">
        <v>19</v>
      </c>
      <c r="N1017" s="136" t="s">
        <v>40</v>
      </c>
      <c r="P1017" s="137">
        <f>O1017*H1017</f>
        <v>0</v>
      </c>
      <c r="Q1017" s="137">
        <v>0</v>
      </c>
      <c r="R1017" s="137">
        <f>Q1017*H1017</f>
        <v>0</v>
      </c>
      <c r="S1017" s="137">
        <v>0</v>
      </c>
      <c r="T1017" s="138">
        <f>S1017*H1017</f>
        <v>0</v>
      </c>
      <c r="AR1017" s="139" t="s">
        <v>252</v>
      </c>
      <c r="AT1017" s="139" t="s">
        <v>153</v>
      </c>
      <c r="AU1017" s="139" t="s">
        <v>78</v>
      </c>
      <c r="AY1017" s="18" t="s">
        <v>151</v>
      </c>
      <c r="BE1017" s="140">
        <f>IF(N1017="základní",J1017,0)</f>
        <v>0</v>
      </c>
      <c r="BF1017" s="140">
        <f>IF(N1017="snížená",J1017,0)</f>
        <v>0</v>
      </c>
      <c r="BG1017" s="140">
        <f>IF(N1017="zákl. přenesená",J1017,0)</f>
        <v>0</v>
      </c>
      <c r="BH1017" s="140">
        <f>IF(N1017="sníž. přenesená",J1017,0)</f>
        <v>0</v>
      </c>
      <c r="BI1017" s="140">
        <f>IF(N1017="nulová",J1017,0)</f>
        <v>0</v>
      </c>
      <c r="BJ1017" s="18" t="s">
        <v>74</v>
      </c>
      <c r="BK1017" s="140">
        <f>ROUND(I1017*H1017,2)</f>
        <v>0</v>
      </c>
      <c r="BL1017" s="18" t="s">
        <v>252</v>
      </c>
      <c r="BM1017" s="139" t="s">
        <v>1318</v>
      </c>
    </row>
    <row r="1018" spans="2:65" s="1" customFormat="1" ht="11.25">
      <c r="B1018" s="33"/>
      <c r="D1018" s="141" t="s">
        <v>159</v>
      </c>
      <c r="F1018" s="142" t="s">
        <v>1319</v>
      </c>
      <c r="I1018" s="143"/>
      <c r="L1018" s="33"/>
      <c r="M1018" s="144"/>
      <c r="T1018" s="54"/>
      <c r="AT1018" s="18" t="s">
        <v>159</v>
      </c>
      <c r="AU1018" s="18" t="s">
        <v>78</v>
      </c>
    </row>
    <row r="1019" spans="2:65" s="12" customFormat="1" ht="11.25">
      <c r="B1019" s="145"/>
      <c r="D1019" s="146" t="s">
        <v>161</v>
      </c>
      <c r="E1019" s="147" t="s">
        <v>19</v>
      </c>
      <c r="F1019" s="148" t="s">
        <v>1284</v>
      </c>
      <c r="H1019" s="147" t="s">
        <v>19</v>
      </c>
      <c r="I1019" s="149"/>
      <c r="L1019" s="145"/>
      <c r="M1019" s="150"/>
      <c r="T1019" s="151"/>
      <c r="AT1019" s="147" t="s">
        <v>161</v>
      </c>
      <c r="AU1019" s="147" t="s">
        <v>78</v>
      </c>
      <c r="AV1019" s="12" t="s">
        <v>74</v>
      </c>
      <c r="AW1019" s="12" t="s">
        <v>31</v>
      </c>
      <c r="AX1019" s="12" t="s">
        <v>69</v>
      </c>
      <c r="AY1019" s="147" t="s">
        <v>151</v>
      </c>
    </row>
    <row r="1020" spans="2:65" s="13" customFormat="1" ht="11.25">
      <c r="B1020" s="152"/>
      <c r="D1020" s="146" t="s">
        <v>161</v>
      </c>
      <c r="E1020" s="153" t="s">
        <v>19</v>
      </c>
      <c r="F1020" s="154" t="s">
        <v>1285</v>
      </c>
      <c r="H1020" s="155">
        <v>15.25</v>
      </c>
      <c r="I1020" s="156"/>
      <c r="L1020" s="152"/>
      <c r="M1020" s="157"/>
      <c r="T1020" s="158"/>
      <c r="AT1020" s="153" t="s">
        <v>161</v>
      </c>
      <c r="AU1020" s="153" t="s">
        <v>78</v>
      </c>
      <c r="AV1020" s="13" t="s">
        <v>78</v>
      </c>
      <c r="AW1020" s="13" t="s">
        <v>31</v>
      </c>
      <c r="AX1020" s="13" t="s">
        <v>69</v>
      </c>
      <c r="AY1020" s="153" t="s">
        <v>151</v>
      </c>
    </row>
    <row r="1021" spans="2:65" s="12" customFormat="1" ht="11.25">
      <c r="B1021" s="145"/>
      <c r="D1021" s="146" t="s">
        <v>161</v>
      </c>
      <c r="E1021" s="147" t="s">
        <v>19</v>
      </c>
      <c r="F1021" s="148" t="s">
        <v>1320</v>
      </c>
      <c r="H1021" s="147" t="s">
        <v>19</v>
      </c>
      <c r="I1021" s="149"/>
      <c r="L1021" s="145"/>
      <c r="M1021" s="150"/>
      <c r="T1021" s="151"/>
      <c r="AT1021" s="147" t="s">
        <v>161</v>
      </c>
      <c r="AU1021" s="147" t="s">
        <v>78</v>
      </c>
      <c r="AV1021" s="12" t="s">
        <v>74</v>
      </c>
      <c r="AW1021" s="12" t="s">
        <v>31</v>
      </c>
      <c r="AX1021" s="12" t="s">
        <v>69</v>
      </c>
      <c r="AY1021" s="147" t="s">
        <v>151</v>
      </c>
    </row>
    <row r="1022" spans="2:65" s="13" customFormat="1" ht="11.25">
      <c r="B1022" s="152"/>
      <c r="D1022" s="146" t="s">
        <v>161</v>
      </c>
      <c r="E1022" s="153" t="s">
        <v>19</v>
      </c>
      <c r="F1022" s="154" t="s">
        <v>1303</v>
      </c>
      <c r="H1022" s="155">
        <v>10</v>
      </c>
      <c r="I1022" s="156"/>
      <c r="L1022" s="152"/>
      <c r="M1022" s="157"/>
      <c r="T1022" s="158"/>
      <c r="AT1022" s="153" t="s">
        <v>161</v>
      </c>
      <c r="AU1022" s="153" t="s">
        <v>78</v>
      </c>
      <c r="AV1022" s="13" t="s">
        <v>78</v>
      </c>
      <c r="AW1022" s="13" t="s">
        <v>31</v>
      </c>
      <c r="AX1022" s="13" t="s">
        <v>69</v>
      </c>
      <c r="AY1022" s="153" t="s">
        <v>151</v>
      </c>
    </row>
    <row r="1023" spans="2:65" s="14" customFormat="1" ht="11.25">
      <c r="B1023" s="159"/>
      <c r="D1023" s="146" t="s">
        <v>161</v>
      </c>
      <c r="E1023" s="160" t="s">
        <v>19</v>
      </c>
      <c r="F1023" s="161" t="s">
        <v>165</v>
      </c>
      <c r="H1023" s="162">
        <v>25.25</v>
      </c>
      <c r="I1023" s="163"/>
      <c r="L1023" s="159"/>
      <c r="M1023" s="164"/>
      <c r="T1023" s="165"/>
      <c r="AT1023" s="160" t="s">
        <v>161</v>
      </c>
      <c r="AU1023" s="160" t="s">
        <v>78</v>
      </c>
      <c r="AV1023" s="14" t="s">
        <v>84</v>
      </c>
      <c r="AW1023" s="14" t="s">
        <v>31</v>
      </c>
      <c r="AX1023" s="14" t="s">
        <v>74</v>
      </c>
      <c r="AY1023" s="160" t="s">
        <v>151</v>
      </c>
    </row>
    <row r="1024" spans="2:65" s="1" customFormat="1" ht="24.2" customHeight="1">
      <c r="B1024" s="33"/>
      <c r="C1024" s="128" t="s">
        <v>1321</v>
      </c>
      <c r="D1024" s="128" t="s">
        <v>153</v>
      </c>
      <c r="E1024" s="129" t="s">
        <v>1322</v>
      </c>
      <c r="F1024" s="130" t="s">
        <v>1323</v>
      </c>
      <c r="G1024" s="131" t="s">
        <v>615</v>
      </c>
      <c r="H1024" s="132">
        <v>59</v>
      </c>
      <c r="I1024" s="133"/>
      <c r="J1024" s="134">
        <f>ROUND(I1024*H1024,2)</f>
        <v>0</v>
      </c>
      <c r="K1024" s="130" t="s">
        <v>157</v>
      </c>
      <c r="L1024" s="33"/>
      <c r="M1024" s="135" t="s">
        <v>19</v>
      </c>
      <c r="N1024" s="136" t="s">
        <v>40</v>
      </c>
      <c r="P1024" s="137">
        <f>O1024*H1024</f>
        <v>0</v>
      </c>
      <c r="Q1024" s="137">
        <v>0</v>
      </c>
      <c r="R1024" s="137">
        <f>Q1024*H1024</f>
        <v>0</v>
      </c>
      <c r="S1024" s="137">
        <v>0</v>
      </c>
      <c r="T1024" s="138">
        <f>S1024*H1024</f>
        <v>0</v>
      </c>
      <c r="AR1024" s="139" t="s">
        <v>252</v>
      </c>
      <c r="AT1024" s="139" t="s">
        <v>153</v>
      </c>
      <c r="AU1024" s="139" t="s">
        <v>78</v>
      </c>
      <c r="AY1024" s="18" t="s">
        <v>151</v>
      </c>
      <c r="BE1024" s="140">
        <f>IF(N1024="základní",J1024,0)</f>
        <v>0</v>
      </c>
      <c r="BF1024" s="140">
        <f>IF(N1024="snížená",J1024,0)</f>
        <v>0</v>
      </c>
      <c r="BG1024" s="140">
        <f>IF(N1024="zákl. přenesená",J1024,0)</f>
        <v>0</v>
      </c>
      <c r="BH1024" s="140">
        <f>IF(N1024="sníž. přenesená",J1024,0)</f>
        <v>0</v>
      </c>
      <c r="BI1024" s="140">
        <f>IF(N1024="nulová",J1024,0)</f>
        <v>0</v>
      </c>
      <c r="BJ1024" s="18" t="s">
        <v>74</v>
      </c>
      <c r="BK1024" s="140">
        <f>ROUND(I1024*H1024,2)</f>
        <v>0</v>
      </c>
      <c r="BL1024" s="18" t="s">
        <v>252</v>
      </c>
      <c r="BM1024" s="139" t="s">
        <v>1324</v>
      </c>
    </row>
    <row r="1025" spans="2:65" s="1" customFormat="1" ht="11.25">
      <c r="B1025" s="33"/>
      <c r="D1025" s="141" t="s">
        <v>159</v>
      </c>
      <c r="F1025" s="142" t="s">
        <v>1325</v>
      </c>
      <c r="I1025" s="143"/>
      <c r="L1025" s="33"/>
      <c r="M1025" s="144"/>
      <c r="T1025" s="54"/>
      <c r="AT1025" s="18" t="s">
        <v>159</v>
      </c>
      <c r="AU1025" s="18" t="s">
        <v>78</v>
      </c>
    </row>
    <row r="1026" spans="2:65" s="13" customFormat="1" ht="11.25">
      <c r="B1026" s="152"/>
      <c r="D1026" s="146" t="s">
        <v>161</v>
      </c>
      <c r="E1026" s="153" t="s">
        <v>19</v>
      </c>
      <c r="F1026" s="154" t="s">
        <v>1326</v>
      </c>
      <c r="H1026" s="155">
        <v>45</v>
      </c>
      <c r="I1026" s="156"/>
      <c r="L1026" s="152"/>
      <c r="M1026" s="157"/>
      <c r="T1026" s="158"/>
      <c r="AT1026" s="153" t="s">
        <v>161</v>
      </c>
      <c r="AU1026" s="153" t="s">
        <v>78</v>
      </c>
      <c r="AV1026" s="13" t="s">
        <v>78</v>
      </c>
      <c r="AW1026" s="13" t="s">
        <v>31</v>
      </c>
      <c r="AX1026" s="13" t="s">
        <v>69</v>
      </c>
      <c r="AY1026" s="153" t="s">
        <v>151</v>
      </c>
    </row>
    <row r="1027" spans="2:65" s="13" customFormat="1" ht="11.25">
      <c r="B1027" s="152"/>
      <c r="D1027" s="146" t="s">
        <v>161</v>
      </c>
      <c r="E1027" s="153" t="s">
        <v>19</v>
      </c>
      <c r="F1027" s="154" t="s">
        <v>1327</v>
      </c>
      <c r="H1027" s="155">
        <v>14</v>
      </c>
      <c r="I1027" s="156"/>
      <c r="L1027" s="152"/>
      <c r="M1027" s="157"/>
      <c r="T1027" s="158"/>
      <c r="AT1027" s="153" t="s">
        <v>161</v>
      </c>
      <c r="AU1027" s="153" t="s">
        <v>78</v>
      </c>
      <c r="AV1027" s="13" t="s">
        <v>78</v>
      </c>
      <c r="AW1027" s="13" t="s">
        <v>31</v>
      </c>
      <c r="AX1027" s="13" t="s">
        <v>69</v>
      </c>
      <c r="AY1027" s="153" t="s">
        <v>151</v>
      </c>
    </row>
    <row r="1028" spans="2:65" s="14" customFormat="1" ht="11.25">
      <c r="B1028" s="159"/>
      <c r="D1028" s="146" t="s">
        <v>161</v>
      </c>
      <c r="E1028" s="160" t="s">
        <v>19</v>
      </c>
      <c r="F1028" s="161" t="s">
        <v>165</v>
      </c>
      <c r="H1028" s="162">
        <v>59</v>
      </c>
      <c r="I1028" s="163"/>
      <c r="L1028" s="159"/>
      <c r="M1028" s="164"/>
      <c r="T1028" s="165"/>
      <c r="AT1028" s="160" t="s">
        <v>161</v>
      </c>
      <c r="AU1028" s="160" t="s">
        <v>78</v>
      </c>
      <c r="AV1028" s="14" t="s">
        <v>84</v>
      </c>
      <c r="AW1028" s="14" t="s">
        <v>31</v>
      </c>
      <c r="AX1028" s="14" t="s">
        <v>74</v>
      </c>
      <c r="AY1028" s="160" t="s">
        <v>151</v>
      </c>
    </row>
    <row r="1029" spans="2:65" s="1" customFormat="1" ht="16.5" customHeight="1">
      <c r="B1029" s="33"/>
      <c r="C1029" s="166" t="s">
        <v>1328</v>
      </c>
      <c r="D1029" s="166" t="s">
        <v>221</v>
      </c>
      <c r="E1029" s="167" t="s">
        <v>1329</v>
      </c>
      <c r="F1029" s="168" t="s">
        <v>1330</v>
      </c>
      <c r="G1029" s="169" t="s">
        <v>615</v>
      </c>
      <c r="H1029" s="170">
        <v>59</v>
      </c>
      <c r="I1029" s="171"/>
      <c r="J1029" s="172">
        <f>ROUND(I1029*H1029,2)</f>
        <v>0</v>
      </c>
      <c r="K1029" s="168" t="s">
        <v>157</v>
      </c>
      <c r="L1029" s="173"/>
      <c r="M1029" s="174" t="s">
        <v>19</v>
      </c>
      <c r="N1029" s="175" t="s">
        <v>40</v>
      </c>
      <c r="P1029" s="137">
        <f>O1029*H1029</f>
        <v>0</v>
      </c>
      <c r="Q1029" s="137">
        <v>2.64E-3</v>
      </c>
      <c r="R1029" s="137">
        <f>Q1029*H1029</f>
        <v>0.15576000000000001</v>
      </c>
      <c r="S1029" s="137">
        <v>0</v>
      </c>
      <c r="T1029" s="138">
        <f>S1029*H1029</f>
        <v>0</v>
      </c>
      <c r="AR1029" s="139" t="s">
        <v>454</v>
      </c>
      <c r="AT1029" s="139" t="s">
        <v>221</v>
      </c>
      <c r="AU1029" s="139" t="s">
        <v>78</v>
      </c>
      <c r="AY1029" s="18" t="s">
        <v>151</v>
      </c>
      <c r="BE1029" s="140">
        <f>IF(N1029="základní",J1029,0)</f>
        <v>0</v>
      </c>
      <c r="BF1029" s="140">
        <f>IF(N1029="snížená",J1029,0)</f>
        <v>0</v>
      </c>
      <c r="BG1029" s="140">
        <f>IF(N1029="zákl. přenesená",J1029,0)</f>
        <v>0</v>
      </c>
      <c r="BH1029" s="140">
        <f>IF(N1029="sníž. přenesená",J1029,0)</f>
        <v>0</v>
      </c>
      <c r="BI1029" s="140">
        <f>IF(N1029="nulová",J1029,0)</f>
        <v>0</v>
      </c>
      <c r="BJ1029" s="18" t="s">
        <v>74</v>
      </c>
      <c r="BK1029" s="140">
        <f>ROUND(I1029*H1029,2)</f>
        <v>0</v>
      </c>
      <c r="BL1029" s="18" t="s">
        <v>252</v>
      </c>
      <c r="BM1029" s="139" t="s">
        <v>1331</v>
      </c>
    </row>
    <row r="1030" spans="2:65" s="1" customFormat="1" ht="24.2" customHeight="1">
      <c r="B1030" s="33"/>
      <c r="C1030" s="128" t="s">
        <v>1332</v>
      </c>
      <c r="D1030" s="128" t="s">
        <v>153</v>
      </c>
      <c r="E1030" s="129" t="s">
        <v>1333</v>
      </c>
      <c r="F1030" s="130" t="s">
        <v>1334</v>
      </c>
      <c r="G1030" s="131" t="s">
        <v>562</v>
      </c>
      <c r="H1030" s="132">
        <v>118</v>
      </c>
      <c r="I1030" s="133"/>
      <c r="J1030" s="134">
        <f>ROUND(I1030*H1030,2)</f>
        <v>0</v>
      </c>
      <c r="K1030" s="130" t="s">
        <v>19</v>
      </c>
      <c r="L1030" s="33"/>
      <c r="M1030" s="135" t="s">
        <v>19</v>
      </c>
      <c r="N1030" s="136" t="s">
        <v>40</v>
      </c>
      <c r="P1030" s="137">
        <f>O1030*H1030</f>
        <v>0</v>
      </c>
      <c r="Q1030" s="137">
        <v>0</v>
      </c>
      <c r="R1030" s="137">
        <f>Q1030*H1030</f>
        <v>0</v>
      </c>
      <c r="S1030" s="137">
        <v>0</v>
      </c>
      <c r="T1030" s="138">
        <f>S1030*H1030</f>
        <v>0</v>
      </c>
      <c r="AR1030" s="139" t="s">
        <v>252</v>
      </c>
      <c r="AT1030" s="139" t="s">
        <v>153</v>
      </c>
      <c r="AU1030" s="139" t="s">
        <v>78</v>
      </c>
      <c r="AY1030" s="18" t="s">
        <v>151</v>
      </c>
      <c r="BE1030" s="140">
        <f>IF(N1030="základní",J1030,0)</f>
        <v>0</v>
      </c>
      <c r="BF1030" s="140">
        <f>IF(N1030="snížená",J1030,0)</f>
        <v>0</v>
      </c>
      <c r="BG1030" s="140">
        <f>IF(N1030="zákl. přenesená",J1030,0)</f>
        <v>0</v>
      </c>
      <c r="BH1030" s="140">
        <f>IF(N1030="sníž. přenesená",J1030,0)</f>
        <v>0</v>
      </c>
      <c r="BI1030" s="140">
        <f>IF(N1030="nulová",J1030,0)</f>
        <v>0</v>
      </c>
      <c r="BJ1030" s="18" t="s">
        <v>74</v>
      </c>
      <c r="BK1030" s="140">
        <f>ROUND(I1030*H1030,2)</f>
        <v>0</v>
      </c>
      <c r="BL1030" s="18" t="s">
        <v>252</v>
      </c>
      <c r="BM1030" s="139" t="s">
        <v>1335</v>
      </c>
    </row>
    <row r="1031" spans="2:65" s="13" customFormat="1" ht="11.25">
      <c r="B1031" s="152"/>
      <c r="D1031" s="146" t="s">
        <v>161</v>
      </c>
      <c r="E1031" s="153" t="s">
        <v>19</v>
      </c>
      <c r="F1031" s="154" t="s">
        <v>1336</v>
      </c>
      <c r="H1031" s="155">
        <v>90</v>
      </c>
      <c r="I1031" s="156"/>
      <c r="L1031" s="152"/>
      <c r="M1031" s="157"/>
      <c r="T1031" s="158"/>
      <c r="AT1031" s="153" t="s">
        <v>161</v>
      </c>
      <c r="AU1031" s="153" t="s">
        <v>78</v>
      </c>
      <c r="AV1031" s="13" t="s">
        <v>78</v>
      </c>
      <c r="AW1031" s="13" t="s">
        <v>31</v>
      </c>
      <c r="AX1031" s="13" t="s">
        <v>69</v>
      </c>
      <c r="AY1031" s="153" t="s">
        <v>151</v>
      </c>
    </row>
    <row r="1032" spans="2:65" s="13" customFormat="1" ht="11.25">
      <c r="B1032" s="152"/>
      <c r="D1032" s="146" t="s">
        <v>161</v>
      </c>
      <c r="E1032" s="153" t="s">
        <v>19</v>
      </c>
      <c r="F1032" s="154" t="s">
        <v>1337</v>
      </c>
      <c r="H1032" s="155">
        <v>28</v>
      </c>
      <c r="I1032" s="156"/>
      <c r="L1032" s="152"/>
      <c r="M1032" s="157"/>
      <c r="T1032" s="158"/>
      <c r="AT1032" s="153" t="s">
        <v>161</v>
      </c>
      <c r="AU1032" s="153" t="s">
        <v>78</v>
      </c>
      <c r="AV1032" s="13" t="s">
        <v>78</v>
      </c>
      <c r="AW1032" s="13" t="s">
        <v>31</v>
      </c>
      <c r="AX1032" s="13" t="s">
        <v>69</v>
      </c>
      <c r="AY1032" s="153" t="s">
        <v>151</v>
      </c>
    </row>
    <row r="1033" spans="2:65" s="14" customFormat="1" ht="11.25">
      <c r="B1033" s="159"/>
      <c r="D1033" s="146" t="s">
        <v>161</v>
      </c>
      <c r="E1033" s="160" t="s">
        <v>19</v>
      </c>
      <c r="F1033" s="161" t="s">
        <v>165</v>
      </c>
      <c r="H1033" s="162">
        <v>118</v>
      </c>
      <c r="I1033" s="163"/>
      <c r="L1033" s="159"/>
      <c r="M1033" s="164"/>
      <c r="T1033" s="165"/>
      <c r="AT1033" s="160" t="s">
        <v>161</v>
      </c>
      <c r="AU1033" s="160" t="s">
        <v>78</v>
      </c>
      <c r="AV1033" s="14" t="s">
        <v>84</v>
      </c>
      <c r="AW1033" s="14" t="s">
        <v>31</v>
      </c>
      <c r="AX1033" s="14" t="s">
        <v>74</v>
      </c>
      <c r="AY1033" s="160" t="s">
        <v>151</v>
      </c>
    </row>
    <row r="1034" spans="2:65" s="1" customFormat="1" ht="16.5" customHeight="1">
      <c r="B1034" s="33"/>
      <c r="C1034" s="166" t="s">
        <v>1338</v>
      </c>
      <c r="D1034" s="166" t="s">
        <v>221</v>
      </c>
      <c r="E1034" s="167" t="s">
        <v>1339</v>
      </c>
      <c r="F1034" s="168" t="s">
        <v>1340</v>
      </c>
      <c r="G1034" s="169" t="s">
        <v>562</v>
      </c>
      <c r="H1034" s="170">
        <v>118</v>
      </c>
      <c r="I1034" s="171"/>
      <c r="J1034" s="172">
        <f>ROUND(I1034*H1034,2)</f>
        <v>0</v>
      </c>
      <c r="K1034" s="168" t="s">
        <v>157</v>
      </c>
      <c r="L1034" s="173"/>
      <c r="M1034" s="174" t="s">
        <v>19</v>
      </c>
      <c r="N1034" s="175" t="s">
        <v>40</v>
      </c>
      <c r="P1034" s="137">
        <f>O1034*H1034</f>
        <v>0</v>
      </c>
      <c r="Q1034" s="137">
        <v>2.4000000000000001E-4</v>
      </c>
      <c r="R1034" s="137">
        <f>Q1034*H1034</f>
        <v>2.8320000000000001E-2</v>
      </c>
      <c r="S1034" s="137">
        <v>0</v>
      </c>
      <c r="T1034" s="138">
        <f>S1034*H1034</f>
        <v>0</v>
      </c>
      <c r="AR1034" s="139" t="s">
        <v>454</v>
      </c>
      <c r="AT1034" s="139" t="s">
        <v>221</v>
      </c>
      <c r="AU1034" s="139" t="s">
        <v>78</v>
      </c>
      <c r="AY1034" s="18" t="s">
        <v>151</v>
      </c>
      <c r="BE1034" s="140">
        <f>IF(N1034="základní",J1034,0)</f>
        <v>0</v>
      </c>
      <c r="BF1034" s="140">
        <f>IF(N1034="snížená",J1034,0)</f>
        <v>0</v>
      </c>
      <c r="BG1034" s="140">
        <f>IF(N1034="zákl. přenesená",J1034,0)</f>
        <v>0</v>
      </c>
      <c r="BH1034" s="140">
        <f>IF(N1034="sníž. přenesená",J1034,0)</f>
        <v>0</v>
      </c>
      <c r="BI1034" s="140">
        <f>IF(N1034="nulová",J1034,0)</f>
        <v>0</v>
      </c>
      <c r="BJ1034" s="18" t="s">
        <v>74</v>
      </c>
      <c r="BK1034" s="140">
        <f>ROUND(I1034*H1034,2)</f>
        <v>0</v>
      </c>
      <c r="BL1034" s="18" t="s">
        <v>252</v>
      </c>
      <c r="BM1034" s="139" t="s">
        <v>1341</v>
      </c>
    </row>
    <row r="1035" spans="2:65" s="1" customFormat="1" ht="16.5" customHeight="1">
      <c r="B1035" s="33"/>
      <c r="C1035" s="128" t="s">
        <v>1342</v>
      </c>
      <c r="D1035" s="128" t="s">
        <v>153</v>
      </c>
      <c r="E1035" s="129" t="s">
        <v>1343</v>
      </c>
      <c r="F1035" s="130" t="s">
        <v>1344</v>
      </c>
      <c r="G1035" s="131" t="s">
        <v>1157</v>
      </c>
      <c r="H1035" s="132">
        <v>1</v>
      </c>
      <c r="I1035" s="133"/>
      <c r="J1035" s="134">
        <f>ROUND(I1035*H1035,2)</f>
        <v>0</v>
      </c>
      <c r="K1035" s="130" t="s">
        <v>19</v>
      </c>
      <c r="L1035" s="33"/>
      <c r="M1035" s="135" t="s">
        <v>19</v>
      </c>
      <c r="N1035" s="136" t="s">
        <v>40</v>
      </c>
      <c r="P1035" s="137">
        <f>O1035*H1035</f>
        <v>0</v>
      </c>
      <c r="Q1035" s="137">
        <v>0</v>
      </c>
      <c r="R1035" s="137">
        <f>Q1035*H1035</f>
        <v>0</v>
      </c>
      <c r="S1035" s="137">
        <v>0</v>
      </c>
      <c r="T1035" s="138">
        <f>S1035*H1035</f>
        <v>0</v>
      </c>
      <c r="AR1035" s="139" t="s">
        <v>252</v>
      </c>
      <c r="AT1035" s="139" t="s">
        <v>153</v>
      </c>
      <c r="AU1035" s="139" t="s">
        <v>78</v>
      </c>
      <c r="AY1035" s="18" t="s">
        <v>151</v>
      </c>
      <c r="BE1035" s="140">
        <f>IF(N1035="základní",J1035,0)</f>
        <v>0</v>
      </c>
      <c r="BF1035" s="140">
        <f>IF(N1035="snížená",J1035,0)</f>
        <v>0</v>
      </c>
      <c r="BG1035" s="140">
        <f>IF(N1035="zákl. přenesená",J1035,0)</f>
        <v>0</v>
      </c>
      <c r="BH1035" s="140">
        <f>IF(N1035="sníž. přenesená",J1035,0)</f>
        <v>0</v>
      </c>
      <c r="BI1035" s="140">
        <f>IF(N1035="nulová",J1035,0)</f>
        <v>0</v>
      </c>
      <c r="BJ1035" s="18" t="s">
        <v>74</v>
      </c>
      <c r="BK1035" s="140">
        <f>ROUND(I1035*H1035,2)</f>
        <v>0</v>
      </c>
      <c r="BL1035" s="18" t="s">
        <v>252</v>
      </c>
      <c r="BM1035" s="139" t="s">
        <v>1345</v>
      </c>
    </row>
    <row r="1036" spans="2:65" s="12" customFormat="1" ht="11.25">
      <c r="B1036" s="145"/>
      <c r="D1036" s="146" t="s">
        <v>161</v>
      </c>
      <c r="E1036" s="147" t="s">
        <v>19</v>
      </c>
      <c r="F1036" s="148" t="s">
        <v>1346</v>
      </c>
      <c r="H1036" s="147" t="s">
        <v>19</v>
      </c>
      <c r="I1036" s="149"/>
      <c r="L1036" s="145"/>
      <c r="M1036" s="150"/>
      <c r="T1036" s="151"/>
      <c r="AT1036" s="147" t="s">
        <v>161</v>
      </c>
      <c r="AU1036" s="147" t="s">
        <v>78</v>
      </c>
      <c r="AV1036" s="12" t="s">
        <v>74</v>
      </c>
      <c r="AW1036" s="12" t="s">
        <v>31</v>
      </c>
      <c r="AX1036" s="12" t="s">
        <v>69</v>
      </c>
      <c r="AY1036" s="147" t="s">
        <v>151</v>
      </c>
    </row>
    <row r="1037" spans="2:65" s="13" customFormat="1" ht="11.25">
      <c r="B1037" s="152"/>
      <c r="D1037" s="146" t="s">
        <v>161</v>
      </c>
      <c r="E1037" s="153" t="s">
        <v>19</v>
      </c>
      <c r="F1037" s="154" t="s">
        <v>74</v>
      </c>
      <c r="H1037" s="155">
        <v>1</v>
      </c>
      <c r="I1037" s="156"/>
      <c r="L1037" s="152"/>
      <c r="M1037" s="157"/>
      <c r="T1037" s="158"/>
      <c r="AT1037" s="153" t="s">
        <v>161</v>
      </c>
      <c r="AU1037" s="153" t="s">
        <v>78</v>
      </c>
      <c r="AV1037" s="13" t="s">
        <v>78</v>
      </c>
      <c r="AW1037" s="13" t="s">
        <v>31</v>
      </c>
      <c r="AX1037" s="13" t="s">
        <v>69</v>
      </c>
      <c r="AY1037" s="153" t="s">
        <v>151</v>
      </c>
    </row>
    <row r="1038" spans="2:65" s="14" customFormat="1" ht="11.25">
      <c r="B1038" s="159"/>
      <c r="D1038" s="146" t="s">
        <v>161</v>
      </c>
      <c r="E1038" s="160" t="s">
        <v>19</v>
      </c>
      <c r="F1038" s="161" t="s">
        <v>165</v>
      </c>
      <c r="H1038" s="162">
        <v>1</v>
      </c>
      <c r="I1038" s="163"/>
      <c r="L1038" s="159"/>
      <c r="M1038" s="164"/>
      <c r="T1038" s="165"/>
      <c r="AT1038" s="160" t="s">
        <v>161</v>
      </c>
      <c r="AU1038" s="160" t="s">
        <v>78</v>
      </c>
      <c r="AV1038" s="14" t="s">
        <v>84</v>
      </c>
      <c r="AW1038" s="14" t="s">
        <v>31</v>
      </c>
      <c r="AX1038" s="14" t="s">
        <v>74</v>
      </c>
      <c r="AY1038" s="160" t="s">
        <v>151</v>
      </c>
    </row>
    <row r="1039" spans="2:65" s="1" customFormat="1" ht="16.5" customHeight="1">
      <c r="B1039" s="33"/>
      <c r="C1039" s="128" t="s">
        <v>1347</v>
      </c>
      <c r="D1039" s="128" t="s">
        <v>153</v>
      </c>
      <c r="E1039" s="129" t="s">
        <v>1348</v>
      </c>
      <c r="F1039" s="130" t="s">
        <v>1349</v>
      </c>
      <c r="G1039" s="131" t="s">
        <v>1157</v>
      </c>
      <c r="H1039" s="132">
        <v>1</v>
      </c>
      <c r="I1039" s="133"/>
      <c r="J1039" s="134">
        <f>ROUND(I1039*H1039,2)</f>
        <v>0</v>
      </c>
      <c r="K1039" s="130" t="s">
        <v>19</v>
      </c>
      <c r="L1039" s="33"/>
      <c r="M1039" s="135" t="s">
        <v>19</v>
      </c>
      <c r="N1039" s="136" t="s">
        <v>40</v>
      </c>
      <c r="P1039" s="137">
        <f>O1039*H1039</f>
        <v>0</v>
      </c>
      <c r="Q1039" s="137">
        <v>0</v>
      </c>
      <c r="R1039" s="137">
        <f>Q1039*H1039</f>
        <v>0</v>
      </c>
      <c r="S1039" s="137">
        <v>0</v>
      </c>
      <c r="T1039" s="138">
        <f>S1039*H1039</f>
        <v>0</v>
      </c>
      <c r="AR1039" s="139" t="s">
        <v>252</v>
      </c>
      <c r="AT1039" s="139" t="s">
        <v>153</v>
      </c>
      <c r="AU1039" s="139" t="s">
        <v>78</v>
      </c>
      <c r="AY1039" s="18" t="s">
        <v>151</v>
      </c>
      <c r="BE1039" s="140">
        <f>IF(N1039="základní",J1039,0)</f>
        <v>0</v>
      </c>
      <c r="BF1039" s="140">
        <f>IF(N1039="snížená",J1039,0)</f>
        <v>0</v>
      </c>
      <c r="BG1039" s="140">
        <f>IF(N1039="zákl. přenesená",J1039,0)</f>
        <v>0</v>
      </c>
      <c r="BH1039" s="140">
        <f>IF(N1039="sníž. přenesená",J1039,0)</f>
        <v>0</v>
      </c>
      <c r="BI1039" s="140">
        <f>IF(N1039="nulová",J1039,0)</f>
        <v>0</v>
      </c>
      <c r="BJ1039" s="18" t="s">
        <v>74</v>
      </c>
      <c r="BK1039" s="140">
        <f>ROUND(I1039*H1039,2)</f>
        <v>0</v>
      </c>
      <c r="BL1039" s="18" t="s">
        <v>252</v>
      </c>
      <c r="BM1039" s="139" t="s">
        <v>1350</v>
      </c>
    </row>
    <row r="1040" spans="2:65" s="12" customFormat="1" ht="11.25">
      <c r="B1040" s="145"/>
      <c r="D1040" s="146" t="s">
        <v>161</v>
      </c>
      <c r="E1040" s="147" t="s">
        <v>19</v>
      </c>
      <c r="F1040" s="148" t="s">
        <v>1346</v>
      </c>
      <c r="H1040" s="147" t="s">
        <v>19</v>
      </c>
      <c r="I1040" s="149"/>
      <c r="L1040" s="145"/>
      <c r="M1040" s="150"/>
      <c r="T1040" s="151"/>
      <c r="AT1040" s="147" t="s">
        <v>161</v>
      </c>
      <c r="AU1040" s="147" t="s">
        <v>78</v>
      </c>
      <c r="AV1040" s="12" t="s">
        <v>74</v>
      </c>
      <c r="AW1040" s="12" t="s">
        <v>31</v>
      </c>
      <c r="AX1040" s="12" t="s">
        <v>69</v>
      </c>
      <c r="AY1040" s="147" t="s">
        <v>151</v>
      </c>
    </row>
    <row r="1041" spans="2:65" s="13" customFormat="1" ht="11.25">
      <c r="B1041" s="152"/>
      <c r="D1041" s="146" t="s">
        <v>161</v>
      </c>
      <c r="E1041" s="153" t="s">
        <v>19</v>
      </c>
      <c r="F1041" s="154" t="s">
        <v>74</v>
      </c>
      <c r="H1041" s="155">
        <v>1</v>
      </c>
      <c r="I1041" s="156"/>
      <c r="L1041" s="152"/>
      <c r="M1041" s="157"/>
      <c r="T1041" s="158"/>
      <c r="AT1041" s="153" t="s">
        <v>161</v>
      </c>
      <c r="AU1041" s="153" t="s">
        <v>78</v>
      </c>
      <c r="AV1041" s="13" t="s">
        <v>78</v>
      </c>
      <c r="AW1041" s="13" t="s">
        <v>31</v>
      </c>
      <c r="AX1041" s="13" t="s">
        <v>69</v>
      </c>
      <c r="AY1041" s="153" t="s">
        <v>151</v>
      </c>
    </row>
    <row r="1042" spans="2:65" s="14" customFormat="1" ht="11.25">
      <c r="B1042" s="159"/>
      <c r="D1042" s="146" t="s">
        <v>161</v>
      </c>
      <c r="E1042" s="160" t="s">
        <v>19</v>
      </c>
      <c r="F1042" s="161" t="s">
        <v>165</v>
      </c>
      <c r="H1042" s="162">
        <v>1</v>
      </c>
      <c r="I1042" s="163"/>
      <c r="L1042" s="159"/>
      <c r="M1042" s="164"/>
      <c r="T1042" s="165"/>
      <c r="AT1042" s="160" t="s">
        <v>161</v>
      </c>
      <c r="AU1042" s="160" t="s">
        <v>78</v>
      </c>
      <c r="AV1042" s="14" t="s">
        <v>84</v>
      </c>
      <c r="AW1042" s="14" t="s">
        <v>31</v>
      </c>
      <c r="AX1042" s="14" t="s">
        <v>74</v>
      </c>
      <c r="AY1042" s="160" t="s">
        <v>151</v>
      </c>
    </row>
    <row r="1043" spans="2:65" s="1" customFormat="1" ht="16.5" customHeight="1">
      <c r="B1043" s="33"/>
      <c r="C1043" s="128" t="s">
        <v>1351</v>
      </c>
      <c r="D1043" s="128" t="s">
        <v>153</v>
      </c>
      <c r="E1043" s="129" t="s">
        <v>1352</v>
      </c>
      <c r="F1043" s="130" t="s">
        <v>1353</v>
      </c>
      <c r="G1043" s="131" t="s">
        <v>1157</v>
      </c>
      <c r="H1043" s="132">
        <v>2</v>
      </c>
      <c r="I1043" s="133"/>
      <c r="J1043" s="134">
        <f>ROUND(I1043*H1043,2)</f>
        <v>0</v>
      </c>
      <c r="K1043" s="130" t="s">
        <v>19</v>
      </c>
      <c r="L1043" s="33"/>
      <c r="M1043" s="135" t="s">
        <v>19</v>
      </c>
      <c r="N1043" s="136" t="s">
        <v>40</v>
      </c>
      <c r="P1043" s="137">
        <f>O1043*H1043</f>
        <v>0</v>
      </c>
      <c r="Q1043" s="137">
        <v>0</v>
      </c>
      <c r="R1043" s="137">
        <f>Q1043*H1043</f>
        <v>0</v>
      </c>
      <c r="S1043" s="137">
        <v>0</v>
      </c>
      <c r="T1043" s="138">
        <f>S1043*H1043</f>
        <v>0</v>
      </c>
      <c r="AR1043" s="139" t="s">
        <v>252</v>
      </c>
      <c r="AT1043" s="139" t="s">
        <v>153</v>
      </c>
      <c r="AU1043" s="139" t="s">
        <v>78</v>
      </c>
      <c r="AY1043" s="18" t="s">
        <v>151</v>
      </c>
      <c r="BE1043" s="140">
        <f>IF(N1043="základní",J1043,0)</f>
        <v>0</v>
      </c>
      <c r="BF1043" s="140">
        <f>IF(N1043="snížená",J1043,0)</f>
        <v>0</v>
      </c>
      <c r="BG1043" s="140">
        <f>IF(N1043="zákl. přenesená",J1043,0)</f>
        <v>0</v>
      </c>
      <c r="BH1043" s="140">
        <f>IF(N1043="sníž. přenesená",J1043,0)</f>
        <v>0</v>
      </c>
      <c r="BI1043" s="140">
        <f>IF(N1043="nulová",J1043,0)</f>
        <v>0</v>
      </c>
      <c r="BJ1043" s="18" t="s">
        <v>74</v>
      </c>
      <c r="BK1043" s="140">
        <f>ROUND(I1043*H1043,2)</f>
        <v>0</v>
      </c>
      <c r="BL1043" s="18" t="s">
        <v>252</v>
      </c>
      <c r="BM1043" s="139" t="s">
        <v>1354</v>
      </c>
    </row>
    <row r="1044" spans="2:65" s="12" customFormat="1" ht="11.25">
      <c r="B1044" s="145"/>
      <c r="D1044" s="146" t="s">
        <v>161</v>
      </c>
      <c r="E1044" s="147" t="s">
        <v>19</v>
      </c>
      <c r="F1044" s="148" t="s">
        <v>1355</v>
      </c>
      <c r="H1044" s="147" t="s">
        <v>19</v>
      </c>
      <c r="I1044" s="149"/>
      <c r="L1044" s="145"/>
      <c r="M1044" s="150"/>
      <c r="T1044" s="151"/>
      <c r="AT1044" s="147" t="s">
        <v>161</v>
      </c>
      <c r="AU1044" s="147" t="s">
        <v>78</v>
      </c>
      <c r="AV1044" s="12" t="s">
        <v>74</v>
      </c>
      <c r="AW1044" s="12" t="s">
        <v>31</v>
      </c>
      <c r="AX1044" s="12" t="s">
        <v>69</v>
      </c>
      <c r="AY1044" s="147" t="s">
        <v>151</v>
      </c>
    </row>
    <row r="1045" spans="2:65" s="13" customFormat="1" ht="11.25">
      <c r="B1045" s="152"/>
      <c r="D1045" s="146" t="s">
        <v>161</v>
      </c>
      <c r="E1045" s="153" t="s">
        <v>19</v>
      </c>
      <c r="F1045" s="154" t="s">
        <v>78</v>
      </c>
      <c r="H1045" s="155">
        <v>2</v>
      </c>
      <c r="I1045" s="156"/>
      <c r="L1045" s="152"/>
      <c r="M1045" s="157"/>
      <c r="T1045" s="158"/>
      <c r="AT1045" s="153" t="s">
        <v>161</v>
      </c>
      <c r="AU1045" s="153" t="s">
        <v>78</v>
      </c>
      <c r="AV1045" s="13" t="s">
        <v>78</v>
      </c>
      <c r="AW1045" s="13" t="s">
        <v>31</v>
      </c>
      <c r="AX1045" s="13" t="s">
        <v>69</v>
      </c>
      <c r="AY1045" s="153" t="s">
        <v>151</v>
      </c>
    </row>
    <row r="1046" spans="2:65" s="14" customFormat="1" ht="11.25">
      <c r="B1046" s="159"/>
      <c r="D1046" s="146" t="s">
        <v>161</v>
      </c>
      <c r="E1046" s="160" t="s">
        <v>19</v>
      </c>
      <c r="F1046" s="161" t="s">
        <v>165</v>
      </c>
      <c r="H1046" s="162">
        <v>2</v>
      </c>
      <c r="I1046" s="163"/>
      <c r="L1046" s="159"/>
      <c r="M1046" s="164"/>
      <c r="T1046" s="165"/>
      <c r="AT1046" s="160" t="s">
        <v>161</v>
      </c>
      <c r="AU1046" s="160" t="s">
        <v>78</v>
      </c>
      <c r="AV1046" s="14" t="s">
        <v>84</v>
      </c>
      <c r="AW1046" s="14" t="s">
        <v>31</v>
      </c>
      <c r="AX1046" s="14" t="s">
        <v>74</v>
      </c>
      <c r="AY1046" s="160" t="s">
        <v>151</v>
      </c>
    </row>
    <row r="1047" spans="2:65" s="1" customFormat="1" ht="16.5" customHeight="1">
      <c r="B1047" s="33"/>
      <c r="C1047" s="128" t="s">
        <v>1356</v>
      </c>
      <c r="D1047" s="128" t="s">
        <v>153</v>
      </c>
      <c r="E1047" s="129" t="s">
        <v>1357</v>
      </c>
      <c r="F1047" s="130" t="s">
        <v>1358</v>
      </c>
      <c r="G1047" s="131" t="s">
        <v>1239</v>
      </c>
      <c r="H1047" s="132">
        <v>772.2</v>
      </c>
      <c r="I1047" s="133"/>
      <c r="J1047" s="134">
        <f>ROUND(I1047*H1047,2)</f>
        <v>0</v>
      </c>
      <c r="K1047" s="130" t="s">
        <v>157</v>
      </c>
      <c r="L1047" s="33"/>
      <c r="M1047" s="135" t="s">
        <v>19</v>
      </c>
      <c r="N1047" s="136" t="s">
        <v>40</v>
      </c>
      <c r="P1047" s="137">
        <f>O1047*H1047</f>
        <v>0</v>
      </c>
      <c r="Q1047" s="137">
        <v>5.0000000000000002E-5</v>
      </c>
      <c r="R1047" s="137">
        <f>Q1047*H1047</f>
        <v>3.8610000000000005E-2</v>
      </c>
      <c r="S1047" s="137">
        <v>0</v>
      </c>
      <c r="T1047" s="138">
        <f>S1047*H1047</f>
        <v>0</v>
      </c>
      <c r="AR1047" s="139" t="s">
        <v>252</v>
      </c>
      <c r="AT1047" s="139" t="s">
        <v>153</v>
      </c>
      <c r="AU1047" s="139" t="s">
        <v>78</v>
      </c>
      <c r="AY1047" s="18" t="s">
        <v>151</v>
      </c>
      <c r="BE1047" s="140">
        <f>IF(N1047="základní",J1047,0)</f>
        <v>0</v>
      </c>
      <c r="BF1047" s="140">
        <f>IF(N1047="snížená",J1047,0)</f>
        <v>0</v>
      </c>
      <c r="BG1047" s="140">
        <f>IF(N1047="zákl. přenesená",J1047,0)</f>
        <v>0</v>
      </c>
      <c r="BH1047" s="140">
        <f>IF(N1047="sníž. přenesená",J1047,0)</f>
        <v>0</v>
      </c>
      <c r="BI1047" s="140">
        <f>IF(N1047="nulová",J1047,0)</f>
        <v>0</v>
      </c>
      <c r="BJ1047" s="18" t="s">
        <v>74</v>
      </c>
      <c r="BK1047" s="140">
        <f>ROUND(I1047*H1047,2)</f>
        <v>0</v>
      </c>
      <c r="BL1047" s="18" t="s">
        <v>252</v>
      </c>
      <c r="BM1047" s="139" t="s">
        <v>1359</v>
      </c>
    </row>
    <row r="1048" spans="2:65" s="1" customFormat="1" ht="11.25">
      <c r="B1048" s="33"/>
      <c r="D1048" s="141" t="s">
        <v>159</v>
      </c>
      <c r="F1048" s="142" t="s">
        <v>1360</v>
      </c>
      <c r="I1048" s="143"/>
      <c r="L1048" s="33"/>
      <c r="M1048" s="144"/>
      <c r="T1048" s="54"/>
      <c r="AT1048" s="18" t="s">
        <v>159</v>
      </c>
      <c r="AU1048" s="18" t="s">
        <v>78</v>
      </c>
    </row>
    <row r="1049" spans="2:65" s="12" customFormat="1" ht="11.25">
      <c r="B1049" s="145"/>
      <c r="D1049" s="146" t="s">
        <v>161</v>
      </c>
      <c r="E1049" s="147" t="s">
        <v>19</v>
      </c>
      <c r="F1049" s="148" t="s">
        <v>1361</v>
      </c>
      <c r="H1049" s="147" t="s">
        <v>19</v>
      </c>
      <c r="I1049" s="149"/>
      <c r="L1049" s="145"/>
      <c r="M1049" s="150"/>
      <c r="T1049" s="151"/>
      <c r="AT1049" s="147" t="s">
        <v>161</v>
      </c>
      <c r="AU1049" s="147" t="s">
        <v>78</v>
      </c>
      <c r="AV1049" s="12" t="s">
        <v>74</v>
      </c>
      <c r="AW1049" s="12" t="s">
        <v>31</v>
      </c>
      <c r="AX1049" s="12" t="s">
        <v>69</v>
      </c>
      <c r="AY1049" s="147" t="s">
        <v>151</v>
      </c>
    </row>
    <row r="1050" spans="2:65" s="13" customFormat="1" ht="11.25">
      <c r="B1050" s="152"/>
      <c r="D1050" s="146" t="s">
        <v>161</v>
      </c>
      <c r="E1050" s="153" t="s">
        <v>19</v>
      </c>
      <c r="F1050" s="154" t="s">
        <v>1362</v>
      </c>
      <c r="H1050" s="155">
        <v>586.69799999999998</v>
      </c>
      <c r="I1050" s="156"/>
      <c r="L1050" s="152"/>
      <c r="M1050" s="157"/>
      <c r="T1050" s="158"/>
      <c r="AT1050" s="153" t="s">
        <v>161</v>
      </c>
      <c r="AU1050" s="153" t="s">
        <v>78</v>
      </c>
      <c r="AV1050" s="13" t="s">
        <v>78</v>
      </c>
      <c r="AW1050" s="13" t="s">
        <v>31</v>
      </c>
      <c r="AX1050" s="13" t="s">
        <v>69</v>
      </c>
      <c r="AY1050" s="153" t="s">
        <v>151</v>
      </c>
    </row>
    <row r="1051" spans="2:65" s="12" customFormat="1" ht="11.25">
      <c r="B1051" s="145"/>
      <c r="D1051" s="146" t="s">
        <v>161</v>
      </c>
      <c r="E1051" s="147" t="s">
        <v>19</v>
      </c>
      <c r="F1051" s="148" t="s">
        <v>1363</v>
      </c>
      <c r="H1051" s="147" t="s">
        <v>19</v>
      </c>
      <c r="I1051" s="149"/>
      <c r="L1051" s="145"/>
      <c r="M1051" s="150"/>
      <c r="T1051" s="151"/>
      <c r="AT1051" s="147" t="s">
        <v>161</v>
      </c>
      <c r="AU1051" s="147" t="s">
        <v>78</v>
      </c>
      <c r="AV1051" s="12" t="s">
        <v>74</v>
      </c>
      <c r="AW1051" s="12" t="s">
        <v>31</v>
      </c>
      <c r="AX1051" s="12" t="s">
        <v>69</v>
      </c>
      <c r="AY1051" s="147" t="s">
        <v>151</v>
      </c>
    </row>
    <row r="1052" spans="2:65" s="13" customFormat="1" ht="11.25">
      <c r="B1052" s="152"/>
      <c r="D1052" s="146" t="s">
        <v>161</v>
      </c>
      <c r="E1052" s="153" t="s">
        <v>19</v>
      </c>
      <c r="F1052" s="154" t="s">
        <v>1364</v>
      </c>
      <c r="H1052" s="155">
        <v>84.78</v>
      </c>
      <c r="I1052" s="156"/>
      <c r="L1052" s="152"/>
      <c r="M1052" s="157"/>
      <c r="T1052" s="158"/>
      <c r="AT1052" s="153" t="s">
        <v>161</v>
      </c>
      <c r="AU1052" s="153" t="s">
        <v>78</v>
      </c>
      <c r="AV1052" s="13" t="s">
        <v>78</v>
      </c>
      <c r="AW1052" s="13" t="s">
        <v>31</v>
      </c>
      <c r="AX1052" s="13" t="s">
        <v>69</v>
      </c>
      <c r="AY1052" s="153" t="s">
        <v>151</v>
      </c>
    </row>
    <row r="1053" spans="2:65" s="12" customFormat="1" ht="11.25">
      <c r="B1053" s="145"/>
      <c r="D1053" s="146" t="s">
        <v>161</v>
      </c>
      <c r="E1053" s="147" t="s">
        <v>19</v>
      </c>
      <c r="F1053" s="148" t="s">
        <v>1365</v>
      </c>
      <c r="H1053" s="147" t="s">
        <v>19</v>
      </c>
      <c r="I1053" s="149"/>
      <c r="L1053" s="145"/>
      <c r="M1053" s="150"/>
      <c r="T1053" s="151"/>
      <c r="AT1053" s="147" t="s">
        <v>161</v>
      </c>
      <c r="AU1053" s="147" t="s">
        <v>78</v>
      </c>
      <c r="AV1053" s="12" t="s">
        <v>74</v>
      </c>
      <c r="AW1053" s="12" t="s">
        <v>31</v>
      </c>
      <c r="AX1053" s="12" t="s">
        <v>69</v>
      </c>
      <c r="AY1053" s="147" t="s">
        <v>151</v>
      </c>
    </row>
    <row r="1054" spans="2:65" s="13" customFormat="1" ht="11.25">
      <c r="B1054" s="152"/>
      <c r="D1054" s="146" t="s">
        <v>161</v>
      </c>
      <c r="E1054" s="153" t="s">
        <v>19</v>
      </c>
      <c r="F1054" s="154" t="s">
        <v>1366</v>
      </c>
      <c r="H1054" s="155">
        <v>100.72199999999999</v>
      </c>
      <c r="I1054" s="156"/>
      <c r="L1054" s="152"/>
      <c r="M1054" s="157"/>
      <c r="T1054" s="158"/>
      <c r="AT1054" s="153" t="s">
        <v>161</v>
      </c>
      <c r="AU1054" s="153" t="s">
        <v>78</v>
      </c>
      <c r="AV1054" s="13" t="s">
        <v>78</v>
      </c>
      <c r="AW1054" s="13" t="s">
        <v>31</v>
      </c>
      <c r="AX1054" s="13" t="s">
        <v>69</v>
      </c>
      <c r="AY1054" s="153" t="s">
        <v>151</v>
      </c>
    </row>
    <row r="1055" spans="2:65" s="14" customFormat="1" ht="11.25">
      <c r="B1055" s="159"/>
      <c r="D1055" s="146" t="s">
        <v>161</v>
      </c>
      <c r="E1055" s="160" t="s">
        <v>19</v>
      </c>
      <c r="F1055" s="161" t="s">
        <v>165</v>
      </c>
      <c r="H1055" s="162">
        <v>772.2</v>
      </c>
      <c r="I1055" s="163"/>
      <c r="L1055" s="159"/>
      <c r="M1055" s="164"/>
      <c r="T1055" s="165"/>
      <c r="AT1055" s="160" t="s">
        <v>161</v>
      </c>
      <c r="AU1055" s="160" t="s">
        <v>78</v>
      </c>
      <c r="AV1055" s="14" t="s">
        <v>84</v>
      </c>
      <c r="AW1055" s="14" t="s">
        <v>31</v>
      </c>
      <c r="AX1055" s="14" t="s">
        <v>74</v>
      </c>
      <c r="AY1055" s="160" t="s">
        <v>151</v>
      </c>
    </row>
    <row r="1056" spans="2:65" s="1" customFormat="1" ht="16.5" customHeight="1">
      <c r="B1056" s="33"/>
      <c r="C1056" s="166" t="s">
        <v>1367</v>
      </c>
      <c r="D1056" s="166" t="s">
        <v>221</v>
      </c>
      <c r="E1056" s="167" t="s">
        <v>1368</v>
      </c>
      <c r="F1056" s="168" t="s">
        <v>1369</v>
      </c>
      <c r="G1056" s="169" t="s">
        <v>1239</v>
      </c>
      <c r="H1056" s="170">
        <v>772.2</v>
      </c>
      <c r="I1056" s="171"/>
      <c r="J1056" s="172">
        <f>ROUND(I1056*H1056,2)</f>
        <v>0</v>
      </c>
      <c r="K1056" s="168" t="s">
        <v>19</v>
      </c>
      <c r="L1056" s="173"/>
      <c r="M1056" s="174" t="s">
        <v>19</v>
      </c>
      <c r="N1056" s="175" t="s">
        <v>40</v>
      </c>
      <c r="P1056" s="137">
        <f>O1056*H1056</f>
        <v>0</v>
      </c>
      <c r="Q1056" s="137">
        <v>0</v>
      </c>
      <c r="R1056" s="137">
        <f>Q1056*H1056</f>
        <v>0</v>
      </c>
      <c r="S1056" s="137">
        <v>0</v>
      </c>
      <c r="T1056" s="138">
        <f>S1056*H1056</f>
        <v>0</v>
      </c>
      <c r="AR1056" s="139" t="s">
        <v>454</v>
      </c>
      <c r="AT1056" s="139" t="s">
        <v>221</v>
      </c>
      <c r="AU1056" s="139" t="s">
        <v>78</v>
      </c>
      <c r="AY1056" s="18" t="s">
        <v>151</v>
      </c>
      <c r="BE1056" s="140">
        <f>IF(N1056="základní",J1056,0)</f>
        <v>0</v>
      </c>
      <c r="BF1056" s="140">
        <f>IF(N1056="snížená",J1056,0)</f>
        <v>0</v>
      </c>
      <c r="BG1056" s="140">
        <f>IF(N1056="zákl. přenesená",J1056,0)</f>
        <v>0</v>
      </c>
      <c r="BH1056" s="140">
        <f>IF(N1056="sníž. přenesená",J1056,0)</f>
        <v>0</v>
      </c>
      <c r="BI1056" s="140">
        <f>IF(N1056="nulová",J1056,0)</f>
        <v>0</v>
      </c>
      <c r="BJ1056" s="18" t="s">
        <v>74</v>
      </c>
      <c r="BK1056" s="140">
        <f>ROUND(I1056*H1056,2)</f>
        <v>0</v>
      </c>
      <c r="BL1056" s="18" t="s">
        <v>252</v>
      </c>
      <c r="BM1056" s="139" t="s">
        <v>1370</v>
      </c>
    </row>
    <row r="1057" spans="2:65" s="12" customFormat="1" ht="11.25">
      <c r="B1057" s="145"/>
      <c r="D1057" s="146" t="s">
        <v>161</v>
      </c>
      <c r="E1057" s="147" t="s">
        <v>19</v>
      </c>
      <c r="F1057" s="148" t="s">
        <v>1371</v>
      </c>
      <c r="H1057" s="147" t="s">
        <v>19</v>
      </c>
      <c r="I1057" s="149"/>
      <c r="L1057" s="145"/>
      <c r="M1057" s="150"/>
      <c r="T1057" s="151"/>
      <c r="AT1057" s="147" t="s">
        <v>161</v>
      </c>
      <c r="AU1057" s="147" t="s">
        <v>78</v>
      </c>
      <c r="AV1057" s="12" t="s">
        <v>74</v>
      </c>
      <c r="AW1057" s="12" t="s">
        <v>31</v>
      </c>
      <c r="AX1057" s="12" t="s">
        <v>69</v>
      </c>
      <c r="AY1057" s="147" t="s">
        <v>151</v>
      </c>
    </row>
    <row r="1058" spans="2:65" s="13" customFormat="1" ht="11.25">
      <c r="B1058" s="152"/>
      <c r="D1058" s="146" t="s">
        <v>161</v>
      </c>
      <c r="E1058" s="153" t="s">
        <v>19</v>
      </c>
      <c r="F1058" s="154" t="s">
        <v>1372</v>
      </c>
      <c r="H1058" s="155">
        <v>772.2</v>
      </c>
      <c r="I1058" s="156"/>
      <c r="L1058" s="152"/>
      <c r="M1058" s="157"/>
      <c r="T1058" s="158"/>
      <c r="AT1058" s="153" t="s">
        <v>161</v>
      </c>
      <c r="AU1058" s="153" t="s">
        <v>78</v>
      </c>
      <c r="AV1058" s="13" t="s">
        <v>78</v>
      </c>
      <c r="AW1058" s="13" t="s">
        <v>31</v>
      </c>
      <c r="AX1058" s="13" t="s">
        <v>69</v>
      </c>
      <c r="AY1058" s="153" t="s">
        <v>151</v>
      </c>
    </row>
    <row r="1059" spans="2:65" s="14" customFormat="1" ht="11.25">
      <c r="B1059" s="159"/>
      <c r="D1059" s="146" t="s">
        <v>161</v>
      </c>
      <c r="E1059" s="160" t="s">
        <v>19</v>
      </c>
      <c r="F1059" s="161" t="s">
        <v>165</v>
      </c>
      <c r="H1059" s="162">
        <v>772.2</v>
      </c>
      <c r="I1059" s="163"/>
      <c r="L1059" s="159"/>
      <c r="M1059" s="164"/>
      <c r="T1059" s="165"/>
      <c r="AT1059" s="160" t="s">
        <v>161</v>
      </c>
      <c r="AU1059" s="160" t="s">
        <v>78</v>
      </c>
      <c r="AV1059" s="14" t="s">
        <v>84</v>
      </c>
      <c r="AW1059" s="14" t="s">
        <v>31</v>
      </c>
      <c r="AX1059" s="14" t="s">
        <v>74</v>
      </c>
      <c r="AY1059" s="160" t="s">
        <v>151</v>
      </c>
    </row>
    <row r="1060" spans="2:65" s="1" customFormat="1" ht="24.2" customHeight="1">
      <c r="B1060" s="33"/>
      <c r="C1060" s="128" t="s">
        <v>1373</v>
      </c>
      <c r="D1060" s="128" t="s">
        <v>153</v>
      </c>
      <c r="E1060" s="129" t="s">
        <v>1374</v>
      </c>
      <c r="F1060" s="130" t="s">
        <v>1375</v>
      </c>
      <c r="G1060" s="131" t="s">
        <v>880</v>
      </c>
      <c r="H1060" s="183"/>
      <c r="I1060" s="133"/>
      <c r="J1060" s="134">
        <f>ROUND(I1060*H1060,2)</f>
        <v>0</v>
      </c>
      <c r="K1060" s="130" t="s">
        <v>157</v>
      </c>
      <c r="L1060" s="33"/>
      <c r="M1060" s="135" t="s">
        <v>19</v>
      </c>
      <c r="N1060" s="136" t="s">
        <v>40</v>
      </c>
      <c r="P1060" s="137">
        <f>O1060*H1060</f>
        <v>0</v>
      </c>
      <c r="Q1060" s="137">
        <v>0</v>
      </c>
      <c r="R1060" s="137">
        <f>Q1060*H1060</f>
        <v>0</v>
      </c>
      <c r="S1060" s="137">
        <v>0</v>
      </c>
      <c r="T1060" s="138">
        <f>S1060*H1060</f>
        <v>0</v>
      </c>
      <c r="AR1060" s="139" t="s">
        <v>252</v>
      </c>
      <c r="AT1060" s="139" t="s">
        <v>153</v>
      </c>
      <c r="AU1060" s="139" t="s">
        <v>78</v>
      </c>
      <c r="AY1060" s="18" t="s">
        <v>151</v>
      </c>
      <c r="BE1060" s="140">
        <f>IF(N1060="základní",J1060,0)</f>
        <v>0</v>
      </c>
      <c r="BF1060" s="140">
        <f>IF(N1060="snížená",J1060,0)</f>
        <v>0</v>
      </c>
      <c r="BG1060" s="140">
        <f>IF(N1060="zákl. přenesená",J1060,0)</f>
        <v>0</v>
      </c>
      <c r="BH1060" s="140">
        <f>IF(N1060="sníž. přenesená",J1060,0)</f>
        <v>0</v>
      </c>
      <c r="BI1060" s="140">
        <f>IF(N1060="nulová",J1060,0)</f>
        <v>0</v>
      </c>
      <c r="BJ1060" s="18" t="s">
        <v>74</v>
      </c>
      <c r="BK1060" s="140">
        <f>ROUND(I1060*H1060,2)</f>
        <v>0</v>
      </c>
      <c r="BL1060" s="18" t="s">
        <v>252</v>
      </c>
      <c r="BM1060" s="139" t="s">
        <v>1376</v>
      </c>
    </row>
    <row r="1061" spans="2:65" s="1" customFormat="1" ht="11.25">
      <c r="B1061" s="33"/>
      <c r="D1061" s="141" t="s">
        <v>159</v>
      </c>
      <c r="F1061" s="142" t="s">
        <v>1377</v>
      </c>
      <c r="I1061" s="143"/>
      <c r="L1061" s="33"/>
      <c r="M1061" s="144"/>
      <c r="T1061" s="54"/>
      <c r="AT1061" s="18" t="s">
        <v>159</v>
      </c>
      <c r="AU1061" s="18" t="s">
        <v>78</v>
      </c>
    </row>
    <row r="1062" spans="2:65" s="11" customFormat="1" ht="25.9" customHeight="1">
      <c r="B1062" s="116"/>
      <c r="D1062" s="117" t="s">
        <v>68</v>
      </c>
      <c r="E1062" s="118" t="s">
        <v>221</v>
      </c>
      <c r="F1062" s="118" t="s">
        <v>1378</v>
      </c>
      <c r="I1062" s="119"/>
      <c r="J1062" s="120">
        <f>BK1062</f>
        <v>0</v>
      </c>
      <c r="L1062" s="116"/>
      <c r="M1062" s="121"/>
      <c r="P1062" s="122">
        <f>P1063</f>
        <v>0</v>
      </c>
      <c r="R1062" s="122">
        <f>R1063</f>
        <v>0</v>
      </c>
      <c r="T1062" s="123">
        <f>T1063</f>
        <v>0</v>
      </c>
      <c r="AR1062" s="117" t="s">
        <v>81</v>
      </c>
      <c r="AT1062" s="124" t="s">
        <v>68</v>
      </c>
      <c r="AU1062" s="124" t="s">
        <v>69</v>
      </c>
      <c r="AY1062" s="117" t="s">
        <v>151</v>
      </c>
      <c r="BK1062" s="125">
        <f>BK1063</f>
        <v>0</v>
      </c>
    </row>
    <row r="1063" spans="2:65" s="11" customFormat="1" ht="22.9" customHeight="1">
      <c r="B1063" s="116"/>
      <c r="D1063" s="117" t="s">
        <v>68</v>
      </c>
      <c r="E1063" s="126" t="s">
        <v>1379</v>
      </c>
      <c r="F1063" s="126" t="s">
        <v>1380</v>
      </c>
      <c r="I1063" s="119"/>
      <c r="J1063" s="127">
        <f>BK1063</f>
        <v>0</v>
      </c>
      <c r="L1063" s="116"/>
      <c r="M1063" s="121"/>
      <c r="P1063" s="122">
        <f>SUM(P1064:P1070)</f>
        <v>0</v>
      </c>
      <c r="R1063" s="122">
        <f>SUM(R1064:R1070)</f>
        <v>0</v>
      </c>
      <c r="T1063" s="123">
        <f>SUM(T1064:T1070)</f>
        <v>0</v>
      </c>
      <c r="AR1063" s="117" t="s">
        <v>81</v>
      </c>
      <c r="AT1063" s="124" t="s">
        <v>68</v>
      </c>
      <c r="AU1063" s="124" t="s">
        <v>74</v>
      </c>
      <c r="AY1063" s="117" t="s">
        <v>151</v>
      </c>
      <c r="BK1063" s="125">
        <f>SUM(BK1064:BK1070)</f>
        <v>0</v>
      </c>
    </row>
    <row r="1064" spans="2:65" s="1" customFormat="1" ht="16.5" customHeight="1">
      <c r="B1064" s="33"/>
      <c r="C1064" s="128" t="s">
        <v>1381</v>
      </c>
      <c r="D1064" s="128" t="s">
        <v>153</v>
      </c>
      <c r="E1064" s="129" t="s">
        <v>1382</v>
      </c>
      <c r="F1064" s="130" t="s">
        <v>1383</v>
      </c>
      <c r="G1064" s="131" t="s">
        <v>1239</v>
      </c>
      <c r="H1064" s="132">
        <v>120042.8</v>
      </c>
      <c r="I1064" s="133"/>
      <c r="J1064" s="134">
        <f>ROUND(I1064*H1064,2)</f>
        <v>0</v>
      </c>
      <c r="K1064" s="130" t="s">
        <v>19</v>
      </c>
      <c r="L1064" s="33"/>
      <c r="M1064" s="135" t="s">
        <v>19</v>
      </c>
      <c r="N1064" s="136" t="s">
        <v>40</v>
      </c>
      <c r="P1064" s="137">
        <f>O1064*H1064</f>
        <v>0</v>
      </c>
      <c r="Q1064" s="137">
        <v>0</v>
      </c>
      <c r="R1064" s="137">
        <f>Q1064*H1064</f>
        <v>0</v>
      </c>
      <c r="S1064" s="137">
        <v>0</v>
      </c>
      <c r="T1064" s="138">
        <f>S1064*H1064</f>
        <v>0</v>
      </c>
      <c r="AR1064" s="139" t="s">
        <v>662</v>
      </c>
      <c r="AT1064" s="139" t="s">
        <v>153</v>
      </c>
      <c r="AU1064" s="139" t="s">
        <v>78</v>
      </c>
      <c r="AY1064" s="18" t="s">
        <v>151</v>
      </c>
      <c r="BE1064" s="140">
        <f>IF(N1064="základní",J1064,0)</f>
        <v>0</v>
      </c>
      <c r="BF1064" s="140">
        <f>IF(N1064="snížená",J1064,0)</f>
        <v>0</v>
      </c>
      <c r="BG1064" s="140">
        <f>IF(N1064="zákl. přenesená",J1064,0)</f>
        <v>0</v>
      </c>
      <c r="BH1064" s="140">
        <f>IF(N1064="sníž. přenesená",J1064,0)</f>
        <v>0</v>
      </c>
      <c r="BI1064" s="140">
        <f>IF(N1064="nulová",J1064,0)</f>
        <v>0</v>
      </c>
      <c r="BJ1064" s="18" t="s">
        <v>74</v>
      </c>
      <c r="BK1064" s="140">
        <f>ROUND(I1064*H1064,2)</f>
        <v>0</v>
      </c>
      <c r="BL1064" s="18" t="s">
        <v>662</v>
      </c>
      <c r="BM1064" s="139" t="s">
        <v>1384</v>
      </c>
    </row>
    <row r="1065" spans="2:65" s="12" customFormat="1" ht="11.25">
      <c r="B1065" s="145"/>
      <c r="D1065" s="146" t="s">
        <v>161</v>
      </c>
      <c r="E1065" s="147" t="s">
        <v>19</v>
      </c>
      <c r="F1065" s="148" t="s">
        <v>1385</v>
      </c>
      <c r="H1065" s="147" t="s">
        <v>19</v>
      </c>
      <c r="I1065" s="149"/>
      <c r="L1065" s="145"/>
      <c r="M1065" s="150"/>
      <c r="T1065" s="151"/>
      <c r="AT1065" s="147" t="s">
        <v>161</v>
      </c>
      <c r="AU1065" s="147" t="s">
        <v>78</v>
      </c>
      <c r="AV1065" s="12" t="s">
        <v>74</v>
      </c>
      <c r="AW1065" s="12" t="s">
        <v>31</v>
      </c>
      <c r="AX1065" s="12" t="s">
        <v>69</v>
      </c>
      <c r="AY1065" s="147" t="s">
        <v>151</v>
      </c>
    </row>
    <row r="1066" spans="2:65" s="12" customFormat="1" ht="11.25">
      <c r="B1066" s="145"/>
      <c r="D1066" s="146" t="s">
        <v>161</v>
      </c>
      <c r="E1066" s="147" t="s">
        <v>19</v>
      </c>
      <c r="F1066" s="148" t="s">
        <v>1386</v>
      </c>
      <c r="H1066" s="147" t="s">
        <v>19</v>
      </c>
      <c r="I1066" s="149"/>
      <c r="L1066" s="145"/>
      <c r="M1066" s="150"/>
      <c r="T1066" s="151"/>
      <c r="AT1066" s="147" t="s">
        <v>161</v>
      </c>
      <c r="AU1066" s="147" t="s">
        <v>78</v>
      </c>
      <c r="AV1066" s="12" t="s">
        <v>74</v>
      </c>
      <c r="AW1066" s="12" t="s">
        <v>31</v>
      </c>
      <c r="AX1066" s="12" t="s">
        <v>69</v>
      </c>
      <c r="AY1066" s="147" t="s">
        <v>151</v>
      </c>
    </row>
    <row r="1067" spans="2:65" s="13" customFormat="1" ht="11.25">
      <c r="B1067" s="152"/>
      <c r="D1067" s="146" t="s">
        <v>161</v>
      </c>
      <c r="E1067" s="153" t="s">
        <v>19</v>
      </c>
      <c r="F1067" s="154" t="s">
        <v>1387</v>
      </c>
      <c r="H1067" s="155">
        <v>12835.8</v>
      </c>
      <c r="I1067" s="156"/>
      <c r="L1067" s="152"/>
      <c r="M1067" s="157"/>
      <c r="T1067" s="158"/>
      <c r="AT1067" s="153" t="s">
        <v>161</v>
      </c>
      <c r="AU1067" s="153" t="s">
        <v>78</v>
      </c>
      <c r="AV1067" s="13" t="s">
        <v>78</v>
      </c>
      <c r="AW1067" s="13" t="s">
        <v>31</v>
      </c>
      <c r="AX1067" s="13" t="s">
        <v>69</v>
      </c>
      <c r="AY1067" s="153" t="s">
        <v>151</v>
      </c>
    </row>
    <row r="1068" spans="2:65" s="12" customFormat="1" ht="11.25">
      <c r="B1068" s="145"/>
      <c r="D1068" s="146" t="s">
        <v>161</v>
      </c>
      <c r="E1068" s="147" t="s">
        <v>19</v>
      </c>
      <c r="F1068" s="148" t="s">
        <v>1388</v>
      </c>
      <c r="H1068" s="147" t="s">
        <v>19</v>
      </c>
      <c r="I1068" s="149"/>
      <c r="L1068" s="145"/>
      <c r="M1068" s="150"/>
      <c r="T1068" s="151"/>
      <c r="AT1068" s="147" t="s">
        <v>161</v>
      </c>
      <c r="AU1068" s="147" t="s">
        <v>78</v>
      </c>
      <c r="AV1068" s="12" t="s">
        <v>74</v>
      </c>
      <c r="AW1068" s="12" t="s">
        <v>31</v>
      </c>
      <c r="AX1068" s="12" t="s">
        <v>69</v>
      </c>
      <c r="AY1068" s="147" t="s">
        <v>151</v>
      </c>
    </row>
    <row r="1069" spans="2:65" s="13" customFormat="1" ht="11.25">
      <c r="B1069" s="152"/>
      <c r="D1069" s="146" t="s">
        <v>161</v>
      </c>
      <c r="E1069" s="153" t="s">
        <v>19</v>
      </c>
      <c r="F1069" s="154" t="s">
        <v>1389</v>
      </c>
      <c r="H1069" s="155">
        <v>107207</v>
      </c>
      <c r="I1069" s="156"/>
      <c r="L1069" s="152"/>
      <c r="M1069" s="157"/>
      <c r="T1069" s="158"/>
      <c r="AT1069" s="153" t="s">
        <v>161</v>
      </c>
      <c r="AU1069" s="153" t="s">
        <v>78</v>
      </c>
      <c r="AV1069" s="13" t="s">
        <v>78</v>
      </c>
      <c r="AW1069" s="13" t="s">
        <v>31</v>
      </c>
      <c r="AX1069" s="13" t="s">
        <v>69</v>
      </c>
      <c r="AY1069" s="153" t="s">
        <v>151</v>
      </c>
    </row>
    <row r="1070" spans="2:65" s="14" customFormat="1" ht="11.25">
      <c r="B1070" s="159"/>
      <c r="D1070" s="146" t="s">
        <v>161</v>
      </c>
      <c r="E1070" s="160" t="s">
        <v>19</v>
      </c>
      <c r="F1070" s="161" t="s">
        <v>165</v>
      </c>
      <c r="H1070" s="162">
        <v>120042.8</v>
      </c>
      <c r="I1070" s="163"/>
      <c r="L1070" s="159"/>
      <c r="M1070" s="184"/>
      <c r="N1070" s="185"/>
      <c r="O1070" s="185"/>
      <c r="P1070" s="185"/>
      <c r="Q1070" s="185"/>
      <c r="R1070" s="185"/>
      <c r="S1070" s="185"/>
      <c r="T1070" s="186"/>
      <c r="AT1070" s="160" t="s">
        <v>161</v>
      </c>
      <c r="AU1070" s="160" t="s">
        <v>78</v>
      </c>
      <c r="AV1070" s="14" t="s">
        <v>84</v>
      </c>
      <c r="AW1070" s="14" t="s">
        <v>31</v>
      </c>
      <c r="AX1070" s="14" t="s">
        <v>74</v>
      </c>
      <c r="AY1070" s="160" t="s">
        <v>151</v>
      </c>
    </row>
    <row r="1071" spans="2:65" s="1" customFormat="1" ht="6.95" customHeight="1">
      <c r="B1071" s="42"/>
      <c r="C1071" s="43"/>
      <c r="D1071" s="43"/>
      <c r="E1071" s="43"/>
      <c r="F1071" s="43"/>
      <c r="G1071" s="43"/>
      <c r="H1071" s="43"/>
      <c r="I1071" s="43"/>
      <c r="J1071" s="43"/>
      <c r="K1071" s="43"/>
      <c r="L1071" s="33"/>
    </row>
  </sheetData>
  <sheetProtection algorithmName="SHA-512" hashValue="rMHJhq7SDirUmukzmGpc0mHbJn67FwQmm9rEAYrQGgx6FfmXk/2YXevQf3yyiGEwPcsbgIFgxFgnxKqU1euc3Q==" saltValue="n9FTrmffWSkd5lkitY+HDcWg3MQSY/QFBgjUI7vezKPwBTLuuZb2uZUWOtxc/EYPKly+8eT0V5J5r8ECX/ToBg==" spinCount="100000" sheet="1" objects="1" scenarios="1" formatColumns="0" formatRows="0" autoFilter="0"/>
  <autoFilter ref="C102:K1070" xr:uid="{00000000-0009-0000-0000-000001000000}"/>
  <mergeCells count="9">
    <mergeCell ref="E50:H50"/>
    <mergeCell ref="E93:H93"/>
    <mergeCell ref="E95:H95"/>
    <mergeCell ref="L2:V2"/>
    <mergeCell ref="E7:H7"/>
    <mergeCell ref="E9:H9"/>
    <mergeCell ref="E18:H18"/>
    <mergeCell ref="E27:H27"/>
    <mergeCell ref="E48:H48"/>
  </mergeCells>
  <hyperlinks>
    <hyperlink ref="F107" r:id="rId1" xr:uid="{00000000-0004-0000-0100-000000000000}"/>
    <hyperlink ref="F113" r:id="rId2" xr:uid="{00000000-0004-0000-0100-000001000000}"/>
    <hyperlink ref="F119" r:id="rId3" xr:uid="{00000000-0004-0000-0100-000002000000}"/>
    <hyperlink ref="F125" r:id="rId4" xr:uid="{00000000-0004-0000-0100-000003000000}"/>
    <hyperlink ref="F131" r:id="rId5" xr:uid="{00000000-0004-0000-0100-000004000000}"/>
    <hyperlink ref="F137" r:id="rId6" xr:uid="{00000000-0004-0000-0100-000005000000}"/>
    <hyperlink ref="F143" r:id="rId7" xr:uid="{00000000-0004-0000-0100-000006000000}"/>
    <hyperlink ref="F149" r:id="rId8" xr:uid="{00000000-0004-0000-0100-000007000000}"/>
    <hyperlink ref="F152" r:id="rId9" xr:uid="{00000000-0004-0000-0100-000008000000}"/>
    <hyperlink ref="F154" r:id="rId10" xr:uid="{00000000-0004-0000-0100-000009000000}"/>
    <hyperlink ref="F164" r:id="rId11" xr:uid="{00000000-0004-0000-0100-00000A000000}"/>
    <hyperlink ref="F171" r:id="rId12" xr:uid="{00000000-0004-0000-0100-00000B000000}"/>
    <hyperlink ref="F178" r:id="rId13" xr:uid="{00000000-0004-0000-0100-00000C000000}"/>
    <hyperlink ref="F186" r:id="rId14" xr:uid="{00000000-0004-0000-0100-00000D000000}"/>
    <hyperlink ref="F194" r:id="rId15" xr:uid="{00000000-0004-0000-0100-00000E000000}"/>
    <hyperlink ref="F200" r:id="rId16" xr:uid="{00000000-0004-0000-0100-00000F000000}"/>
    <hyperlink ref="F206" r:id="rId17" xr:uid="{00000000-0004-0000-0100-000010000000}"/>
    <hyperlink ref="F252" r:id="rId18" xr:uid="{00000000-0004-0000-0100-000011000000}"/>
    <hyperlink ref="F295" r:id="rId19" xr:uid="{00000000-0004-0000-0100-000012000000}"/>
    <hyperlink ref="F301" r:id="rId20" xr:uid="{00000000-0004-0000-0100-000013000000}"/>
    <hyperlink ref="F343" r:id="rId21" xr:uid="{00000000-0004-0000-0100-000014000000}"/>
    <hyperlink ref="F354" r:id="rId22" xr:uid="{00000000-0004-0000-0100-000015000000}"/>
    <hyperlink ref="F435" r:id="rId23" xr:uid="{00000000-0004-0000-0100-000016000000}"/>
    <hyperlink ref="F441" r:id="rId24" xr:uid="{00000000-0004-0000-0100-000017000000}"/>
    <hyperlink ref="F448" r:id="rId25" xr:uid="{00000000-0004-0000-0100-000018000000}"/>
    <hyperlink ref="F472" r:id="rId26" xr:uid="{00000000-0004-0000-0100-000019000000}"/>
    <hyperlink ref="F479" r:id="rId27" xr:uid="{00000000-0004-0000-0100-00001A000000}"/>
    <hyperlink ref="F485" r:id="rId28" xr:uid="{00000000-0004-0000-0100-00001B000000}"/>
    <hyperlink ref="F494" r:id="rId29" xr:uid="{00000000-0004-0000-0100-00001C000000}"/>
    <hyperlink ref="F504" r:id="rId30" xr:uid="{00000000-0004-0000-0100-00001D000000}"/>
    <hyperlink ref="F509" r:id="rId31" xr:uid="{00000000-0004-0000-0100-00001E000000}"/>
    <hyperlink ref="F515" r:id="rId32" xr:uid="{00000000-0004-0000-0100-00001F000000}"/>
    <hyperlink ref="F517" r:id="rId33" xr:uid="{00000000-0004-0000-0100-000020000000}"/>
    <hyperlink ref="F522" r:id="rId34" xr:uid="{00000000-0004-0000-0100-000021000000}"/>
    <hyperlink ref="F524" r:id="rId35" xr:uid="{00000000-0004-0000-0100-000022000000}"/>
    <hyperlink ref="F530" r:id="rId36" xr:uid="{00000000-0004-0000-0100-000023000000}"/>
    <hyperlink ref="F535" r:id="rId37" xr:uid="{00000000-0004-0000-0100-000024000000}"/>
    <hyperlink ref="F540" r:id="rId38" xr:uid="{00000000-0004-0000-0100-000025000000}"/>
    <hyperlink ref="F546" r:id="rId39" xr:uid="{00000000-0004-0000-0100-000026000000}"/>
    <hyperlink ref="F552" r:id="rId40" xr:uid="{00000000-0004-0000-0100-000027000000}"/>
    <hyperlink ref="F558" r:id="rId41" xr:uid="{00000000-0004-0000-0100-000028000000}"/>
    <hyperlink ref="F564" r:id="rId42" xr:uid="{00000000-0004-0000-0100-000029000000}"/>
    <hyperlink ref="F569" r:id="rId43" xr:uid="{00000000-0004-0000-0100-00002A000000}"/>
    <hyperlink ref="F578" r:id="rId44" xr:uid="{00000000-0004-0000-0100-00002B000000}"/>
    <hyperlink ref="F584" r:id="rId45" xr:uid="{00000000-0004-0000-0100-00002C000000}"/>
    <hyperlink ref="F591" r:id="rId46" xr:uid="{00000000-0004-0000-0100-00002D000000}"/>
    <hyperlink ref="F596" r:id="rId47" xr:uid="{00000000-0004-0000-0100-00002E000000}"/>
    <hyperlink ref="F603" r:id="rId48" xr:uid="{00000000-0004-0000-0100-00002F000000}"/>
    <hyperlink ref="F610" r:id="rId49" xr:uid="{00000000-0004-0000-0100-000030000000}"/>
    <hyperlink ref="F613" r:id="rId50" xr:uid="{00000000-0004-0000-0100-000031000000}"/>
    <hyperlink ref="F615" r:id="rId51" xr:uid="{00000000-0004-0000-0100-000032000000}"/>
    <hyperlink ref="F620" r:id="rId52" xr:uid="{00000000-0004-0000-0100-000033000000}"/>
    <hyperlink ref="F623" r:id="rId53" xr:uid="{00000000-0004-0000-0100-000034000000}"/>
    <hyperlink ref="F625" r:id="rId54" xr:uid="{00000000-0004-0000-0100-000035000000}"/>
    <hyperlink ref="F630" r:id="rId55" xr:uid="{00000000-0004-0000-0100-000036000000}"/>
    <hyperlink ref="F633" r:id="rId56" xr:uid="{00000000-0004-0000-0100-000037000000}"/>
    <hyperlink ref="F635" r:id="rId57" xr:uid="{00000000-0004-0000-0100-000038000000}"/>
    <hyperlink ref="F640" r:id="rId58" xr:uid="{00000000-0004-0000-0100-000039000000}"/>
    <hyperlink ref="F645" r:id="rId59" xr:uid="{00000000-0004-0000-0100-00003A000000}"/>
    <hyperlink ref="F648" r:id="rId60" xr:uid="{00000000-0004-0000-0100-00003B000000}"/>
    <hyperlink ref="F653" r:id="rId61" xr:uid="{00000000-0004-0000-0100-00003C000000}"/>
    <hyperlink ref="F655" r:id="rId62" xr:uid="{00000000-0004-0000-0100-00003D000000}"/>
    <hyperlink ref="F662" r:id="rId63" xr:uid="{00000000-0004-0000-0100-00003E000000}"/>
    <hyperlink ref="F668" r:id="rId64" xr:uid="{00000000-0004-0000-0100-00003F000000}"/>
    <hyperlink ref="F670" r:id="rId65" xr:uid="{00000000-0004-0000-0100-000040000000}"/>
    <hyperlink ref="F672" r:id="rId66" xr:uid="{00000000-0004-0000-0100-000041000000}"/>
    <hyperlink ref="F674" r:id="rId67" xr:uid="{00000000-0004-0000-0100-000042000000}"/>
    <hyperlink ref="F677" r:id="rId68" xr:uid="{00000000-0004-0000-0100-000043000000}"/>
    <hyperlink ref="F679" r:id="rId69" xr:uid="{00000000-0004-0000-0100-000044000000}"/>
    <hyperlink ref="F681" r:id="rId70" xr:uid="{00000000-0004-0000-0100-000045000000}"/>
    <hyperlink ref="F684" r:id="rId71" xr:uid="{00000000-0004-0000-0100-000046000000}"/>
    <hyperlink ref="F688" r:id="rId72" xr:uid="{00000000-0004-0000-0100-000047000000}"/>
    <hyperlink ref="F695" r:id="rId73" xr:uid="{00000000-0004-0000-0100-000048000000}"/>
    <hyperlink ref="F702" r:id="rId74" xr:uid="{00000000-0004-0000-0100-000049000000}"/>
    <hyperlink ref="F707" r:id="rId75" xr:uid="{00000000-0004-0000-0100-00004A000000}"/>
    <hyperlink ref="F716" r:id="rId76" xr:uid="{00000000-0004-0000-0100-00004B000000}"/>
    <hyperlink ref="F721" r:id="rId77" xr:uid="{00000000-0004-0000-0100-00004C000000}"/>
    <hyperlink ref="F729" r:id="rId78" xr:uid="{00000000-0004-0000-0100-00004D000000}"/>
    <hyperlink ref="F736" r:id="rId79" xr:uid="{00000000-0004-0000-0100-00004E000000}"/>
    <hyperlink ref="F739" r:id="rId80" xr:uid="{00000000-0004-0000-0100-00004F000000}"/>
    <hyperlink ref="F744" r:id="rId81" xr:uid="{00000000-0004-0000-0100-000050000000}"/>
    <hyperlink ref="F752" r:id="rId82" xr:uid="{00000000-0004-0000-0100-000051000000}"/>
    <hyperlink ref="F758" r:id="rId83" xr:uid="{00000000-0004-0000-0100-000052000000}"/>
    <hyperlink ref="F766" r:id="rId84" xr:uid="{00000000-0004-0000-0100-000053000000}"/>
    <hyperlink ref="F769" r:id="rId85" xr:uid="{00000000-0004-0000-0100-000054000000}"/>
    <hyperlink ref="F776" r:id="rId86" xr:uid="{00000000-0004-0000-0100-000055000000}"/>
    <hyperlink ref="F783" r:id="rId87" xr:uid="{00000000-0004-0000-0100-000056000000}"/>
    <hyperlink ref="F790" r:id="rId88" xr:uid="{00000000-0004-0000-0100-000057000000}"/>
    <hyperlink ref="F793" r:id="rId89" xr:uid="{00000000-0004-0000-0100-000058000000}"/>
    <hyperlink ref="F795" r:id="rId90" xr:uid="{00000000-0004-0000-0100-000059000000}"/>
    <hyperlink ref="F797" r:id="rId91" xr:uid="{00000000-0004-0000-0100-00005A000000}"/>
    <hyperlink ref="F800" r:id="rId92" xr:uid="{00000000-0004-0000-0100-00005B000000}"/>
    <hyperlink ref="F805" r:id="rId93" xr:uid="{00000000-0004-0000-0100-00005C000000}"/>
    <hyperlink ref="F812" r:id="rId94" xr:uid="{00000000-0004-0000-0100-00005D000000}"/>
    <hyperlink ref="F818" r:id="rId95" xr:uid="{00000000-0004-0000-0100-00005E000000}"/>
    <hyperlink ref="F824" r:id="rId96" xr:uid="{00000000-0004-0000-0100-00005F000000}"/>
    <hyperlink ref="F827" r:id="rId97" xr:uid="{00000000-0004-0000-0100-000060000000}"/>
    <hyperlink ref="F834" r:id="rId98" xr:uid="{00000000-0004-0000-0100-000061000000}"/>
    <hyperlink ref="F838" r:id="rId99" xr:uid="{00000000-0004-0000-0100-000062000000}"/>
    <hyperlink ref="F842" r:id="rId100" xr:uid="{00000000-0004-0000-0100-000063000000}"/>
    <hyperlink ref="F847" r:id="rId101" xr:uid="{00000000-0004-0000-0100-000064000000}"/>
    <hyperlink ref="F856" r:id="rId102" xr:uid="{00000000-0004-0000-0100-000065000000}"/>
    <hyperlink ref="F861" r:id="rId103" xr:uid="{00000000-0004-0000-0100-000066000000}"/>
    <hyperlink ref="F865" r:id="rId104" xr:uid="{00000000-0004-0000-0100-000067000000}"/>
    <hyperlink ref="F869" r:id="rId105" xr:uid="{00000000-0004-0000-0100-000068000000}"/>
    <hyperlink ref="F874" r:id="rId106" xr:uid="{00000000-0004-0000-0100-000069000000}"/>
    <hyperlink ref="F878" r:id="rId107" xr:uid="{00000000-0004-0000-0100-00006A000000}"/>
    <hyperlink ref="F884" r:id="rId108" xr:uid="{00000000-0004-0000-0100-00006B000000}"/>
    <hyperlink ref="F888" r:id="rId109" xr:uid="{00000000-0004-0000-0100-00006C000000}"/>
    <hyperlink ref="F893" r:id="rId110" xr:uid="{00000000-0004-0000-0100-00006D000000}"/>
    <hyperlink ref="F898" r:id="rId111" xr:uid="{00000000-0004-0000-0100-00006E000000}"/>
    <hyperlink ref="F901" r:id="rId112" xr:uid="{00000000-0004-0000-0100-00006F000000}"/>
    <hyperlink ref="F914" r:id="rId113" xr:uid="{00000000-0004-0000-0100-000070000000}"/>
    <hyperlink ref="F919" r:id="rId114" xr:uid="{00000000-0004-0000-0100-000071000000}"/>
    <hyperlink ref="F922" r:id="rId115" xr:uid="{00000000-0004-0000-0100-000072000000}"/>
    <hyperlink ref="F931" r:id="rId116" xr:uid="{00000000-0004-0000-0100-000073000000}"/>
    <hyperlink ref="F940" r:id="rId117" xr:uid="{00000000-0004-0000-0100-000074000000}"/>
    <hyperlink ref="F942" r:id="rId118" xr:uid="{00000000-0004-0000-0100-000075000000}"/>
    <hyperlink ref="F950" r:id="rId119" xr:uid="{00000000-0004-0000-0100-000076000000}"/>
    <hyperlink ref="F956" r:id="rId120" xr:uid="{00000000-0004-0000-0100-000077000000}"/>
    <hyperlink ref="F962" r:id="rId121" xr:uid="{00000000-0004-0000-0100-000078000000}"/>
    <hyperlink ref="F975" r:id="rId122" xr:uid="{00000000-0004-0000-0100-000079000000}"/>
    <hyperlink ref="F981" r:id="rId123" xr:uid="{00000000-0004-0000-0100-00007A000000}"/>
    <hyperlink ref="F986" r:id="rId124" xr:uid="{00000000-0004-0000-0100-00007B000000}"/>
    <hyperlink ref="F992" r:id="rId125" xr:uid="{00000000-0004-0000-0100-00007C000000}"/>
    <hyperlink ref="F1007" r:id="rId126" xr:uid="{00000000-0004-0000-0100-00007D000000}"/>
    <hyperlink ref="F1013" r:id="rId127" xr:uid="{00000000-0004-0000-0100-00007E000000}"/>
    <hyperlink ref="F1018" r:id="rId128" xr:uid="{00000000-0004-0000-0100-00007F000000}"/>
    <hyperlink ref="F1025" r:id="rId129" xr:uid="{00000000-0004-0000-0100-000080000000}"/>
    <hyperlink ref="F1048" r:id="rId130" xr:uid="{00000000-0004-0000-0100-000081000000}"/>
    <hyperlink ref="F1061" r:id="rId131" xr:uid="{00000000-0004-0000-0100-00008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6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80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1390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ROUND(J85,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ROUND((SUM(BE85:BE164)),  2)</f>
        <v>0</v>
      </c>
      <c r="I33" s="90">
        <v>0.21</v>
      </c>
      <c r="J33" s="89">
        <f>ROUND(((SUM(BE85:BE164))*I33),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ROUND((SUM(BF85:BF164)),  2)</f>
        <v>0</v>
      </c>
      <c r="I34" s="90">
        <v>0.15</v>
      </c>
      <c r="J34" s="89">
        <f>ROUND(((SUM(BF85:BF164))*I34),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ROUND((SUM(BG85:BG164)),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ROUND((SUM(BH85:BH164)),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ROUND((SUM(BI85:BI164)),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2 - elektroinstalace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J85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1391</v>
      </c>
      <c r="E60" s="102"/>
      <c r="F60" s="102"/>
      <c r="G60" s="102"/>
      <c r="H60" s="102"/>
      <c r="I60" s="102"/>
      <c r="J60" s="103">
        <f>J86</f>
        <v>0</v>
      </c>
      <c r="L60" s="100"/>
    </row>
    <row r="61" spans="2:47" s="8" customFormat="1" ht="24.95" customHeight="1">
      <c r="B61" s="100"/>
      <c r="D61" s="101" t="s">
        <v>1392</v>
      </c>
      <c r="E61" s="102"/>
      <c r="F61" s="102"/>
      <c r="G61" s="102"/>
      <c r="H61" s="102"/>
      <c r="I61" s="102"/>
      <c r="J61" s="103">
        <f>J111</f>
        <v>0</v>
      </c>
      <c r="L61" s="100"/>
    </row>
    <row r="62" spans="2:47" s="8" customFormat="1" ht="24.95" customHeight="1">
      <c r="B62" s="100"/>
      <c r="D62" s="101" t="s">
        <v>1393</v>
      </c>
      <c r="E62" s="102"/>
      <c r="F62" s="102"/>
      <c r="G62" s="102"/>
      <c r="H62" s="102"/>
      <c r="I62" s="102"/>
      <c r="J62" s="103">
        <f>J116</f>
        <v>0</v>
      </c>
      <c r="L62" s="100"/>
    </row>
    <row r="63" spans="2:47" s="8" customFormat="1" ht="24.95" customHeight="1">
      <c r="B63" s="100"/>
      <c r="D63" s="101" t="s">
        <v>1394</v>
      </c>
      <c r="E63" s="102"/>
      <c r="F63" s="102"/>
      <c r="G63" s="102"/>
      <c r="H63" s="102"/>
      <c r="I63" s="102"/>
      <c r="J63" s="103">
        <f>J120</f>
        <v>0</v>
      </c>
      <c r="L63" s="100"/>
    </row>
    <row r="64" spans="2:47" s="8" customFormat="1" ht="24.95" customHeight="1">
      <c r="B64" s="100"/>
      <c r="D64" s="101" t="s">
        <v>1395</v>
      </c>
      <c r="E64" s="102"/>
      <c r="F64" s="102"/>
      <c r="G64" s="102"/>
      <c r="H64" s="102"/>
      <c r="I64" s="102"/>
      <c r="J64" s="103">
        <f>J133</f>
        <v>0</v>
      </c>
      <c r="L64" s="100"/>
    </row>
    <row r="65" spans="2:12" s="8" customFormat="1" ht="24.95" customHeight="1">
      <c r="B65" s="100"/>
      <c r="D65" s="101" t="s">
        <v>1396</v>
      </c>
      <c r="E65" s="102"/>
      <c r="F65" s="102"/>
      <c r="G65" s="102"/>
      <c r="H65" s="102"/>
      <c r="I65" s="102"/>
      <c r="J65" s="103">
        <f>J143</f>
        <v>0</v>
      </c>
      <c r="L65" s="100"/>
    </row>
    <row r="66" spans="2:12" s="1" customFormat="1" ht="21.75" customHeight="1">
      <c r="B66" s="33"/>
      <c r="L66" s="33"/>
    </row>
    <row r="67" spans="2:12" s="1" customFormat="1" ht="6.95" customHeight="1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33"/>
    </row>
    <row r="71" spans="2:12" s="1" customFormat="1" ht="6.95" customHeight="1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33"/>
    </row>
    <row r="72" spans="2:12" s="1" customFormat="1" ht="24.95" customHeight="1">
      <c r="B72" s="33"/>
      <c r="C72" s="22" t="s">
        <v>136</v>
      </c>
      <c r="L72" s="33"/>
    </row>
    <row r="73" spans="2:12" s="1" customFormat="1" ht="6.95" customHeight="1">
      <c r="B73" s="33"/>
      <c r="L73" s="33"/>
    </row>
    <row r="74" spans="2:12" s="1" customFormat="1" ht="12" customHeight="1">
      <c r="B74" s="33"/>
      <c r="C74" s="28" t="s">
        <v>16</v>
      </c>
      <c r="L74" s="33"/>
    </row>
    <row r="75" spans="2:12" s="1" customFormat="1" ht="16.5" customHeight="1">
      <c r="B75" s="33"/>
      <c r="E75" s="311" t="str">
        <f>E7</f>
        <v>Česká Lípa - přístavba komory C 10</v>
      </c>
      <c r="F75" s="312"/>
      <c r="G75" s="312"/>
      <c r="H75" s="312"/>
      <c r="L75" s="33"/>
    </row>
    <row r="76" spans="2:12" s="1" customFormat="1" ht="12" customHeight="1">
      <c r="B76" s="33"/>
      <c r="C76" s="28" t="s">
        <v>106</v>
      </c>
      <c r="L76" s="33"/>
    </row>
    <row r="77" spans="2:12" s="1" customFormat="1" ht="16.5" customHeight="1">
      <c r="B77" s="33"/>
      <c r="E77" s="278" t="str">
        <f>E9</f>
        <v>2 - elektroinstalace</v>
      </c>
      <c r="F77" s="313"/>
      <c r="G77" s="313"/>
      <c r="H77" s="313"/>
      <c r="L77" s="33"/>
    </row>
    <row r="78" spans="2:12" s="1" customFormat="1" ht="6.95" customHeight="1">
      <c r="B78" s="33"/>
      <c r="L78" s="33"/>
    </row>
    <row r="79" spans="2:12" s="1" customFormat="1" ht="12" customHeight="1">
      <c r="B79" s="33"/>
      <c r="C79" s="28" t="s">
        <v>21</v>
      </c>
      <c r="F79" s="26" t="str">
        <f>F12</f>
        <v xml:space="preserve"> </v>
      </c>
      <c r="I79" s="28" t="s">
        <v>23</v>
      </c>
      <c r="J79" s="50" t="str">
        <f>IF(J12="","",J12)</f>
        <v>25. 4. 2022</v>
      </c>
      <c r="L79" s="33"/>
    </row>
    <row r="80" spans="2:12" s="1" customFormat="1" ht="6.95" customHeight="1">
      <c r="B80" s="33"/>
      <c r="L80" s="33"/>
    </row>
    <row r="81" spans="2:65" s="1" customFormat="1" ht="15.2" customHeight="1">
      <c r="B81" s="33"/>
      <c r="C81" s="28" t="s">
        <v>25</v>
      </c>
      <c r="F81" s="26" t="str">
        <f>E15</f>
        <v xml:space="preserve"> </v>
      </c>
      <c r="I81" s="28" t="s">
        <v>30</v>
      </c>
      <c r="J81" s="31" t="str">
        <f>E21</f>
        <v xml:space="preserve"> </v>
      </c>
      <c r="L81" s="33"/>
    </row>
    <row r="82" spans="2:65" s="1" customFormat="1" ht="15.2" customHeight="1">
      <c r="B82" s="33"/>
      <c r="C82" s="28" t="s">
        <v>28</v>
      </c>
      <c r="F82" s="26" t="str">
        <f>IF(E18="","",E18)</f>
        <v>Vyplň údaj</v>
      </c>
      <c r="I82" s="28" t="s">
        <v>32</v>
      </c>
      <c r="J82" s="31" t="str">
        <f>E24</f>
        <v xml:space="preserve"> </v>
      </c>
      <c r="L82" s="33"/>
    </row>
    <row r="83" spans="2:65" s="1" customFormat="1" ht="10.35" customHeight="1">
      <c r="B83" s="33"/>
      <c r="L83" s="33"/>
    </row>
    <row r="84" spans="2:65" s="10" customFormat="1" ht="29.25" customHeight="1">
      <c r="B84" s="108"/>
      <c r="C84" s="109" t="s">
        <v>137</v>
      </c>
      <c r="D84" s="110" t="s">
        <v>54</v>
      </c>
      <c r="E84" s="110" t="s">
        <v>50</v>
      </c>
      <c r="F84" s="110" t="s">
        <v>51</v>
      </c>
      <c r="G84" s="110" t="s">
        <v>138</v>
      </c>
      <c r="H84" s="110" t="s">
        <v>139</v>
      </c>
      <c r="I84" s="110" t="s">
        <v>140</v>
      </c>
      <c r="J84" s="110" t="s">
        <v>110</v>
      </c>
      <c r="K84" s="111" t="s">
        <v>141</v>
      </c>
      <c r="L84" s="108"/>
      <c r="M84" s="57" t="s">
        <v>19</v>
      </c>
      <c r="N84" s="58" t="s">
        <v>39</v>
      </c>
      <c r="O84" s="58" t="s">
        <v>142</v>
      </c>
      <c r="P84" s="58" t="s">
        <v>143</v>
      </c>
      <c r="Q84" s="58" t="s">
        <v>144</v>
      </c>
      <c r="R84" s="58" t="s">
        <v>145</v>
      </c>
      <c r="S84" s="58" t="s">
        <v>146</v>
      </c>
      <c r="T84" s="59" t="s">
        <v>147</v>
      </c>
    </row>
    <row r="85" spans="2:65" s="1" customFormat="1" ht="22.9" customHeight="1">
      <c r="B85" s="33"/>
      <c r="C85" s="62" t="s">
        <v>148</v>
      </c>
      <c r="J85" s="112">
        <f>BK85</f>
        <v>0</v>
      </c>
      <c r="L85" s="33"/>
      <c r="M85" s="60"/>
      <c r="N85" s="51"/>
      <c r="O85" s="51"/>
      <c r="P85" s="113">
        <f>P86+P111+P116+P120+P133+P143</f>
        <v>0</v>
      </c>
      <c r="Q85" s="51"/>
      <c r="R85" s="113">
        <f>R86+R111+R116+R120+R133+R143</f>
        <v>0</v>
      </c>
      <c r="S85" s="51"/>
      <c r="T85" s="114">
        <f>T86+T111+T116+T120+T133+T143</f>
        <v>0</v>
      </c>
      <c r="AT85" s="18" t="s">
        <v>68</v>
      </c>
      <c r="AU85" s="18" t="s">
        <v>111</v>
      </c>
      <c r="BK85" s="115">
        <f>BK86+BK111+BK116+BK120+BK133+BK143</f>
        <v>0</v>
      </c>
    </row>
    <row r="86" spans="2:65" s="11" customFormat="1" ht="25.9" customHeight="1">
      <c r="B86" s="116"/>
      <c r="D86" s="117" t="s">
        <v>68</v>
      </c>
      <c r="E86" s="118" t="s">
        <v>1397</v>
      </c>
      <c r="F86" s="118" t="s">
        <v>1398</v>
      </c>
      <c r="I86" s="119"/>
      <c r="J86" s="120">
        <f>BK86</f>
        <v>0</v>
      </c>
      <c r="L86" s="116"/>
      <c r="M86" s="121"/>
      <c r="P86" s="122">
        <f>SUM(P87:P110)</f>
        <v>0</v>
      </c>
      <c r="R86" s="122">
        <f>SUM(R87:R110)</f>
        <v>0</v>
      </c>
      <c r="T86" s="123">
        <f>SUM(T87:T110)</f>
        <v>0</v>
      </c>
      <c r="AR86" s="117" t="s">
        <v>74</v>
      </c>
      <c r="AT86" s="124" t="s">
        <v>68</v>
      </c>
      <c r="AU86" s="124" t="s">
        <v>69</v>
      </c>
      <c r="AY86" s="117" t="s">
        <v>151</v>
      </c>
      <c r="BK86" s="125">
        <f>SUM(BK87:BK110)</f>
        <v>0</v>
      </c>
    </row>
    <row r="87" spans="2:65" s="1" customFormat="1" ht="16.5" customHeight="1">
      <c r="B87" s="33"/>
      <c r="C87" s="128" t="s">
        <v>74</v>
      </c>
      <c r="D87" s="128" t="s">
        <v>153</v>
      </c>
      <c r="E87" s="129" t="s">
        <v>1399</v>
      </c>
      <c r="F87" s="130" t="s">
        <v>1400</v>
      </c>
      <c r="G87" s="131" t="s">
        <v>562</v>
      </c>
      <c r="H87" s="132">
        <v>100</v>
      </c>
      <c r="I87" s="133"/>
      <c r="J87" s="134">
        <f t="shared" ref="J87:J110" si="0">ROUND(I87*H87,2)</f>
        <v>0</v>
      </c>
      <c r="K87" s="130" t="s">
        <v>19</v>
      </c>
      <c r="L87" s="33"/>
      <c r="M87" s="135" t="s">
        <v>19</v>
      </c>
      <c r="N87" s="136" t="s">
        <v>40</v>
      </c>
      <c r="P87" s="137">
        <f t="shared" ref="P87:P110" si="1">O87*H87</f>
        <v>0</v>
      </c>
      <c r="Q87" s="137">
        <v>0</v>
      </c>
      <c r="R87" s="137">
        <f t="shared" ref="R87:R110" si="2">Q87*H87</f>
        <v>0</v>
      </c>
      <c r="S87" s="137">
        <v>0</v>
      </c>
      <c r="T87" s="138">
        <f t="shared" ref="T87:T110" si="3">S87*H87</f>
        <v>0</v>
      </c>
      <c r="AR87" s="139" t="s">
        <v>84</v>
      </c>
      <c r="AT87" s="139" t="s">
        <v>153</v>
      </c>
      <c r="AU87" s="139" t="s">
        <v>74</v>
      </c>
      <c r="AY87" s="18" t="s">
        <v>151</v>
      </c>
      <c r="BE87" s="140">
        <f t="shared" ref="BE87:BE110" si="4">IF(N87="základní",J87,0)</f>
        <v>0</v>
      </c>
      <c r="BF87" s="140">
        <f t="shared" ref="BF87:BF110" si="5">IF(N87="snížená",J87,0)</f>
        <v>0</v>
      </c>
      <c r="BG87" s="140">
        <f t="shared" ref="BG87:BG110" si="6">IF(N87="zákl. přenesená",J87,0)</f>
        <v>0</v>
      </c>
      <c r="BH87" s="140">
        <f t="shared" ref="BH87:BH110" si="7">IF(N87="sníž. přenesená",J87,0)</f>
        <v>0</v>
      </c>
      <c r="BI87" s="140">
        <f t="shared" ref="BI87:BI110" si="8">IF(N87="nulová",J87,0)</f>
        <v>0</v>
      </c>
      <c r="BJ87" s="18" t="s">
        <v>74</v>
      </c>
      <c r="BK87" s="140">
        <f t="shared" ref="BK87:BK110" si="9">ROUND(I87*H87,2)</f>
        <v>0</v>
      </c>
      <c r="BL87" s="18" t="s">
        <v>84</v>
      </c>
      <c r="BM87" s="139" t="s">
        <v>78</v>
      </c>
    </row>
    <row r="88" spans="2:65" s="1" customFormat="1" ht="16.5" customHeight="1">
      <c r="B88" s="33"/>
      <c r="C88" s="128" t="s">
        <v>78</v>
      </c>
      <c r="D88" s="128" t="s">
        <v>153</v>
      </c>
      <c r="E88" s="129" t="s">
        <v>1401</v>
      </c>
      <c r="F88" s="130" t="s">
        <v>1402</v>
      </c>
      <c r="G88" s="131" t="s">
        <v>562</v>
      </c>
      <c r="H88" s="132">
        <v>790</v>
      </c>
      <c r="I88" s="133"/>
      <c r="J88" s="134">
        <f t="shared" si="0"/>
        <v>0</v>
      </c>
      <c r="K88" s="130" t="s">
        <v>19</v>
      </c>
      <c r="L88" s="33"/>
      <c r="M88" s="135" t="s">
        <v>19</v>
      </c>
      <c r="N88" s="136" t="s">
        <v>40</v>
      </c>
      <c r="P88" s="137">
        <f t="shared" si="1"/>
        <v>0</v>
      </c>
      <c r="Q88" s="137">
        <v>0</v>
      </c>
      <c r="R88" s="137">
        <f t="shared" si="2"/>
        <v>0</v>
      </c>
      <c r="S88" s="137">
        <v>0</v>
      </c>
      <c r="T88" s="138">
        <f t="shared" si="3"/>
        <v>0</v>
      </c>
      <c r="AR88" s="139" t="s">
        <v>84</v>
      </c>
      <c r="AT88" s="139" t="s">
        <v>153</v>
      </c>
      <c r="AU88" s="139" t="s">
        <v>74</v>
      </c>
      <c r="AY88" s="18" t="s">
        <v>151</v>
      </c>
      <c r="BE88" s="140">
        <f t="shared" si="4"/>
        <v>0</v>
      </c>
      <c r="BF88" s="140">
        <f t="shared" si="5"/>
        <v>0</v>
      </c>
      <c r="BG88" s="140">
        <f t="shared" si="6"/>
        <v>0</v>
      </c>
      <c r="BH88" s="140">
        <f t="shared" si="7"/>
        <v>0</v>
      </c>
      <c r="BI88" s="140">
        <f t="shared" si="8"/>
        <v>0</v>
      </c>
      <c r="BJ88" s="18" t="s">
        <v>74</v>
      </c>
      <c r="BK88" s="140">
        <f t="shared" si="9"/>
        <v>0</v>
      </c>
      <c r="BL88" s="18" t="s">
        <v>84</v>
      </c>
      <c r="BM88" s="139" t="s">
        <v>84</v>
      </c>
    </row>
    <row r="89" spans="2:65" s="1" customFormat="1" ht="16.5" customHeight="1">
      <c r="B89" s="33"/>
      <c r="C89" s="128" t="s">
        <v>81</v>
      </c>
      <c r="D89" s="128" t="s">
        <v>153</v>
      </c>
      <c r="E89" s="129" t="s">
        <v>1403</v>
      </c>
      <c r="F89" s="130" t="s">
        <v>1404</v>
      </c>
      <c r="G89" s="131" t="s">
        <v>562</v>
      </c>
      <c r="H89" s="132">
        <v>200</v>
      </c>
      <c r="I89" s="133"/>
      <c r="J89" s="134">
        <f t="shared" si="0"/>
        <v>0</v>
      </c>
      <c r="K89" s="130" t="s">
        <v>19</v>
      </c>
      <c r="L89" s="33"/>
      <c r="M89" s="135" t="s">
        <v>19</v>
      </c>
      <c r="N89" s="136" t="s">
        <v>40</v>
      </c>
      <c r="P89" s="137">
        <f t="shared" si="1"/>
        <v>0</v>
      </c>
      <c r="Q89" s="137">
        <v>0</v>
      </c>
      <c r="R89" s="137">
        <f t="shared" si="2"/>
        <v>0</v>
      </c>
      <c r="S89" s="137">
        <v>0</v>
      </c>
      <c r="T89" s="138">
        <f t="shared" si="3"/>
        <v>0</v>
      </c>
      <c r="AR89" s="139" t="s">
        <v>84</v>
      </c>
      <c r="AT89" s="139" t="s">
        <v>153</v>
      </c>
      <c r="AU89" s="139" t="s">
        <v>74</v>
      </c>
      <c r="AY89" s="18" t="s">
        <v>151</v>
      </c>
      <c r="BE89" s="140">
        <f t="shared" si="4"/>
        <v>0</v>
      </c>
      <c r="BF89" s="140">
        <f t="shared" si="5"/>
        <v>0</v>
      </c>
      <c r="BG89" s="140">
        <f t="shared" si="6"/>
        <v>0</v>
      </c>
      <c r="BH89" s="140">
        <f t="shared" si="7"/>
        <v>0</v>
      </c>
      <c r="BI89" s="140">
        <f t="shared" si="8"/>
        <v>0</v>
      </c>
      <c r="BJ89" s="18" t="s">
        <v>74</v>
      </c>
      <c r="BK89" s="140">
        <f t="shared" si="9"/>
        <v>0</v>
      </c>
      <c r="BL89" s="18" t="s">
        <v>84</v>
      </c>
      <c r="BM89" s="139" t="s">
        <v>90</v>
      </c>
    </row>
    <row r="90" spans="2:65" s="1" customFormat="1" ht="16.5" customHeight="1">
      <c r="B90" s="33"/>
      <c r="C90" s="128" t="s">
        <v>84</v>
      </c>
      <c r="D90" s="128" t="s">
        <v>153</v>
      </c>
      <c r="E90" s="129" t="s">
        <v>1405</v>
      </c>
      <c r="F90" s="130" t="s">
        <v>1406</v>
      </c>
      <c r="G90" s="131" t="s">
        <v>562</v>
      </c>
      <c r="H90" s="132">
        <v>1405</v>
      </c>
      <c r="I90" s="133"/>
      <c r="J90" s="134">
        <f t="shared" si="0"/>
        <v>0</v>
      </c>
      <c r="K90" s="130" t="s">
        <v>19</v>
      </c>
      <c r="L90" s="33"/>
      <c r="M90" s="135" t="s">
        <v>19</v>
      </c>
      <c r="N90" s="136" t="s">
        <v>40</v>
      </c>
      <c r="P90" s="137">
        <f t="shared" si="1"/>
        <v>0</v>
      </c>
      <c r="Q90" s="137">
        <v>0</v>
      </c>
      <c r="R90" s="137">
        <f t="shared" si="2"/>
        <v>0</v>
      </c>
      <c r="S90" s="137">
        <v>0</v>
      </c>
      <c r="T90" s="138">
        <f t="shared" si="3"/>
        <v>0</v>
      </c>
      <c r="AR90" s="139" t="s">
        <v>84</v>
      </c>
      <c r="AT90" s="139" t="s">
        <v>153</v>
      </c>
      <c r="AU90" s="139" t="s">
        <v>74</v>
      </c>
      <c r="AY90" s="18" t="s">
        <v>151</v>
      </c>
      <c r="BE90" s="140">
        <f t="shared" si="4"/>
        <v>0</v>
      </c>
      <c r="BF90" s="140">
        <f t="shared" si="5"/>
        <v>0</v>
      </c>
      <c r="BG90" s="140">
        <f t="shared" si="6"/>
        <v>0</v>
      </c>
      <c r="BH90" s="140">
        <f t="shared" si="7"/>
        <v>0</v>
      </c>
      <c r="BI90" s="140">
        <f t="shared" si="8"/>
        <v>0</v>
      </c>
      <c r="BJ90" s="18" t="s">
        <v>74</v>
      </c>
      <c r="BK90" s="140">
        <f t="shared" si="9"/>
        <v>0</v>
      </c>
      <c r="BL90" s="18" t="s">
        <v>84</v>
      </c>
      <c r="BM90" s="139" t="s">
        <v>96</v>
      </c>
    </row>
    <row r="91" spans="2:65" s="1" customFormat="1" ht="16.5" customHeight="1">
      <c r="B91" s="33"/>
      <c r="C91" s="128" t="s">
        <v>87</v>
      </c>
      <c r="D91" s="128" t="s">
        <v>153</v>
      </c>
      <c r="E91" s="129" t="s">
        <v>1407</v>
      </c>
      <c r="F91" s="130" t="s">
        <v>1408</v>
      </c>
      <c r="G91" s="131" t="s">
        <v>562</v>
      </c>
      <c r="H91" s="132">
        <v>782</v>
      </c>
      <c r="I91" s="133"/>
      <c r="J91" s="134">
        <f t="shared" si="0"/>
        <v>0</v>
      </c>
      <c r="K91" s="130" t="s">
        <v>19</v>
      </c>
      <c r="L91" s="33"/>
      <c r="M91" s="135" t="s">
        <v>19</v>
      </c>
      <c r="N91" s="136" t="s">
        <v>40</v>
      </c>
      <c r="P91" s="137">
        <f t="shared" si="1"/>
        <v>0</v>
      </c>
      <c r="Q91" s="137">
        <v>0</v>
      </c>
      <c r="R91" s="137">
        <f t="shared" si="2"/>
        <v>0</v>
      </c>
      <c r="S91" s="137">
        <v>0</v>
      </c>
      <c r="T91" s="138">
        <f t="shared" si="3"/>
        <v>0</v>
      </c>
      <c r="AR91" s="139" t="s">
        <v>84</v>
      </c>
      <c r="AT91" s="139" t="s">
        <v>153</v>
      </c>
      <c r="AU91" s="139" t="s">
        <v>74</v>
      </c>
      <c r="AY91" s="18" t="s">
        <v>151</v>
      </c>
      <c r="BE91" s="140">
        <f t="shared" si="4"/>
        <v>0</v>
      </c>
      <c r="BF91" s="140">
        <f t="shared" si="5"/>
        <v>0</v>
      </c>
      <c r="BG91" s="140">
        <f t="shared" si="6"/>
        <v>0</v>
      </c>
      <c r="BH91" s="140">
        <f t="shared" si="7"/>
        <v>0</v>
      </c>
      <c r="BI91" s="140">
        <f t="shared" si="8"/>
        <v>0</v>
      </c>
      <c r="BJ91" s="18" t="s">
        <v>74</v>
      </c>
      <c r="BK91" s="140">
        <f t="shared" si="9"/>
        <v>0</v>
      </c>
      <c r="BL91" s="18" t="s">
        <v>84</v>
      </c>
      <c r="BM91" s="139" t="s">
        <v>211</v>
      </c>
    </row>
    <row r="92" spans="2:65" s="1" customFormat="1" ht="16.5" customHeight="1">
      <c r="B92" s="33"/>
      <c r="C92" s="128" t="s">
        <v>90</v>
      </c>
      <c r="D92" s="128" t="s">
        <v>153</v>
      </c>
      <c r="E92" s="129" t="s">
        <v>1409</v>
      </c>
      <c r="F92" s="130" t="s">
        <v>1410</v>
      </c>
      <c r="G92" s="131" t="s">
        <v>562</v>
      </c>
      <c r="H92" s="132">
        <v>750</v>
      </c>
      <c r="I92" s="133"/>
      <c r="J92" s="134">
        <f t="shared" si="0"/>
        <v>0</v>
      </c>
      <c r="K92" s="130" t="s">
        <v>19</v>
      </c>
      <c r="L92" s="33"/>
      <c r="M92" s="135" t="s">
        <v>19</v>
      </c>
      <c r="N92" s="136" t="s">
        <v>40</v>
      </c>
      <c r="P92" s="137">
        <f t="shared" si="1"/>
        <v>0</v>
      </c>
      <c r="Q92" s="137">
        <v>0</v>
      </c>
      <c r="R92" s="137">
        <f t="shared" si="2"/>
        <v>0</v>
      </c>
      <c r="S92" s="137">
        <v>0</v>
      </c>
      <c r="T92" s="138">
        <f t="shared" si="3"/>
        <v>0</v>
      </c>
      <c r="AR92" s="139" t="s">
        <v>84</v>
      </c>
      <c r="AT92" s="139" t="s">
        <v>153</v>
      </c>
      <c r="AU92" s="139" t="s">
        <v>74</v>
      </c>
      <c r="AY92" s="18" t="s">
        <v>151</v>
      </c>
      <c r="BE92" s="140">
        <f t="shared" si="4"/>
        <v>0</v>
      </c>
      <c r="BF92" s="140">
        <f t="shared" si="5"/>
        <v>0</v>
      </c>
      <c r="BG92" s="140">
        <f t="shared" si="6"/>
        <v>0</v>
      </c>
      <c r="BH92" s="140">
        <f t="shared" si="7"/>
        <v>0</v>
      </c>
      <c r="BI92" s="140">
        <f t="shared" si="8"/>
        <v>0</v>
      </c>
      <c r="BJ92" s="18" t="s">
        <v>74</v>
      </c>
      <c r="BK92" s="140">
        <f t="shared" si="9"/>
        <v>0</v>
      </c>
      <c r="BL92" s="18" t="s">
        <v>84</v>
      </c>
      <c r="BM92" s="139" t="s">
        <v>226</v>
      </c>
    </row>
    <row r="93" spans="2:65" s="1" customFormat="1" ht="16.5" customHeight="1">
      <c r="B93" s="33"/>
      <c r="C93" s="128" t="s">
        <v>93</v>
      </c>
      <c r="D93" s="128" t="s">
        <v>153</v>
      </c>
      <c r="E93" s="129" t="s">
        <v>1411</v>
      </c>
      <c r="F93" s="130" t="s">
        <v>1412</v>
      </c>
      <c r="G93" s="131" t="s">
        <v>562</v>
      </c>
      <c r="H93" s="132">
        <v>140</v>
      </c>
      <c r="I93" s="133"/>
      <c r="J93" s="134">
        <f t="shared" si="0"/>
        <v>0</v>
      </c>
      <c r="K93" s="130" t="s">
        <v>19</v>
      </c>
      <c r="L93" s="33"/>
      <c r="M93" s="135" t="s">
        <v>19</v>
      </c>
      <c r="N93" s="136" t="s">
        <v>40</v>
      </c>
      <c r="P93" s="137">
        <f t="shared" si="1"/>
        <v>0</v>
      </c>
      <c r="Q93" s="137">
        <v>0</v>
      </c>
      <c r="R93" s="137">
        <f t="shared" si="2"/>
        <v>0</v>
      </c>
      <c r="S93" s="137">
        <v>0</v>
      </c>
      <c r="T93" s="138">
        <f t="shared" si="3"/>
        <v>0</v>
      </c>
      <c r="AR93" s="139" t="s">
        <v>84</v>
      </c>
      <c r="AT93" s="139" t="s">
        <v>153</v>
      </c>
      <c r="AU93" s="139" t="s">
        <v>74</v>
      </c>
      <c r="AY93" s="18" t="s">
        <v>151</v>
      </c>
      <c r="BE93" s="140">
        <f t="shared" si="4"/>
        <v>0</v>
      </c>
      <c r="BF93" s="140">
        <f t="shared" si="5"/>
        <v>0</v>
      </c>
      <c r="BG93" s="140">
        <f t="shared" si="6"/>
        <v>0</v>
      </c>
      <c r="BH93" s="140">
        <f t="shared" si="7"/>
        <v>0</v>
      </c>
      <c r="BI93" s="140">
        <f t="shared" si="8"/>
        <v>0</v>
      </c>
      <c r="BJ93" s="18" t="s">
        <v>74</v>
      </c>
      <c r="BK93" s="140">
        <f t="shared" si="9"/>
        <v>0</v>
      </c>
      <c r="BL93" s="18" t="s">
        <v>84</v>
      </c>
      <c r="BM93" s="139" t="s">
        <v>236</v>
      </c>
    </row>
    <row r="94" spans="2:65" s="1" customFormat="1" ht="16.5" customHeight="1">
      <c r="B94" s="33"/>
      <c r="C94" s="128" t="s">
        <v>96</v>
      </c>
      <c r="D94" s="128" t="s">
        <v>153</v>
      </c>
      <c r="E94" s="129" t="s">
        <v>1413</v>
      </c>
      <c r="F94" s="130" t="s">
        <v>1414</v>
      </c>
      <c r="G94" s="131" t="s">
        <v>562</v>
      </c>
      <c r="H94" s="132">
        <v>40</v>
      </c>
      <c r="I94" s="133"/>
      <c r="J94" s="134">
        <f t="shared" si="0"/>
        <v>0</v>
      </c>
      <c r="K94" s="130" t="s">
        <v>19</v>
      </c>
      <c r="L94" s="33"/>
      <c r="M94" s="135" t="s">
        <v>19</v>
      </c>
      <c r="N94" s="136" t="s">
        <v>40</v>
      </c>
      <c r="P94" s="137">
        <f t="shared" si="1"/>
        <v>0</v>
      </c>
      <c r="Q94" s="137">
        <v>0</v>
      </c>
      <c r="R94" s="137">
        <f t="shared" si="2"/>
        <v>0</v>
      </c>
      <c r="S94" s="137">
        <v>0</v>
      </c>
      <c r="T94" s="138">
        <f t="shared" si="3"/>
        <v>0</v>
      </c>
      <c r="AR94" s="139" t="s">
        <v>84</v>
      </c>
      <c r="AT94" s="139" t="s">
        <v>153</v>
      </c>
      <c r="AU94" s="139" t="s">
        <v>74</v>
      </c>
      <c r="AY94" s="18" t="s">
        <v>151</v>
      </c>
      <c r="BE94" s="140">
        <f t="shared" si="4"/>
        <v>0</v>
      </c>
      <c r="BF94" s="140">
        <f t="shared" si="5"/>
        <v>0</v>
      </c>
      <c r="BG94" s="140">
        <f t="shared" si="6"/>
        <v>0</v>
      </c>
      <c r="BH94" s="140">
        <f t="shared" si="7"/>
        <v>0</v>
      </c>
      <c r="BI94" s="140">
        <f t="shared" si="8"/>
        <v>0</v>
      </c>
      <c r="BJ94" s="18" t="s">
        <v>74</v>
      </c>
      <c r="BK94" s="140">
        <f t="shared" si="9"/>
        <v>0</v>
      </c>
      <c r="BL94" s="18" t="s">
        <v>84</v>
      </c>
      <c r="BM94" s="139" t="s">
        <v>252</v>
      </c>
    </row>
    <row r="95" spans="2:65" s="1" customFormat="1" ht="16.5" customHeight="1">
      <c r="B95" s="33"/>
      <c r="C95" s="128" t="s">
        <v>99</v>
      </c>
      <c r="D95" s="128" t="s">
        <v>153</v>
      </c>
      <c r="E95" s="129" t="s">
        <v>1415</v>
      </c>
      <c r="F95" s="130" t="s">
        <v>1416</v>
      </c>
      <c r="G95" s="131" t="s">
        <v>562</v>
      </c>
      <c r="H95" s="132">
        <v>210</v>
      </c>
      <c r="I95" s="133"/>
      <c r="J95" s="134">
        <f t="shared" si="0"/>
        <v>0</v>
      </c>
      <c r="K95" s="130" t="s">
        <v>19</v>
      </c>
      <c r="L95" s="33"/>
      <c r="M95" s="135" t="s">
        <v>19</v>
      </c>
      <c r="N95" s="136" t="s">
        <v>40</v>
      </c>
      <c r="P95" s="137">
        <f t="shared" si="1"/>
        <v>0</v>
      </c>
      <c r="Q95" s="137">
        <v>0</v>
      </c>
      <c r="R95" s="137">
        <f t="shared" si="2"/>
        <v>0</v>
      </c>
      <c r="S95" s="137">
        <v>0</v>
      </c>
      <c r="T95" s="138">
        <f t="shared" si="3"/>
        <v>0</v>
      </c>
      <c r="AR95" s="139" t="s">
        <v>84</v>
      </c>
      <c r="AT95" s="139" t="s">
        <v>153</v>
      </c>
      <c r="AU95" s="139" t="s">
        <v>74</v>
      </c>
      <c r="AY95" s="18" t="s">
        <v>151</v>
      </c>
      <c r="BE95" s="140">
        <f t="shared" si="4"/>
        <v>0</v>
      </c>
      <c r="BF95" s="140">
        <f t="shared" si="5"/>
        <v>0</v>
      </c>
      <c r="BG95" s="140">
        <f t="shared" si="6"/>
        <v>0</v>
      </c>
      <c r="BH95" s="140">
        <f t="shared" si="7"/>
        <v>0</v>
      </c>
      <c r="BI95" s="140">
        <f t="shared" si="8"/>
        <v>0</v>
      </c>
      <c r="BJ95" s="18" t="s">
        <v>74</v>
      </c>
      <c r="BK95" s="140">
        <f t="shared" si="9"/>
        <v>0</v>
      </c>
      <c r="BL95" s="18" t="s">
        <v>84</v>
      </c>
      <c r="BM95" s="139" t="s">
        <v>267</v>
      </c>
    </row>
    <row r="96" spans="2:65" s="1" customFormat="1" ht="16.5" customHeight="1">
      <c r="B96" s="33"/>
      <c r="C96" s="128" t="s">
        <v>211</v>
      </c>
      <c r="D96" s="128" t="s">
        <v>153</v>
      </c>
      <c r="E96" s="129" t="s">
        <v>1417</v>
      </c>
      <c r="F96" s="130" t="s">
        <v>1418</v>
      </c>
      <c r="G96" s="131" t="s">
        <v>562</v>
      </c>
      <c r="H96" s="132">
        <v>250</v>
      </c>
      <c r="I96" s="133"/>
      <c r="J96" s="134">
        <f t="shared" si="0"/>
        <v>0</v>
      </c>
      <c r="K96" s="130" t="s">
        <v>19</v>
      </c>
      <c r="L96" s="33"/>
      <c r="M96" s="135" t="s">
        <v>19</v>
      </c>
      <c r="N96" s="136" t="s">
        <v>40</v>
      </c>
      <c r="P96" s="137">
        <f t="shared" si="1"/>
        <v>0</v>
      </c>
      <c r="Q96" s="137">
        <v>0</v>
      </c>
      <c r="R96" s="137">
        <f t="shared" si="2"/>
        <v>0</v>
      </c>
      <c r="S96" s="137">
        <v>0</v>
      </c>
      <c r="T96" s="138">
        <f t="shared" si="3"/>
        <v>0</v>
      </c>
      <c r="AR96" s="139" t="s">
        <v>84</v>
      </c>
      <c r="AT96" s="139" t="s">
        <v>153</v>
      </c>
      <c r="AU96" s="139" t="s">
        <v>74</v>
      </c>
      <c r="AY96" s="18" t="s">
        <v>151</v>
      </c>
      <c r="BE96" s="140">
        <f t="shared" si="4"/>
        <v>0</v>
      </c>
      <c r="BF96" s="140">
        <f t="shared" si="5"/>
        <v>0</v>
      </c>
      <c r="BG96" s="140">
        <f t="shared" si="6"/>
        <v>0</v>
      </c>
      <c r="BH96" s="140">
        <f t="shared" si="7"/>
        <v>0</v>
      </c>
      <c r="BI96" s="140">
        <f t="shared" si="8"/>
        <v>0</v>
      </c>
      <c r="BJ96" s="18" t="s">
        <v>74</v>
      </c>
      <c r="BK96" s="140">
        <f t="shared" si="9"/>
        <v>0</v>
      </c>
      <c r="BL96" s="18" t="s">
        <v>84</v>
      </c>
      <c r="BM96" s="139" t="s">
        <v>321</v>
      </c>
    </row>
    <row r="97" spans="2:65" s="1" customFormat="1" ht="16.5" customHeight="1">
      <c r="B97" s="33"/>
      <c r="C97" s="128" t="s">
        <v>220</v>
      </c>
      <c r="D97" s="128" t="s">
        <v>153</v>
      </c>
      <c r="E97" s="129" t="s">
        <v>1419</v>
      </c>
      <c r="F97" s="130" t="s">
        <v>1420</v>
      </c>
      <c r="G97" s="131" t="s">
        <v>562</v>
      </c>
      <c r="H97" s="132">
        <v>80</v>
      </c>
      <c r="I97" s="133"/>
      <c r="J97" s="134">
        <f t="shared" si="0"/>
        <v>0</v>
      </c>
      <c r="K97" s="130" t="s">
        <v>19</v>
      </c>
      <c r="L97" s="33"/>
      <c r="M97" s="135" t="s">
        <v>19</v>
      </c>
      <c r="N97" s="136" t="s">
        <v>40</v>
      </c>
      <c r="P97" s="137">
        <f t="shared" si="1"/>
        <v>0</v>
      </c>
      <c r="Q97" s="137">
        <v>0</v>
      </c>
      <c r="R97" s="137">
        <f t="shared" si="2"/>
        <v>0</v>
      </c>
      <c r="S97" s="137">
        <v>0</v>
      </c>
      <c r="T97" s="138">
        <f t="shared" si="3"/>
        <v>0</v>
      </c>
      <c r="AR97" s="139" t="s">
        <v>84</v>
      </c>
      <c r="AT97" s="139" t="s">
        <v>153</v>
      </c>
      <c r="AU97" s="139" t="s">
        <v>74</v>
      </c>
      <c r="AY97" s="18" t="s">
        <v>151</v>
      </c>
      <c r="BE97" s="140">
        <f t="shared" si="4"/>
        <v>0</v>
      </c>
      <c r="BF97" s="140">
        <f t="shared" si="5"/>
        <v>0</v>
      </c>
      <c r="BG97" s="140">
        <f t="shared" si="6"/>
        <v>0</v>
      </c>
      <c r="BH97" s="140">
        <f t="shared" si="7"/>
        <v>0</v>
      </c>
      <c r="BI97" s="140">
        <f t="shared" si="8"/>
        <v>0</v>
      </c>
      <c r="BJ97" s="18" t="s">
        <v>74</v>
      </c>
      <c r="BK97" s="140">
        <f t="shared" si="9"/>
        <v>0</v>
      </c>
      <c r="BL97" s="18" t="s">
        <v>84</v>
      </c>
      <c r="BM97" s="139" t="s">
        <v>344</v>
      </c>
    </row>
    <row r="98" spans="2:65" s="1" customFormat="1" ht="16.5" customHeight="1">
      <c r="B98" s="33"/>
      <c r="C98" s="128" t="s">
        <v>226</v>
      </c>
      <c r="D98" s="128" t="s">
        <v>153</v>
      </c>
      <c r="E98" s="129" t="s">
        <v>1421</v>
      </c>
      <c r="F98" s="130" t="s">
        <v>1422</v>
      </c>
      <c r="G98" s="131" t="s">
        <v>562</v>
      </c>
      <c r="H98" s="132">
        <v>20</v>
      </c>
      <c r="I98" s="133"/>
      <c r="J98" s="134">
        <f t="shared" si="0"/>
        <v>0</v>
      </c>
      <c r="K98" s="130" t="s">
        <v>19</v>
      </c>
      <c r="L98" s="33"/>
      <c r="M98" s="135" t="s">
        <v>19</v>
      </c>
      <c r="N98" s="136" t="s">
        <v>40</v>
      </c>
      <c r="P98" s="137">
        <f t="shared" si="1"/>
        <v>0</v>
      </c>
      <c r="Q98" s="137">
        <v>0</v>
      </c>
      <c r="R98" s="137">
        <f t="shared" si="2"/>
        <v>0</v>
      </c>
      <c r="S98" s="137">
        <v>0</v>
      </c>
      <c r="T98" s="138">
        <f t="shared" si="3"/>
        <v>0</v>
      </c>
      <c r="AR98" s="139" t="s">
        <v>84</v>
      </c>
      <c r="AT98" s="139" t="s">
        <v>153</v>
      </c>
      <c r="AU98" s="139" t="s">
        <v>74</v>
      </c>
      <c r="AY98" s="18" t="s">
        <v>151</v>
      </c>
      <c r="BE98" s="140">
        <f t="shared" si="4"/>
        <v>0</v>
      </c>
      <c r="BF98" s="140">
        <f t="shared" si="5"/>
        <v>0</v>
      </c>
      <c r="BG98" s="140">
        <f t="shared" si="6"/>
        <v>0</v>
      </c>
      <c r="BH98" s="140">
        <f t="shared" si="7"/>
        <v>0</v>
      </c>
      <c r="BI98" s="140">
        <f t="shared" si="8"/>
        <v>0</v>
      </c>
      <c r="BJ98" s="18" t="s">
        <v>74</v>
      </c>
      <c r="BK98" s="140">
        <f t="shared" si="9"/>
        <v>0</v>
      </c>
      <c r="BL98" s="18" t="s">
        <v>84</v>
      </c>
      <c r="BM98" s="139" t="s">
        <v>377</v>
      </c>
    </row>
    <row r="99" spans="2:65" s="1" customFormat="1" ht="16.5" customHeight="1">
      <c r="B99" s="33"/>
      <c r="C99" s="128" t="s">
        <v>233</v>
      </c>
      <c r="D99" s="128" t="s">
        <v>153</v>
      </c>
      <c r="E99" s="129" t="s">
        <v>1423</v>
      </c>
      <c r="F99" s="130" t="s">
        <v>1424</v>
      </c>
      <c r="G99" s="131" t="s">
        <v>562</v>
      </c>
      <c r="H99" s="132">
        <v>20</v>
      </c>
      <c r="I99" s="133"/>
      <c r="J99" s="134">
        <f t="shared" si="0"/>
        <v>0</v>
      </c>
      <c r="K99" s="130" t="s">
        <v>19</v>
      </c>
      <c r="L99" s="33"/>
      <c r="M99" s="135" t="s">
        <v>19</v>
      </c>
      <c r="N99" s="136" t="s">
        <v>40</v>
      </c>
      <c r="P99" s="137">
        <f t="shared" si="1"/>
        <v>0</v>
      </c>
      <c r="Q99" s="137">
        <v>0</v>
      </c>
      <c r="R99" s="137">
        <f t="shared" si="2"/>
        <v>0</v>
      </c>
      <c r="S99" s="137">
        <v>0</v>
      </c>
      <c r="T99" s="138">
        <f t="shared" si="3"/>
        <v>0</v>
      </c>
      <c r="AR99" s="139" t="s">
        <v>84</v>
      </c>
      <c r="AT99" s="139" t="s">
        <v>153</v>
      </c>
      <c r="AU99" s="139" t="s">
        <v>74</v>
      </c>
      <c r="AY99" s="18" t="s">
        <v>151</v>
      </c>
      <c r="BE99" s="140">
        <f t="shared" si="4"/>
        <v>0</v>
      </c>
      <c r="BF99" s="140">
        <f t="shared" si="5"/>
        <v>0</v>
      </c>
      <c r="BG99" s="140">
        <f t="shared" si="6"/>
        <v>0</v>
      </c>
      <c r="BH99" s="140">
        <f t="shared" si="7"/>
        <v>0</v>
      </c>
      <c r="BI99" s="140">
        <f t="shared" si="8"/>
        <v>0</v>
      </c>
      <c r="BJ99" s="18" t="s">
        <v>74</v>
      </c>
      <c r="BK99" s="140">
        <f t="shared" si="9"/>
        <v>0</v>
      </c>
      <c r="BL99" s="18" t="s">
        <v>84</v>
      </c>
      <c r="BM99" s="139" t="s">
        <v>414</v>
      </c>
    </row>
    <row r="100" spans="2:65" s="1" customFormat="1" ht="16.5" customHeight="1">
      <c r="B100" s="33"/>
      <c r="C100" s="128" t="s">
        <v>236</v>
      </c>
      <c r="D100" s="128" t="s">
        <v>153</v>
      </c>
      <c r="E100" s="129" t="s">
        <v>1425</v>
      </c>
      <c r="F100" s="130" t="s">
        <v>1426</v>
      </c>
      <c r="G100" s="131" t="s">
        <v>562</v>
      </c>
      <c r="H100" s="132">
        <v>20</v>
      </c>
      <c r="I100" s="133"/>
      <c r="J100" s="134">
        <f t="shared" si="0"/>
        <v>0</v>
      </c>
      <c r="K100" s="130" t="s">
        <v>19</v>
      </c>
      <c r="L100" s="33"/>
      <c r="M100" s="135" t="s">
        <v>19</v>
      </c>
      <c r="N100" s="136" t="s">
        <v>40</v>
      </c>
      <c r="P100" s="137">
        <f t="shared" si="1"/>
        <v>0</v>
      </c>
      <c r="Q100" s="137">
        <v>0</v>
      </c>
      <c r="R100" s="137">
        <f t="shared" si="2"/>
        <v>0</v>
      </c>
      <c r="S100" s="137">
        <v>0</v>
      </c>
      <c r="T100" s="138">
        <f t="shared" si="3"/>
        <v>0</v>
      </c>
      <c r="AR100" s="139" t="s">
        <v>84</v>
      </c>
      <c r="AT100" s="139" t="s">
        <v>153</v>
      </c>
      <c r="AU100" s="139" t="s">
        <v>74</v>
      </c>
      <c r="AY100" s="18" t="s">
        <v>151</v>
      </c>
      <c r="BE100" s="140">
        <f t="shared" si="4"/>
        <v>0</v>
      </c>
      <c r="BF100" s="140">
        <f t="shared" si="5"/>
        <v>0</v>
      </c>
      <c r="BG100" s="140">
        <f t="shared" si="6"/>
        <v>0</v>
      </c>
      <c r="BH100" s="140">
        <f t="shared" si="7"/>
        <v>0</v>
      </c>
      <c r="BI100" s="140">
        <f t="shared" si="8"/>
        <v>0</v>
      </c>
      <c r="BJ100" s="18" t="s">
        <v>74</v>
      </c>
      <c r="BK100" s="140">
        <f t="shared" si="9"/>
        <v>0</v>
      </c>
      <c r="BL100" s="18" t="s">
        <v>84</v>
      </c>
      <c r="BM100" s="139" t="s">
        <v>425</v>
      </c>
    </row>
    <row r="101" spans="2:65" s="1" customFormat="1" ht="21.75" customHeight="1">
      <c r="B101" s="33"/>
      <c r="C101" s="128" t="s">
        <v>8</v>
      </c>
      <c r="D101" s="128" t="s">
        <v>153</v>
      </c>
      <c r="E101" s="129" t="s">
        <v>1427</v>
      </c>
      <c r="F101" s="130" t="s">
        <v>1428</v>
      </c>
      <c r="G101" s="131" t="s">
        <v>562</v>
      </c>
      <c r="H101" s="132">
        <v>90</v>
      </c>
      <c r="I101" s="133"/>
      <c r="J101" s="134">
        <f t="shared" si="0"/>
        <v>0</v>
      </c>
      <c r="K101" s="130" t="s">
        <v>19</v>
      </c>
      <c r="L101" s="33"/>
      <c r="M101" s="135" t="s">
        <v>19</v>
      </c>
      <c r="N101" s="136" t="s">
        <v>40</v>
      </c>
      <c r="P101" s="137">
        <f t="shared" si="1"/>
        <v>0</v>
      </c>
      <c r="Q101" s="137">
        <v>0</v>
      </c>
      <c r="R101" s="137">
        <f t="shared" si="2"/>
        <v>0</v>
      </c>
      <c r="S101" s="137">
        <v>0</v>
      </c>
      <c r="T101" s="138">
        <f t="shared" si="3"/>
        <v>0</v>
      </c>
      <c r="AR101" s="139" t="s">
        <v>84</v>
      </c>
      <c r="AT101" s="139" t="s">
        <v>153</v>
      </c>
      <c r="AU101" s="139" t="s">
        <v>74</v>
      </c>
      <c r="AY101" s="18" t="s">
        <v>151</v>
      </c>
      <c r="BE101" s="140">
        <f t="shared" si="4"/>
        <v>0</v>
      </c>
      <c r="BF101" s="140">
        <f t="shared" si="5"/>
        <v>0</v>
      </c>
      <c r="BG101" s="140">
        <f t="shared" si="6"/>
        <v>0</v>
      </c>
      <c r="BH101" s="140">
        <f t="shared" si="7"/>
        <v>0</v>
      </c>
      <c r="BI101" s="140">
        <f t="shared" si="8"/>
        <v>0</v>
      </c>
      <c r="BJ101" s="18" t="s">
        <v>74</v>
      </c>
      <c r="BK101" s="140">
        <f t="shared" si="9"/>
        <v>0</v>
      </c>
      <c r="BL101" s="18" t="s">
        <v>84</v>
      </c>
      <c r="BM101" s="139" t="s">
        <v>440</v>
      </c>
    </row>
    <row r="102" spans="2:65" s="1" customFormat="1" ht="21.75" customHeight="1">
      <c r="B102" s="33"/>
      <c r="C102" s="128" t="s">
        <v>252</v>
      </c>
      <c r="D102" s="128" t="s">
        <v>153</v>
      </c>
      <c r="E102" s="129" t="s">
        <v>1429</v>
      </c>
      <c r="F102" s="130" t="s">
        <v>1430</v>
      </c>
      <c r="G102" s="131" t="s">
        <v>562</v>
      </c>
      <c r="H102" s="132">
        <v>160</v>
      </c>
      <c r="I102" s="133"/>
      <c r="J102" s="134">
        <f t="shared" si="0"/>
        <v>0</v>
      </c>
      <c r="K102" s="130" t="s">
        <v>19</v>
      </c>
      <c r="L102" s="33"/>
      <c r="M102" s="135" t="s">
        <v>19</v>
      </c>
      <c r="N102" s="136" t="s">
        <v>40</v>
      </c>
      <c r="P102" s="137">
        <f t="shared" si="1"/>
        <v>0</v>
      </c>
      <c r="Q102" s="137">
        <v>0</v>
      </c>
      <c r="R102" s="137">
        <f t="shared" si="2"/>
        <v>0</v>
      </c>
      <c r="S102" s="137">
        <v>0</v>
      </c>
      <c r="T102" s="138">
        <f t="shared" si="3"/>
        <v>0</v>
      </c>
      <c r="AR102" s="139" t="s">
        <v>84</v>
      </c>
      <c r="AT102" s="139" t="s">
        <v>153</v>
      </c>
      <c r="AU102" s="139" t="s">
        <v>74</v>
      </c>
      <c r="AY102" s="18" t="s">
        <v>151</v>
      </c>
      <c r="BE102" s="140">
        <f t="shared" si="4"/>
        <v>0</v>
      </c>
      <c r="BF102" s="140">
        <f t="shared" si="5"/>
        <v>0</v>
      </c>
      <c r="BG102" s="140">
        <f t="shared" si="6"/>
        <v>0</v>
      </c>
      <c r="BH102" s="140">
        <f t="shared" si="7"/>
        <v>0</v>
      </c>
      <c r="BI102" s="140">
        <f t="shared" si="8"/>
        <v>0</v>
      </c>
      <c r="BJ102" s="18" t="s">
        <v>74</v>
      </c>
      <c r="BK102" s="140">
        <f t="shared" si="9"/>
        <v>0</v>
      </c>
      <c r="BL102" s="18" t="s">
        <v>84</v>
      </c>
      <c r="BM102" s="139" t="s">
        <v>454</v>
      </c>
    </row>
    <row r="103" spans="2:65" s="1" customFormat="1" ht="16.5" customHeight="1">
      <c r="B103" s="33"/>
      <c r="C103" s="128" t="s">
        <v>260</v>
      </c>
      <c r="D103" s="128" t="s">
        <v>153</v>
      </c>
      <c r="E103" s="129" t="s">
        <v>1431</v>
      </c>
      <c r="F103" s="130" t="s">
        <v>1432</v>
      </c>
      <c r="G103" s="131" t="s">
        <v>1157</v>
      </c>
      <c r="H103" s="132">
        <v>30</v>
      </c>
      <c r="I103" s="133"/>
      <c r="J103" s="134">
        <f t="shared" si="0"/>
        <v>0</v>
      </c>
      <c r="K103" s="130" t="s">
        <v>19</v>
      </c>
      <c r="L103" s="33"/>
      <c r="M103" s="135" t="s">
        <v>19</v>
      </c>
      <c r="N103" s="136" t="s">
        <v>40</v>
      </c>
      <c r="P103" s="137">
        <f t="shared" si="1"/>
        <v>0</v>
      </c>
      <c r="Q103" s="137">
        <v>0</v>
      </c>
      <c r="R103" s="137">
        <f t="shared" si="2"/>
        <v>0</v>
      </c>
      <c r="S103" s="137">
        <v>0</v>
      </c>
      <c r="T103" s="138">
        <f t="shared" si="3"/>
        <v>0</v>
      </c>
      <c r="AR103" s="139" t="s">
        <v>84</v>
      </c>
      <c r="AT103" s="139" t="s">
        <v>153</v>
      </c>
      <c r="AU103" s="139" t="s">
        <v>74</v>
      </c>
      <c r="AY103" s="18" t="s">
        <v>151</v>
      </c>
      <c r="BE103" s="140">
        <f t="shared" si="4"/>
        <v>0</v>
      </c>
      <c r="BF103" s="140">
        <f t="shared" si="5"/>
        <v>0</v>
      </c>
      <c r="BG103" s="140">
        <f t="shared" si="6"/>
        <v>0</v>
      </c>
      <c r="BH103" s="140">
        <f t="shared" si="7"/>
        <v>0</v>
      </c>
      <c r="BI103" s="140">
        <f t="shared" si="8"/>
        <v>0</v>
      </c>
      <c r="BJ103" s="18" t="s">
        <v>74</v>
      </c>
      <c r="BK103" s="140">
        <f t="shared" si="9"/>
        <v>0</v>
      </c>
      <c r="BL103" s="18" t="s">
        <v>84</v>
      </c>
      <c r="BM103" s="139" t="s">
        <v>472</v>
      </c>
    </row>
    <row r="104" spans="2:65" s="1" customFormat="1" ht="16.5" customHeight="1">
      <c r="B104" s="33"/>
      <c r="C104" s="128" t="s">
        <v>267</v>
      </c>
      <c r="D104" s="128" t="s">
        <v>153</v>
      </c>
      <c r="E104" s="129" t="s">
        <v>1433</v>
      </c>
      <c r="F104" s="130" t="s">
        <v>1434</v>
      </c>
      <c r="G104" s="131" t="s">
        <v>1157</v>
      </c>
      <c r="H104" s="132">
        <v>1</v>
      </c>
      <c r="I104" s="133"/>
      <c r="J104" s="134">
        <f t="shared" si="0"/>
        <v>0</v>
      </c>
      <c r="K104" s="130" t="s">
        <v>19</v>
      </c>
      <c r="L104" s="33"/>
      <c r="M104" s="135" t="s">
        <v>19</v>
      </c>
      <c r="N104" s="136" t="s">
        <v>40</v>
      </c>
      <c r="P104" s="137">
        <f t="shared" si="1"/>
        <v>0</v>
      </c>
      <c r="Q104" s="137">
        <v>0</v>
      </c>
      <c r="R104" s="137">
        <f t="shared" si="2"/>
        <v>0</v>
      </c>
      <c r="S104" s="137">
        <v>0</v>
      </c>
      <c r="T104" s="138">
        <f t="shared" si="3"/>
        <v>0</v>
      </c>
      <c r="AR104" s="139" t="s">
        <v>84</v>
      </c>
      <c r="AT104" s="139" t="s">
        <v>153</v>
      </c>
      <c r="AU104" s="139" t="s">
        <v>74</v>
      </c>
      <c r="AY104" s="18" t="s">
        <v>151</v>
      </c>
      <c r="BE104" s="140">
        <f t="shared" si="4"/>
        <v>0</v>
      </c>
      <c r="BF104" s="140">
        <f t="shared" si="5"/>
        <v>0</v>
      </c>
      <c r="BG104" s="140">
        <f t="shared" si="6"/>
        <v>0</v>
      </c>
      <c r="BH104" s="140">
        <f t="shared" si="7"/>
        <v>0</v>
      </c>
      <c r="BI104" s="140">
        <f t="shared" si="8"/>
        <v>0</v>
      </c>
      <c r="BJ104" s="18" t="s">
        <v>74</v>
      </c>
      <c r="BK104" s="140">
        <f t="shared" si="9"/>
        <v>0</v>
      </c>
      <c r="BL104" s="18" t="s">
        <v>84</v>
      </c>
      <c r="BM104" s="139" t="s">
        <v>484</v>
      </c>
    </row>
    <row r="105" spans="2:65" s="1" customFormat="1" ht="16.5" customHeight="1">
      <c r="B105" s="33"/>
      <c r="C105" s="128" t="s">
        <v>274</v>
      </c>
      <c r="D105" s="128" t="s">
        <v>153</v>
      </c>
      <c r="E105" s="129" t="s">
        <v>1435</v>
      </c>
      <c r="F105" s="130" t="s">
        <v>1436</v>
      </c>
      <c r="G105" s="131" t="s">
        <v>1157</v>
      </c>
      <c r="H105" s="132">
        <v>6</v>
      </c>
      <c r="I105" s="133"/>
      <c r="J105" s="134">
        <f t="shared" si="0"/>
        <v>0</v>
      </c>
      <c r="K105" s="130" t="s">
        <v>19</v>
      </c>
      <c r="L105" s="33"/>
      <c r="M105" s="135" t="s">
        <v>19</v>
      </c>
      <c r="N105" s="136" t="s">
        <v>40</v>
      </c>
      <c r="P105" s="137">
        <f t="shared" si="1"/>
        <v>0</v>
      </c>
      <c r="Q105" s="137">
        <v>0</v>
      </c>
      <c r="R105" s="137">
        <f t="shared" si="2"/>
        <v>0</v>
      </c>
      <c r="S105" s="137">
        <v>0</v>
      </c>
      <c r="T105" s="138">
        <f t="shared" si="3"/>
        <v>0</v>
      </c>
      <c r="AR105" s="139" t="s">
        <v>84</v>
      </c>
      <c r="AT105" s="139" t="s">
        <v>153</v>
      </c>
      <c r="AU105" s="139" t="s">
        <v>74</v>
      </c>
      <c r="AY105" s="18" t="s">
        <v>151</v>
      </c>
      <c r="BE105" s="140">
        <f t="shared" si="4"/>
        <v>0</v>
      </c>
      <c r="BF105" s="140">
        <f t="shared" si="5"/>
        <v>0</v>
      </c>
      <c r="BG105" s="140">
        <f t="shared" si="6"/>
        <v>0</v>
      </c>
      <c r="BH105" s="140">
        <f t="shared" si="7"/>
        <v>0</v>
      </c>
      <c r="BI105" s="140">
        <f t="shared" si="8"/>
        <v>0</v>
      </c>
      <c r="BJ105" s="18" t="s">
        <v>74</v>
      </c>
      <c r="BK105" s="140">
        <f t="shared" si="9"/>
        <v>0</v>
      </c>
      <c r="BL105" s="18" t="s">
        <v>84</v>
      </c>
      <c r="BM105" s="139" t="s">
        <v>497</v>
      </c>
    </row>
    <row r="106" spans="2:65" s="1" customFormat="1" ht="16.5" customHeight="1">
      <c r="B106" s="33"/>
      <c r="C106" s="128" t="s">
        <v>321</v>
      </c>
      <c r="D106" s="128" t="s">
        <v>153</v>
      </c>
      <c r="E106" s="129" t="s">
        <v>1437</v>
      </c>
      <c r="F106" s="130" t="s">
        <v>1438</v>
      </c>
      <c r="G106" s="131" t="s">
        <v>1157</v>
      </c>
      <c r="H106" s="132">
        <v>6</v>
      </c>
      <c r="I106" s="133"/>
      <c r="J106" s="134">
        <f t="shared" si="0"/>
        <v>0</v>
      </c>
      <c r="K106" s="130" t="s">
        <v>19</v>
      </c>
      <c r="L106" s="33"/>
      <c r="M106" s="135" t="s">
        <v>19</v>
      </c>
      <c r="N106" s="136" t="s">
        <v>40</v>
      </c>
      <c r="P106" s="137">
        <f t="shared" si="1"/>
        <v>0</v>
      </c>
      <c r="Q106" s="137">
        <v>0</v>
      </c>
      <c r="R106" s="137">
        <f t="shared" si="2"/>
        <v>0</v>
      </c>
      <c r="S106" s="137">
        <v>0</v>
      </c>
      <c r="T106" s="138">
        <f t="shared" si="3"/>
        <v>0</v>
      </c>
      <c r="AR106" s="139" t="s">
        <v>84</v>
      </c>
      <c r="AT106" s="139" t="s">
        <v>153</v>
      </c>
      <c r="AU106" s="139" t="s">
        <v>74</v>
      </c>
      <c r="AY106" s="18" t="s">
        <v>151</v>
      </c>
      <c r="BE106" s="140">
        <f t="shared" si="4"/>
        <v>0</v>
      </c>
      <c r="BF106" s="140">
        <f t="shared" si="5"/>
        <v>0</v>
      </c>
      <c r="BG106" s="140">
        <f t="shared" si="6"/>
        <v>0</v>
      </c>
      <c r="BH106" s="140">
        <f t="shared" si="7"/>
        <v>0</v>
      </c>
      <c r="BI106" s="140">
        <f t="shared" si="8"/>
        <v>0</v>
      </c>
      <c r="BJ106" s="18" t="s">
        <v>74</v>
      </c>
      <c r="BK106" s="140">
        <f t="shared" si="9"/>
        <v>0</v>
      </c>
      <c r="BL106" s="18" t="s">
        <v>84</v>
      </c>
      <c r="BM106" s="139" t="s">
        <v>510</v>
      </c>
    </row>
    <row r="107" spans="2:65" s="1" customFormat="1" ht="16.5" customHeight="1">
      <c r="B107" s="33"/>
      <c r="C107" s="128" t="s">
        <v>7</v>
      </c>
      <c r="D107" s="128" t="s">
        <v>153</v>
      </c>
      <c r="E107" s="129" t="s">
        <v>1439</v>
      </c>
      <c r="F107" s="130" t="s">
        <v>1440</v>
      </c>
      <c r="G107" s="131" t="s">
        <v>1157</v>
      </c>
      <c r="H107" s="132">
        <v>7</v>
      </c>
      <c r="I107" s="133"/>
      <c r="J107" s="134">
        <f t="shared" si="0"/>
        <v>0</v>
      </c>
      <c r="K107" s="130" t="s">
        <v>19</v>
      </c>
      <c r="L107" s="33"/>
      <c r="M107" s="135" t="s">
        <v>19</v>
      </c>
      <c r="N107" s="136" t="s">
        <v>40</v>
      </c>
      <c r="P107" s="137">
        <f t="shared" si="1"/>
        <v>0</v>
      </c>
      <c r="Q107" s="137">
        <v>0</v>
      </c>
      <c r="R107" s="137">
        <f t="shared" si="2"/>
        <v>0</v>
      </c>
      <c r="S107" s="137">
        <v>0</v>
      </c>
      <c r="T107" s="138">
        <f t="shared" si="3"/>
        <v>0</v>
      </c>
      <c r="AR107" s="139" t="s">
        <v>84</v>
      </c>
      <c r="AT107" s="139" t="s">
        <v>153</v>
      </c>
      <c r="AU107" s="139" t="s">
        <v>74</v>
      </c>
      <c r="AY107" s="18" t="s">
        <v>151</v>
      </c>
      <c r="BE107" s="140">
        <f t="shared" si="4"/>
        <v>0</v>
      </c>
      <c r="BF107" s="140">
        <f t="shared" si="5"/>
        <v>0</v>
      </c>
      <c r="BG107" s="140">
        <f t="shared" si="6"/>
        <v>0</v>
      </c>
      <c r="BH107" s="140">
        <f t="shared" si="7"/>
        <v>0</v>
      </c>
      <c r="BI107" s="140">
        <f t="shared" si="8"/>
        <v>0</v>
      </c>
      <c r="BJ107" s="18" t="s">
        <v>74</v>
      </c>
      <c r="BK107" s="140">
        <f t="shared" si="9"/>
        <v>0</v>
      </c>
      <c r="BL107" s="18" t="s">
        <v>84</v>
      </c>
      <c r="BM107" s="139" t="s">
        <v>524</v>
      </c>
    </row>
    <row r="108" spans="2:65" s="1" customFormat="1" ht="16.5" customHeight="1">
      <c r="B108" s="33"/>
      <c r="C108" s="128" t="s">
        <v>344</v>
      </c>
      <c r="D108" s="128" t="s">
        <v>153</v>
      </c>
      <c r="E108" s="129" t="s">
        <v>1441</v>
      </c>
      <c r="F108" s="130" t="s">
        <v>1442</v>
      </c>
      <c r="G108" s="131" t="s">
        <v>1157</v>
      </c>
      <c r="H108" s="132">
        <v>2</v>
      </c>
      <c r="I108" s="133"/>
      <c r="J108" s="134">
        <f t="shared" si="0"/>
        <v>0</v>
      </c>
      <c r="K108" s="130" t="s">
        <v>19</v>
      </c>
      <c r="L108" s="33"/>
      <c r="M108" s="135" t="s">
        <v>19</v>
      </c>
      <c r="N108" s="136" t="s">
        <v>40</v>
      </c>
      <c r="P108" s="137">
        <f t="shared" si="1"/>
        <v>0</v>
      </c>
      <c r="Q108" s="137">
        <v>0</v>
      </c>
      <c r="R108" s="137">
        <f t="shared" si="2"/>
        <v>0</v>
      </c>
      <c r="S108" s="137">
        <v>0</v>
      </c>
      <c r="T108" s="138">
        <f t="shared" si="3"/>
        <v>0</v>
      </c>
      <c r="AR108" s="139" t="s">
        <v>84</v>
      </c>
      <c r="AT108" s="139" t="s">
        <v>153</v>
      </c>
      <c r="AU108" s="139" t="s">
        <v>74</v>
      </c>
      <c r="AY108" s="18" t="s">
        <v>151</v>
      </c>
      <c r="BE108" s="140">
        <f t="shared" si="4"/>
        <v>0</v>
      </c>
      <c r="BF108" s="140">
        <f t="shared" si="5"/>
        <v>0</v>
      </c>
      <c r="BG108" s="140">
        <f t="shared" si="6"/>
        <v>0</v>
      </c>
      <c r="BH108" s="140">
        <f t="shared" si="7"/>
        <v>0</v>
      </c>
      <c r="BI108" s="140">
        <f t="shared" si="8"/>
        <v>0</v>
      </c>
      <c r="BJ108" s="18" t="s">
        <v>74</v>
      </c>
      <c r="BK108" s="140">
        <f t="shared" si="9"/>
        <v>0</v>
      </c>
      <c r="BL108" s="18" t="s">
        <v>84</v>
      </c>
      <c r="BM108" s="139" t="s">
        <v>536</v>
      </c>
    </row>
    <row r="109" spans="2:65" s="1" customFormat="1" ht="16.5" customHeight="1">
      <c r="B109" s="33"/>
      <c r="C109" s="128" t="s">
        <v>368</v>
      </c>
      <c r="D109" s="128" t="s">
        <v>153</v>
      </c>
      <c r="E109" s="129" t="s">
        <v>1443</v>
      </c>
      <c r="F109" s="130" t="s">
        <v>1444</v>
      </c>
      <c r="G109" s="131" t="s">
        <v>156</v>
      </c>
      <c r="H109" s="132">
        <v>2</v>
      </c>
      <c r="I109" s="133"/>
      <c r="J109" s="134">
        <f t="shared" si="0"/>
        <v>0</v>
      </c>
      <c r="K109" s="130" t="s">
        <v>19</v>
      </c>
      <c r="L109" s="33"/>
      <c r="M109" s="135" t="s">
        <v>19</v>
      </c>
      <c r="N109" s="136" t="s">
        <v>40</v>
      </c>
      <c r="P109" s="137">
        <f t="shared" si="1"/>
        <v>0</v>
      </c>
      <c r="Q109" s="137">
        <v>0</v>
      </c>
      <c r="R109" s="137">
        <f t="shared" si="2"/>
        <v>0</v>
      </c>
      <c r="S109" s="137">
        <v>0</v>
      </c>
      <c r="T109" s="138">
        <f t="shared" si="3"/>
        <v>0</v>
      </c>
      <c r="AR109" s="139" t="s">
        <v>84</v>
      </c>
      <c r="AT109" s="139" t="s">
        <v>153</v>
      </c>
      <c r="AU109" s="139" t="s">
        <v>74</v>
      </c>
      <c r="AY109" s="18" t="s">
        <v>151</v>
      </c>
      <c r="BE109" s="140">
        <f t="shared" si="4"/>
        <v>0</v>
      </c>
      <c r="BF109" s="140">
        <f t="shared" si="5"/>
        <v>0</v>
      </c>
      <c r="BG109" s="140">
        <f t="shared" si="6"/>
        <v>0</v>
      </c>
      <c r="BH109" s="140">
        <f t="shared" si="7"/>
        <v>0</v>
      </c>
      <c r="BI109" s="140">
        <f t="shared" si="8"/>
        <v>0</v>
      </c>
      <c r="BJ109" s="18" t="s">
        <v>74</v>
      </c>
      <c r="BK109" s="140">
        <f t="shared" si="9"/>
        <v>0</v>
      </c>
      <c r="BL109" s="18" t="s">
        <v>84</v>
      </c>
      <c r="BM109" s="139" t="s">
        <v>547</v>
      </c>
    </row>
    <row r="110" spans="2:65" s="1" customFormat="1" ht="16.5" customHeight="1">
      <c r="B110" s="33"/>
      <c r="C110" s="128" t="s">
        <v>689</v>
      </c>
      <c r="D110" s="128" t="s">
        <v>153</v>
      </c>
      <c r="E110" s="129" t="s">
        <v>1445</v>
      </c>
      <c r="F110" s="130" t="s">
        <v>1446</v>
      </c>
      <c r="G110" s="131" t="s">
        <v>880</v>
      </c>
      <c r="H110" s="183"/>
      <c r="I110" s="133"/>
      <c r="J110" s="134">
        <f t="shared" si="0"/>
        <v>0</v>
      </c>
      <c r="K110" s="130" t="s">
        <v>19</v>
      </c>
      <c r="L110" s="33"/>
      <c r="M110" s="135" t="s">
        <v>19</v>
      </c>
      <c r="N110" s="136" t="s">
        <v>40</v>
      </c>
      <c r="P110" s="137">
        <f t="shared" si="1"/>
        <v>0</v>
      </c>
      <c r="Q110" s="137">
        <v>0</v>
      </c>
      <c r="R110" s="137">
        <f t="shared" si="2"/>
        <v>0</v>
      </c>
      <c r="S110" s="137">
        <v>0</v>
      </c>
      <c r="T110" s="138">
        <f t="shared" si="3"/>
        <v>0</v>
      </c>
      <c r="AR110" s="139" t="s">
        <v>84</v>
      </c>
      <c r="AT110" s="139" t="s">
        <v>153</v>
      </c>
      <c r="AU110" s="139" t="s">
        <v>74</v>
      </c>
      <c r="AY110" s="18" t="s">
        <v>151</v>
      </c>
      <c r="BE110" s="140">
        <f t="shared" si="4"/>
        <v>0</v>
      </c>
      <c r="BF110" s="140">
        <f t="shared" si="5"/>
        <v>0</v>
      </c>
      <c r="BG110" s="140">
        <f t="shared" si="6"/>
        <v>0</v>
      </c>
      <c r="BH110" s="140">
        <f t="shared" si="7"/>
        <v>0</v>
      </c>
      <c r="BI110" s="140">
        <f t="shared" si="8"/>
        <v>0</v>
      </c>
      <c r="BJ110" s="18" t="s">
        <v>74</v>
      </c>
      <c r="BK110" s="140">
        <f t="shared" si="9"/>
        <v>0</v>
      </c>
      <c r="BL110" s="18" t="s">
        <v>84</v>
      </c>
      <c r="BM110" s="139" t="s">
        <v>1447</v>
      </c>
    </row>
    <row r="111" spans="2:65" s="11" customFormat="1" ht="25.9" customHeight="1">
      <c r="B111" s="116"/>
      <c r="D111" s="117" t="s">
        <v>68</v>
      </c>
      <c r="E111" s="118" t="s">
        <v>1448</v>
      </c>
      <c r="F111" s="118" t="s">
        <v>1449</v>
      </c>
      <c r="I111" s="119"/>
      <c r="J111" s="120">
        <f>BK111</f>
        <v>0</v>
      </c>
      <c r="L111" s="116"/>
      <c r="M111" s="121"/>
      <c r="P111" s="122">
        <f>SUM(P112:P115)</f>
        <v>0</v>
      </c>
      <c r="R111" s="122">
        <f>SUM(R112:R115)</f>
        <v>0</v>
      </c>
      <c r="T111" s="123">
        <f>SUM(T112:T115)</f>
        <v>0</v>
      </c>
      <c r="AR111" s="117" t="s">
        <v>74</v>
      </c>
      <c r="AT111" s="124" t="s">
        <v>68</v>
      </c>
      <c r="AU111" s="124" t="s">
        <v>69</v>
      </c>
      <c r="AY111" s="117" t="s">
        <v>151</v>
      </c>
      <c r="BK111" s="125">
        <f>SUM(BK112:BK115)</f>
        <v>0</v>
      </c>
    </row>
    <row r="112" spans="2:65" s="1" customFormat="1" ht="16.5" customHeight="1">
      <c r="B112" s="33"/>
      <c r="C112" s="128" t="s">
        <v>377</v>
      </c>
      <c r="D112" s="128" t="s">
        <v>153</v>
      </c>
      <c r="E112" s="129" t="s">
        <v>1450</v>
      </c>
      <c r="F112" s="130" t="s">
        <v>1451</v>
      </c>
      <c r="G112" s="131" t="s">
        <v>1157</v>
      </c>
      <c r="H112" s="132">
        <v>1</v>
      </c>
      <c r="I112" s="133"/>
      <c r="J112" s="134">
        <f>ROUND(I112*H112,2)</f>
        <v>0</v>
      </c>
      <c r="K112" s="130" t="s">
        <v>19</v>
      </c>
      <c r="L112" s="33"/>
      <c r="M112" s="135" t="s">
        <v>19</v>
      </c>
      <c r="N112" s="136" t="s">
        <v>40</v>
      </c>
      <c r="P112" s="137">
        <f>O112*H112</f>
        <v>0</v>
      </c>
      <c r="Q112" s="137">
        <v>0</v>
      </c>
      <c r="R112" s="137">
        <f>Q112*H112</f>
        <v>0</v>
      </c>
      <c r="S112" s="137">
        <v>0</v>
      </c>
      <c r="T112" s="138">
        <f>S112*H112</f>
        <v>0</v>
      </c>
      <c r="AR112" s="139" t="s">
        <v>84</v>
      </c>
      <c r="AT112" s="139" t="s">
        <v>153</v>
      </c>
      <c r="AU112" s="139" t="s">
        <v>74</v>
      </c>
      <c r="AY112" s="18" t="s">
        <v>151</v>
      </c>
      <c r="BE112" s="140">
        <f>IF(N112="základní",J112,0)</f>
        <v>0</v>
      </c>
      <c r="BF112" s="140">
        <f>IF(N112="snížená",J112,0)</f>
        <v>0</v>
      </c>
      <c r="BG112" s="140">
        <f>IF(N112="zákl. přenesená",J112,0)</f>
        <v>0</v>
      </c>
      <c r="BH112" s="140">
        <f>IF(N112="sníž. přenesená",J112,0)</f>
        <v>0</v>
      </c>
      <c r="BI112" s="140">
        <f>IF(N112="nulová",J112,0)</f>
        <v>0</v>
      </c>
      <c r="BJ112" s="18" t="s">
        <v>74</v>
      </c>
      <c r="BK112" s="140">
        <f>ROUND(I112*H112,2)</f>
        <v>0</v>
      </c>
      <c r="BL112" s="18" t="s">
        <v>84</v>
      </c>
      <c r="BM112" s="139" t="s">
        <v>573</v>
      </c>
    </row>
    <row r="113" spans="2:65" s="1" customFormat="1" ht="16.5" customHeight="1">
      <c r="B113" s="33"/>
      <c r="C113" s="128" t="s">
        <v>408</v>
      </c>
      <c r="D113" s="128" t="s">
        <v>153</v>
      </c>
      <c r="E113" s="129" t="s">
        <v>1452</v>
      </c>
      <c r="F113" s="130" t="s">
        <v>1453</v>
      </c>
      <c r="G113" s="131" t="s">
        <v>1157</v>
      </c>
      <c r="H113" s="132">
        <v>1</v>
      </c>
      <c r="I113" s="133"/>
      <c r="J113" s="134">
        <f>ROUND(I113*H113,2)</f>
        <v>0</v>
      </c>
      <c r="K113" s="130" t="s">
        <v>19</v>
      </c>
      <c r="L113" s="33"/>
      <c r="M113" s="135" t="s">
        <v>19</v>
      </c>
      <c r="N113" s="136" t="s">
        <v>40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84</v>
      </c>
      <c r="AT113" s="139" t="s">
        <v>153</v>
      </c>
      <c r="AU113" s="139" t="s">
        <v>74</v>
      </c>
      <c r="AY113" s="18" t="s">
        <v>151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74</v>
      </c>
      <c r="BK113" s="140">
        <f>ROUND(I113*H113,2)</f>
        <v>0</v>
      </c>
      <c r="BL113" s="18" t="s">
        <v>84</v>
      </c>
      <c r="BM113" s="139" t="s">
        <v>588</v>
      </c>
    </row>
    <row r="114" spans="2:65" s="1" customFormat="1" ht="16.5" customHeight="1">
      <c r="B114" s="33"/>
      <c r="C114" s="128" t="s">
        <v>414</v>
      </c>
      <c r="D114" s="128" t="s">
        <v>153</v>
      </c>
      <c r="E114" s="129" t="s">
        <v>1454</v>
      </c>
      <c r="F114" s="130" t="s">
        <v>1455</v>
      </c>
      <c r="G114" s="131" t="s">
        <v>1157</v>
      </c>
      <c r="H114" s="132">
        <v>1</v>
      </c>
      <c r="I114" s="133"/>
      <c r="J114" s="134">
        <f>ROUND(I114*H114,2)</f>
        <v>0</v>
      </c>
      <c r="K114" s="130" t="s">
        <v>19</v>
      </c>
      <c r="L114" s="33"/>
      <c r="M114" s="135" t="s">
        <v>19</v>
      </c>
      <c r="N114" s="136" t="s">
        <v>40</v>
      </c>
      <c r="P114" s="137">
        <f>O114*H114</f>
        <v>0</v>
      </c>
      <c r="Q114" s="137">
        <v>0</v>
      </c>
      <c r="R114" s="137">
        <f>Q114*H114</f>
        <v>0</v>
      </c>
      <c r="S114" s="137">
        <v>0</v>
      </c>
      <c r="T114" s="138">
        <f>S114*H114</f>
        <v>0</v>
      </c>
      <c r="AR114" s="139" t="s">
        <v>84</v>
      </c>
      <c r="AT114" s="139" t="s">
        <v>153</v>
      </c>
      <c r="AU114" s="139" t="s">
        <v>74</v>
      </c>
      <c r="AY114" s="18" t="s">
        <v>151</v>
      </c>
      <c r="BE114" s="140">
        <f>IF(N114="základní",J114,0)</f>
        <v>0</v>
      </c>
      <c r="BF114" s="140">
        <f>IF(N114="snížená",J114,0)</f>
        <v>0</v>
      </c>
      <c r="BG114" s="140">
        <f>IF(N114="zákl. přenesená",J114,0)</f>
        <v>0</v>
      </c>
      <c r="BH114" s="140">
        <f>IF(N114="sníž. přenesená",J114,0)</f>
        <v>0</v>
      </c>
      <c r="BI114" s="140">
        <f>IF(N114="nulová",J114,0)</f>
        <v>0</v>
      </c>
      <c r="BJ114" s="18" t="s">
        <v>74</v>
      </c>
      <c r="BK114" s="140">
        <f>ROUND(I114*H114,2)</f>
        <v>0</v>
      </c>
      <c r="BL114" s="18" t="s">
        <v>84</v>
      </c>
      <c r="BM114" s="139" t="s">
        <v>602</v>
      </c>
    </row>
    <row r="115" spans="2:65" s="1" customFormat="1" ht="16.5" customHeight="1">
      <c r="B115" s="33"/>
      <c r="C115" s="128" t="s">
        <v>695</v>
      </c>
      <c r="D115" s="128" t="s">
        <v>153</v>
      </c>
      <c r="E115" s="129" t="s">
        <v>1456</v>
      </c>
      <c r="F115" s="130" t="s">
        <v>1446</v>
      </c>
      <c r="G115" s="131" t="s">
        <v>880</v>
      </c>
      <c r="H115" s="183"/>
      <c r="I115" s="133"/>
      <c r="J115" s="134">
        <f>ROUND(I115*H115,2)</f>
        <v>0</v>
      </c>
      <c r="K115" s="130" t="s">
        <v>19</v>
      </c>
      <c r="L115" s="33"/>
      <c r="M115" s="135" t="s">
        <v>19</v>
      </c>
      <c r="N115" s="136" t="s">
        <v>40</v>
      </c>
      <c r="P115" s="137">
        <f>O115*H115</f>
        <v>0</v>
      </c>
      <c r="Q115" s="137">
        <v>0</v>
      </c>
      <c r="R115" s="137">
        <f>Q115*H115</f>
        <v>0</v>
      </c>
      <c r="S115" s="137">
        <v>0</v>
      </c>
      <c r="T115" s="138">
        <f>S115*H115</f>
        <v>0</v>
      </c>
      <c r="AR115" s="139" t="s">
        <v>84</v>
      </c>
      <c r="AT115" s="139" t="s">
        <v>153</v>
      </c>
      <c r="AU115" s="139" t="s">
        <v>74</v>
      </c>
      <c r="AY115" s="18" t="s">
        <v>151</v>
      </c>
      <c r="BE115" s="140">
        <f>IF(N115="základní",J115,0)</f>
        <v>0</v>
      </c>
      <c r="BF115" s="140">
        <f>IF(N115="snížená",J115,0)</f>
        <v>0</v>
      </c>
      <c r="BG115" s="140">
        <f>IF(N115="zákl. přenesená",J115,0)</f>
        <v>0</v>
      </c>
      <c r="BH115" s="140">
        <f>IF(N115="sníž. přenesená",J115,0)</f>
        <v>0</v>
      </c>
      <c r="BI115" s="140">
        <f>IF(N115="nulová",J115,0)</f>
        <v>0</v>
      </c>
      <c r="BJ115" s="18" t="s">
        <v>74</v>
      </c>
      <c r="BK115" s="140">
        <f>ROUND(I115*H115,2)</f>
        <v>0</v>
      </c>
      <c r="BL115" s="18" t="s">
        <v>84</v>
      </c>
      <c r="BM115" s="139" t="s">
        <v>1457</v>
      </c>
    </row>
    <row r="116" spans="2:65" s="11" customFormat="1" ht="25.9" customHeight="1">
      <c r="B116" s="116"/>
      <c r="D116" s="117" t="s">
        <v>68</v>
      </c>
      <c r="E116" s="118" t="s">
        <v>1458</v>
      </c>
      <c r="F116" s="118" t="s">
        <v>1459</v>
      </c>
      <c r="I116" s="119"/>
      <c r="J116" s="120">
        <f>BK116</f>
        <v>0</v>
      </c>
      <c r="L116" s="116"/>
      <c r="M116" s="121"/>
      <c r="P116" s="122">
        <f>SUM(P117:P119)</f>
        <v>0</v>
      </c>
      <c r="R116" s="122">
        <f>SUM(R117:R119)</f>
        <v>0</v>
      </c>
      <c r="T116" s="123">
        <f>SUM(T117:T119)</f>
        <v>0</v>
      </c>
      <c r="AR116" s="117" t="s">
        <v>74</v>
      </c>
      <c r="AT116" s="124" t="s">
        <v>68</v>
      </c>
      <c r="AU116" s="124" t="s">
        <v>69</v>
      </c>
      <c r="AY116" s="117" t="s">
        <v>151</v>
      </c>
      <c r="BK116" s="125">
        <f>SUM(BK117:BK119)</f>
        <v>0</v>
      </c>
    </row>
    <row r="117" spans="2:65" s="1" customFormat="1" ht="16.5" customHeight="1">
      <c r="B117" s="33"/>
      <c r="C117" s="128" t="s">
        <v>700</v>
      </c>
      <c r="D117" s="128" t="s">
        <v>153</v>
      </c>
      <c r="E117" s="129" t="s">
        <v>1460</v>
      </c>
      <c r="F117" s="130" t="s">
        <v>1461</v>
      </c>
      <c r="G117" s="131" t="s">
        <v>1157</v>
      </c>
      <c r="H117" s="132">
        <v>18</v>
      </c>
      <c r="I117" s="133"/>
      <c r="J117" s="134">
        <f>ROUND(I117*H117,2)</f>
        <v>0</v>
      </c>
      <c r="K117" s="130" t="s">
        <v>19</v>
      </c>
      <c r="L117" s="33"/>
      <c r="M117" s="135" t="s">
        <v>19</v>
      </c>
      <c r="N117" s="136" t="s">
        <v>40</v>
      </c>
      <c r="P117" s="137">
        <f>O117*H117</f>
        <v>0</v>
      </c>
      <c r="Q117" s="137">
        <v>0</v>
      </c>
      <c r="R117" s="137">
        <f>Q117*H117</f>
        <v>0</v>
      </c>
      <c r="S117" s="137">
        <v>0</v>
      </c>
      <c r="T117" s="138">
        <f>S117*H117</f>
        <v>0</v>
      </c>
      <c r="AR117" s="139" t="s">
        <v>84</v>
      </c>
      <c r="AT117" s="139" t="s">
        <v>153</v>
      </c>
      <c r="AU117" s="139" t="s">
        <v>74</v>
      </c>
      <c r="AY117" s="18" t="s">
        <v>151</v>
      </c>
      <c r="BE117" s="140">
        <f>IF(N117="základní",J117,0)</f>
        <v>0</v>
      </c>
      <c r="BF117" s="140">
        <f>IF(N117="snížená",J117,0)</f>
        <v>0</v>
      </c>
      <c r="BG117" s="140">
        <f>IF(N117="zákl. přenesená",J117,0)</f>
        <v>0</v>
      </c>
      <c r="BH117" s="140">
        <f>IF(N117="sníž. přenesená",J117,0)</f>
        <v>0</v>
      </c>
      <c r="BI117" s="140">
        <f>IF(N117="nulová",J117,0)</f>
        <v>0</v>
      </c>
      <c r="BJ117" s="18" t="s">
        <v>74</v>
      </c>
      <c r="BK117" s="140">
        <f>ROUND(I117*H117,2)</f>
        <v>0</v>
      </c>
      <c r="BL117" s="18" t="s">
        <v>84</v>
      </c>
      <c r="BM117" s="139" t="s">
        <v>1462</v>
      </c>
    </row>
    <row r="118" spans="2:65" s="1" customFormat="1" ht="16.5" customHeight="1">
      <c r="B118" s="33"/>
      <c r="C118" s="128" t="s">
        <v>707</v>
      </c>
      <c r="D118" s="128" t="s">
        <v>153</v>
      </c>
      <c r="E118" s="129" t="s">
        <v>1463</v>
      </c>
      <c r="F118" s="130" t="s">
        <v>1464</v>
      </c>
      <c r="G118" s="131" t="s">
        <v>1157</v>
      </c>
      <c r="H118" s="132">
        <v>5</v>
      </c>
      <c r="I118" s="133"/>
      <c r="J118" s="134">
        <f>ROUND(I118*H118,2)</f>
        <v>0</v>
      </c>
      <c r="K118" s="130" t="s">
        <v>19</v>
      </c>
      <c r="L118" s="33"/>
      <c r="M118" s="135" t="s">
        <v>19</v>
      </c>
      <c r="N118" s="136" t="s">
        <v>40</v>
      </c>
      <c r="P118" s="137">
        <f>O118*H118</f>
        <v>0</v>
      </c>
      <c r="Q118" s="137">
        <v>0</v>
      </c>
      <c r="R118" s="137">
        <f>Q118*H118</f>
        <v>0</v>
      </c>
      <c r="S118" s="137">
        <v>0</v>
      </c>
      <c r="T118" s="138">
        <f>S118*H118</f>
        <v>0</v>
      </c>
      <c r="AR118" s="139" t="s">
        <v>84</v>
      </c>
      <c r="AT118" s="139" t="s">
        <v>153</v>
      </c>
      <c r="AU118" s="139" t="s">
        <v>74</v>
      </c>
      <c r="AY118" s="18" t="s">
        <v>151</v>
      </c>
      <c r="BE118" s="140">
        <f>IF(N118="základní",J118,0)</f>
        <v>0</v>
      </c>
      <c r="BF118" s="140">
        <f>IF(N118="snížená",J118,0)</f>
        <v>0</v>
      </c>
      <c r="BG118" s="140">
        <f>IF(N118="zákl. přenesená",J118,0)</f>
        <v>0</v>
      </c>
      <c r="BH118" s="140">
        <f>IF(N118="sníž. přenesená",J118,0)</f>
        <v>0</v>
      </c>
      <c r="BI118" s="140">
        <f>IF(N118="nulová",J118,0)</f>
        <v>0</v>
      </c>
      <c r="BJ118" s="18" t="s">
        <v>74</v>
      </c>
      <c r="BK118" s="140">
        <f>ROUND(I118*H118,2)</f>
        <v>0</v>
      </c>
      <c r="BL118" s="18" t="s">
        <v>84</v>
      </c>
      <c r="BM118" s="139" t="s">
        <v>1465</v>
      </c>
    </row>
    <row r="119" spans="2:65" s="1" customFormat="1" ht="16.5" customHeight="1">
      <c r="B119" s="33"/>
      <c r="C119" s="128" t="s">
        <v>713</v>
      </c>
      <c r="D119" s="128" t="s">
        <v>153</v>
      </c>
      <c r="E119" s="129" t="s">
        <v>1466</v>
      </c>
      <c r="F119" s="130" t="s">
        <v>1467</v>
      </c>
      <c r="G119" s="131" t="s">
        <v>1157</v>
      </c>
      <c r="H119" s="132">
        <v>1</v>
      </c>
      <c r="I119" s="133"/>
      <c r="J119" s="134">
        <f>ROUND(I119*H119,2)</f>
        <v>0</v>
      </c>
      <c r="K119" s="130" t="s">
        <v>19</v>
      </c>
      <c r="L119" s="33"/>
      <c r="M119" s="135" t="s">
        <v>19</v>
      </c>
      <c r="N119" s="136" t="s">
        <v>40</v>
      </c>
      <c r="P119" s="137">
        <f>O119*H119</f>
        <v>0</v>
      </c>
      <c r="Q119" s="137">
        <v>0</v>
      </c>
      <c r="R119" s="137">
        <f>Q119*H119</f>
        <v>0</v>
      </c>
      <c r="S119" s="137">
        <v>0</v>
      </c>
      <c r="T119" s="138">
        <f>S119*H119</f>
        <v>0</v>
      </c>
      <c r="AR119" s="139" t="s">
        <v>84</v>
      </c>
      <c r="AT119" s="139" t="s">
        <v>153</v>
      </c>
      <c r="AU119" s="139" t="s">
        <v>74</v>
      </c>
      <c r="AY119" s="18" t="s">
        <v>151</v>
      </c>
      <c r="BE119" s="140">
        <f>IF(N119="základní",J119,0)</f>
        <v>0</v>
      </c>
      <c r="BF119" s="140">
        <f>IF(N119="snížená",J119,0)</f>
        <v>0</v>
      </c>
      <c r="BG119" s="140">
        <f>IF(N119="zákl. přenesená",J119,0)</f>
        <v>0</v>
      </c>
      <c r="BH119" s="140">
        <f>IF(N119="sníž. přenesená",J119,0)</f>
        <v>0</v>
      </c>
      <c r="BI119" s="140">
        <f>IF(N119="nulová",J119,0)</f>
        <v>0</v>
      </c>
      <c r="BJ119" s="18" t="s">
        <v>74</v>
      </c>
      <c r="BK119" s="140">
        <f>ROUND(I119*H119,2)</f>
        <v>0</v>
      </c>
      <c r="BL119" s="18" t="s">
        <v>84</v>
      </c>
      <c r="BM119" s="139" t="s">
        <v>1468</v>
      </c>
    </row>
    <row r="120" spans="2:65" s="11" customFormat="1" ht="25.9" customHeight="1">
      <c r="B120" s="116"/>
      <c r="D120" s="117" t="s">
        <v>68</v>
      </c>
      <c r="E120" s="118" t="s">
        <v>1469</v>
      </c>
      <c r="F120" s="118" t="s">
        <v>1470</v>
      </c>
      <c r="I120" s="119"/>
      <c r="J120" s="120">
        <f>BK120</f>
        <v>0</v>
      </c>
      <c r="L120" s="116"/>
      <c r="M120" s="121"/>
      <c r="P120" s="122">
        <f>SUM(P121:P132)</f>
        <v>0</v>
      </c>
      <c r="R120" s="122">
        <f>SUM(R121:R132)</f>
        <v>0</v>
      </c>
      <c r="T120" s="123">
        <f>SUM(T121:T132)</f>
        <v>0</v>
      </c>
      <c r="AR120" s="117" t="s">
        <v>74</v>
      </c>
      <c r="AT120" s="124" t="s">
        <v>68</v>
      </c>
      <c r="AU120" s="124" t="s">
        <v>69</v>
      </c>
      <c r="AY120" s="117" t="s">
        <v>151</v>
      </c>
      <c r="BK120" s="125">
        <f>SUM(BK121:BK132)</f>
        <v>0</v>
      </c>
    </row>
    <row r="121" spans="2:65" s="1" customFormat="1" ht="16.5" customHeight="1">
      <c r="B121" s="33"/>
      <c r="C121" s="128" t="s">
        <v>440</v>
      </c>
      <c r="D121" s="128" t="s">
        <v>153</v>
      </c>
      <c r="E121" s="129" t="s">
        <v>1471</v>
      </c>
      <c r="F121" s="130" t="s">
        <v>1472</v>
      </c>
      <c r="G121" s="131" t="s">
        <v>562</v>
      </c>
      <c r="H121" s="132">
        <v>240</v>
      </c>
      <c r="I121" s="133"/>
      <c r="J121" s="134">
        <f t="shared" ref="J121:J132" si="10">ROUND(I121*H121,2)</f>
        <v>0</v>
      </c>
      <c r="K121" s="130" t="s">
        <v>19</v>
      </c>
      <c r="L121" s="33"/>
      <c r="M121" s="135" t="s">
        <v>19</v>
      </c>
      <c r="N121" s="136" t="s">
        <v>40</v>
      </c>
      <c r="P121" s="137">
        <f t="shared" ref="P121:P132" si="11">O121*H121</f>
        <v>0</v>
      </c>
      <c r="Q121" s="137">
        <v>0</v>
      </c>
      <c r="R121" s="137">
        <f t="shared" ref="R121:R132" si="12">Q121*H121</f>
        <v>0</v>
      </c>
      <c r="S121" s="137">
        <v>0</v>
      </c>
      <c r="T121" s="138">
        <f t="shared" ref="T121:T132" si="13">S121*H121</f>
        <v>0</v>
      </c>
      <c r="AR121" s="139" t="s">
        <v>84</v>
      </c>
      <c r="AT121" s="139" t="s">
        <v>153</v>
      </c>
      <c r="AU121" s="139" t="s">
        <v>74</v>
      </c>
      <c r="AY121" s="18" t="s">
        <v>151</v>
      </c>
      <c r="BE121" s="140">
        <f t="shared" ref="BE121:BE132" si="14">IF(N121="základní",J121,0)</f>
        <v>0</v>
      </c>
      <c r="BF121" s="140">
        <f t="shared" ref="BF121:BF132" si="15">IF(N121="snížená",J121,0)</f>
        <v>0</v>
      </c>
      <c r="BG121" s="140">
        <f t="shared" ref="BG121:BG132" si="16">IF(N121="zákl. přenesená",J121,0)</f>
        <v>0</v>
      </c>
      <c r="BH121" s="140">
        <f t="shared" ref="BH121:BH132" si="17">IF(N121="sníž. přenesená",J121,0)</f>
        <v>0</v>
      </c>
      <c r="BI121" s="140">
        <f t="shared" ref="BI121:BI132" si="18">IF(N121="nulová",J121,0)</f>
        <v>0</v>
      </c>
      <c r="BJ121" s="18" t="s">
        <v>74</v>
      </c>
      <c r="BK121" s="140">
        <f t="shared" ref="BK121:BK132" si="19">ROUND(I121*H121,2)</f>
        <v>0</v>
      </c>
      <c r="BL121" s="18" t="s">
        <v>84</v>
      </c>
      <c r="BM121" s="139" t="s">
        <v>639</v>
      </c>
    </row>
    <row r="122" spans="2:65" s="1" customFormat="1" ht="16.5" customHeight="1">
      <c r="B122" s="33"/>
      <c r="C122" s="128" t="s">
        <v>447</v>
      </c>
      <c r="D122" s="128" t="s">
        <v>153</v>
      </c>
      <c r="E122" s="129" t="s">
        <v>1473</v>
      </c>
      <c r="F122" s="130" t="s">
        <v>1474</v>
      </c>
      <c r="G122" s="131" t="s">
        <v>562</v>
      </c>
      <c r="H122" s="132">
        <v>360</v>
      </c>
      <c r="I122" s="133"/>
      <c r="J122" s="134">
        <f t="shared" si="10"/>
        <v>0</v>
      </c>
      <c r="K122" s="130" t="s">
        <v>19</v>
      </c>
      <c r="L122" s="33"/>
      <c r="M122" s="135" t="s">
        <v>19</v>
      </c>
      <c r="N122" s="136" t="s">
        <v>40</v>
      </c>
      <c r="P122" s="137">
        <f t="shared" si="11"/>
        <v>0</v>
      </c>
      <c r="Q122" s="137">
        <v>0</v>
      </c>
      <c r="R122" s="137">
        <f t="shared" si="12"/>
        <v>0</v>
      </c>
      <c r="S122" s="137">
        <v>0</v>
      </c>
      <c r="T122" s="138">
        <f t="shared" si="13"/>
        <v>0</v>
      </c>
      <c r="AR122" s="139" t="s">
        <v>84</v>
      </c>
      <c r="AT122" s="139" t="s">
        <v>153</v>
      </c>
      <c r="AU122" s="139" t="s">
        <v>74</v>
      </c>
      <c r="AY122" s="18" t="s">
        <v>151</v>
      </c>
      <c r="BE122" s="140">
        <f t="shared" si="14"/>
        <v>0</v>
      </c>
      <c r="BF122" s="140">
        <f t="shared" si="15"/>
        <v>0</v>
      </c>
      <c r="BG122" s="140">
        <f t="shared" si="16"/>
        <v>0</v>
      </c>
      <c r="BH122" s="140">
        <f t="shared" si="17"/>
        <v>0</v>
      </c>
      <c r="BI122" s="140">
        <f t="shared" si="18"/>
        <v>0</v>
      </c>
      <c r="BJ122" s="18" t="s">
        <v>74</v>
      </c>
      <c r="BK122" s="140">
        <f t="shared" si="19"/>
        <v>0</v>
      </c>
      <c r="BL122" s="18" t="s">
        <v>84</v>
      </c>
      <c r="BM122" s="139" t="s">
        <v>651</v>
      </c>
    </row>
    <row r="123" spans="2:65" s="1" customFormat="1" ht="16.5" customHeight="1">
      <c r="B123" s="33"/>
      <c r="C123" s="128" t="s">
        <v>454</v>
      </c>
      <c r="D123" s="128" t="s">
        <v>153</v>
      </c>
      <c r="E123" s="129" t="s">
        <v>1475</v>
      </c>
      <c r="F123" s="130" t="s">
        <v>1476</v>
      </c>
      <c r="G123" s="131" t="s">
        <v>562</v>
      </c>
      <c r="H123" s="132">
        <v>38</v>
      </c>
      <c r="I123" s="133"/>
      <c r="J123" s="134">
        <f t="shared" si="10"/>
        <v>0</v>
      </c>
      <c r="K123" s="130" t="s">
        <v>19</v>
      </c>
      <c r="L123" s="33"/>
      <c r="M123" s="135" t="s">
        <v>19</v>
      </c>
      <c r="N123" s="136" t="s">
        <v>40</v>
      </c>
      <c r="P123" s="137">
        <f t="shared" si="11"/>
        <v>0</v>
      </c>
      <c r="Q123" s="137">
        <v>0</v>
      </c>
      <c r="R123" s="137">
        <f t="shared" si="12"/>
        <v>0</v>
      </c>
      <c r="S123" s="137">
        <v>0</v>
      </c>
      <c r="T123" s="138">
        <f t="shared" si="13"/>
        <v>0</v>
      </c>
      <c r="AR123" s="139" t="s">
        <v>84</v>
      </c>
      <c r="AT123" s="139" t="s">
        <v>153</v>
      </c>
      <c r="AU123" s="139" t="s">
        <v>74</v>
      </c>
      <c r="AY123" s="18" t="s">
        <v>151</v>
      </c>
      <c r="BE123" s="140">
        <f t="shared" si="14"/>
        <v>0</v>
      </c>
      <c r="BF123" s="140">
        <f t="shared" si="15"/>
        <v>0</v>
      </c>
      <c r="BG123" s="140">
        <f t="shared" si="16"/>
        <v>0</v>
      </c>
      <c r="BH123" s="140">
        <f t="shared" si="17"/>
        <v>0</v>
      </c>
      <c r="BI123" s="140">
        <f t="shared" si="18"/>
        <v>0</v>
      </c>
      <c r="BJ123" s="18" t="s">
        <v>74</v>
      </c>
      <c r="BK123" s="140">
        <f t="shared" si="19"/>
        <v>0</v>
      </c>
      <c r="BL123" s="18" t="s">
        <v>84</v>
      </c>
      <c r="BM123" s="139" t="s">
        <v>662</v>
      </c>
    </row>
    <row r="124" spans="2:65" s="1" customFormat="1" ht="16.5" customHeight="1">
      <c r="B124" s="33"/>
      <c r="C124" s="128" t="s">
        <v>465</v>
      </c>
      <c r="D124" s="128" t="s">
        <v>153</v>
      </c>
      <c r="E124" s="129" t="s">
        <v>1477</v>
      </c>
      <c r="F124" s="130" t="s">
        <v>1478</v>
      </c>
      <c r="G124" s="131" t="s">
        <v>1157</v>
      </c>
      <c r="H124" s="132">
        <v>10</v>
      </c>
      <c r="I124" s="133"/>
      <c r="J124" s="134">
        <f t="shared" si="10"/>
        <v>0</v>
      </c>
      <c r="K124" s="130" t="s">
        <v>19</v>
      </c>
      <c r="L124" s="33"/>
      <c r="M124" s="135" t="s">
        <v>19</v>
      </c>
      <c r="N124" s="136" t="s">
        <v>40</v>
      </c>
      <c r="P124" s="137">
        <f t="shared" si="11"/>
        <v>0</v>
      </c>
      <c r="Q124" s="137">
        <v>0</v>
      </c>
      <c r="R124" s="137">
        <f t="shared" si="12"/>
        <v>0</v>
      </c>
      <c r="S124" s="137">
        <v>0</v>
      </c>
      <c r="T124" s="138">
        <f t="shared" si="13"/>
        <v>0</v>
      </c>
      <c r="AR124" s="139" t="s">
        <v>84</v>
      </c>
      <c r="AT124" s="139" t="s">
        <v>153</v>
      </c>
      <c r="AU124" s="139" t="s">
        <v>74</v>
      </c>
      <c r="AY124" s="18" t="s">
        <v>151</v>
      </c>
      <c r="BE124" s="140">
        <f t="shared" si="14"/>
        <v>0</v>
      </c>
      <c r="BF124" s="140">
        <f t="shared" si="15"/>
        <v>0</v>
      </c>
      <c r="BG124" s="140">
        <f t="shared" si="16"/>
        <v>0</v>
      </c>
      <c r="BH124" s="140">
        <f t="shared" si="17"/>
        <v>0</v>
      </c>
      <c r="BI124" s="140">
        <f t="shared" si="18"/>
        <v>0</v>
      </c>
      <c r="BJ124" s="18" t="s">
        <v>74</v>
      </c>
      <c r="BK124" s="140">
        <f t="shared" si="19"/>
        <v>0</v>
      </c>
      <c r="BL124" s="18" t="s">
        <v>84</v>
      </c>
      <c r="BM124" s="139" t="s">
        <v>677</v>
      </c>
    </row>
    <row r="125" spans="2:65" s="1" customFormat="1" ht="16.5" customHeight="1">
      <c r="B125" s="33"/>
      <c r="C125" s="128" t="s">
        <v>472</v>
      </c>
      <c r="D125" s="128" t="s">
        <v>153</v>
      </c>
      <c r="E125" s="129" t="s">
        <v>1479</v>
      </c>
      <c r="F125" s="130" t="s">
        <v>1480</v>
      </c>
      <c r="G125" s="131" t="s">
        <v>1157</v>
      </c>
      <c r="H125" s="132">
        <v>10</v>
      </c>
      <c r="I125" s="133"/>
      <c r="J125" s="134">
        <f t="shared" si="10"/>
        <v>0</v>
      </c>
      <c r="K125" s="130" t="s">
        <v>19</v>
      </c>
      <c r="L125" s="33"/>
      <c r="M125" s="135" t="s">
        <v>19</v>
      </c>
      <c r="N125" s="136" t="s">
        <v>40</v>
      </c>
      <c r="P125" s="137">
        <f t="shared" si="11"/>
        <v>0</v>
      </c>
      <c r="Q125" s="137">
        <v>0</v>
      </c>
      <c r="R125" s="137">
        <f t="shared" si="12"/>
        <v>0</v>
      </c>
      <c r="S125" s="137">
        <v>0</v>
      </c>
      <c r="T125" s="138">
        <f t="shared" si="13"/>
        <v>0</v>
      </c>
      <c r="AR125" s="139" t="s">
        <v>84</v>
      </c>
      <c r="AT125" s="139" t="s">
        <v>153</v>
      </c>
      <c r="AU125" s="139" t="s">
        <v>74</v>
      </c>
      <c r="AY125" s="18" t="s">
        <v>151</v>
      </c>
      <c r="BE125" s="140">
        <f t="shared" si="14"/>
        <v>0</v>
      </c>
      <c r="BF125" s="140">
        <f t="shared" si="15"/>
        <v>0</v>
      </c>
      <c r="BG125" s="140">
        <f t="shared" si="16"/>
        <v>0</v>
      </c>
      <c r="BH125" s="140">
        <f t="shared" si="17"/>
        <v>0</v>
      </c>
      <c r="BI125" s="140">
        <f t="shared" si="18"/>
        <v>0</v>
      </c>
      <c r="BJ125" s="18" t="s">
        <v>74</v>
      </c>
      <c r="BK125" s="140">
        <f t="shared" si="19"/>
        <v>0</v>
      </c>
      <c r="BL125" s="18" t="s">
        <v>84</v>
      </c>
      <c r="BM125" s="139" t="s">
        <v>689</v>
      </c>
    </row>
    <row r="126" spans="2:65" s="1" customFormat="1" ht="16.5" customHeight="1">
      <c r="B126" s="33"/>
      <c r="C126" s="128" t="s">
        <v>477</v>
      </c>
      <c r="D126" s="128" t="s">
        <v>153</v>
      </c>
      <c r="E126" s="129" t="s">
        <v>1481</v>
      </c>
      <c r="F126" s="130" t="s">
        <v>1482</v>
      </c>
      <c r="G126" s="131" t="s">
        <v>1157</v>
      </c>
      <c r="H126" s="132">
        <v>10</v>
      </c>
      <c r="I126" s="133"/>
      <c r="J126" s="134">
        <f t="shared" si="10"/>
        <v>0</v>
      </c>
      <c r="K126" s="130" t="s">
        <v>19</v>
      </c>
      <c r="L126" s="33"/>
      <c r="M126" s="135" t="s">
        <v>19</v>
      </c>
      <c r="N126" s="136" t="s">
        <v>40</v>
      </c>
      <c r="P126" s="137">
        <f t="shared" si="11"/>
        <v>0</v>
      </c>
      <c r="Q126" s="137">
        <v>0</v>
      </c>
      <c r="R126" s="137">
        <f t="shared" si="12"/>
        <v>0</v>
      </c>
      <c r="S126" s="137">
        <v>0</v>
      </c>
      <c r="T126" s="138">
        <f t="shared" si="13"/>
        <v>0</v>
      </c>
      <c r="AR126" s="139" t="s">
        <v>84</v>
      </c>
      <c r="AT126" s="139" t="s">
        <v>153</v>
      </c>
      <c r="AU126" s="139" t="s">
        <v>74</v>
      </c>
      <c r="AY126" s="18" t="s">
        <v>151</v>
      </c>
      <c r="BE126" s="140">
        <f t="shared" si="14"/>
        <v>0</v>
      </c>
      <c r="BF126" s="140">
        <f t="shared" si="15"/>
        <v>0</v>
      </c>
      <c r="BG126" s="140">
        <f t="shared" si="16"/>
        <v>0</v>
      </c>
      <c r="BH126" s="140">
        <f t="shared" si="17"/>
        <v>0</v>
      </c>
      <c r="BI126" s="140">
        <f t="shared" si="18"/>
        <v>0</v>
      </c>
      <c r="BJ126" s="18" t="s">
        <v>74</v>
      </c>
      <c r="BK126" s="140">
        <f t="shared" si="19"/>
        <v>0</v>
      </c>
      <c r="BL126" s="18" t="s">
        <v>84</v>
      </c>
      <c r="BM126" s="139" t="s">
        <v>700</v>
      </c>
    </row>
    <row r="127" spans="2:65" s="1" customFormat="1" ht="16.5" customHeight="1">
      <c r="B127" s="33"/>
      <c r="C127" s="128" t="s">
        <v>484</v>
      </c>
      <c r="D127" s="128" t="s">
        <v>153</v>
      </c>
      <c r="E127" s="129" t="s">
        <v>1483</v>
      </c>
      <c r="F127" s="130" t="s">
        <v>1484</v>
      </c>
      <c r="G127" s="131" t="s">
        <v>1157</v>
      </c>
      <c r="H127" s="132">
        <v>144</v>
      </c>
      <c r="I127" s="133"/>
      <c r="J127" s="134">
        <f t="shared" si="10"/>
        <v>0</v>
      </c>
      <c r="K127" s="130" t="s">
        <v>19</v>
      </c>
      <c r="L127" s="33"/>
      <c r="M127" s="135" t="s">
        <v>19</v>
      </c>
      <c r="N127" s="136" t="s">
        <v>40</v>
      </c>
      <c r="P127" s="137">
        <f t="shared" si="11"/>
        <v>0</v>
      </c>
      <c r="Q127" s="137">
        <v>0</v>
      </c>
      <c r="R127" s="137">
        <f t="shared" si="12"/>
        <v>0</v>
      </c>
      <c r="S127" s="137">
        <v>0</v>
      </c>
      <c r="T127" s="138">
        <f t="shared" si="13"/>
        <v>0</v>
      </c>
      <c r="AR127" s="139" t="s">
        <v>84</v>
      </c>
      <c r="AT127" s="139" t="s">
        <v>153</v>
      </c>
      <c r="AU127" s="139" t="s">
        <v>74</v>
      </c>
      <c r="AY127" s="18" t="s">
        <v>151</v>
      </c>
      <c r="BE127" s="140">
        <f t="shared" si="14"/>
        <v>0</v>
      </c>
      <c r="BF127" s="140">
        <f t="shared" si="15"/>
        <v>0</v>
      </c>
      <c r="BG127" s="140">
        <f t="shared" si="16"/>
        <v>0</v>
      </c>
      <c r="BH127" s="140">
        <f t="shared" si="17"/>
        <v>0</v>
      </c>
      <c r="BI127" s="140">
        <f t="shared" si="18"/>
        <v>0</v>
      </c>
      <c r="BJ127" s="18" t="s">
        <v>74</v>
      </c>
      <c r="BK127" s="140">
        <f t="shared" si="19"/>
        <v>0</v>
      </c>
      <c r="BL127" s="18" t="s">
        <v>84</v>
      </c>
      <c r="BM127" s="139" t="s">
        <v>713</v>
      </c>
    </row>
    <row r="128" spans="2:65" s="1" customFormat="1" ht="16.5" customHeight="1">
      <c r="B128" s="33"/>
      <c r="C128" s="128" t="s">
        <v>491</v>
      </c>
      <c r="D128" s="128" t="s">
        <v>153</v>
      </c>
      <c r="E128" s="129" t="s">
        <v>1485</v>
      </c>
      <c r="F128" s="130" t="s">
        <v>1486</v>
      </c>
      <c r="G128" s="131" t="s">
        <v>1157</v>
      </c>
      <c r="H128" s="132">
        <v>20</v>
      </c>
      <c r="I128" s="133"/>
      <c r="J128" s="134">
        <f t="shared" si="10"/>
        <v>0</v>
      </c>
      <c r="K128" s="130" t="s">
        <v>19</v>
      </c>
      <c r="L128" s="33"/>
      <c r="M128" s="135" t="s">
        <v>19</v>
      </c>
      <c r="N128" s="136" t="s">
        <v>40</v>
      </c>
      <c r="P128" s="137">
        <f t="shared" si="11"/>
        <v>0</v>
      </c>
      <c r="Q128" s="137">
        <v>0</v>
      </c>
      <c r="R128" s="137">
        <f t="shared" si="12"/>
        <v>0</v>
      </c>
      <c r="S128" s="137">
        <v>0</v>
      </c>
      <c r="T128" s="138">
        <f t="shared" si="13"/>
        <v>0</v>
      </c>
      <c r="AR128" s="139" t="s">
        <v>84</v>
      </c>
      <c r="AT128" s="139" t="s">
        <v>153</v>
      </c>
      <c r="AU128" s="139" t="s">
        <v>74</v>
      </c>
      <c r="AY128" s="18" t="s">
        <v>151</v>
      </c>
      <c r="BE128" s="140">
        <f t="shared" si="14"/>
        <v>0</v>
      </c>
      <c r="BF128" s="140">
        <f t="shared" si="15"/>
        <v>0</v>
      </c>
      <c r="BG128" s="140">
        <f t="shared" si="16"/>
        <v>0</v>
      </c>
      <c r="BH128" s="140">
        <f t="shared" si="17"/>
        <v>0</v>
      </c>
      <c r="BI128" s="140">
        <f t="shared" si="18"/>
        <v>0</v>
      </c>
      <c r="BJ128" s="18" t="s">
        <v>74</v>
      </c>
      <c r="BK128" s="140">
        <f t="shared" si="19"/>
        <v>0</v>
      </c>
      <c r="BL128" s="18" t="s">
        <v>84</v>
      </c>
      <c r="BM128" s="139" t="s">
        <v>725</v>
      </c>
    </row>
    <row r="129" spans="2:65" s="1" customFormat="1" ht="16.5" customHeight="1">
      <c r="B129" s="33"/>
      <c r="C129" s="128" t="s">
        <v>497</v>
      </c>
      <c r="D129" s="128" t="s">
        <v>153</v>
      </c>
      <c r="E129" s="129" t="s">
        <v>1487</v>
      </c>
      <c r="F129" s="130" t="s">
        <v>1488</v>
      </c>
      <c r="G129" s="131" t="s">
        <v>1157</v>
      </c>
      <c r="H129" s="132">
        <v>22</v>
      </c>
      <c r="I129" s="133"/>
      <c r="J129" s="134">
        <f t="shared" si="10"/>
        <v>0</v>
      </c>
      <c r="K129" s="130" t="s">
        <v>19</v>
      </c>
      <c r="L129" s="33"/>
      <c r="M129" s="135" t="s">
        <v>19</v>
      </c>
      <c r="N129" s="136" t="s">
        <v>40</v>
      </c>
      <c r="P129" s="137">
        <f t="shared" si="11"/>
        <v>0</v>
      </c>
      <c r="Q129" s="137">
        <v>0</v>
      </c>
      <c r="R129" s="137">
        <f t="shared" si="12"/>
        <v>0</v>
      </c>
      <c r="S129" s="137">
        <v>0</v>
      </c>
      <c r="T129" s="138">
        <f t="shared" si="13"/>
        <v>0</v>
      </c>
      <c r="AR129" s="139" t="s">
        <v>84</v>
      </c>
      <c r="AT129" s="139" t="s">
        <v>153</v>
      </c>
      <c r="AU129" s="139" t="s">
        <v>74</v>
      </c>
      <c r="AY129" s="18" t="s">
        <v>151</v>
      </c>
      <c r="BE129" s="140">
        <f t="shared" si="14"/>
        <v>0</v>
      </c>
      <c r="BF129" s="140">
        <f t="shared" si="15"/>
        <v>0</v>
      </c>
      <c r="BG129" s="140">
        <f t="shared" si="16"/>
        <v>0</v>
      </c>
      <c r="BH129" s="140">
        <f t="shared" si="17"/>
        <v>0</v>
      </c>
      <c r="BI129" s="140">
        <f t="shared" si="18"/>
        <v>0</v>
      </c>
      <c r="BJ129" s="18" t="s">
        <v>74</v>
      </c>
      <c r="BK129" s="140">
        <f t="shared" si="19"/>
        <v>0</v>
      </c>
      <c r="BL129" s="18" t="s">
        <v>84</v>
      </c>
      <c r="BM129" s="139" t="s">
        <v>734</v>
      </c>
    </row>
    <row r="130" spans="2:65" s="1" customFormat="1" ht="16.5" customHeight="1">
      <c r="B130" s="33"/>
      <c r="C130" s="128" t="s">
        <v>503</v>
      </c>
      <c r="D130" s="128" t="s">
        <v>153</v>
      </c>
      <c r="E130" s="129" t="s">
        <v>1489</v>
      </c>
      <c r="F130" s="130" t="s">
        <v>1490</v>
      </c>
      <c r="G130" s="131" t="s">
        <v>1157</v>
      </c>
      <c r="H130" s="132">
        <v>68</v>
      </c>
      <c r="I130" s="133"/>
      <c r="J130" s="134">
        <f t="shared" si="10"/>
        <v>0</v>
      </c>
      <c r="K130" s="130" t="s">
        <v>19</v>
      </c>
      <c r="L130" s="33"/>
      <c r="M130" s="135" t="s">
        <v>19</v>
      </c>
      <c r="N130" s="136" t="s">
        <v>40</v>
      </c>
      <c r="P130" s="137">
        <f t="shared" si="11"/>
        <v>0</v>
      </c>
      <c r="Q130" s="137">
        <v>0</v>
      </c>
      <c r="R130" s="137">
        <f t="shared" si="12"/>
        <v>0</v>
      </c>
      <c r="S130" s="137">
        <v>0</v>
      </c>
      <c r="T130" s="138">
        <f t="shared" si="13"/>
        <v>0</v>
      </c>
      <c r="AR130" s="139" t="s">
        <v>84</v>
      </c>
      <c r="AT130" s="139" t="s">
        <v>153</v>
      </c>
      <c r="AU130" s="139" t="s">
        <v>74</v>
      </c>
      <c r="AY130" s="18" t="s">
        <v>151</v>
      </c>
      <c r="BE130" s="140">
        <f t="shared" si="14"/>
        <v>0</v>
      </c>
      <c r="BF130" s="140">
        <f t="shared" si="15"/>
        <v>0</v>
      </c>
      <c r="BG130" s="140">
        <f t="shared" si="16"/>
        <v>0</v>
      </c>
      <c r="BH130" s="140">
        <f t="shared" si="17"/>
        <v>0</v>
      </c>
      <c r="BI130" s="140">
        <f t="shared" si="18"/>
        <v>0</v>
      </c>
      <c r="BJ130" s="18" t="s">
        <v>74</v>
      </c>
      <c r="BK130" s="140">
        <f t="shared" si="19"/>
        <v>0</v>
      </c>
      <c r="BL130" s="18" t="s">
        <v>84</v>
      </c>
      <c r="BM130" s="139" t="s">
        <v>743</v>
      </c>
    </row>
    <row r="131" spans="2:65" s="1" customFormat="1" ht="16.5" customHeight="1">
      <c r="B131" s="33"/>
      <c r="C131" s="128" t="s">
        <v>725</v>
      </c>
      <c r="D131" s="128" t="s">
        <v>153</v>
      </c>
      <c r="E131" s="129" t="s">
        <v>1491</v>
      </c>
      <c r="F131" s="130" t="s">
        <v>1492</v>
      </c>
      <c r="G131" s="131" t="s">
        <v>1157</v>
      </c>
      <c r="H131" s="132">
        <v>90</v>
      </c>
      <c r="I131" s="133"/>
      <c r="J131" s="134">
        <f t="shared" si="10"/>
        <v>0</v>
      </c>
      <c r="K131" s="130" t="s">
        <v>19</v>
      </c>
      <c r="L131" s="33"/>
      <c r="M131" s="135" t="s">
        <v>19</v>
      </c>
      <c r="N131" s="136" t="s">
        <v>40</v>
      </c>
      <c r="P131" s="137">
        <f t="shared" si="11"/>
        <v>0</v>
      </c>
      <c r="Q131" s="137">
        <v>0</v>
      </c>
      <c r="R131" s="137">
        <f t="shared" si="12"/>
        <v>0</v>
      </c>
      <c r="S131" s="137">
        <v>0</v>
      </c>
      <c r="T131" s="138">
        <f t="shared" si="13"/>
        <v>0</v>
      </c>
      <c r="AR131" s="139" t="s">
        <v>84</v>
      </c>
      <c r="AT131" s="139" t="s">
        <v>153</v>
      </c>
      <c r="AU131" s="139" t="s">
        <v>74</v>
      </c>
      <c r="AY131" s="18" t="s">
        <v>151</v>
      </c>
      <c r="BE131" s="140">
        <f t="shared" si="14"/>
        <v>0</v>
      </c>
      <c r="BF131" s="140">
        <f t="shared" si="15"/>
        <v>0</v>
      </c>
      <c r="BG131" s="140">
        <f t="shared" si="16"/>
        <v>0</v>
      </c>
      <c r="BH131" s="140">
        <f t="shared" si="17"/>
        <v>0</v>
      </c>
      <c r="BI131" s="140">
        <f t="shared" si="18"/>
        <v>0</v>
      </c>
      <c r="BJ131" s="18" t="s">
        <v>74</v>
      </c>
      <c r="BK131" s="140">
        <f t="shared" si="19"/>
        <v>0</v>
      </c>
      <c r="BL131" s="18" t="s">
        <v>84</v>
      </c>
      <c r="BM131" s="139" t="s">
        <v>1493</v>
      </c>
    </row>
    <row r="132" spans="2:65" s="1" customFormat="1" ht="16.5" customHeight="1">
      <c r="B132" s="33"/>
      <c r="C132" s="128" t="s">
        <v>718</v>
      </c>
      <c r="D132" s="128" t="s">
        <v>153</v>
      </c>
      <c r="E132" s="129" t="s">
        <v>1494</v>
      </c>
      <c r="F132" s="130" t="s">
        <v>1446</v>
      </c>
      <c r="G132" s="131" t="s">
        <v>880</v>
      </c>
      <c r="H132" s="183"/>
      <c r="I132" s="133"/>
      <c r="J132" s="134">
        <f t="shared" si="10"/>
        <v>0</v>
      </c>
      <c r="K132" s="130" t="s">
        <v>19</v>
      </c>
      <c r="L132" s="33"/>
      <c r="M132" s="135" t="s">
        <v>19</v>
      </c>
      <c r="N132" s="136" t="s">
        <v>40</v>
      </c>
      <c r="P132" s="137">
        <f t="shared" si="11"/>
        <v>0</v>
      </c>
      <c r="Q132" s="137">
        <v>0</v>
      </c>
      <c r="R132" s="137">
        <f t="shared" si="12"/>
        <v>0</v>
      </c>
      <c r="S132" s="137">
        <v>0</v>
      </c>
      <c r="T132" s="138">
        <f t="shared" si="13"/>
        <v>0</v>
      </c>
      <c r="AR132" s="139" t="s">
        <v>84</v>
      </c>
      <c r="AT132" s="139" t="s">
        <v>153</v>
      </c>
      <c r="AU132" s="139" t="s">
        <v>74</v>
      </c>
      <c r="AY132" s="18" t="s">
        <v>151</v>
      </c>
      <c r="BE132" s="140">
        <f t="shared" si="14"/>
        <v>0</v>
      </c>
      <c r="BF132" s="140">
        <f t="shared" si="15"/>
        <v>0</v>
      </c>
      <c r="BG132" s="140">
        <f t="shared" si="16"/>
        <v>0</v>
      </c>
      <c r="BH132" s="140">
        <f t="shared" si="17"/>
        <v>0</v>
      </c>
      <c r="BI132" s="140">
        <f t="shared" si="18"/>
        <v>0</v>
      </c>
      <c r="BJ132" s="18" t="s">
        <v>74</v>
      </c>
      <c r="BK132" s="140">
        <f t="shared" si="19"/>
        <v>0</v>
      </c>
      <c r="BL132" s="18" t="s">
        <v>84</v>
      </c>
      <c r="BM132" s="139" t="s">
        <v>1495</v>
      </c>
    </row>
    <row r="133" spans="2:65" s="11" customFormat="1" ht="25.9" customHeight="1">
      <c r="B133" s="116"/>
      <c r="D133" s="117" t="s">
        <v>68</v>
      </c>
      <c r="E133" s="118" t="s">
        <v>1496</v>
      </c>
      <c r="F133" s="118" t="s">
        <v>1497</v>
      </c>
      <c r="I133" s="119"/>
      <c r="J133" s="120">
        <f>BK133</f>
        <v>0</v>
      </c>
      <c r="L133" s="116"/>
      <c r="M133" s="121"/>
      <c r="P133" s="122">
        <f>SUM(P134:P142)</f>
        <v>0</v>
      </c>
      <c r="R133" s="122">
        <f>SUM(R134:R142)</f>
        <v>0</v>
      </c>
      <c r="T133" s="123">
        <f>SUM(T134:T142)</f>
        <v>0</v>
      </c>
      <c r="AR133" s="117" t="s">
        <v>74</v>
      </c>
      <c r="AT133" s="124" t="s">
        <v>68</v>
      </c>
      <c r="AU133" s="124" t="s">
        <v>69</v>
      </c>
      <c r="AY133" s="117" t="s">
        <v>151</v>
      </c>
      <c r="BK133" s="125">
        <f>SUM(BK134:BK142)</f>
        <v>0</v>
      </c>
    </row>
    <row r="134" spans="2:65" s="1" customFormat="1" ht="16.5" customHeight="1">
      <c r="B134" s="33"/>
      <c r="C134" s="128" t="s">
        <v>517</v>
      </c>
      <c r="D134" s="128" t="s">
        <v>153</v>
      </c>
      <c r="E134" s="129" t="s">
        <v>1498</v>
      </c>
      <c r="F134" s="130" t="s">
        <v>1499</v>
      </c>
      <c r="G134" s="131" t="s">
        <v>1157</v>
      </c>
      <c r="H134" s="132">
        <v>4</v>
      </c>
      <c r="I134" s="133"/>
      <c r="J134" s="134">
        <f t="shared" ref="J134:J142" si="20">ROUND(I134*H134,2)</f>
        <v>0</v>
      </c>
      <c r="K134" s="130" t="s">
        <v>19</v>
      </c>
      <c r="L134" s="33"/>
      <c r="M134" s="135" t="s">
        <v>19</v>
      </c>
      <c r="N134" s="136" t="s">
        <v>40</v>
      </c>
      <c r="P134" s="137">
        <f t="shared" ref="P134:P142" si="21">O134*H134</f>
        <v>0</v>
      </c>
      <c r="Q134" s="137">
        <v>0</v>
      </c>
      <c r="R134" s="137">
        <f t="shared" ref="R134:R142" si="22">Q134*H134</f>
        <v>0</v>
      </c>
      <c r="S134" s="137">
        <v>0</v>
      </c>
      <c r="T134" s="138">
        <f t="shared" ref="T134:T142" si="23">S134*H134</f>
        <v>0</v>
      </c>
      <c r="AR134" s="139" t="s">
        <v>84</v>
      </c>
      <c r="AT134" s="139" t="s">
        <v>153</v>
      </c>
      <c r="AU134" s="139" t="s">
        <v>74</v>
      </c>
      <c r="AY134" s="18" t="s">
        <v>151</v>
      </c>
      <c r="BE134" s="140">
        <f t="shared" ref="BE134:BE142" si="24">IF(N134="základní",J134,0)</f>
        <v>0</v>
      </c>
      <c r="BF134" s="140">
        <f t="shared" ref="BF134:BF142" si="25">IF(N134="snížená",J134,0)</f>
        <v>0</v>
      </c>
      <c r="BG134" s="140">
        <f t="shared" ref="BG134:BG142" si="26">IF(N134="zákl. přenesená",J134,0)</f>
        <v>0</v>
      </c>
      <c r="BH134" s="140">
        <f t="shared" ref="BH134:BH142" si="27">IF(N134="sníž. přenesená",J134,0)</f>
        <v>0</v>
      </c>
      <c r="BI134" s="140">
        <f t="shared" ref="BI134:BI142" si="28">IF(N134="nulová",J134,0)</f>
        <v>0</v>
      </c>
      <c r="BJ134" s="18" t="s">
        <v>74</v>
      </c>
      <c r="BK134" s="140">
        <f t="shared" ref="BK134:BK142" si="29">ROUND(I134*H134,2)</f>
        <v>0</v>
      </c>
      <c r="BL134" s="18" t="s">
        <v>84</v>
      </c>
      <c r="BM134" s="139" t="s">
        <v>770</v>
      </c>
    </row>
    <row r="135" spans="2:65" s="1" customFormat="1" ht="16.5" customHeight="1">
      <c r="B135" s="33"/>
      <c r="C135" s="128" t="s">
        <v>524</v>
      </c>
      <c r="D135" s="128" t="s">
        <v>153</v>
      </c>
      <c r="E135" s="129" t="s">
        <v>1500</v>
      </c>
      <c r="F135" s="130" t="s">
        <v>1501</v>
      </c>
      <c r="G135" s="131" t="s">
        <v>1157</v>
      </c>
      <c r="H135" s="132">
        <v>4</v>
      </c>
      <c r="I135" s="133"/>
      <c r="J135" s="134">
        <f t="shared" si="20"/>
        <v>0</v>
      </c>
      <c r="K135" s="130" t="s">
        <v>19</v>
      </c>
      <c r="L135" s="33"/>
      <c r="M135" s="135" t="s">
        <v>19</v>
      </c>
      <c r="N135" s="136" t="s">
        <v>40</v>
      </c>
      <c r="P135" s="137">
        <f t="shared" si="21"/>
        <v>0</v>
      </c>
      <c r="Q135" s="137">
        <v>0</v>
      </c>
      <c r="R135" s="137">
        <f t="shared" si="22"/>
        <v>0</v>
      </c>
      <c r="S135" s="137">
        <v>0</v>
      </c>
      <c r="T135" s="138">
        <f t="shared" si="23"/>
        <v>0</v>
      </c>
      <c r="AR135" s="139" t="s">
        <v>84</v>
      </c>
      <c r="AT135" s="139" t="s">
        <v>153</v>
      </c>
      <c r="AU135" s="139" t="s">
        <v>74</v>
      </c>
      <c r="AY135" s="18" t="s">
        <v>151</v>
      </c>
      <c r="BE135" s="140">
        <f t="shared" si="24"/>
        <v>0</v>
      </c>
      <c r="BF135" s="140">
        <f t="shared" si="25"/>
        <v>0</v>
      </c>
      <c r="BG135" s="140">
        <f t="shared" si="26"/>
        <v>0</v>
      </c>
      <c r="BH135" s="140">
        <f t="shared" si="27"/>
        <v>0</v>
      </c>
      <c r="BI135" s="140">
        <f t="shared" si="28"/>
        <v>0</v>
      </c>
      <c r="BJ135" s="18" t="s">
        <v>74</v>
      </c>
      <c r="BK135" s="140">
        <f t="shared" si="29"/>
        <v>0</v>
      </c>
      <c r="BL135" s="18" t="s">
        <v>84</v>
      </c>
      <c r="BM135" s="139" t="s">
        <v>780</v>
      </c>
    </row>
    <row r="136" spans="2:65" s="1" customFormat="1" ht="16.5" customHeight="1">
      <c r="B136" s="33"/>
      <c r="C136" s="128" t="s">
        <v>531</v>
      </c>
      <c r="D136" s="128" t="s">
        <v>153</v>
      </c>
      <c r="E136" s="129" t="s">
        <v>1502</v>
      </c>
      <c r="F136" s="130" t="s">
        <v>1503</v>
      </c>
      <c r="G136" s="131" t="s">
        <v>1157</v>
      </c>
      <c r="H136" s="132">
        <v>1</v>
      </c>
      <c r="I136" s="133"/>
      <c r="J136" s="134">
        <f t="shared" si="20"/>
        <v>0</v>
      </c>
      <c r="K136" s="130" t="s">
        <v>19</v>
      </c>
      <c r="L136" s="33"/>
      <c r="M136" s="135" t="s">
        <v>19</v>
      </c>
      <c r="N136" s="136" t="s">
        <v>40</v>
      </c>
      <c r="P136" s="137">
        <f t="shared" si="21"/>
        <v>0</v>
      </c>
      <c r="Q136" s="137">
        <v>0</v>
      </c>
      <c r="R136" s="137">
        <f t="shared" si="22"/>
        <v>0</v>
      </c>
      <c r="S136" s="137">
        <v>0</v>
      </c>
      <c r="T136" s="138">
        <f t="shared" si="23"/>
        <v>0</v>
      </c>
      <c r="AR136" s="139" t="s">
        <v>84</v>
      </c>
      <c r="AT136" s="139" t="s">
        <v>153</v>
      </c>
      <c r="AU136" s="139" t="s">
        <v>74</v>
      </c>
      <c r="AY136" s="18" t="s">
        <v>151</v>
      </c>
      <c r="BE136" s="140">
        <f t="shared" si="24"/>
        <v>0</v>
      </c>
      <c r="BF136" s="140">
        <f t="shared" si="25"/>
        <v>0</v>
      </c>
      <c r="BG136" s="140">
        <f t="shared" si="26"/>
        <v>0</v>
      </c>
      <c r="BH136" s="140">
        <f t="shared" si="27"/>
        <v>0</v>
      </c>
      <c r="BI136" s="140">
        <f t="shared" si="28"/>
        <v>0</v>
      </c>
      <c r="BJ136" s="18" t="s">
        <v>74</v>
      </c>
      <c r="BK136" s="140">
        <f t="shared" si="29"/>
        <v>0</v>
      </c>
      <c r="BL136" s="18" t="s">
        <v>84</v>
      </c>
      <c r="BM136" s="139" t="s">
        <v>791</v>
      </c>
    </row>
    <row r="137" spans="2:65" s="1" customFormat="1" ht="21.75" customHeight="1">
      <c r="B137" s="33"/>
      <c r="C137" s="128" t="s">
        <v>536</v>
      </c>
      <c r="D137" s="128" t="s">
        <v>153</v>
      </c>
      <c r="E137" s="129" t="s">
        <v>1504</v>
      </c>
      <c r="F137" s="130" t="s">
        <v>1505</v>
      </c>
      <c r="G137" s="131" t="s">
        <v>1157</v>
      </c>
      <c r="H137" s="132">
        <v>8</v>
      </c>
      <c r="I137" s="133"/>
      <c r="J137" s="134">
        <f t="shared" si="20"/>
        <v>0</v>
      </c>
      <c r="K137" s="130" t="s">
        <v>19</v>
      </c>
      <c r="L137" s="33"/>
      <c r="M137" s="135" t="s">
        <v>19</v>
      </c>
      <c r="N137" s="136" t="s">
        <v>40</v>
      </c>
      <c r="P137" s="137">
        <f t="shared" si="21"/>
        <v>0</v>
      </c>
      <c r="Q137" s="137">
        <v>0</v>
      </c>
      <c r="R137" s="137">
        <f t="shared" si="22"/>
        <v>0</v>
      </c>
      <c r="S137" s="137">
        <v>0</v>
      </c>
      <c r="T137" s="138">
        <f t="shared" si="23"/>
        <v>0</v>
      </c>
      <c r="AR137" s="139" t="s">
        <v>84</v>
      </c>
      <c r="AT137" s="139" t="s">
        <v>153</v>
      </c>
      <c r="AU137" s="139" t="s">
        <v>74</v>
      </c>
      <c r="AY137" s="18" t="s">
        <v>151</v>
      </c>
      <c r="BE137" s="140">
        <f t="shared" si="24"/>
        <v>0</v>
      </c>
      <c r="BF137" s="140">
        <f t="shared" si="25"/>
        <v>0</v>
      </c>
      <c r="BG137" s="140">
        <f t="shared" si="26"/>
        <v>0</v>
      </c>
      <c r="BH137" s="140">
        <f t="shared" si="27"/>
        <v>0</v>
      </c>
      <c r="BI137" s="140">
        <f t="shared" si="28"/>
        <v>0</v>
      </c>
      <c r="BJ137" s="18" t="s">
        <v>74</v>
      </c>
      <c r="BK137" s="140">
        <f t="shared" si="29"/>
        <v>0</v>
      </c>
      <c r="BL137" s="18" t="s">
        <v>84</v>
      </c>
      <c r="BM137" s="139" t="s">
        <v>801</v>
      </c>
    </row>
    <row r="138" spans="2:65" s="1" customFormat="1" ht="16.5" customHeight="1">
      <c r="B138" s="33"/>
      <c r="C138" s="128" t="s">
        <v>542</v>
      </c>
      <c r="D138" s="128" t="s">
        <v>153</v>
      </c>
      <c r="E138" s="129" t="s">
        <v>1506</v>
      </c>
      <c r="F138" s="130" t="s">
        <v>1507</v>
      </c>
      <c r="G138" s="131" t="s">
        <v>1157</v>
      </c>
      <c r="H138" s="132">
        <v>3</v>
      </c>
      <c r="I138" s="133"/>
      <c r="J138" s="134">
        <f t="shared" si="20"/>
        <v>0</v>
      </c>
      <c r="K138" s="130" t="s">
        <v>19</v>
      </c>
      <c r="L138" s="33"/>
      <c r="M138" s="135" t="s">
        <v>19</v>
      </c>
      <c r="N138" s="136" t="s">
        <v>40</v>
      </c>
      <c r="P138" s="137">
        <f t="shared" si="21"/>
        <v>0</v>
      </c>
      <c r="Q138" s="137">
        <v>0</v>
      </c>
      <c r="R138" s="137">
        <f t="shared" si="22"/>
        <v>0</v>
      </c>
      <c r="S138" s="137">
        <v>0</v>
      </c>
      <c r="T138" s="138">
        <f t="shared" si="23"/>
        <v>0</v>
      </c>
      <c r="AR138" s="139" t="s">
        <v>84</v>
      </c>
      <c r="AT138" s="139" t="s">
        <v>153</v>
      </c>
      <c r="AU138" s="139" t="s">
        <v>74</v>
      </c>
      <c r="AY138" s="18" t="s">
        <v>151</v>
      </c>
      <c r="BE138" s="140">
        <f t="shared" si="24"/>
        <v>0</v>
      </c>
      <c r="BF138" s="140">
        <f t="shared" si="25"/>
        <v>0</v>
      </c>
      <c r="BG138" s="140">
        <f t="shared" si="26"/>
        <v>0</v>
      </c>
      <c r="BH138" s="140">
        <f t="shared" si="27"/>
        <v>0</v>
      </c>
      <c r="BI138" s="140">
        <f t="shared" si="28"/>
        <v>0</v>
      </c>
      <c r="BJ138" s="18" t="s">
        <v>74</v>
      </c>
      <c r="BK138" s="140">
        <f t="shared" si="29"/>
        <v>0</v>
      </c>
      <c r="BL138" s="18" t="s">
        <v>84</v>
      </c>
      <c r="BM138" s="139" t="s">
        <v>817</v>
      </c>
    </row>
    <row r="139" spans="2:65" s="1" customFormat="1" ht="21.75" customHeight="1">
      <c r="B139" s="33"/>
      <c r="C139" s="128" t="s">
        <v>547</v>
      </c>
      <c r="D139" s="128" t="s">
        <v>153</v>
      </c>
      <c r="E139" s="129" t="s">
        <v>1508</v>
      </c>
      <c r="F139" s="130" t="s">
        <v>1509</v>
      </c>
      <c r="G139" s="131" t="s">
        <v>1157</v>
      </c>
      <c r="H139" s="132">
        <v>3</v>
      </c>
      <c r="I139" s="133"/>
      <c r="J139" s="134">
        <f t="shared" si="20"/>
        <v>0</v>
      </c>
      <c r="K139" s="130" t="s">
        <v>19</v>
      </c>
      <c r="L139" s="33"/>
      <c r="M139" s="135" t="s">
        <v>19</v>
      </c>
      <c r="N139" s="136" t="s">
        <v>40</v>
      </c>
      <c r="P139" s="137">
        <f t="shared" si="21"/>
        <v>0</v>
      </c>
      <c r="Q139" s="137">
        <v>0</v>
      </c>
      <c r="R139" s="137">
        <f t="shared" si="22"/>
        <v>0</v>
      </c>
      <c r="S139" s="137">
        <v>0</v>
      </c>
      <c r="T139" s="138">
        <f t="shared" si="23"/>
        <v>0</v>
      </c>
      <c r="AR139" s="139" t="s">
        <v>84</v>
      </c>
      <c r="AT139" s="139" t="s">
        <v>153</v>
      </c>
      <c r="AU139" s="139" t="s">
        <v>74</v>
      </c>
      <c r="AY139" s="18" t="s">
        <v>151</v>
      </c>
      <c r="BE139" s="140">
        <f t="shared" si="24"/>
        <v>0</v>
      </c>
      <c r="BF139" s="140">
        <f t="shared" si="25"/>
        <v>0</v>
      </c>
      <c r="BG139" s="140">
        <f t="shared" si="26"/>
        <v>0</v>
      </c>
      <c r="BH139" s="140">
        <f t="shared" si="27"/>
        <v>0</v>
      </c>
      <c r="BI139" s="140">
        <f t="shared" si="28"/>
        <v>0</v>
      </c>
      <c r="BJ139" s="18" t="s">
        <v>74</v>
      </c>
      <c r="BK139" s="140">
        <f t="shared" si="29"/>
        <v>0</v>
      </c>
      <c r="BL139" s="18" t="s">
        <v>84</v>
      </c>
      <c r="BM139" s="139" t="s">
        <v>828</v>
      </c>
    </row>
    <row r="140" spans="2:65" s="1" customFormat="1" ht="16.5" customHeight="1">
      <c r="B140" s="33"/>
      <c r="C140" s="128" t="s">
        <v>553</v>
      </c>
      <c r="D140" s="128" t="s">
        <v>153</v>
      </c>
      <c r="E140" s="129" t="s">
        <v>1510</v>
      </c>
      <c r="F140" s="130" t="s">
        <v>1511</v>
      </c>
      <c r="G140" s="131" t="s">
        <v>1157</v>
      </c>
      <c r="H140" s="132">
        <v>12</v>
      </c>
      <c r="I140" s="133"/>
      <c r="J140" s="134">
        <f t="shared" si="20"/>
        <v>0</v>
      </c>
      <c r="K140" s="130" t="s">
        <v>19</v>
      </c>
      <c r="L140" s="33"/>
      <c r="M140" s="135" t="s">
        <v>19</v>
      </c>
      <c r="N140" s="136" t="s">
        <v>40</v>
      </c>
      <c r="P140" s="137">
        <f t="shared" si="21"/>
        <v>0</v>
      </c>
      <c r="Q140" s="137">
        <v>0</v>
      </c>
      <c r="R140" s="137">
        <f t="shared" si="22"/>
        <v>0</v>
      </c>
      <c r="S140" s="137">
        <v>0</v>
      </c>
      <c r="T140" s="138">
        <f t="shared" si="23"/>
        <v>0</v>
      </c>
      <c r="AR140" s="139" t="s">
        <v>84</v>
      </c>
      <c r="AT140" s="139" t="s">
        <v>153</v>
      </c>
      <c r="AU140" s="139" t="s">
        <v>74</v>
      </c>
      <c r="AY140" s="18" t="s">
        <v>151</v>
      </c>
      <c r="BE140" s="140">
        <f t="shared" si="24"/>
        <v>0</v>
      </c>
      <c r="BF140" s="140">
        <f t="shared" si="25"/>
        <v>0</v>
      </c>
      <c r="BG140" s="140">
        <f t="shared" si="26"/>
        <v>0</v>
      </c>
      <c r="BH140" s="140">
        <f t="shared" si="27"/>
        <v>0</v>
      </c>
      <c r="BI140" s="140">
        <f t="shared" si="28"/>
        <v>0</v>
      </c>
      <c r="BJ140" s="18" t="s">
        <v>74</v>
      </c>
      <c r="BK140" s="140">
        <f t="shared" si="29"/>
        <v>0</v>
      </c>
      <c r="BL140" s="18" t="s">
        <v>84</v>
      </c>
      <c r="BM140" s="139" t="s">
        <v>838</v>
      </c>
    </row>
    <row r="141" spans="2:65" s="1" customFormat="1" ht="16.5" customHeight="1">
      <c r="B141" s="33"/>
      <c r="C141" s="128" t="s">
        <v>559</v>
      </c>
      <c r="D141" s="128" t="s">
        <v>153</v>
      </c>
      <c r="E141" s="129" t="s">
        <v>1512</v>
      </c>
      <c r="F141" s="130" t="s">
        <v>1513</v>
      </c>
      <c r="G141" s="131" t="s">
        <v>1157</v>
      </c>
      <c r="H141" s="132">
        <v>2</v>
      </c>
      <c r="I141" s="133"/>
      <c r="J141" s="134">
        <f t="shared" si="20"/>
        <v>0</v>
      </c>
      <c r="K141" s="130" t="s">
        <v>19</v>
      </c>
      <c r="L141" s="33"/>
      <c r="M141" s="135" t="s">
        <v>19</v>
      </c>
      <c r="N141" s="136" t="s">
        <v>40</v>
      </c>
      <c r="P141" s="137">
        <f t="shared" si="21"/>
        <v>0</v>
      </c>
      <c r="Q141" s="137">
        <v>0</v>
      </c>
      <c r="R141" s="137">
        <f t="shared" si="22"/>
        <v>0</v>
      </c>
      <c r="S141" s="137">
        <v>0</v>
      </c>
      <c r="T141" s="138">
        <f t="shared" si="23"/>
        <v>0</v>
      </c>
      <c r="AR141" s="139" t="s">
        <v>84</v>
      </c>
      <c r="AT141" s="139" t="s">
        <v>153</v>
      </c>
      <c r="AU141" s="139" t="s">
        <v>74</v>
      </c>
      <c r="AY141" s="18" t="s">
        <v>151</v>
      </c>
      <c r="BE141" s="140">
        <f t="shared" si="24"/>
        <v>0</v>
      </c>
      <c r="BF141" s="140">
        <f t="shared" si="25"/>
        <v>0</v>
      </c>
      <c r="BG141" s="140">
        <f t="shared" si="26"/>
        <v>0</v>
      </c>
      <c r="BH141" s="140">
        <f t="shared" si="27"/>
        <v>0</v>
      </c>
      <c r="BI141" s="140">
        <f t="shared" si="28"/>
        <v>0</v>
      </c>
      <c r="BJ141" s="18" t="s">
        <v>74</v>
      </c>
      <c r="BK141" s="140">
        <f t="shared" si="29"/>
        <v>0</v>
      </c>
      <c r="BL141" s="18" t="s">
        <v>84</v>
      </c>
      <c r="BM141" s="139" t="s">
        <v>848</v>
      </c>
    </row>
    <row r="142" spans="2:65" s="1" customFormat="1" ht="16.5" customHeight="1">
      <c r="B142" s="33"/>
      <c r="C142" s="128" t="s">
        <v>730</v>
      </c>
      <c r="D142" s="128" t="s">
        <v>153</v>
      </c>
      <c r="E142" s="129" t="s">
        <v>1514</v>
      </c>
      <c r="F142" s="130" t="s">
        <v>1446</v>
      </c>
      <c r="G142" s="131" t="s">
        <v>880</v>
      </c>
      <c r="H142" s="183"/>
      <c r="I142" s="133"/>
      <c r="J142" s="134">
        <f t="shared" si="20"/>
        <v>0</v>
      </c>
      <c r="K142" s="130" t="s">
        <v>19</v>
      </c>
      <c r="L142" s="33"/>
      <c r="M142" s="135" t="s">
        <v>19</v>
      </c>
      <c r="N142" s="136" t="s">
        <v>40</v>
      </c>
      <c r="P142" s="137">
        <f t="shared" si="21"/>
        <v>0</v>
      </c>
      <c r="Q142" s="137">
        <v>0</v>
      </c>
      <c r="R142" s="137">
        <f t="shared" si="22"/>
        <v>0</v>
      </c>
      <c r="S142" s="137">
        <v>0</v>
      </c>
      <c r="T142" s="138">
        <f t="shared" si="23"/>
        <v>0</v>
      </c>
      <c r="AR142" s="139" t="s">
        <v>84</v>
      </c>
      <c r="AT142" s="139" t="s">
        <v>153</v>
      </c>
      <c r="AU142" s="139" t="s">
        <v>74</v>
      </c>
      <c r="AY142" s="18" t="s">
        <v>151</v>
      </c>
      <c r="BE142" s="140">
        <f t="shared" si="24"/>
        <v>0</v>
      </c>
      <c r="BF142" s="140">
        <f t="shared" si="25"/>
        <v>0</v>
      </c>
      <c r="BG142" s="140">
        <f t="shared" si="26"/>
        <v>0</v>
      </c>
      <c r="BH142" s="140">
        <f t="shared" si="27"/>
        <v>0</v>
      </c>
      <c r="BI142" s="140">
        <f t="shared" si="28"/>
        <v>0</v>
      </c>
      <c r="BJ142" s="18" t="s">
        <v>74</v>
      </c>
      <c r="BK142" s="140">
        <f t="shared" si="29"/>
        <v>0</v>
      </c>
      <c r="BL142" s="18" t="s">
        <v>84</v>
      </c>
      <c r="BM142" s="139" t="s">
        <v>1515</v>
      </c>
    </row>
    <row r="143" spans="2:65" s="11" customFormat="1" ht="25.9" customHeight="1">
      <c r="B143" s="116"/>
      <c r="D143" s="117" t="s">
        <v>68</v>
      </c>
      <c r="E143" s="118" t="s">
        <v>1516</v>
      </c>
      <c r="F143" s="118" t="s">
        <v>1517</v>
      </c>
      <c r="I143" s="119"/>
      <c r="J143" s="120">
        <f>BK143</f>
        <v>0</v>
      </c>
      <c r="L143" s="116"/>
      <c r="M143" s="121"/>
      <c r="P143" s="122">
        <f>SUM(P144:P164)</f>
        <v>0</v>
      </c>
      <c r="R143" s="122">
        <f>SUM(R144:R164)</f>
        <v>0</v>
      </c>
      <c r="T143" s="123">
        <f>SUM(T144:T164)</f>
        <v>0</v>
      </c>
      <c r="AR143" s="117" t="s">
        <v>74</v>
      </c>
      <c r="AT143" s="124" t="s">
        <v>68</v>
      </c>
      <c r="AU143" s="124" t="s">
        <v>69</v>
      </c>
      <c r="AY143" s="117" t="s">
        <v>151</v>
      </c>
      <c r="BK143" s="125">
        <f>SUM(BK144:BK164)</f>
        <v>0</v>
      </c>
    </row>
    <row r="144" spans="2:65" s="1" customFormat="1" ht="16.5" customHeight="1">
      <c r="B144" s="33"/>
      <c r="C144" s="128" t="s">
        <v>566</v>
      </c>
      <c r="D144" s="128" t="s">
        <v>153</v>
      </c>
      <c r="E144" s="129" t="s">
        <v>1518</v>
      </c>
      <c r="F144" s="130" t="s">
        <v>1519</v>
      </c>
      <c r="G144" s="131" t="s">
        <v>1520</v>
      </c>
      <c r="H144" s="132">
        <v>8</v>
      </c>
      <c r="I144" s="133"/>
      <c r="J144" s="134">
        <f t="shared" ref="J144:J163" si="30">ROUND(I144*H144,2)</f>
        <v>0</v>
      </c>
      <c r="K144" s="130" t="s">
        <v>19</v>
      </c>
      <c r="L144" s="33"/>
      <c r="M144" s="135" t="s">
        <v>19</v>
      </c>
      <c r="N144" s="136" t="s">
        <v>40</v>
      </c>
      <c r="P144" s="137">
        <f t="shared" ref="P144:P163" si="31">O144*H144</f>
        <v>0</v>
      </c>
      <c r="Q144" s="137">
        <v>0</v>
      </c>
      <c r="R144" s="137">
        <f t="shared" ref="R144:R163" si="32">Q144*H144</f>
        <v>0</v>
      </c>
      <c r="S144" s="137">
        <v>0</v>
      </c>
      <c r="T144" s="138">
        <f t="shared" ref="T144:T163" si="33">S144*H144</f>
        <v>0</v>
      </c>
      <c r="AR144" s="139" t="s">
        <v>84</v>
      </c>
      <c r="AT144" s="139" t="s">
        <v>153</v>
      </c>
      <c r="AU144" s="139" t="s">
        <v>74</v>
      </c>
      <c r="AY144" s="18" t="s">
        <v>151</v>
      </c>
      <c r="BE144" s="140">
        <f t="shared" ref="BE144:BE163" si="34">IF(N144="základní",J144,0)</f>
        <v>0</v>
      </c>
      <c r="BF144" s="140">
        <f t="shared" ref="BF144:BF163" si="35">IF(N144="snížená",J144,0)</f>
        <v>0</v>
      </c>
      <c r="BG144" s="140">
        <f t="shared" ref="BG144:BG163" si="36">IF(N144="zákl. přenesená",J144,0)</f>
        <v>0</v>
      </c>
      <c r="BH144" s="140">
        <f t="shared" ref="BH144:BH163" si="37">IF(N144="sníž. přenesená",J144,0)</f>
        <v>0</v>
      </c>
      <c r="BI144" s="140">
        <f t="shared" ref="BI144:BI163" si="38">IF(N144="nulová",J144,0)</f>
        <v>0</v>
      </c>
      <c r="BJ144" s="18" t="s">
        <v>74</v>
      </c>
      <c r="BK144" s="140">
        <f t="shared" ref="BK144:BK163" si="39">ROUND(I144*H144,2)</f>
        <v>0</v>
      </c>
      <c r="BL144" s="18" t="s">
        <v>84</v>
      </c>
      <c r="BM144" s="139" t="s">
        <v>867</v>
      </c>
    </row>
    <row r="145" spans="2:65" s="1" customFormat="1" ht="16.5" customHeight="1">
      <c r="B145" s="33"/>
      <c r="C145" s="128" t="s">
        <v>573</v>
      </c>
      <c r="D145" s="128" t="s">
        <v>153</v>
      </c>
      <c r="E145" s="129" t="s">
        <v>1521</v>
      </c>
      <c r="F145" s="130" t="s">
        <v>1522</v>
      </c>
      <c r="G145" s="131" t="s">
        <v>1520</v>
      </c>
      <c r="H145" s="132">
        <v>10</v>
      </c>
      <c r="I145" s="133"/>
      <c r="J145" s="134">
        <f t="shared" si="30"/>
        <v>0</v>
      </c>
      <c r="K145" s="130" t="s">
        <v>19</v>
      </c>
      <c r="L145" s="33"/>
      <c r="M145" s="135" t="s">
        <v>19</v>
      </c>
      <c r="N145" s="136" t="s">
        <v>40</v>
      </c>
      <c r="P145" s="137">
        <f t="shared" si="31"/>
        <v>0</v>
      </c>
      <c r="Q145" s="137">
        <v>0</v>
      </c>
      <c r="R145" s="137">
        <f t="shared" si="32"/>
        <v>0</v>
      </c>
      <c r="S145" s="137">
        <v>0</v>
      </c>
      <c r="T145" s="138">
        <f t="shared" si="33"/>
        <v>0</v>
      </c>
      <c r="AR145" s="139" t="s">
        <v>84</v>
      </c>
      <c r="AT145" s="139" t="s">
        <v>153</v>
      </c>
      <c r="AU145" s="139" t="s">
        <v>74</v>
      </c>
      <c r="AY145" s="18" t="s">
        <v>151</v>
      </c>
      <c r="BE145" s="140">
        <f t="shared" si="34"/>
        <v>0</v>
      </c>
      <c r="BF145" s="140">
        <f t="shared" si="35"/>
        <v>0</v>
      </c>
      <c r="BG145" s="140">
        <f t="shared" si="36"/>
        <v>0</v>
      </c>
      <c r="BH145" s="140">
        <f t="shared" si="37"/>
        <v>0</v>
      </c>
      <c r="BI145" s="140">
        <f t="shared" si="38"/>
        <v>0</v>
      </c>
      <c r="BJ145" s="18" t="s">
        <v>74</v>
      </c>
      <c r="BK145" s="140">
        <f t="shared" si="39"/>
        <v>0</v>
      </c>
      <c r="BL145" s="18" t="s">
        <v>84</v>
      </c>
      <c r="BM145" s="139" t="s">
        <v>877</v>
      </c>
    </row>
    <row r="146" spans="2:65" s="1" customFormat="1" ht="16.5" customHeight="1">
      <c r="B146" s="33"/>
      <c r="C146" s="128" t="s">
        <v>580</v>
      </c>
      <c r="D146" s="128" t="s">
        <v>153</v>
      </c>
      <c r="E146" s="129" t="s">
        <v>1523</v>
      </c>
      <c r="F146" s="130" t="s">
        <v>1524</v>
      </c>
      <c r="G146" s="131" t="s">
        <v>1520</v>
      </c>
      <c r="H146" s="132">
        <v>18</v>
      </c>
      <c r="I146" s="133"/>
      <c r="J146" s="134">
        <f t="shared" si="30"/>
        <v>0</v>
      </c>
      <c r="K146" s="130" t="s">
        <v>19</v>
      </c>
      <c r="L146" s="33"/>
      <c r="M146" s="135" t="s">
        <v>19</v>
      </c>
      <c r="N146" s="136" t="s">
        <v>40</v>
      </c>
      <c r="P146" s="137">
        <f t="shared" si="31"/>
        <v>0</v>
      </c>
      <c r="Q146" s="137">
        <v>0</v>
      </c>
      <c r="R146" s="137">
        <f t="shared" si="32"/>
        <v>0</v>
      </c>
      <c r="S146" s="137">
        <v>0</v>
      </c>
      <c r="T146" s="138">
        <f t="shared" si="33"/>
        <v>0</v>
      </c>
      <c r="AR146" s="139" t="s">
        <v>84</v>
      </c>
      <c r="AT146" s="139" t="s">
        <v>153</v>
      </c>
      <c r="AU146" s="139" t="s">
        <v>74</v>
      </c>
      <c r="AY146" s="18" t="s">
        <v>151</v>
      </c>
      <c r="BE146" s="140">
        <f t="shared" si="34"/>
        <v>0</v>
      </c>
      <c r="BF146" s="140">
        <f t="shared" si="35"/>
        <v>0</v>
      </c>
      <c r="BG146" s="140">
        <f t="shared" si="36"/>
        <v>0</v>
      </c>
      <c r="BH146" s="140">
        <f t="shared" si="37"/>
        <v>0</v>
      </c>
      <c r="BI146" s="140">
        <f t="shared" si="38"/>
        <v>0</v>
      </c>
      <c r="BJ146" s="18" t="s">
        <v>74</v>
      </c>
      <c r="BK146" s="140">
        <f t="shared" si="39"/>
        <v>0</v>
      </c>
      <c r="BL146" s="18" t="s">
        <v>84</v>
      </c>
      <c r="BM146" s="139" t="s">
        <v>892</v>
      </c>
    </row>
    <row r="147" spans="2:65" s="1" customFormat="1" ht="16.5" customHeight="1">
      <c r="B147" s="33"/>
      <c r="C147" s="128" t="s">
        <v>588</v>
      </c>
      <c r="D147" s="128" t="s">
        <v>153</v>
      </c>
      <c r="E147" s="129" t="s">
        <v>1525</v>
      </c>
      <c r="F147" s="130" t="s">
        <v>1526</v>
      </c>
      <c r="G147" s="131" t="s">
        <v>1520</v>
      </c>
      <c r="H147" s="132">
        <v>10</v>
      </c>
      <c r="I147" s="133"/>
      <c r="J147" s="134">
        <f t="shared" si="30"/>
        <v>0</v>
      </c>
      <c r="K147" s="130" t="s">
        <v>19</v>
      </c>
      <c r="L147" s="33"/>
      <c r="M147" s="135" t="s">
        <v>19</v>
      </c>
      <c r="N147" s="136" t="s">
        <v>40</v>
      </c>
      <c r="P147" s="137">
        <f t="shared" si="31"/>
        <v>0</v>
      </c>
      <c r="Q147" s="137">
        <v>0</v>
      </c>
      <c r="R147" s="137">
        <f t="shared" si="32"/>
        <v>0</v>
      </c>
      <c r="S147" s="137">
        <v>0</v>
      </c>
      <c r="T147" s="138">
        <f t="shared" si="33"/>
        <v>0</v>
      </c>
      <c r="AR147" s="139" t="s">
        <v>84</v>
      </c>
      <c r="AT147" s="139" t="s">
        <v>153</v>
      </c>
      <c r="AU147" s="139" t="s">
        <v>74</v>
      </c>
      <c r="AY147" s="18" t="s">
        <v>151</v>
      </c>
      <c r="BE147" s="140">
        <f t="shared" si="34"/>
        <v>0</v>
      </c>
      <c r="BF147" s="140">
        <f t="shared" si="35"/>
        <v>0</v>
      </c>
      <c r="BG147" s="140">
        <f t="shared" si="36"/>
        <v>0</v>
      </c>
      <c r="BH147" s="140">
        <f t="shared" si="37"/>
        <v>0</v>
      </c>
      <c r="BI147" s="140">
        <f t="shared" si="38"/>
        <v>0</v>
      </c>
      <c r="BJ147" s="18" t="s">
        <v>74</v>
      </c>
      <c r="BK147" s="140">
        <f t="shared" si="39"/>
        <v>0</v>
      </c>
      <c r="BL147" s="18" t="s">
        <v>84</v>
      </c>
      <c r="BM147" s="139" t="s">
        <v>904</v>
      </c>
    </row>
    <row r="148" spans="2:65" s="1" customFormat="1" ht="16.5" customHeight="1">
      <c r="B148" s="33"/>
      <c r="C148" s="128" t="s">
        <v>595</v>
      </c>
      <c r="D148" s="128" t="s">
        <v>153</v>
      </c>
      <c r="E148" s="129" t="s">
        <v>1527</v>
      </c>
      <c r="F148" s="130" t="s">
        <v>1528</v>
      </c>
      <c r="G148" s="131" t="s">
        <v>1520</v>
      </c>
      <c r="H148" s="132">
        <v>40</v>
      </c>
      <c r="I148" s="133"/>
      <c r="J148" s="134">
        <f t="shared" si="30"/>
        <v>0</v>
      </c>
      <c r="K148" s="130" t="s">
        <v>19</v>
      </c>
      <c r="L148" s="33"/>
      <c r="M148" s="135" t="s">
        <v>19</v>
      </c>
      <c r="N148" s="136" t="s">
        <v>40</v>
      </c>
      <c r="P148" s="137">
        <f t="shared" si="31"/>
        <v>0</v>
      </c>
      <c r="Q148" s="137">
        <v>0</v>
      </c>
      <c r="R148" s="137">
        <f t="shared" si="32"/>
        <v>0</v>
      </c>
      <c r="S148" s="137">
        <v>0</v>
      </c>
      <c r="T148" s="138">
        <f t="shared" si="33"/>
        <v>0</v>
      </c>
      <c r="AR148" s="139" t="s">
        <v>84</v>
      </c>
      <c r="AT148" s="139" t="s">
        <v>153</v>
      </c>
      <c r="AU148" s="139" t="s">
        <v>74</v>
      </c>
      <c r="AY148" s="18" t="s">
        <v>151</v>
      </c>
      <c r="BE148" s="140">
        <f t="shared" si="34"/>
        <v>0</v>
      </c>
      <c r="BF148" s="140">
        <f t="shared" si="35"/>
        <v>0</v>
      </c>
      <c r="BG148" s="140">
        <f t="shared" si="36"/>
        <v>0</v>
      </c>
      <c r="BH148" s="140">
        <f t="shared" si="37"/>
        <v>0</v>
      </c>
      <c r="BI148" s="140">
        <f t="shared" si="38"/>
        <v>0</v>
      </c>
      <c r="BJ148" s="18" t="s">
        <v>74</v>
      </c>
      <c r="BK148" s="140">
        <f t="shared" si="39"/>
        <v>0</v>
      </c>
      <c r="BL148" s="18" t="s">
        <v>84</v>
      </c>
      <c r="BM148" s="139" t="s">
        <v>914</v>
      </c>
    </row>
    <row r="149" spans="2:65" s="1" customFormat="1" ht="24.2" customHeight="1">
      <c r="B149" s="33"/>
      <c r="C149" s="128" t="s">
        <v>602</v>
      </c>
      <c r="D149" s="128" t="s">
        <v>153</v>
      </c>
      <c r="E149" s="129" t="s">
        <v>1529</v>
      </c>
      <c r="F149" s="130" t="s">
        <v>1530</v>
      </c>
      <c r="G149" s="131" t="s">
        <v>1520</v>
      </c>
      <c r="H149" s="132">
        <v>10</v>
      </c>
      <c r="I149" s="133"/>
      <c r="J149" s="134">
        <f t="shared" si="30"/>
        <v>0</v>
      </c>
      <c r="K149" s="130" t="s">
        <v>19</v>
      </c>
      <c r="L149" s="33"/>
      <c r="M149" s="135" t="s">
        <v>19</v>
      </c>
      <c r="N149" s="136" t="s">
        <v>40</v>
      </c>
      <c r="P149" s="137">
        <f t="shared" si="31"/>
        <v>0</v>
      </c>
      <c r="Q149" s="137">
        <v>0</v>
      </c>
      <c r="R149" s="137">
        <f t="shared" si="32"/>
        <v>0</v>
      </c>
      <c r="S149" s="137">
        <v>0</v>
      </c>
      <c r="T149" s="138">
        <f t="shared" si="33"/>
        <v>0</v>
      </c>
      <c r="AR149" s="139" t="s">
        <v>84</v>
      </c>
      <c r="AT149" s="139" t="s">
        <v>153</v>
      </c>
      <c r="AU149" s="139" t="s">
        <v>74</v>
      </c>
      <c r="AY149" s="18" t="s">
        <v>151</v>
      </c>
      <c r="BE149" s="140">
        <f t="shared" si="34"/>
        <v>0</v>
      </c>
      <c r="BF149" s="140">
        <f t="shared" si="35"/>
        <v>0</v>
      </c>
      <c r="BG149" s="140">
        <f t="shared" si="36"/>
        <v>0</v>
      </c>
      <c r="BH149" s="140">
        <f t="shared" si="37"/>
        <v>0</v>
      </c>
      <c r="BI149" s="140">
        <f t="shared" si="38"/>
        <v>0</v>
      </c>
      <c r="BJ149" s="18" t="s">
        <v>74</v>
      </c>
      <c r="BK149" s="140">
        <f t="shared" si="39"/>
        <v>0</v>
      </c>
      <c r="BL149" s="18" t="s">
        <v>84</v>
      </c>
      <c r="BM149" s="139" t="s">
        <v>922</v>
      </c>
    </row>
    <row r="150" spans="2:65" s="1" customFormat="1" ht="16.5" customHeight="1">
      <c r="B150" s="33"/>
      <c r="C150" s="128" t="s">
        <v>612</v>
      </c>
      <c r="D150" s="128" t="s">
        <v>153</v>
      </c>
      <c r="E150" s="129" t="s">
        <v>1531</v>
      </c>
      <c r="F150" s="130" t="s">
        <v>1532</v>
      </c>
      <c r="G150" s="131" t="s">
        <v>1520</v>
      </c>
      <c r="H150" s="132">
        <v>40</v>
      </c>
      <c r="I150" s="133"/>
      <c r="J150" s="134">
        <f t="shared" si="30"/>
        <v>0</v>
      </c>
      <c r="K150" s="130" t="s">
        <v>19</v>
      </c>
      <c r="L150" s="33"/>
      <c r="M150" s="135" t="s">
        <v>19</v>
      </c>
      <c r="N150" s="136" t="s">
        <v>40</v>
      </c>
      <c r="P150" s="137">
        <f t="shared" si="31"/>
        <v>0</v>
      </c>
      <c r="Q150" s="137">
        <v>0</v>
      </c>
      <c r="R150" s="137">
        <f t="shared" si="32"/>
        <v>0</v>
      </c>
      <c r="S150" s="137">
        <v>0</v>
      </c>
      <c r="T150" s="138">
        <f t="shared" si="33"/>
        <v>0</v>
      </c>
      <c r="AR150" s="139" t="s">
        <v>84</v>
      </c>
      <c r="AT150" s="139" t="s">
        <v>153</v>
      </c>
      <c r="AU150" s="139" t="s">
        <v>74</v>
      </c>
      <c r="AY150" s="18" t="s">
        <v>151</v>
      </c>
      <c r="BE150" s="140">
        <f t="shared" si="34"/>
        <v>0</v>
      </c>
      <c r="BF150" s="140">
        <f t="shared" si="35"/>
        <v>0</v>
      </c>
      <c r="BG150" s="140">
        <f t="shared" si="36"/>
        <v>0</v>
      </c>
      <c r="BH150" s="140">
        <f t="shared" si="37"/>
        <v>0</v>
      </c>
      <c r="BI150" s="140">
        <f t="shared" si="38"/>
        <v>0</v>
      </c>
      <c r="BJ150" s="18" t="s">
        <v>74</v>
      </c>
      <c r="BK150" s="140">
        <f t="shared" si="39"/>
        <v>0</v>
      </c>
      <c r="BL150" s="18" t="s">
        <v>84</v>
      </c>
      <c r="BM150" s="139" t="s">
        <v>935</v>
      </c>
    </row>
    <row r="151" spans="2:65" s="1" customFormat="1" ht="24.2" customHeight="1">
      <c r="B151" s="33"/>
      <c r="C151" s="128" t="s">
        <v>618</v>
      </c>
      <c r="D151" s="128" t="s">
        <v>153</v>
      </c>
      <c r="E151" s="129" t="s">
        <v>1533</v>
      </c>
      <c r="F151" s="130" t="s">
        <v>1534</v>
      </c>
      <c r="G151" s="131" t="s">
        <v>1520</v>
      </c>
      <c r="H151" s="132">
        <v>10</v>
      </c>
      <c r="I151" s="133"/>
      <c r="J151" s="134">
        <f t="shared" si="30"/>
        <v>0</v>
      </c>
      <c r="K151" s="130" t="s">
        <v>19</v>
      </c>
      <c r="L151" s="33"/>
      <c r="M151" s="135" t="s">
        <v>19</v>
      </c>
      <c r="N151" s="136" t="s">
        <v>40</v>
      </c>
      <c r="P151" s="137">
        <f t="shared" si="31"/>
        <v>0</v>
      </c>
      <c r="Q151" s="137">
        <v>0</v>
      </c>
      <c r="R151" s="137">
        <f t="shared" si="32"/>
        <v>0</v>
      </c>
      <c r="S151" s="137">
        <v>0</v>
      </c>
      <c r="T151" s="138">
        <f t="shared" si="33"/>
        <v>0</v>
      </c>
      <c r="AR151" s="139" t="s">
        <v>84</v>
      </c>
      <c r="AT151" s="139" t="s">
        <v>153</v>
      </c>
      <c r="AU151" s="139" t="s">
        <v>74</v>
      </c>
      <c r="AY151" s="18" t="s">
        <v>151</v>
      </c>
      <c r="BE151" s="140">
        <f t="shared" si="34"/>
        <v>0</v>
      </c>
      <c r="BF151" s="140">
        <f t="shared" si="35"/>
        <v>0</v>
      </c>
      <c r="BG151" s="140">
        <f t="shared" si="36"/>
        <v>0</v>
      </c>
      <c r="BH151" s="140">
        <f t="shared" si="37"/>
        <v>0</v>
      </c>
      <c r="BI151" s="140">
        <f t="shared" si="38"/>
        <v>0</v>
      </c>
      <c r="BJ151" s="18" t="s">
        <v>74</v>
      </c>
      <c r="BK151" s="140">
        <f t="shared" si="39"/>
        <v>0</v>
      </c>
      <c r="BL151" s="18" t="s">
        <v>84</v>
      </c>
      <c r="BM151" s="139" t="s">
        <v>946</v>
      </c>
    </row>
    <row r="152" spans="2:65" s="1" customFormat="1" ht="21.75" customHeight="1">
      <c r="B152" s="33"/>
      <c r="C152" s="128" t="s">
        <v>622</v>
      </c>
      <c r="D152" s="128" t="s">
        <v>153</v>
      </c>
      <c r="E152" s="129" t="s">
        <v>1535</v>
      </c>
      <c r="F152" s="130" t="s">
        <v>1536</v>
      </c>
      <c r="G152" s="131" t="s">
        <v>1520</v>
      </c>
      <c r="H152" s="132">
        <v>4</v>
      </c>
      <c r="I152" s="133"/>
      <c r="J152" s="134">
        <f t="shared" si="30"/>
        <v>0</v>
      </c>
      <c r="K152" s="130" t="s">
        <v>19</v>
      </c>
      <c r="L152" s="33"/>
      <c r="M152" s="135" t="s">
        <v>19</v>
      </c>
      <c r="N152" s="136" t="s">
        <v>40</v>
      </c>
      <c r="P152" s="137">
        <f t="shared" si="31"/>
        <v>0</v>
      </c>
      <c r="Q152" s="137">
        <v>0</v>
      </c>
      <c r="R152" s="137">
        <f t="shared" si="32"/>
        <v>0</v>
      </c>
      <c r="S152" s="137">
        <v>0</v>
      </c>
      <c r="T152" s="138">
        <f t="shared" si="33"/>
        <v>0</v>
      </c>
      <c r="AR152" s="139" t="s">
        <v>84</v>
      </c>
      <c r="AT152" s="139" t="s">
        <v>153</v>
      </c>
      <c r="AU152" s="139" t="s">
        <v>74</v>
      </c>
      <c r="AY152" s="18" t="s">
        <v>151</v>
      </c>
      <c r="BE152" s="140">
        <f t="shared" si="34"/>
        <v>0</v>
      </c>
      <c r="BF152" s="140">
        <f t="shared" si="35"/>
        <v>0</v>
      </c>
      <c r="BG152" s="140">
        <f t="shared" si="36"/>
        <v>0</v>
      </c>
      <c r="BH152" s="140">
        <f t="shared" si="37"/>
        <v>0</v>
      </c>
      <c r="BI152" s="140">
        <f t="shared" si="38"/>
        <v>0</v>
      </c>
      <c r="BJ152" s="18" t="s">
        <v>74</v>
      </c>
      <c r="BK152" s="140">
        <f t="shared" si="39"/>
        <v>0</v>
      </c>
      <c r="BL152" s="18" t="s">
        <v>84</v>
      </c>
      <c r="BM152" s="139" t="s">
        <v>956</v>
      </c>
    </row>
    <row r="153" spans="2:65" s="1" customFormat="1" ht="16.5" customHeight="1">
      <c r="B153" s="33"/>
      <c r="C153" s="128" t="s">
        <v>627</v>
      </c>
      <c r="D153" s="128" t="s">
        <v>153</v>
      </c>
      <c r="E153" s="129" t="s">
        <v>1537</v>
      </c>
      <c r="F153" s="130" t="s">
        <v>1538</v>
      </c>
      <c r="G153" s="131" t="s">
        <v>1520</v>
      </c>
      <c r="H153" s="132">
        <v>10</v>
      </c>
      <c r="I153" s="133"/>
      <c r="J153" s="134">
        <f t="shared" si="30"/>
        <v>0</v>
      </c>
      <c r="K153" s="130" t="s">
        <v>19</v>
      </c>
      <c r="L153" s="33"/>
      <c r="M153" s="135" t="s">
        <v>19</v>
      </c>
      <c r="N153" s="136" t="s">
        <v>40</v>
      </c>
      <c r="P153" s="137">
        <f t="shared" si="31"/>
        <v>0</v>
      </c>
      <c r="Q153" s="137">
        <v>0</v>
      </c>
      <c r="R153" s="137">
        <f t="shared" si="32"/>
        <v>0</v>
      </c>
      <c r="S153" s="137">
        <v>0</v>
      </c>
      <c r="T153" s="138">
        <f t="shared" si="33"/>
        <v>0</v>
      </c>
      <c r="AR153" s="139" t="s">
        <v>84</v>
      </c>
      <c r="AT153" s="139" t="s">
        <v>153</v>
      </c>
      <c r="AU153" s="139" t="s">
        <v>74</v>
      </c>
      <c r="AY153" s="18" t="s">
        <v>151</v>
      </c>
      <c r="BE153" s="140">
        <f t="shared" si="34"/>
        <v>0</v>
      </c>
      <c r="BF153" s="140">
        <f t="shared" si="35"/>
        <v>0</v>
      </c>
      <c r="BG153" s="140">
        <f t="shared" si="36"/>
        <v>0</v>
      </c>
      <c r="BH153" s="140">
        <f t="shared" si="37"/>
        <v>0</v>
      </c>
      <c r="BI153" s="140">
        <f t="shared" si="38"/>
        <v>0</v>
      </c>
      <c r="BJ153" s="18" t="s">
        <v>74</v>
      </c>
      <c r="BK153" s="140">
        <f t="shared" si="39"/>
        <v>0</v>
      </c>
      <c r="BL153" s="18" t="s">
        <v>84</v>
      </c>
      <c r="BM153" s="139" t="s">
        <v>967</v>
      </c>
    </row>
    <row r="154" spans="2:65" s="1" customFormat="1" ht="16.5" customHeight="1">
      <c r="B154" s="33"/>
      <c r="C154" s="128" t="s">
        <v>632</v>
      </c>
      <c r="D154" s="128" t="s">
        <v>153</v>
      </c>
      <c r="E154" s="129" t="s">
        <v>1539</v>
      </c>
      <c r="F154" s="130" t="s">
        <v>1540</v>
      </c>
      <c r="G154" s="131" t="s">
        <v>1520</v>
      </c>
      <c r="H154" s="132">
        <v>10</v>
      </c>
      <c r="I154" s="133"/>
      <c r="J154" s="134">
        <f t="shared" si="30"/>
        <v>0</v>
      </c>
      <c r="K154" s="130" t="s">
        <v>19</v>
      </c>
      <c r="L154" s="33"/>
      <c r="M154" s="135" t="s">
        <v>19</v>
      </c>
      <c r="N154" s="136" t="s">
        <v>40</v>
      </c>
      <c r="P154" s="137">
        <f t="shared" si="31"/>
        <v>0</v>
      </c>
      <c r="Q154" s="137">
        <v>0</v>
      </c>
      <c r="R154" s="137">
        <f t="shared" si="32"/>
        <v>0</v>
      </c>
      <c r="S154" s="137">
        <v>0</v>
      </c>
      <c r="T154" s="138">
        <f t="shared" si="33"/>
        <v>0</v>
      </c>
      <c r="AR154" s="139" t="s">
        <v>84</v>
      </c>
      <c r="AT154" s="139" t="s">
        <v>153</v>
      </c>
      <c r="AU154" s="139" t="s">
        <v>74</v>
      </c>
      <c r="AY154" s="18" t="s">
        <v>151</v>
      </c>
      <c r="BE154" s="140">
        <f t="shared" si="34"/>
        <v>0</v>
      </c>
      <c r="BF154" s="140">
        <f t="shared" si="35"/>
        <v>0</v>
      </c>
      <c r="BG154" s="140">
        <f t="shared" si="36"/>
        <v>0</v>
      </c>
      <c r="BH154" s="140">
        <f t="shared" si="37"/>
        <v>0</v>
      </c>
      <c r="BI154" s="140">
        <f t="shared" si="38"/>
        <v>0</v>
      </c>
      <c r="BJ154" s="18" t="s">
        <v>74</v>
      </c>
      <c r="BK154" s="140">
        <f t="shared" si="39"/>
        <v>0</v>
      </c>
      <c r="BL154" s="18" t="s">
        <v>84</v>
      </c>
      <c r="BM154" s="139" t="s">
        <v>977</v>
      </c>
    </row>
    <row r="155" spans="2:65" s="1" customFormat="1" ht="24.2" customHeight="1">
      <c r="B155" s="33"/>
      <c r="C155" s="128" t="s">
        <v>639</v>
      </c>
      <c r="D155" s="128" t="s">
        <v>153</v>
      </c>
      <c r="E155" s="129" t="s">
        <v>1541</v>
      </c>
      <c r="F155" s="130" t="s">
        <v>1542</v>
      </c>
      <c r="G155" s="131" t="s">
        <v>1520</v>
      </c>
      <c r="H155" s="132">
        <v>35</v>
      </c>
      <c r="I155" s="133"/>
      <c r="J155" s="134">
        <f t="shared" si="30"/>
        <v>0</v>
      </c>
      <c r="K155" s="130" t="s">
        <v>19</v>
      </c>
      <c r="L155" s="33"/>
      <c r="M155" s="135" t="s">
        <v>19</v>
      </c>
      <c r="N155" s="136" t="s">
        <v>40</v>
      </c>
      <c r="P155" s="137">
        <f t="shared" si="31"/>
        <v>0</v>
      </c>
      <c r="Q155" s="137">
        <v>0</v>
      </c>
      <c r="R155" s="137">
        <f t="shared" si="32"/>
        <v>0</v>
      </c>
      <c r="S155" s="137">
        <v>0</v>
      </c>
      <c r="T155" s="138">
        <f t="shared" si="33"/>
        <v>0</v>
      </c>
      <c r="AR155" s="139" t="s">
        <v>84</v>
      </c>
      <c r="AT155" s="139" t="s">
        <v>153</v>
      </c>
      <c r="AU155" s="139" t="s">
        <v>74</v>
      </c>
      <c r="AY155" s="18" t="s">
        <v>151</v>
      </c>
      <c r="BE155" s="140">
        <f t="shared" si="34"/>
        <v>0</v>
      </c>
      <c r="BF155" s="140">
        <f t="shared" si="35"/>
        <v>0</v>
      </c>
      <c r="BG155" s="140">
        <f t="shared" si="36"/>
        <v>0</v>
      </c>
      <c r="BH155" s="140">
        <f t="shared" si="37"/>
        <v>0</v>
      </c>
      <c r="BI155" s="140">
        <f t="shared" si="38"/>
        <v>0</v>
      </c>
      <c r="BJ155" s="18" t="s">
        <v>74</v>
      </c>
      <c r="BK155" s="140">
        <f t="shared" si="39"/>
        <v>0</v>
      </c>
      <c r="BL155" s="18" t="s">
        <v>84</v>
      </c>
      <c r="BM155" s="139" t="s">
        <v>990</v>
      </c>
    </row>
    <row r="156" spans="2:65" s="1" customFormat="1" ht="24.2" customHeight="1">
      <c r="B156" s="33"/>
      <c r="C156" s="128" t="s">
        <v>644</v>
      </c>
      <c r="D156" s="128" t="s">
        <v>153</v>
      </c>
      <c r="E156" s="129" t="s">
        <v>1543</v>
      </c>
      <c r="F156" s="130" t="s">
        <v>1544</v>
      </c>
      <c r="G156" s="131" t="s">
        <v>1520</v>
      </c>
      <c r="H156" s="132">
        <v>20</v>
      </c>
      <c r="I156" s="133"/>
      <c r="J156" s="134">
        <f t="shared" si="30"/>
        <v>0</v>
      </c>
      <c r="K156" s="130" t="s">
        <v>19</v>
      </c>
      <c r="L156" s="33"/>
      <c r="M156" s="135" t="s">
        <v>19</v>
      </c>
      <c r="N156" s="136" t="s">
        <v>40</v>
      </c>
      <c r="P156" s="137">
        <f t="shared" si="31"/>
        <v>0</v>
      </c>
      <c r="Q156" s="137">
        <v>0</v>
      </c>
      <c r="R156" s="137">
        <f t="shared" si="32"/>
        <v>0</v>
      </c>
      <c r="S156" s="137">
        <v>0</v>
      </c>
      <c r="T156" s="138">
        <f t="shared" si="33"/>
        <v>0</v>
      </c>
      <c r="AR156" s="139" t="s">
        <v>84</v>
      </c>
      <c r="AT156" s="139" t="s">
        <v>153</v>
      </c>
      <c r="AU156" s="139" t="s">
        <v>74</v>
      </c>
      <c r="AY156" s="18" t="s">
        <v>151</v>
      </c>
      <c r="BE156" s="140">
        <f t="shared" si="34"/>
        <v>0</v>
      </c>
      <c r="BF156" s="140">
        <f t="shared" si="35"/>
        <v>0</v>
      </c>
      <c r="BG156" s="140">
        <f t="shared" si="36"/>
        <v>0</v>
      </c>
      <c r="BH156" s="140">
        <f t="shared" si="37"/>
        <v>0</v>
      </c>
      <c r="BI156" s="140">
        <f t="shared" si="38"/>
        <v>0</v>
      </c>
      <c r="BJ156" s="18" t="s">
        <v>74</v>
      </c>
      <c r="BK156" s="140">
        <f t="shared" si="39"/>
        <v>0</v>
      </c>
      <c r="BL156" s="18" t="s">
        <v>84</v>
      </c>
      <c r="BM156" s="139" t="s">
        <v>1003</v>
      </c>
    </row>
    <row r="157" spans="2:65" s="1" customFormat="1" ht="16.5" customHeight="1">
      <c r="B157" s="33"/>
      <c r="C157" s="128" t="s">
        <v>651</v>
      </c>
      <c r="D157" s="128" t="s">
        <v>153</v>
      </c>
      <c r="E157" s="129" t="s">
        <v>1545</v>
      </c>
      <c r="F157" s="130" t="s">
        <v>1546</v>
      </c>
      <c r="G157" s="131" t="s">
        <v>1520</v>
      </c>
      <c r="H157" s="132">
        <v>20</v>
      </c>
      <c r="I157" s="133"/>
      <c r="J157" s="134">
        <f t="shared" si="30"/>
        <v>0</v>
      </c>
      <c r="K157" s="130" t="s">
        <v>19</v>
      </c>
      <c r="L157" s="33"/>
      <c r="M157" s="135" t="s">
        <v>19</v>
      </c>
      <c r="N157" s="136" t="s">
        <v>40</v>
      </c>
      <c r="P157" s="137">
        <f t="shared" si="31"/>
        <v>0</v>
      </c>
      <c r="Q157" s="137">
        <v>0</v>
      </c>
      <c r="R157" s="137">
        <f t="shared" si="32"/>
        <v>0</v>
      </c>
      <c r="S157" s="137">
        <v>0</v>
      </c>
      <c r="T157" s="138">
        <f t="shared" si="33"/>
        <v>0</v>
      </c>
      <c r="AR157" s="139" t="s">
        <v>84</v>
      </c>
      <c r="AT157" s="139" t="s">
        <v>153</v>
      </c>
      <c r="AU157" s="139" t="s">
        <v>74</v>
      </c>
      <c r="AY157" s="18" t="s">
        <v>151</v>
      </c>
      <c r="BE157" s="140">
        <f t="shared" si="34"/>
        <v>0</v>
      </c>
      <c r="BF157" s="140">
        <f t="shared" si="35"/>
        <v>0</v>
      </c>
      <c r="BG157" s="140">
        <f t="shared" si="36"/>
        <v>0</v>
      </c>
      <c r="BH157" s="140">
        <f t="shared" si="37"/>
        <v>0</v>
      </c>
      <c r="BI157" s="140">
        <f t="shared" si="38"/>
        <v>0</v>
      </c>
      <c r="BJ157" s="18" t="s">
        <v>74</v>
      </c>
      <c r="BK157" s="140">
        <f t="shared" si="39"/>
        <v>0</v>
      </c>
      <c r="BL157" s="18" t="s">
        <v>84</v>
      </c>
      <c r="BM157" s="139" t="s">
        <v>1013</v>
      </c>
    </row>
    <row r="158" spans="2:65" s="1" customFormat="1" ht="16.5" customHeight="1">
      <c r="B158" s="33"/>
      <c r="C158" s="128" t="s">
        <v>658</v>
      </c>
      <c r="D158" s="128" t="s">
        <v>153</v>
      </c>
      <c r="E158" s="129" t="s">
        <v>1547</v>
      </c>
      <c r="F158" s="130" t="s">
        <v>1548</v>
      </c>
      <c r="G158" s="131" t="s">
        <v>1520</v>
      </c>
      <c r="H158" s="132">
        <v>35</v>
      </c>
      <c r="I158" s="133"/>
      <c r="J158" s="134">
        <f t="shared" si="30"/>
        <v>0</v>
      </c>
      <c r="K158" s="130" t="s">
        <v>19</v>
      </c>
      <c r="L158" s="33"/>
      <c r="M158" s="135" t="s">
        <v>19</v>
      </c>
      <c r="N158" s="136" t="s">
        <v>40</v>
      </c>
      <c r="P158" s="137">
        <f t="shared" si="31"/>
        <v>0</v>
      </c>
      <c r="Q158" s="137">
        <v>0</v>
      </c>
      <c r="R158" s="137">
        <f t="shared" si="32"/>
        <v>0</v>
      </c>
      <c r="S158" s="137">
        <v>0</v>
      </c>
      <c r="T158" s="138">
        <f t="shared" si="33"/>
        <v>0</v>
      </c>
      <c r="AR158" s="139" t="s">
        <v>84</v>
      </c>
      <c r="AT158" s="139" t="s">
        <v>153</v>
      </c>
      <c r="AU158" s="139" t="s">
        <v>74</v>
      </c>
      <c r="AY158" s="18" t="s">
        <v>151</v>
      </c>
      <c r="BE158" s="140">
        <f t="shared" si="34"/>
        <v>0</v>
      </c>
      <c r="BF158" s="140">
        <f t="shared" si="35"/>
        <v>0</v>
      </c>
      <c r="BG158" s="140">
        <f t="shared" si="36"/>
        <v>0</v>
      </c>
      <c r="BH158" s="140">
        <f t="shared" si="37"/>
        <v>0</v>
      </c>
      <c r="BI158" s="140">
        <f t="shared" si="38"/>
        <v>0</v>
      </c>
      <c r="BJ158" s="18" t="s">
        <v>74</v>
      </c>
      <c r="BK158" s="140">
        <f t="shared" si="39"/>
        <v>0</v>
      </c>
      <c r="BL158" s="18" t="s">
        <v>84</v>
      </c>
      <c r="BM158" s="139" t="s">
        <v>1023</v>
      </c>
    </row>
    <row r="159" spans="2:65" s="1" customFormat="1" ht="16.5" customHeight="1">
      <c r="B159" s="33"/>
      <c r="C159" s="128" t="s">
        <v>662</v>
      </c>
      <c r="D159" s="128" t="s">
        <v>153</v>
      </c>
      <c r="E159" s="129" t="s">
        <v>1549</v>
      </c>
      <c r="F159" s="130" t="s">
        <v>1550</v>
      </c>
      <c r="G159" s="131" t="s">
        <v>1520</v>
      </c>
      <c r="H159" s="132">
        <v>25</v>
      </c>
      <c r="I159" s="133"/>
      <c r="J159" s="134">
        <f t="shared" si="30"/>
        <v>0</v>
      </c>
      <c r="K159" s="130" t="s">
        <v>19</v>
      </c>
      <c r="L159" s="33"/>
      <c r="M159" s="135" t="s">
        <v>19</v>
      </c>
      <c r="N159" s="136" t="s">
        <v>40</v>
      </c>
      <c r="P159" s="137">
        <f t="shared" si="31"/>
        <v>0</v>
      </c>
      <c r="Q159" s="137">
        <v>0</v>
      </c>
      <c r="R159" s="137">
        <f t="shared" si="32"/>
        <v>0</v>
      </c>
      <c r="S159" s="137">
        <v>0</v>
      </c>
      <c r="T159" s="138">
        <f t="shared" si="33"/>
        <v>0</v>
      </c>
      <c r="AR159" s="139" t="s">
        <v>84</v>
      </c>
      <c r="AT159" s="139" t="s">
        <v>153</v>
      </c>
      <c r="AU159" s="139" t="s">
        <v>74</v>
      </c>
      <c r="AY159" s="18" t="s">
        <v>151</v>
      </c>
      <c r="BE159" s="140">
        <f t="shared" si="34"/>
        <v>0</v>
      </c>
      <c r="BF159" s="140">
        <f t="shared" si="35"/>
        <v>0</v>
      </c>
      <c r="BG159" s="140">
        <f t="shared" si="36"/>
        <v>0</v>
      </c>
      <c r="BH159" s="140">
        <f t="shared" si="37"/>
        <v>0</v>
      </c>
      <c r="BI159" s="140">
        <f t="shared" si="38"/>
        <v>0</v>
      </c>
      <c r="BJ159" s="18" t="s">
        <v>74</v>
      </c>
      <c r="BK159" s="140">
        <f t="shared" si="39"/>
        <v>0</v>
      </c>
      <c r="BL159" s="18" t="s">
        <v>84</v>
      </c>
      <c r="BM159" s="139" t="s">
        <v>1035</v>
      </c>
    </row>
    <row r="160" spans="2:65" s="1" customFormat="1" ht="16.5" customHeight="1">
      <c r="B160" s="33"/>
      <c r="C160" s="128" t="s">
        <v>671</v>
      </c>
      <c r="D160" s="128" t="s">
        <v>153</v>
      </c>
      <c r="E160" s="129" t="s">
        <v>1551</v>
      </c>
      <c r="F160" s="130" t="s">
        <v>1552</v>
      </c>
      <c r="G160" s="131" t="s">
        <v>1520</v>
      </c>
      <c r="H160" s="132">
        <v>40</v>
      </c>
      <c r="I160" s="133"/>
      <c r="J160" s="134">
        <f t="shared" si="30"/>
        <v>0</v>
      </c>
      <c r="K160" s="130" t="s">
        <v>19</v>
      </c>
      <c r="L160" s="33"/>
      <c r="M160" s="135" t="s">
        <v>19</v>
      </c>
      <c r="N160" s="136" t="s">
        <v>40</v>
      </c>
      <c r="P160" s="137">
        <f t="shared" si="31"/>
        <v>0</v>
      </c>
      <c r="Q160" s="137">
        <v>0</v>
      </c>
      <c r="R160" s="137">
        <f t="shared" si="32"/>
        <v>0</v>
      </c>
      <c r="S160" s="137">
        <v>0</v>
      </c>
      <c r="T160" s="138">
        <f t="shared" si="33"/>
        <v>0</v>
      </c>
      <c r="AR160" s="139" t="s">
        <v>84</v>
      </c>
      <c r="AT160" s="139" t="s">
        <v>153</v>
      </c>
      <c r="AU160" s="139" t="s">
        <v>74</v>
      </c>
      <c r="AY160" s="18" t="s">
        <v>151</v>
      </c>
      <c r="BE160" s="140">
        <f t="shared" si="34"/>
        <v>0</v>
      </c>
      <c r="BF160" s="140">
        <f t="shared" si="35"/>
        <v>0</v>
      </c>
      <c r="BG160" s="140">
        <f t="shared" si="36"/>
        <v>0</v>
      </c>
      <c r="BH160" s="140">
        <f t="shared" si="37"/>
        <v>0</v>
      </c>
      <c r="BI160" s="140">
        <f t="shared" si="38"/>
        <v>0</v>
      </c>
      <c r="BJ160" s="18" t="s">
        <v>74</v>
      </c>
      <c r="BK160" s="140">
        <f t="shared" si="39"/>
        <v>0</v>
      </c>
      <c r="BL160" s="18" t="s">
        <v>84</v>
      </c>
      <c r="BM160" s="139" t="s">
        <v>1047</v>
      </c>
    </row>
    <row r="161" spans="2:65" s="1" customFormat="1" ht="16.5" customHeight="1">
      <c r="B161" s="33"/>
      <c r="C161" s="128" t="s">
        <v>677</v>
      </c>
      <c r="D161" s="128" t="s">
        <v>153</v>
      </c>
      <c r="E161" s="129" t="s">
        <v>1553</v>
      </c>
      <c r="F161" s="130" t="s">
        <v>1554</v>
      </c>
      <c r="G161" s="131" t="s">
        <v>1520</v>
      </c>
      <c r="H161" s="132">
        <v>20</v>
      </c>
      <c r="I161" s="133"/>
      <c r="J161" s="134">
        <f t="shared" si="30"/>
        <v>0</v>
      </c>
      <c r="K161" s="130" t="s">
        <v>19</v>
      </c>
      <c r="L161" s="33"/>
      <c r="M161" s="135" t="s">
        <v>19</v>
      </c>
      <c r="N161" s="136" t="s">
        <v>40</v>
      </c>
      <c r="P161" s="137">
        <f t="shared" si="31"/>
        <v>0</v>
      </c>
      <c r="Q161" s="137">
        <v>0</v>
      </c>
      <c r="R161" s="137">
        <f t="shared" si="32"/>
        <v>0</v>
      </c>
      <c r="S161" s="137">
        <v>0</v>
      </c>
      <c r="T161" s="138">
        <f t="shared" si="33"/>
        <v>0</v>
      </c>
      <c r="AR161" s="139" t="s">
        <v>84</v>
      </c>
      <c r="AT161" s="139" t="s">
        <v>153</v>
      </c>
      <c r="AU161" s="139" t="s">
        <v>74</v>
      </c>
      <c r="AY161" s="18" t="s">
        <v>151</v>
      </c>
      <c r="BE161" s="140">
        <f t="shared" si="34"/>
        <v>0</v>
      </c>
      <c r="BF161" s="140">
        <f t="shared" si="35"/>
        <v>0</v>
      </c>
      <c r="BG161" s="140">
        <f t="shared" si="36"/>
        <v>0</v>
      </c>
      <c r="BH161" s="140">
        <f t="shared" si="37"/>
        <v>0</v>
      </c>
      <c r="BI161" s="140">
        <f t="shared" si="38"/>
        <v>0</v>
      </c>
      <c r="BJ161" s="18" t="s">
        <v>74</v>
      </c>
      <c r="BK161" s="140">
        <f t="shared" si="39"/>
        <v>0</v>
      </c>
      <c r="BL161" s="18" t="s">
        <v>84</v>
      </c>
      <c r="BM161" s="139" t="s">
        <v>1059</v>
      </c>
    </row>
    <row r="162" spans="2:65" s="1" customFormat="1" ht="16.5" customHeight="1">
      <c r="B162" s="33"/>
      <c r="C162" s="128" t="s">
        <v>682</v>
      </c>
      <c r="D162" s="128" t="s">
        <v>153</v>
      </c>
      <c r="E162" s="129" t="s">
        <v>1555</v>
      </c>
      <c r="F162" s="130" t="s">
        <v>1556</v>
      </c>
      <c r="G162" s="131" t="s">
        <v>1520</v>
      </c>
      <c r="H162" s="132">
        <v>90</v>
      </c>
      <c r="I162" s="133"/>
      <c r="J162" s="134">
        <f t="shared" si="30"/>
        <v>0</v>
      </c>
      <c r="K162" s="130" t="s">
        <v>19</v>
      </c>
      <c r="L162" s="33"/>
      <c r="M162" s="135" t="s">
        <v>19</v>
      </c>
      <c r="N162" s="136" t="s">
        <v>40</v>
      </c>
      <c r="P162" s="137">
        <f t="shared" si="31"/>
        <v>0</v>
      </c>
      <c r="Q162" s="137">
        <v>0</v>
      </c>
      <c r="R162" s="137">
        <f t="shared" si="32"/>
        <v>0</v>
      </c>
      <c r="S162" s="137">
        <v>0</v>
      </c>
      <c r="T162" s="138">
        <f t="shared" si="33"/>
        <v>0</v>
      </c>
      <c r="AR162" s="139" t="s">
        <v>84</v>
      </c>
      <c r="AT162" s="139" t="s">
        <v>153</v>
      </c>
      <c r="AU162" s="139" t="s">
        <v>74</v>
      </c>
      <c r="AY162" s="18" t="s">
        <v>151</v>
      </c>
      <c r="BE162" s="140">
        <f t="shared" si="34"/>
        <v>0</v>
      </c>
      <c r="BF162" s="140">
        <f t="shared" si="35"/>
        <v>0</v>
      </c>
      <c r="BG162" s="140">
        <f t="shared" si="36"/>
        <v>0</v>
      </c>
      <c r="BH162" s="140">
        <f t="shared" si="37"/>
        <v>0</v>
      </c>
      <c r="BI162" s="140">
        <f t="shared" si="38"/>
        <v>0</v>
      </c>
      <c r="BJ162" s="18" t="s">
        <v>74</v>
      </c>
      <c r="BK162" s="140">
        <f t="shared" si="39"/>
        <v>0</v>
      </c>
      <c r="BL162" s="18" t="s">
        <v>84</v>
      </c>
      <c r="BM162" s="139" t="s">
        <v>1072</v>
      </c>
    </row>
    <row r="163" spans="2:65" s="1" customFormat="1" ht="16.5" customHeight="1">
      <c r="B163" s="33"/>
      <c r="C163" s="128" t="s">
        <v>69</v>
      </c>
      <c r="D163" s="128" t="s">
        <v>153</v>
      </c>
      <c r="E163" s="129" t="s">
        <v>1557</v>
      </c>
      <c r="F163" s="130" t="s">
        <v>394</v>
      </c>
      <c r="G163" s="131" t="s">
        <v>19</v>
      </c>
      <c r="H163" s="132">
        <v>1</v>
      </c>
      <c r="I163" s="133"/>
      <c r="J163" s="134">
        <f t="shared" si="30"/>
        <v>0</v>
      </c>
      <c r="K163" s="130" t="s">
        <v>19</v>
      </c>
      <c r="L163" s="33"/>
      <c r="M163" s="135" t="s">
        <v>19</v>
      </c>
      <c r="N163" s="136" t="s">
        <v>40</v>
      </c>
      <c r="P163" s="137">
        <f t="shared" si="31"/>
        <v>0</v>
      </c>
      <c r="Q163" s="137">
        <v>0</v>
      </c>
      <c r="R163" s="137">
        <f t="shared" si="32"/>
        <v>0</v>
      </c>
      <c r="S163" s="137">
        <v>0</v>
      </c>
      <c r="T163" s="138">
        <f t="shared" si="33"/>
        <v>0</v>
      </c>
      <c r="AR163" s="139" t="s">
        <v>84</v>
      </c>
      <c r="AT163" s="139" t="s">
        <v>153</v>
      </c>
      <c r="AU163" s="139" t="s">
        <v>74</v>
      </c>
      <c r="AY163" s="18" t="s">
        <v>151</v>
      </c>
      <c r="BE163" s="140">
        <f t="shared" si="34"/>
        <v>0</v>
      </c>
      <c r="BF163" s="140">
        <f t="shared" si="35"/>
        <v>0</v>
      </c>
      <c r="BG163" s="140">
        <f t="shared" si="36"/>
        <v>0</v>
      </c>
      <c r="BH163" s="140">
        <f t="shared" si="37"/>
        <v>0</v>
      </c>
      <c r="BI163" s="140">
        <f t="shared" si="38"/>
        <v>0</v>
      </c>
      <c r="BJ163" s="18" t="s">
        <v>74</v>
      </c>
      <c r="BK163" s="140">
        <f t="shared" si="39"/>
        <v>0</v>
      </c>
      <c r="BL163" s="18" t="s">
        <v>84</v>
      </c>
      <c r="BM163" s="139" t="s">
        <v>1086</v>
      </c>
    </row>
    <row r="164" spans="2:65" s="1" customFormat="1" ht="19.5">
      <c r="B164" s="33"/>
      <c r="D164" s="146" t="s">
        <v>1558</v>
      </c>
      <c r="F164" s="187" t="s">
        <v>1559</v>
      </c>
      <c r="I164" s="143"/>
      <c r="L164" s="33"/>
      <c r="M164" s="188"/>
      <c r="N164" s="189"/>
      <c r="O164" s="189"/>
      <c r="P164" s="189"/>
      <c r="Q164" s="189"/>
      <c r="R164" s="189"/>
      <c r="S164" s="189"/>
      <c r="T164" s="190"/>
      <c r="AT164" s="18" t="s">
        <v>1558</v>
      </c>
      <c r="AU164" s="18" t="s">
        <v>74</v>
      </c>
    </row>
    <row r="165" spans="2:65" s="1" customFormat="1" ht="6.95" customHeight="1"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33"/>
    </row>
  </sheetData>
  <sheetProtection algorithmName="SHA-512" hashValue="iJFyEhFOJZ5iLE7DUsc9cAIoWMIjpqqNzXD1B5aA+M+vWZC2vyQgEeKGwCkImMWMj2WbvwRCbr3viqWUXmnQ8A==" saltValue="LRLvw+ehULdVTRmaEXvhzlYJMwtZs4ZxNN2jsqcE7+5ENarXH6VYTsixsPQyW2Lp1C1cMmduZZzmsHPm+qksqw==" spinCount="100000" sheet="1" objects="1" scenarios="1" formatColumns="0" formatRows="0" autoFilter="0"/>
  <autoFilter ref="C84:K164" xr:uid="{00000000-0009-0000-0000-000002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7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83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1560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ROUND(J81,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ROUND((SUM(BE81:BE178)),  2)</f>
        <v>0</v>
      </c>
      <c r="I33" s="90">
        <v>0.21</v>
      </c>
      <c r="J33" s="89">
        <f>ROUND(((SUM(BE81:BE178))*I33),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ROUND((SUM(BF81:BF178)),  2)</f>
        <v>0</v>
      </c>
      <c r="I34" s="90">
        <v>0.15</v>
      </c>
      <c r="J34" s="89">
        <f>ROUND(((SUM(BF81:BF178))*I34),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ROUND((SUM(BG81:BG178)),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ROUND((SUM(BH81:BH178)),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ROUND((SUM(BI81:BI178)),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3 - EPS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J81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1561</v>
      </c>
      <c r="E60" s="102"/>
      <c r="F60" s="102"/>
      <c r="G60" s="102"/>
      <c r="H60" s="102"/>
      <c r="I60" s="102"/>
      <c r="J60" s="103">
        <f>J82</f>
        <v>0</v>
      </c>
      <c r="L60" s="100"/>
    </row>
    <row r="61" spans="2:47" s="8" customFormat="1" ht="24.95" customHeight="1">
      <c r="B61" s="100"/>
      <c r="D61" s="101" t="s">
        <v>1562</v>
      </c>
      <c r="E61" s="102"/>
      <c r="F61" s="102"/>
      <c r="G61" s="102"/>
      <c r="H61" s="102"/>
      <c r="I61" s="102"/>
      <c r="J61" s="103">
        <f>J83</f>
        <v>0</v>
      </c>
      <c r="L61" s="100"/>
    </row>
    <row r="62" spans="2:47" s="1" customFormat="1" ht="21.75" customHeight="1">
      <c r="B62" s="33"/>
      <c r="L62" s="33"/>
    </row>
    <row r="63" spans="2:47" s="1" customFormat="1" ht="6.95" customHeight="1"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33"/>
    </row>
    <row r="67" spans="2:20" s="1" customFormat="1" ht="6.95" customHeight="1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33"/>
    </row>
    <row r="68" spans="2:20" s="1" customFormat="1" ht="24.95" customHeight="1">
      <c r="B68" s="33"/>
      <c r="C68" s="22" t="s">
        <v>136</v>
      </c>
      <c r="L68" s="33"/>
    </row>
    <row r="69" spans="2:20" s="1" customFormat="1" ht="6.95" customHeight="1">
      <c r="B69" s="33"/>
      <c r="L69" s="33"/>
    </row>
    <row r="70" spans="2:20" s="1" customFormat="1" ht="12" customHeight="1">
      <c r="B70" s="33"/>
      <c r="C70" s="28" t="s">
        <v>16</v>
      </c>
      <c r="L70" s="33"/>
    </row>
    <row r="71" spans="2:20" s="1" customFormat="1" ht="16.5" customHeight="1">
      <c r="B71" s="33"/>
      <c r="E71" s="311" t="str">
        <f>E7</f>
        <v>Česká Lípa - přístavba komory C 10</v>
      </c>
      <c r="F71" s="312"/>
      <c r="G71" s="312"/>
      <c r="H71" s="312"/>
      <c r="L71" s="33"/>
    </row>
    <row r="72" spans="2:20" s="1" customFormat="1" ht="12" customHeight="1">
      <c r="B72" s="33"/>
      <c r="C72" s="28" t="s">
        <v>106</v>
      </c>
      <c r="L72" s="33"/>
    </row>
    <row r="73" spans="2:20" s="1" customFormat="1" ht="16.5" customHeight="1">
      <c r="B73" s="33"/>
      <c r="E73" s="278" t="str">
        <f>E9</f>
        <v>3 - EPS</v>
      </c>
      <c r="F73" s="313"/>
      <c r="G73" s="313"/>
      <c r="H73" s="313"/>
      <c r="L73" s="33"/>
    </row>
    <row r="74" spans="2:20" s="1" customFormat="1" ht="6.95" customHeight="1">
      <c r="B74" s="33"/>
      <c r="L74" s="33"/>
    </row>
    <row r="75" spans="2:20" s="1" customFormat="1" ht="12" customHeight="1">
      <c r="B75" s="33"/>
      <c r="C75" s="28" t="s">
        <v>21</v>
      </c>
      <c r="F75" s="26" t="str">
        <f>F12</f>
        <v xml:space="preserve"> </v>
      </c>
      <c r="I75" s="28" t="s">
        <v>23</v>
      </c>
      <c r="J75" s="50" t="str">
        <f>IF(J12="","",J12)</f>
        <v>25. 4. 2022</v>
      </c>
      <c r="L75" s="33"/>
    </row>
    <row r="76" spans="2:20" s="1" customFormat="1" ht="6.95" customHeight="1">
      <c r="B76" s="33"/>
      <c r="L76" s="33"/>
    </row>
    <row r="77" spans="2:20" s="1" customFormat="1" ht="15.2" customHeight="1">
      <c r="B77" s="33"/>
      <c r="C77" s="28" t="s">
        <v>25</v>
      </c>
      <c r="F77" s="26" t="str">
        <f>E15</f>
        <v xml:space="preserve"> </v>
      </c>
      <c r="I77" s="28" t="s">
        <v>30</v>
      </c>
      <c r="J77" s="31" t="str">
        <f>E21</f>
        <v xml:space="preserve"> </v>
      </c>
      <c r="L77" s="33"/>
    </row>
    <row r="78" spans="2:20" s="1" customFormat="1" ht="15.2" customHeight="1">
      <c r="B78" s="33"/>
      <c r="C78" s="28" t="s">
        <v>28</v>
      </c>
      <c r="F78" s="26" t="str">
        <f>IF(E18="","",E18)</f>
        <v>Vyplň údaj</v>
      </c>
      <c r="I78" s="28" t="s">
        <v>32</v>
      </c>
      <c r="J78" s="31" t="str">
        <f>E24</f>
        <v xml:space="preserve"> </v>
      </c>
      <c r="L78" s="33"/>
    </row>
    <row r="79" spans="2:20" s="1" customFormat="1" ht="10.35" customHeight="1">
      <c r="B79" s="33"/>
      <c r="L79" s="33"/>
    </row>
    <row r="80" spans="2:20" s="10" customFormat="1" ht="29.25" customHeight="1">
      <c r="B80" s="108"/>
      <c r="C80" s="109" t="s">
        <v>137</v>
      </c>
      <c r="D80" s="110" t="s">
        <v>54</v>
      </c>
      <c r="E80" s="110" t="s">
        <v>50</v>
      </c>
      <c r="F80" s="110" t="s">
        <v>51</v>
      </c>
      <c r="G80" s="110" t="s">
        <v>138</v>
      </c>
      <c r="H80" s="110" t="s">
        <v>139</v>
      </c>
      <c r="I80" s="110" t="s">
        <v>140</v>
      </c>
      <c r="J80" s="110" t="s">
        <v>110</v>
      </c>
      <c r="K80" s="111" t="s">
        <v>141</v>
      </c>
      <c r="L80" s="108"/>
      <c r="M80" s="57" t="s">
        <v>19</v>
      </c>
      <c r="N80" s="58" t="s">
        <v>39</v>
      </c>
      <c r="O80" s="58" t="s">
        <v>142</v>
      </c>
      <c r="P80" s="58" t="s">
        <v>143</v>
      </c>
      <c r="Q80" s="58" t="s">
        <v>144</v>
      </c>
      <c r="R80" s="58" t="s">
        <v>145</v>
      </c>
      <c r="S80" s="58" t="s">
        <v>146</v>
      </c>
      <c r="T80" s="59" t="s">
        <v>147</v>
      </c>
    </row>
    <row r="81" spans="2:65" s="1" customFormat="1" ht="22.9" customHeight="1">
      <c r="B81" s="33"/>
      <c r="C81" s="62" t="s">
        <v>148</v>
      </c>
      <c r="J81" s="112">
        <f>BK81</f>
        <v>0</v>
      </c>
      <c r="L81" s="33"/>
      <c r="M81" s="60"/>
      <c r="N81" s="51"/>
      <c r="O81" s="51"/>
      <c r="P81" s="113">
        <f>P82+P83</f>
        <v>0</v>
      </c>
      <c r="Q81" s="51"/>
      <c r="R81" s="113">
        <f>R82+R83</f>
        <v>0</v>
      </c>
      <c r="S81" s="51"/>
      <c r="T81" s="114">
        <f>T82+T83</f>
        <v>0</v>
      </c>
      <c r="AT81" s="18" t="s">
        <v>68</v>
      </c>
      <c r="AU81" s="18" t="s">
        <v>111</v>
      </c>
      <c r="BK81" s="115">
        <f>BK82+BK83</f>
        <v>0</v>
      </c>
    </row>
    <row r="82" spans="2:65" s="11" customFormat="1" ht="25.9" customHeight="1">
      <c r="B82" s="116"/>
      <c r="D82" s="117" t="s">
        <v>68</v>
      </c>
      <c r="E82" s="118" t="s">
        <v>50</v>
      </c>
      <c r="F82" s="118" t="s">
        <v>51</v>
      </c>
      <c r="I82" s="119"/>
      <c r="J82" s="120">
        <f>BK82</f>
        <v>0</v>
      </c>
      <c r="L82" s="116"/>
      <c r="M82" s="121"/>
      <c r="P82" s="122">
        <v>0</v>
      </c>
      <c r="R82" s="122">
        <v>0</v>
      </c>
      <c r="T82" s="123">
        <v>0</v>
      </c>
      <c r="AR82" s="117" t="s">
        <v>74</v>
      </c>
      <c r="AT82" s="124" t="s">
        <v>68</v>
      </c>
      <c r="AU82" s="124" t="s">
        <v>69</v>
      </c>
      <c r="AY82" s="117" t="s">
        <v>151</v>
      </c>
      <c r="BK82" s="125">
        <v>0</v>
      </c>
    </row>
    <row r="83" spans="2:65" s="11" customFormat="1" ht="25.9" customHeight="1">
      <c r="B83" s="116"/>
      <c r="D83" s="117" t="s">
        <v>68</v>
      </c>
      <c r="E83" s="118" t="s">
        <v>1563</v>
      </c>
      <c r="F83" s="118" t="s">
        <v>1564</v>
      </c>
      <c r="I83" s="119"/>
      <c r="J83" s="120">
        <f>BK83</f>
        <v>0</v>
      </c>
      <c r="L83" s="116"/>
      <c r="M83" s="121"/>
      <c r="P83" s="122">
        <f>SUM(P84:P178)</f>
        <v>0</v>
      </c>
      <c r="R83" s="122">
        <f>SUM(R84:R178)</f>
        <v>0</v>
      </c>
      <c r="T83" s="123">
        <f>SUM(T84:T178)</f>
        <v>0</v>
      </c>
      <c r="AR83" s="117" t="s">
        <v>74</v>
      </c>
      <c r="AT83" s="124" t="s">
        <v>68</v>
      </c>
      <c r="AU83" s="124" t="s">
        <v>69</v>
      </c>
      <c r="AY83" s="117" t="s">
        <v>151</v>
      </c>
      <c r="BK83" s="125">
        <f>SUM(BK84:BK178)</f>
        <v>0</v>
      </c>
    </row>
    <row r="84" spans="2:65" s="1" customFormat="1" ht="24.2" customHeight="1">
      <c r="B84" s="33"/>
      <c r="C84" s="128" t="s">
        <v>74</v>
      </c>
      <c r="D84" s="128" t="s">
        <v>153</v>
      </c>
      <c r="E84" s="129" t="s">
        <v>1565</v>
      </c>
      <c r="F84" s="130" t="s">
        <v>1566</v>
      </c>
      <c r="G84" s="131" t="s">
        <v>615</v>
      </c>
      <c r="H84" s="132">
        <v>1</v>
      </c>
      <c r="I84" s="133"/>
      <c r="J84" s="134">
        <f t="shared" ref="J84:J115" si="0">ROUND(I84*H84,2)</f>
        <v>0</v>
      </c>
      <c r="K84" s="130" t="s">
        <v>19</v>
      </c>
      <c r="L84" s="33"/>
      <c r="M84" s="135" t="s">
        <v>19</v>
      </c>
      <c r="N84" s="136" t="s">
        <v>40</v>
      </c>
      <c r="P84" s="137">
        <f t="shared" ref="P84:P115" si="1">O84*H84</f>
        <v>0</v>
      </c>
      <c r="Q84" s="137">
        <v>0</v>
      </c>
      <c r="R84" s="137">
        <f t="shared" ref="R84:R115" si="2">Q84*H84</f>
        <v>0</v>
      </c>
      <c r="S84" s="137">
        <v>0</v>
      </c>
      <c r="T84" s="138">
        <f t="shared" ref="T84:T115" si="3">S84*H84</f>
        <v>0</v>
      </c>
      <c r="AR84" s="139" t="s">
        <v>84</v>
      </c>
      <c r="AT84" s="139" t="s">
        <v>153</v>
      </c>
      <c r="AU84" s="139" t="s">
        <v>74</v>
      </c>
      <c r="AY84" s="18" t="s">
        <v>151</v>
      </c>
      <c r="BE84" s="140">
        <f t="shared" ref="BE84:BE115" si="4">IF(N84="základní",J84,0)</f>
        <v>0</v>
      </c>
      <c r="BF84" s="140">
        <f t="shared" ref="BF84:BF115" si="5">IF(N84="snížená",J84,0)</f>
        <v>0</v>
      </c>
      <c r="BG84" s="140">
        <f t="shared" ref="BG84:BG115" si="6">IF(N84="zákl. přenesená",J84,0)</f>
        <v>0</v>
      </c>
      <c r="BH84" s="140">
        <f t="shared" ref="BH84:BH115" si="7">IF(N84="sníž. přenesená",J84,0)</f>
        <v>0</v>
      </c>
      <c r="BI84" s="140">
        <f t="shared" ref="BI84:BI115" si="8">IF(N84="nulová",J84,0)</f>
        <v>0</v>
      </c>
      <c r="BJ84" s="18" t="s">
        <v>74</v>
      </c>
      <c r="BK84" s="140">
        <f t="shared" ref="BK84:BK115" si="9">ROUND(I84*H84,2)</f>
        <v>0</v>
      </c>
      <c r="BL84" s="18" t="s">
        <v>84</v>
      </c>
      <c r="BM84" s="139" t="s">
        <v>78</v>
      </c>
    </row>
    <row r="85" spans="2:65" s="1" customFormat="1" ht="16.5" customHeight="1">
      <c r="B85" s="33"/>
      <c r="C85" s="128" t="s">
        <v>78</v>
      </c>
      <c r="D85" s="128" t="s">
        <v>153</v>
      </c>
      <c r="E85" s="129" t="s">
        <v>1567</v>
      </c>
      <c r="F85" s="130" t="s">
        <v>1568</v>
      </c>
      <c r="G85" s="131" t="s">
        <v>615</v>
      </c>
      <c r="H85" s="132">
        <v>1</v>
      </c>
      <c r="I85" s="133"/>
      <c r="J85" s="134">
        <f t="shared" si="0"/>
        <v>0</v>
      </c>
      <c r="K85" s="130" t="s">
        <v>19</v>
      </c>
      <c r="L85" s="33"/>
      <c r="M85" s="135" t="s">
        <v>19</v>
      </c>
      <c r="N85" s="136" t="s">
        <v>40</v>
      </c>
      <c r="P85" s="137">
        <f t="shared" si="1"/>
        <v>0</v>
      </c>
      <c r="Q85" s="137">
        <v>0</v>
      </c>
      <c r="R85" s="137">
        <f t="shared" si="2"/>
        <v>0</v>
      </c>
      <c r="S85" s="137">
        <v>0</v>
      </c>
      <c r="T85" s="138">
        <f t="shared" si="3"/>
        <v>0</v>
      </c>
      <c r="AR85" s="139" t="s">
        <v>84</v>
      </c>
      <c r="AT85" s="139" t="s">
        <v>153</v>
      </c>
      <c r="AU85" s="139" t="s">
        <v>74</v>
      </c>
      <c r="AY85" s="18" t="s">
        <v>151</v>
      </c>
      <c r="BE85" s="140">
        <f t="shared" si="4"/>
        <v>0</v>
      </c>
      <c r="BF85" s="140">
        <f t="shared" si="5"/>
        <v>0</v>
      </c>
      <c r="BG85" s="140">
        <f t="shared" si="6"/>
        <v>0</v>
      </c>
      <c r="BH85" s="140">
        <f t="shared" si="7"/>
        <v>0</v>
      </c>
      <c r="BI85" s="140">
        <f t="shared" si="8"/>
        <v>0</v>
      </c>
      <c r="BJ85" s="18" t="s">
        <v>74</v>
      </c>
      <c r="BK85" s="140">
        <f t="shared" si="9"/>
        <v>0</v>
      </c>
      <c r="BL85" s="18" t="s">
        <v>84</v>
      </c>
      <c r="BM85" s="139" t="s">
        <v>84</v>
      </c>
    </row>
    <row r="86" spans="2:65" s="1" customFormat="1" ht="21.75" customHeight="1">
      <c r="B86" s="33"/>
      <c r="C86" s="128" t="s">
        <v>81</v>
      </c>
      <c r="D86" s="128" t="s">
        <v>153</v>
      </c>
      <c r="E86" s="129" t="s">
        <v>1569</v>
      </c>
      <c r="F86" s="130" t="s">
        <v>1570</v>
      </c>
      <c r="G86" s="131" t="s">
        <v>615</v>
      </c>
      <c r="H86" s="132">
        <v>1</v>
      </c>
      <c r="I86" s="133"/>
      <c r="J86" s="134">
        <f t="shared" si="0"/>
        <v>0</v>
      </c>
      <c r="K86" s="130" t="s">
        <v>19</v>
      </c>
      <c r="L86" s="33"/>
      <c r="M86" s="135" t="s">
        <v>19</v>
      </c>
      <c r="N86" s="136" t="s">
        <v>40</v>
      </c>
      <c r="P86" s="137">
        <f t="shared" si="1"/>
        <v>0</v>
      </c>
      <c r="Q86" s="137">
        <v>0</v>
      </c>
      <c r="R86" s="137">
        <f t="shared" si="2"/>
        <v>0</v>
      </c>
      <c r="S86" s="137">
        <v>0</v>
      </c>
      <c r="T86" s="138">
        <f t="shared" si="3"/>
        <v>0</v>
      </c>
      <c r="AR86" s="139" t="s">
        <v>84</v>
      </c>
      <c r="AT86" s="139" t="s">
        <v>153</v>
      </c>
      <c r="AU86" s="139" t="s">
        <v>74</v>
      </c>
      <c r="AY86" s="18" t="s">
        <v>151</v>
      </c>
      <c r="BE86" s="140">
        <f t="shared" si="4"/>
        <v>0</v>
      </c>
      <c r="BF86" s="140">
        <f t="shared" si="5"/>
        <v>0</v>
      </c>
      <c r="BG86" s="140">
        <f t="shared" si="6"/>
        <v>0</v>
      </c>
      <c r="BH86" s="140">
        <f t="shared" si="7"/>
        <v>0</v>
      </c>
      <c r="BI86" s="140">
        <f t="shared" si="8"/>
        <v>0</v>
      </c>
      <c r="BJ86" s="18" t="s">
        <v>74</v>
      </c>
      <c r="BK86" s="140">
        <f t="shared" si="9"/>
        <v>0</v>
      </c>
      <c r="BL86" s="18" t="s">
        <v>84</v>
      </c>
      <c r="BM86" s="139" t="s">
        <v>90</v>
      </c>
    </row>
    <row r="87" spans="2:65" s="1" customFormat="1" ht="16.5" customHeight="1">
      <c r="B87" s="33"/>
      <c r="C87" s="128" t="s">
        <v>84</v>
      </c>
      <c r="D87" s="128" t="s">
        <v>153</v>
      </c>
      <c r="E87" s="129" t="s">
        <v>1571</v>
      </c>
      <c r="F87" s="130" t="s">
        <v>1572</v>
      </c>
      <c r="G87" s="131" t="s">
        <v>615</v>
      </c>
      <c r="H87" s="132">
        <v>1</v>
      </c>
      <c r="I87" s="133"/>
      <c r="J87" s="134">
        <f t="shared" si="0"/>
        <v>0</v>
      </c>
      <c r="K87" s="130" t="s">
        <v>19</v>
      </c>
      <c r="L87" s="33"/>
      <c r="M87" s="135" t="s">
        <v>19</v>
      </c>
      <c r="N87" s="136" t="s">
        <v>40</v>
      </c>
      <c r="P87" s="137">
        <f t="shared" si="1"/>
        <v>0</v>
      </c>
      <c r="Q87" s="137">
        <v>0</v>
      </c>
      <c r="R87" s="137">
        <f t="shared" si="2"/>
        <v>0</v>
      </c>
      <c r="S87" s="137">
        <v>0</v>
      </c>
      <c r="T87" s="138">
        <f t="shared" si="3"/>
        <v>0</v>
      </c>
      <c r="AR87" s="139" t="s">
        <v>84</v>
      </c>
      <c r="AT87" s="139" t="s">
        <v>153</v>
      </c>
      <c r="AU87" s="139" t="s">
        <v>74</v>
      </c>
      <c r="AY87" s="18" t="s">
        <v>151</v>
      </c>
      <c r="BE87" s="140">
        <f t="shared" si="4"/>
        <v>0</v>
      </c>
      <c r="BF87" s="140">
        <f t="shared" si="5"/>
        <v>0</v>
      </c>
      <c r="BG87" s="140">
        <f t="shared" si="6"/>
        <v>0</v>
      </c>
      <c r="BH87" s="140">
        <f t="shared" si="7"/>
        <v>0</v>
      </c>
      <c r="BI87" s="140">
        <f t="shared" si="8"/>
        <v>0</v>
      </c>
      <c r="BJ87" s="18" t="s">
        <v>74</v>
      </c>
      <c r="BK87" s="140">
        <f t="shared" si="9"/>
        <v>0</v>
      </c>
      <c r="BL87" s="18" t="s">
        <v>84</v>
      </c>
      <c r="BM87" s="139" t="s">
        <v>96</v>
      </c>
    </row>
    <row r="88" spans="2:65" s="1" customFormat="1" ht="16.5" customHeight="1">
      <c r="B88" s="33"/>
      <c r="C88" s="128" t="s">
        <v>87</v>
      </c>
      <c r="D88" s="128" t="s">
        <v>153</v>
      </c>
      <c r="E88" s="129" t="s">
        <v>1573</v>
      </c>
      <c r="F88" s="130" t="s">
        <v>1574</v>
      </c>
      <c r="G88" s="131" t="s">
        <v>615</v>
      </c>
      <c r="H88" s="132">
        <v>1</v>
      </c>
      <c r="I88" s="133"/>
      <c r="J88" s="134">
        <f t="shared" si="0"/>
        <v>0</v>
      </c>
      <c r="K88" s="130" t="s">
        <v>19</v>
      </c>
      <c r="L88" s="33"/>
      <c r="M88" s="135" t="s">
        <v>19</v>
      </c>
      <c r="N88" s="136" t="s">
        <v>40</v>
      </c>
      <c r="P88" s="137">
        <f t="shared" si="1"/>
        <v>0</v>
      </c>
      <c r="Q88" s="137">
        <v>0</v>
      </c>
      <c r="R88" s="137">
        <f t="shared" si="2"/>
        <v>0</v>
      </c>
      <c r="S88" s="137">
        <v>0</v>
      </c>
      <c r="T88" s="138">
        <f t="shared" si="3"/>
        <v>0</v>
      </c>
      <c r="AR88" s="139" t="s">
        <v>84</v>
      </c>
      <c r="AT88" s="139" t="s">
        <v>153</v>
      </c>
      <c r="AU88" s="139" t="s">
        <v>74</v>
      </c>
      <c r="AY88" s="18" t="s">
        <v>151</v>
      </c>
      <c r="BE88" s="140">
        <f t="shared" si="4"/>
        <v>0</v>
      </c>
      <c r="BF88" s="140">
        <f t="shared" si="5"/>
        <v>0</v>
      </c>
      <c r="BG88" s="140">
        <f t="shared" si="6"/>
        <v>0</v>
      </c>
      <c r="BH88" s="140">
        <f t="shared" si="7"/>
        <v>0</v>
      </c>
      <c r="BI88" s="140">
        <f t="shared" si="8"/>
        <v>0</v>
      </c>
      <c r="BJ88" s="18" t="s">
        <v>74</v>
      </c>
      <c r="BK88" s="140">
        <f t="shared" si="9"/>
        <v>0</v>
      </c>
      <c r="BL88" s="18" t="s">
        <v>84</v>
      </c>
      <c r="BM88" s="139" t="s">
        <v>211</v>
      </c>
    </row>
    <row r="89" spans="2:65" s="1" customFormat="1" ht="16.5" customHeight="1">
      <c r="B89" s="33"/>
      <c r="C89" s="128" t="s">
        <v>90</v>
      </c>
      <c r="D89" s="128" t="s">
        <v>153</v>
      </c>
      <c r="E89" s="129" t="s">
        <v>1575</v>
      </c>
      <c r="F89" s="130" t="s">
        <v>1576</v>
      </c>
      <c r="G89" s="131" t="s">
        <v>615</v>
      </c>
      <c r="H89" s="132">
        <v>2</v>
      </c>
      <c r="I89" s="133"/>
      <c r="J89" s="134">
        <f t="shared" si="0"/>
        <v>0</v>
      </c>
      <c r="K89" s="130" t="s">
        <v>19</v>
      </c>
      <c r="L89" s="33"/>
      <c r="M89" s="135" t="s">
        <v>19</v>
      </c>
      <c r="N89" s="136" t="s">
        <v>40</v>
      </c>
      <c r="P89" s="137">
        <f t="shared" si="1"/>
        <v>0</v>
      </c>
      <c r="Q89" s="137">
        <v>0</v>
      </c>
      <c r="R89" s="137">
        <f t="shared" si="2"/>
        <v>0</v>
      </c>
      <c r="S89" s="137">
        <v>0</v>
      </c>
      <c r="T89" s="138">
        <f t="shared" si="3"/>
        <v>0</v>
      </c>
      <c r="AR89" s="139" t="s">
        <v>84</v>
      </c>
      <c r="AT89" s="139" t="s">
        <v>153</v>
      </c>
      <c r="AU89" s="139" t="s">
        <v>74</v>
      </c>
      <c r="AY89" s="18" t="s">
        <v>151</v>
      </c>
      <c r="BE89" s="140">
        <f t="shared" si="4"/>
        <v>0</v>
      </c>
      <c r="BF89" s="140">
        <f t="shared" si="5"/>
        <v>0</v>
      </c>
      <c r="BG89" s="140">
        <f t="shared" si="6"/>
        <v>0</v>
      </c>
      <c r="BH89" s="140">
        <f t="shared" si="7"/>
        <v>0</v>
      </c>
      <c r="BI89" s="140">
        <f t="shared" si="8"/>
        <v>0</v>
      </c>
      <c r="BJ89" s="18" t="s">
        <v>74</v>
      </c>
      <c r="BK89" s="140">
        <f t="shared" si="9"/>
        <v>0</v>
      </c>
      <c r="BL89" s="18" t="s">
        <v>84</v>
      </c>
      <c r="BM89" s="139" t="s">
        <v>226</v>
      </c>
    </row>
    <row r="90" spans="2:65" s="1" customFormat="1" ht="16.5" customHeight="1">
      <c r="B90" s="33"/>
      <c r="C90" s="128" t="s">
        <v>93</v>
      </c>
      <c r="D90" s="128" t="s">
        <v>153</v>
      </c>
      <c r="E90" s="129" t="s">
        <v>1577</v>
      </c>
      <c r="F90" s="130" t="s">
        <v>1578</v>
      </c>
      <c r="G90" s="131" t="s">
        <v>615</v>
      </c>
      <c r="H90" s="132">
        <v>2</v>
      </c>
      <c r="I90" s="133"/>
      <c r="J90" s="134">
        <f t="shared" si="0"/>
        <v>0</v>
      </c>
      <c r="K90" s="130" t="s">
        <v>19</v>
      </c>
      <c r="L90" s="33"/>
      <c r="M90" s="135" t="s">
        <v>19</v>
      </c>
      <c r="N90" s="136" t="s">
        <v>40</v>
      </c>
      <c r="P90" s="137">
        <f t="shared" si="1"/>
        <v>0</v>
      </c>
      <c r="Q90" s="137">
        <v>0</v>
      </c>
      <c r="R90" s="137">
        <f t="shared" si="2"/>
        <v>0</v>
      </c>
      <c r="S90" s="137">
        <v>0</v>
      </c>
      <c r="T90" s="138">
        <f t="shared" si="3"/>
        <v>0</v>
      </c>
      <c r="AR90" s="139" t="s">
        <v>84</v>
      </c>
      <c r="AT90" s="139" t="s">
        <v>153</v>
      </c>
      <c r="AU90" s="139" t="s">
        <v>74</v>
      </c>
      <c r="AY90" s="18" t="s">
        <v>151</v>
      </c>
      <c r="BE90" s="140">
        <f t="shared" si="4"/>
        <v>0</v>
      </c>
      <c r="BF90" s="140">
        <f t="shared" si="5"/>
        <v>0</v>
      </c>
      <c r="BG90" s="140">
        <f t="shared" si="6"/>
        <v>0</v>
      </c>
      <c r="BH90" s="140">
        <f t="shared" si="7"/>
        <v>0</v>
      </c>
      <c r="BI90" s="140">
        <f t="shared" si="8"/>
        <v>0</v>
      </c>
      <c r="BJ90" s="18" t="s">
        <v>74</v>
      </c>
      <c r="BK90" s="140">
        <f t="shared" si="9"/>
        <v>0</v>
      </c>
      <c r="BL90" s="18" t="s">
        <v>84</v>
      </c>
      <c r="BM90" s="139" t="s">
        <v>236</v>
      </c>
    </row>
    <row r="91" spans="2:65" s="1" customFormat="1" ht="16.5" customHeight="1">
      <c r="B91" s="33"/>
      <c r="C91" s="128" t="s">
        <v>96</v>
      </c>
      <c r="D91" s="128" t="s">
        <v>153</v>
      </c>
      <c r="E91" s="129" t="s">
        <v>1579</v>
      </c>
      <c r="F91" s="130" t="s">
        <v>1580</v>
      </c>
      <c r="G91" s="131" t="s">
        <v>615</v>
      </c>
      <c r="H91" s="132">
        <v>2</v>
      </c>
      <c r="I91" s="133"/>
      <c r="J91" s="134">
        <f t="shared" si="0"/>
        <v>0</v>
      </c>
      <c r="K91" s="130" t="s">
        <v>19</v>
      </c>
      <c r="L91" s="33"/>
      <c r="M91" s="135" t="s">
        <v>19</v>
      </c>
      <c r="N91" s="136" t="s">
        <v>40</v>
      </c>
      <c r="P91" s="137">
        <f t="shared" si="1"/>
        <v>0</v>
      </c>
      <c r="Q91" s="137">
        <v>0</v>
      </c>
      <c r="R91" s="137">
        <f t="shared" si="2"/>
        <v>0</v>
      </c>
      <c r="S91" s="137">
        <v>0</v>
      </c>
      <c r="T91" s="138">
        <f t="shared" si="3"/>
        <v>0</v>
      </c>
      <c r="AR91" s="139" t="s">
        <v>84</v>
      </c>
      <c r="AT91" s="139" t="s">
        <v>153</v>
      </c>
      <c r="AU91" s="139" t="s">
        <v>74</v>
      </c>
      <c r="AY91" s="18" t="s">
        <v>151</v>
      </c>
      <c r="BE91" s="140">
        <f t="shared" si="4"/>
        <v>0</v>
      </c>
      <c r="BF91" s="140">
        <f t="shared" si="5"/>
        <v>0</v>
      </c>
      <c r="BG91" s="140">
        <f t="shared" si="6"/>
        <v>0</v>
      </c>
      <c r="BH91" s="140">
        <f t="shared" si="7"/>
        <v>0</v>
      </c>
      <c r="BI91" s="140">
        <f t="shared" si="8"/>
        <v>0</v>
      </c>
      <c r="BJ91" s="18" t="s">
        <v>74</v>
      </c>
      <c r="BK91" s="140">
        <f t="shared" si="9"/>
        <v>0</v>
      </c>
      <c r="BL91" s="18" t="s">
        <v>84</v>
      </c>
      <c r="BM91" s="139" t="s">
        <v>252</v>
      </c>
    </row>
    <row r="92" spans="2:65" s="1" customFormat="1" ht="44.25" customHeight="1">
      <c r="B92" s="33"/>
      <c r="C92" s="128" t="s">
        <v>99</v>
      </c>
      <c r="D92" s="128" t="s">
        <v>153</v>
      </c>
      <c r="E92" s="129" t="s">
        <v>1581</v>
      </c>
      <c r="F92" s="130" t="s">
        <v>1582</v>
      </c>
      <c r="G92" s="131" t="s">
        <v>615</v>
      </c>
      <c r="H92" s="132">
        <v>1</v>
      </c>
      <c r="I92" s="133"/>
      <c r="J92" s="134">
        <f t="shared" si="0"/>
        <v>0</v>
      </c>
      <c r="K92" s="130" t="s">
        <v>19</v>
      </c>
      <c r="L92" s="33"/>
      <c r="M92" s="135" t="s">
        <v>19</v>
      </c>
      <c r="N92" s="136" t="s">
        <v>40</v>
      </c>
      <c r="P92" s="137">
        <f t="shared" si="1"/>
        <v>0</v>
      </c>
      <c r="Q92" s="137">
        <v>0</v>
      </c>
      <c r="R92" s="137">
        <f t="shared" si="2"/>
        <v>0</v>
      </c>
      <c r="S92" s="137">
        <v>0</v>
      </c>
      <c r="T92" s="138">
        <f t="shared" si="3"/>
        <v>0</v>
      </c>
      <c r="AR92" s="139" t="s">
        <v>84</v>
      </c>
      <c r="AT92" s="139" t="s">
        <v>153</v>
      </c>
      <c r="AU92" s="139" t="s">
        <v>74</v>
      </c>
      <c r="AY92" s="18" t="s">
        <v>151</v>
      </c>
      <c r="BE92" s="140">
        <f t="shared" si="4"/>
        <v>0</v>
      </c>
      <c r="BF92" s="140">
        <f t="shared" si="5"/>
        <v>0</v>
      </c>
      <c r="BG92" s="140">
        <f t="shared" si="6"/>
        <v>0</v>
      </c>
      <c r="BH92" s="140">
        <f t="shared" si="7"/>
        <v>0</v>
      </c>
      <c r="BI92" s="140">
        <f t="shared" si="8"/>
        <v>0</v>
      </c>
      <c r="BJ92" s="18" t="s">
        <v>74</v>
      </c>
      <c r="BK92" s="140">
        <f t="shared" si="9"/>
        <v>0</v>
      </c>
      <c r="BL92" s="18" t="s">
        <v>84</v>
      </c>
      <c r="BM92" s="139" t="s">
        <v>267</v>
      </c>
    </row>
    <row r="93" spans="2:65" s="1" customFormat="1" ht="16.5" customHeight="1">
      <c r="B93" s="33"/>
      <c r="C93" s="128" t="s">
        <v>211</v>
      </c>
      <c r="D93" s="128" t="s">
        <v>153</v>
      </c>
      <c r="E93" s="129" t="s">
        <v>1583</v>
      </c>
      <c r="F93" s="130" t="s">
        <v>1584</v>
      </c>
      <c r="G93" s="131" t="s">
        <v>615</v>
      </c>
      <c r="H93" s="132">
        <v>1</v>
      </c>
      <c r="I93" s="133"/>
      <c r="J93" s="134">
        <f t="shared" si="0"/>
        <v>0</v>
      </c>
      <c r="K93" s="130" t="s">
        <v>19</v>
      </c>
      <c r="L93" s="33"/>
      <c r="M93" s="135" t="s">
        <v>19</v>
      </c>
      <c r="N93" s="136" t="s">
        <v>40</v>
      </c>
      <c r="P93" s="137">
        <f t="shared" si="1"/>
        <v>0</v>
      </c>
      <c r="Q93" s="137">
        <v>0</v>
      </c>
      <c r="R93" s="137">
        <f t="shared" si="2"/>
        <v>0</v>
      </c>
      <c r="S93" s="137">
        <v>0</v>
      </c>
      <c r="T93" s="138">
        <f t="shared" si="3"/>
        <v>0</v>
      </c>
      <c r="AR93" s="139" t="s">
        <v>84</v>
      </c>
      <c r="AT93" s="139" t="s">
        <v>153</v>
      </c>
      <c r="AU93" s="139" t="s">
        <v>74</v>
      </c>
      <c r="AY93" s="18" t="s">
        <v>151</v>
      </c>
      <c r="BE93" s="140">
        <f t="shared" si="4"/>
        <v>0</v>
      </c>
      <c r="BF93" s="140">
        <f t="shared" si="5"/>
        <v>0</v>
      </c>
      <c r="BG93" s="140">
        <f t="shared" si="6"/>
        <v>0</v>
      </c>
      <c r="BH93" s="140">
        <f t="shared" si="7"/>
        <v>0</v>
      </c>
      <c r="BI93" s="140">
        <f t="shared" si="8"/>
        <v>0</v>
      </c>
      <c r="BJ93" s="18" t="s">
        <v>74</v>
      </c>
      <c r="BK93" s="140">
        <f t="shared" si="9"/>
        <v>0</v>
      </c>
      <c r="BL93" s="18" t="s">
        <v>84</v>
      </c>
      <c r="BM93" s="139" t="s">
        <v>321</v>
      </c>
    </row>
    <row r="94" spans="2:65" s="1" customFormat="1" ht="16.5" customHeight="1">
      <c r="B94" s="33"/>
      <c r="C94" s="128" t="s">
        <v>220</v>
      </c>
      <c r="D94" s="128" t="s">
        <v>153</v>
      </c>
      <c r="E94" s="129" t="s">
        <v>1585</v>
      </c>
      <c r="F94" s="130" t="s">
        <v>1586</v>
      </c>
      <c r="G94" s="131" t="s">
        <v>615</v>
      </c>
      <c r="H94" s="132">
        <v>1</v>
      </c>
      <c r="I94" s="133"/>
      <c r="J94" s="134">
        <f t="shared" si="0"/>
        <v>0</v>
      </c>
      <c r="K94" s="130" t="s">
        <v>19</v>
      </c>
      <c r="L94" s="33"/>
      <c r="M94" s="135" t="s">
        <v>19</v>
      </c>
      <c r="N94" s="136" t="s">
        <v>40</v>
      </c>
      <c r="P94" s="137">
        <f t="shared" si="1"/>
        <v>0</v>
      </c>
      <c r="Q94" s="137">
        <v>0</v>
      </c>
      <c r="R94" s="137">
        <f t="shared" si="2"/>
        <v>0</v>
      </c>
      <c r="S94" s="137">
        <v>0</v>
      </c>
      <c r="T94" s="138">
        <f t="shared" si="3"/>
        <v>0</v>
      </c>
      <c r="AR94" s="139" t="s">
        <v>84</v>
      </c>
      <c r="AT94" s="139" t="s">
        <v>153</v>
      </c>
      <c r="AU94" s="139" t="s">
        <v>74</v>
      </c>
      <c r="AY94" s="18" t="s">
        <v>151</v>
      </c>
      <c r="BE94" s="140">
        <f t="shared" si="4"/>
        <v>0</v>
      </c>
      <c r="BF94" s="140">
        <f t="shared" si="5"/>
        <v>0</v>
      </c>
      <c r="BG94" s="140">
        <f t="shared" si="6"/>
        <v>0</v>
      </c>
      <c r="BH94" s="140">
        <f t="shared" si="7"/>
        <v>0</v>
      </c>
      <c r="BI94" s="140">
        <f t="shared" si="8"/>
        <v>0</v>
      </c>
      <c r="BJ94" s="18" t="s">
        <v>74</v>
      </c>
      <c r="BK94" s="140">
        <f t="shared" si="9"/>
        <v>0</v>
      </c>
      <c r="BL94" s="18" t="s">
        <v>84</v>
      </c>
      <c r="BM94" s="139" t="s">
        <v>344</v>
      </c>
    </row>
    <row r="95" spans="2:65" s="1" customFormat="1" ht="16.5" customHeight="1">
      <c r="B95" s="33"/>
      <c r="C95" s="128" t="s">
        <v>226</v>
      </c>
      <c r="D95" s="128" t="s">
        <v>153</v>
      </c>
      <c r="E95" s="129" t="s">
        <v>1587</v>
      </c>
      <c r="F95" s="130" t="s">
        <v>1588</v>
      </c>
      <c r="G95" s="131" t="s">
        <v>615</v>
      </c>
      <c r="H95" s="132">
        <v>1</v>
      </c>
      <c r="I95" s="133"/>
      <c r="J95" s="134">
        <f t="shared" si="0"/>
        <v>0</v>
      </c>
      <c r="K95" s="130" t="s">
        <v>19</v>
      </c>
      <c r="L95" s="33"/>
      <c r="M95" s="135" t="s">
        <v>19</v>
      </c>
      <c r="N95" s="136" t="s">
        <v>40</v>
      </c>
      <c r="P95" s="137">
        <f t="shared" si="1"/>
        <v>0</v>
      </c>
      <c r="Q95" s="137">
        <v>0</v>
      </c>
      <c r="R95" s="137">
        <f t="shared" si="2"/>
        <v>0</v>
      </c>
      <c r="S95" s="137">
        <v>0</v>
      </c>
      <c r="T95" s="138">
        <f t="shared" si="3"/>
        <v>0</v>
      </c>
      <c r="AR95" s="139" t="s">
        <v>84</v>
      </c>
      <c r="AT95" s="139" t="s">
        <v>153</v>
      </c>
      <c r="AU95" s="139" t="s">
        <v>74</v>
      </c>
      <c r="AY95" s="18" t="s">
        <v>151</v>
      </c>
      <c r="BE95" s="140">
        <f t="shared" si="4"/>
        <v>0</v>
      </c>
      <c r="BF95" s="140">
        <f t="shared" si="5"/>
        <v>0</v>
      </c>
      <c r="BG95" s="140">
        <f t="shared" si="6"/>
        <v>0</v>
      </c>
      <c r="BH95" s="140">
        <f t="shared" si="7"/>
        <v>0</v>
      </c>
      <c r="BI95" s="140">
        <f t="shared" si="8"/>
        <v>0</v>
      </c>
      <c r="BJ95" s="18" t="s">
        <v>74</v>
      </c>
      <c r="BK95" s="140">
        <f t="shared" si="9"/>
        <v>0</v>
      </c>
      <c r="BL95" s="18" t="s">
        <v>84</v>
      </c>
      <c r="BM95" s="139" t="s">
        <v>377</v>
      </c>
    </row>
    <row r="96" spans="2:65" s="1" customFormat="1" ht="16.5" customHeight="1">
      <c r="B96" s="33"/>
      <c r="C96" s="128" t="s">
        <v>233</v>
      </c>
      <c r="D96" s="128" t="s">
        <v>153</v>
      </c>
      <c r="E96" s="129" t="s">
        <v>1589</v>
      </c>
      <c r="F96" s="130" t="s">
        <v>1590</v>
      </c>
      <c r="G96" s="131" t="s">
        <v>615</v>
      </c>
      <c r="H96" s="132">
        <v>1</v>
      </c>
      <c r="I96" s="133"/>
      <c r="J96" s="134">
        <f t="shared" si="0"/>
        <v>0</v>
      </c>
      <c r="K96" s="130" t="s">
        <v>19</v>
      </c>
      <c r="L96" s="33"/>
      <c r="M96" s="135" t="s">
        <v>19</v>
      </c>
      <c r="N96" s="136" t="s">
        <v>40</v>
      </c>
      <c r="P96" s="137">
        <f t="shared" si="1"/>
        <v>0</v>
      </c>
      <c r="Q96" s="137">
        <v>0</v>
      </c>
      <c r="R96" s="137">
        <f t="shared" si="2"/>
        <v>0</v>
      </c>
      <c r="S96" s="137">
        <v>0</v>
      </c>
      <c r="T96" s="138">
        <f t="shared" si="3"/>
        <v>0</v>
      </c>
      <c r="AR96" s="139" t="s">
        <v>84</v>
      </c>
      <c r="AT96" s="139" t="s">
        <v>153</v>
      </c>
      <c r="AU96" s="139" t="s">
        <v>74</v>
      </c>
      <c r="AY96" s="18" t="s">
        <v>151</v>
      </c>
      <c r="BE96" s="140">
        <f t="shared" si="4"/>
        <v>0</v>
      </c>
      <c r="BF96" s="140">
        <f t="shared" si="5"/>
        <v>0</v>
      </c>
      <c r="BG96" s="140">
        <f t="shared" si="6"/>
        <v>0</v>
      </c>
      <c r="BH96" s="140">
        <f t="shared" si="7"/>
        <v>0</v>
      </c>
      <c r="BI96" s="140">
        <f t="shared" si="8"/>
        <v>0</v>
      </c>
      <c r="BJ96" s="18" t="s">
        <v>74</v>
      </c>
      <c r="BK96" s="140">
        <f t="shared" si="9"/>
        <v>0</v>
      </c>
      <c r="BL96" s="18" t="s">
        <v>84</v>
      </c>
      <c r="BM96" s="139" t="s">
        <v>414</v>
      </c>
    </row>
    <row r="97" spans="2:65" s="1" customFormat="1" ht="16.5" customHeight="1">
      <c r="B97" s="33"/>
      <c r="C97" s="128" t="s">
        <v>236</v>
      </c>
      <c r="D97" s="128" t="s">
        <v>153</v>
      </c>
      <c r="E97" s="129" t="s">
        <v>1591</v>
      </c>
      <c r="F97" s="130" t="s">
        <v>1592</v>
      </c>
      <c r="G97" s="131" t="s">
        <v>615</v>
      </c>
      <c r="H97" s="132">
        <v>1</v>
      </c>
      <c r="I97" s="133"/>
      <c r="J97" s="134">
        <f t="shared" si="0"/>
        <v>0</v>
      </c>
      <c r="K97" s="130" t="s">
        <v>19</v>
      </c>
      <c r="L97" s="33"/>
      <c r="M97" s="135" t="s">
        <v>19</v>
      </c>
      <c r="N97" s="136" t="s">
        <v>40</v>
      </c>
      <c r="P97" s="137">
        <f t="shared" si="1"/>
        <v>0</v>
      </c>
      <c r="Q97" s="137">
        <v>0</v>
      </c>
      <c r="R97" s="137">
        <f t="shared" si="2"/>
        <v>0</v>
      </c>
      <c r="S97" s="137">
        <v>0</v>
      </c>
      <c r="T97" s="138">
        <f t="shared" si="3"/>
        <v>0</v>
      </c>
      <c r="AR97" s="139" t="s">
        <v>84</v>
      </c>
      <c r="AT97" s="139" t="s">
        <v>153</v>
      </c>
      <c r="AU97" s="139" t="s">
        <v>74</v>
      </c>
      <c r="AY97" s="18" t="s">
        <v>151</v>
      </c>
      <c r="BE97" s="140">
        <f t="shared" si="4"/>
        <v>0</v>
      </c>
      <c r="BF97" s="140">
        <f t="shared" si="5"/>
        <v>0</v>
      </c>
      <c r="BG97" s="140">
        <f t="shared" si="6"/>
        <v>0</v>
      </c>
      <c r="BH97" s="140">
        <f t="shared" si="7"/>
        <v>0</v>
      </c>
      <c r="BI97" s="140">
        <f t="shared" si="8"/>
        <v>0</v>
      </c>
      <c r="BJ97" s="18" t="s">
        <v>74</v>
      </c>
      <c r="BK97" s="140">
        <f t="shared" si="9"/>
        <v>0</v>
      </c>
      <c r="BL97" s="18" t="s">
        <v>84</v>
      </c>
      <c r="BM97" s="139" t="s">
        <v>425</v>
      </c>
    </row>
    <row r="98" spans="2:65" s="1" customFormat="1" ht="24.2" customHeight="1">
      <c r="B98" s="33"/>
      <c r="C98" s="128" t="s">
        <v>8</v>
      </c>
      <c r="D98" s="128" t="s">
        <v>153</v>
      </c>
      <c r="E98" s="129" t="s">
        <v>1593</v>
      </c>
      <c r="F98" s="130" t="s">
        <v>1594</v>
      </c>
      <c r="G98" s="131" t="s">
        <v>615</v>
      </c>
      <c r="H98" s="132">
        <v>1</v>
      </c>
      <c r="I98" s="133"/>
      <c r="J98" s="134">
        <f t="shared" si="0"/>
        <v>0</v>
      </c>
      <c r="K98" s="130" t="s">
        <v>19</v>
      </c>
      <c r="L98" s="33"/>
      <c r="M98" s="135" t="s">
        <v>19</v>
      </c>
      <c r="N98" s="136" t="s">
        <v>40</v>
      </c>
      <c r="P98" s="137">
        <f t="shared" si="1"/>
        <v>0</v>
      </c>
      <c r="Q98" s="137">
        <v>0</v>
      </c>
      <c r="R98" s="137">
        <f t="shared" si="2"/>
        <v>0</v>
      </c>
      <c r="S98" s="137">
        <v>0</v>
      </c>
      <c r="T98" s="138">
        <f t="shared" si="3"/>
        <v>0</v>
      </c>
      <c r="AR98" s="139" t="s">
        <v>84</v>
      </c>
      <c r="AT98" s="139" t="s">
        <v>153</v>
      </c>
      <c r="AU98" s="139" t="s">
        <v>74</v>
      </c>
      <c r="AY98" s="18" t="s">
        <v>151</v>
      </c>
      <c r="BE98" s="140">
        <f t="shared" si="4"/>
        <v>0</v>
      </c>
      <c r="BF98" s="140">
        <f t="shared" si="5"/>
        <v>0</v>
      </c>
      <c r="BG98" s="140">
        <f t="shared" si="6"/>
        <v>0</v>
      </c>
      <c r="BH98" s="140">
        <f t="shared" si="7"/>
        <v>0</v>
      </c>
      <c r="BI98" s="140">
        <f t="shared" si="8"/>
        <v>0</v>
      </c>
      <c r="BJ98" s="18" t="s">
        <v>74</v>
      </c>
      <c r="BK98" s="140">
        <f t="shared" si="9"/>
        <v>0</v>
      </c>
      <c r="BL98" s="18" t="s">
        <v>84</v>
      </c>
      <c r="BM98" s="139" t="s">
        <v>440</v>
      </c>
    </row>
    <row r="99" spans="2:65" s="1" customFormat="1" ht="16.5" customHeight="1">
      <c r="B99" s="33"/>
      <c r="C99" s="128" t="s">
        <v>252</v>
      </c>
      <c r="D99" s="128" t="s">
        <v>153</v>
      </c>
      <c r="E99" s="129" t="s">
        <v>1595</v>
      </c>
      <c r="F99" s="130" t="s">
        <v>1596</v>
      </c>
      <c r="G99" s="131" t="s">
        <v>615</v>
      </c>
      <c r="H99" s="132">
        <v>3</v>
      </c>
      <c r="I99" s="133"/>
      <c r="J99" s="134">
        <f t="shared" si="0"/>
        <v>0</v>
      </c>
      <c r="K99" s="130" t="s">
        <v>19</v>
      </c>
      <c r="L99" s="33"/>
      <c r="M99" s="135" t="s">
        <v>19</v>
      </c>
      <c r="N99" s="136" t="s">
        <v>40</v>
      </c>
      <c r="P99" s="137">
        <f t="shared" si="1"/>
        <v>0</v>
      </c>
      <c r="Q99" s="137">
        <v>0</v>
      </c>
      <c r="R99" s="137">
        <f t="shared" si="2"/>
        <v>0</v>
      </c>
      <c r="S99" s="137">
        <v>0</v>
      </c>
      <c r="T99" s="138">
        <f t="shared" si="3"/>
        <v>0</v>
      </c>
      <c r="AR99" s="139" t="s">
        <v>84</v>
      </c>
      <c r="AT99" s="139" t="s">
        <v>153</v>
      </c>
      <c r="AU99" s="139" t="s">
        <v>74</v>
      </c>
      <c r="AY99" s="18" t="s">
        <v>151</v>
      </c>
      <c r="BE99" s="140">
        <f t="shared" si="4"/>
        <v>0</v>
      </c>
      <c r="BF99" s="140">
        <f t="shared" si="5"/>
        <v>0</v>
      </c>
      <c r="BG99" s="140">
        <f t="shared" si="6"/>
        <v>0</v>
      </c>
      <c r="BH99" s="140">
        <f t="shared" si="7"/>
        <v>0</v>
      </c>
      <c r="BI99" s="140">
        <f t="shared" si="8"/>
        <v>0</v>
      </c>
      <c r="BJ99" s="18" t="s">
        <v>74</v>
      </c>
      <c r="BK99" s="140">
        <f t="shared" si="9"/>
        <v>0</v>
      </c>
      <c r="BL99" s="18" t="s">
        <v>84</v>
      </c>
      <c r="BM99" s="139" t="s">
        <v>454</v>
      </c>
    </row>
    <row r="100" spans="2:65" s="1" customFormat="1" ht="16.5" customHeight="1">
      <c r="B100" s="33"/>
      <c r="C100" s="128" t="s">
        <v>260</v>
      </c>
      <c r="D100" s="128" t="s">
        <v>153</v>
      </c>
      <c r="E100" s="129" t="s">
        <v>1597</v>
      </c>
      <c r="F100" s="130" t="s">
        <v>1598</v>
      </c>
      <c r="G100" s="131" t="s">
        <v>615</v>
      </c>
      <c r="H100" s="132">
        <v>4</v>
      </c>
      <c r="I100" s="133"/>
      <c r="J100" s="134">
        <f t="shared" si="0"/>
        <v>0</v>
      </c>
      <c r="K100" s="130" t="s">
        <v>19</v>
      </c>
      <c r="L100" s="33"/>
      <c r="M100" s="135" t="s">
        <v>19</v>
      </c>
      <c r="N100" s="136" t="s">
        <v>40</v>
      </c>
      <c r="P100" s="137">
        <f t="shared" si="1"/>
        <v>0</v>
      </c>
      <c r="Q100" s="137">
        <v>0</v>
      </c>
      <c r="R100" s="137">
        <f t="shared" si="2"/>
        <v>0</v>
      </c>
      <c r="S100" s="137">
        <v>0</v>
      </c>
      <c r="T100" s="138">
        <f t="shared" si="3"/>
        <v>0</v>
      </c>
      <c r="AR100" s="139" t="s">
        <v>84</v>
      </c>
      <c r="AT100" s="139" t="s">
        <v>153</v>
      </c>
      <c r="AU100" s="139" t="s">
        <v>74</v>
      </c>
      <c r="AY100" s="18" t="s">
        <v>151</v>
      </c>
      <c r="BE100" s="140">
        <f t="shared" si="4"/>
        <v>0</v>
      </c>
      <c r="BF100" s="140">
        <f t="shared" si="5"/>
        <v>0</v>
      </c>
      <c r="BG100" s="140">
        <f t="shared" si="6"/>
        <v>0</v>
      </c>
      <c r="BH100" s="140">
        <f t="shared" si="7"/>
        <v>0</v>
      </c>
      <c r="BI100" s="140">
        <f t="shared" si="8"/>
        <v>0</v>
      </c>
      <c r="BJ100" s="18" t="s">
        <v>74</v>
      </c>
      <c r="BK100" s="140">
        <f t="shared" si="9"/>
        <v>0</v>
      </c>
      <c r="BL100" s="18" t="s">
        <v>84</v>
      </c>
      <c r="BM100" s="139" t="s">
        <v>472</v>
      </c>
    </row>
    <row r="101" spans="2:65" s="1" customFormat="1" ht="16.5" customHeight="1">
      <c r="B101" s="33"/>
      <c r="C101" s="128" t="s">
        <v>267</v>
      </c>
      <c r="D101" s="128" t="s">
        <v>153</v>
      </c>
      <c r="E101" s="129" t="s">
        <v>1599</v>
      </c>
      <c r="F101" s="130" t="s">
        <v>1600</v>
      </c>
      <c r="G101" s="131" t="s">
        <v>615</v>
      </c>
      <c r="H101" s="132">
        <v>1</v>
      </c>
      <c r="I101" s="133"/>
      <c r="J101" s="134">
        <f t="shared" si="0"/>
        <v>0</v>
      </c>
      <c r="K101" s="130" t="s">
        <v>19</v>
      </c>
      <c r="L101" s="33"/>
      <c r="M101" s="135" t="s">
        <v>19</v>
      </c>
      <c r="N101" s="136" t="s">
        <v>40</v>
      </c>
      <c r="P101" s="137">
        <f t="shared" si="1"/>
        <v>0</v>
      </c>
      <c r="Q101" s="137">
        <v>0</v>
      </c>
      <c r="R101" s="137">
        <f t="shared" si="2"/>
        <v>0</v>
      </c>
      <c r="S101" s="137">
        <v>0</v>
      </c>
      <c r="T101" s="138">
        <f t="shared" si="3"/>
        <v>0</v>
      </c>
      <c r="AR101" s="139" t="s">
        <v>84</v>
      </c>
      <c r="AT101" s="139" t="s">
        <v>153</v>
      </c>
      <c r="AU101" s="139" t="s">
        <v>74</v>
      </c>
      <c r="AY101" s="18" t="s">
        <v>151</v>
      </c>
      <c r="BE101" s="140">
        <f t="shared" si="4"/>
        <v>0</v>
      </c>
      <c r="BF101" s="140">
        <f t="shared" si="5"/>
        <v>0</v>
      </c>
      <c r="BG101" s="140">
        <f t="shared" si="6"/>
        <v>0</v>
      </c>
      <c r="BH101" s="140">
        <f t="shared" si="7"/>
        <v>0</v>
      </c>
      <c r="BI101" s="140">
        <f t="shared" si="8"/>
        <v>0</v>
      </c>
      <c r="BJ101" s="18" t="s">
        <v>74</v>
      </c>
      <c r="BK101" s="140">
        <f t="shared" si="9"/>
        <v>0</v>
      </c>
      <c r="BL101" s="18" t="s">
        <v>84</v>
      </c>
      <c r="BM101" s="139" t="s">
        <v>484</v>
      </c>
    </row>
    <row r="102" spans="2:65" s="1" customFormat="1" ht="16.5" customHeight="1">
      <c r="B102" s="33"/>
      <c r="C102" s="128" t="s">
        <v>274</v>
      </c>
      <c r="D102" s="128" t="s">
        <v>153</v>
      </c>
      <c r="E102" s="129" t="s">
        <v>1601</v>
      </c>
      <c r="F102" s="130" t="s">
        <v>1602</v>
      </c>
      <c r="G102" s="131" t="s">
        <v>615</v>
      </c>
      <c r="H102" s="132">
        <v>13</v>
      </c>
      <c r="I102" s="133"/>
      <c r="J102" s="134">
        <f t="shared" si="0"/>
        <v>0</v>
      </c>
      <c r="K102" s="130" t="s">
        <v>19</v>
      </c>
      <c r="L102" s="33"/>
      <c r="M102" s="135" t="s">
        <v>19</v>
      </c>
      <c r="N102" s="136" t="s">
        <v>40</v>
      </c>
      <c r="P102" s="137">
        <f t="shared" si="1"/>
        <v>0</v>
      </c>
      <c r="Q102" s="137">
        <v>0</v>
      </c>
      <c r="R102" s="137">
        <f t="shared" si="2"/>
        <v>0</v>
      </c>
      <c r="S102" s="137">
        <v>0</v>
      </c>
      <c r="T102" s="138">
        <f t="shared" si="3"/>
        <v>0</v>
      </c>
      <c r="AR102" s="139" t="s">
        <v>84</v>
      </c>
      <c r="AT102" s="139" t="s">
        <v>153</v>
      </c>
      <c r="AU102" s="139" t="s">
        <v>74</v>
      </c>
      <c r="AY102" s="18" t="s">
        <v>151</v>
      </c>
      <c r="BE102" s="140">
        <f t="shared" si="4"/>
        <v>0</v>
      </c>
      <c r="BF102" s="140">
        <f t="shared" si="5"/>
        <v>0</v>
      </c>
      <c r="BG102" s="140">
        <f t="shared" si="6"/>
        <v>0</v>
      </c>
      <c r="BH102" s="140">
        <f t="shared" si="7"/>
        <v>0</v>
      </c>
      <c r="BI102" s="140">
        <f t="shared" si="8"/>
        <v>0</v>
      </c>
      <c r="BJ102" s="18" t="s">
        <v>74</v>
      </c>
      <c r="BK102" s="140">
        <f t="shared" si="9"/>
        <v>0</v>
      </c>
      <c r="BL102" s="18" t="s">
        <v>84</v>
      </c>
      <c r="BM102" s="139" t="s">
        <v>497</v>
      </c>
    </row>
    <row r="103" spans="2:65" s="1" customFormat="1" ht="16.5" customHeight="1">
      <c r="B103" s="33"/>
      <c r="C103" s="128" t="s">
        <v>321</v>
      </c>
      <c r="D103" s="128" t="s">
        <v>153</v>
      </c>
      <c r="E103" s="129" t="s">
        <v>1603</v>
      </c>
      <c r="F103" s="130" t="s">
        <v>1604</v>
      </c>
      <c r="G103" s="131" t="s">
        <v>615</v>
      </c>
      <c r="H103" s="132">
        <v>13</v>
      </c>
      <c r="I103" s="133"/>
      <c r="J103" s="134">
        <f t="shared" si="0"/>
        <v>0</v>
      </c>
      <c r="K103" s="130" t="s">
        <v>19</v>
      </c>
      <c r="L103" s="33"/>
      <c r="M103" s="135" t="s">
        <v>19</v>
      </c>
      <c r="N103" s="136" t="s">
        <v>40</v>
      </c>
      <c r="P103" s="137">
        <f t="shared" si="1"/>
        <v>0</v>
      </c>
      <c r="Q103" s="137">
        <v>0</v>
      </c>
      <c r="R103" s="137">
        <f t="shared" si="2"/>
        <v>0</v>
      </c>
      <c r="S103" s="137">
        <v>0</v>
      </c>
      <c r="T103" s="138">
        <f t="shared" si="3"/>
        <v>0</v>
      </c>
      <c r="AR103" s="139" t="s">
        <v>84</v>
      </c>
      <c r="AT103" s="139" t="s">
        <v>153</v>
      </c>
      <c r="AU103" s="139" t="s">
        <v>74</v>
      </c>
      <c r="AY103" s="18" t="s">
        <v>151</v>
      </c>
      <c r="BE103" s="140">
        <f t="shared" si="4"/>
        <v>0</v>
      </c>
      <c r="BF103" s="140">
        <f t="shared" si="5"/>
        <v>0</v>
      </c>
      <c r="BG103" s="140">
        <f t="shared" si="6"/>
        <v>0</v>
      </c>
      <c r="BH103" s="140">
        <f t="shared" si="7"/>
        <v>0</v>
      </c>
      <c r="BI103" s="140">
        <f t="shared" si="8"/>
        <v>0</v>
      </c>
      <c r="BJ103" s="18" t="s">
        <v>74</v>
      </c>
      <c r="BK103" s="140">
        <f t="shared" si="9"/>
        <v>0</v>
      </c>
      <c r="BL103" s="18" t="s">
        <v>84</v>
      </c>
      <c r="BM103" s="139" t="s">
        <v>510</v>
      </c>
    </row>
    <row r="104" spans="2:65" s="1" customFormat="1" ht="16.5" customHeight="1">
      <c r="B104" s="33"/>
      <c r="C104" s="128" t="s">
        <v>7</v>
      </c>
      <c r="D104" s="128" t="s">
        <v>153</v>
      </c>
      <c r="E104" s="129" t="s">
        <v>1605</v>
      </c>
      <c r="F104" s="130" t="s">
        <v>1606</v>
      </c>
      <c r="G104" s="131" t="s">
        <v>615</v>
      </c>
      <c r="H104" s="132">
        <v>1</v>
      </c>
      <c r="I104" s="133"/>
      <c r="J104" s="134">
        <f t="shared" si="0"/>
        <v>0</v>
      </c>
      <c r="K104" s="130" t="s">
        <v>19</v>
      </c>
      <c r="L104" s="33"/>
      <c r="M104" s="135" t="s">
        <v>19</v>
      </c>
      <c r="N104" s="136" t="s">
        <v>40</v>
      </c>
      <c r="P104" s="137">
        <f t="shared" si="1"/>
        <v>0</v>
      </c>
      <c r="Q104" s="137">
        <v>0</v>
      </c>
      <c r="R104" s="137">
        <f t="shared" si="2"/>
        <v>0</v>
      </c>
      <c r="S104" s="137">
        <v>0</v>
      </c>
      <c r="T104" s="138">
        <f t="shared" si="3"/>
        <v>0</v>
      </c>
      <c r="AR104" s="139" t="s">
        <v>84</v>
      </c>
      <c r="AT104" s="139" t="s">
        <v>153</v>
      </c>
      <c r="AU104" s="139" t="s">
        <v>74</v>
      </c>
      <c r="AY104" s="18" t="s">
        <v>151</v>
      </c>
      <c r="BE104" s="140">
        <f t="shared" si="4"/>
        <v>0</v>
      </c>
      <c r="BF104" s="140">
        <f t="shared" si="5"/>
        <v>0</v>
      </c>
      <c r="BG104" s="140">
        <f t="shared" si="6"/>
        <v>0</v>
      </c>
      <c r="BH104" s="140">
        <f t="shared" si="7"/>
        <v>0</v>
      </c>
      <c r="BI104" s="140">
        <f t="shared" si="8"/>
        <v>0</v>
      </c>
      <c r="BJ104" s="18" t="s">
        <v>74</v>
      </c>
      <c r="BK104" s="140">
        <f t="shared" si="9"/>
        <v>0</v>
      </c>
      <c r="BL104" s="18" t="s">
        <v>84</v>
      </c>
      <c r="BM104" s="139" t="s">
        <v>524</v>
      </c>
    </row>
    <row r="105" spans="2:65" s="1" customFormat="1" ht="16.5" customHeight="1">
      <c r="B105" s="33"/>
      <c r="C105" s="128" t="s">
        <v>344</v>
      </c>
      <c r="D105" s="128" t="s">
        <v>153</v>
      </c>
      <c r="E105" s="129" t="s">
        <v>1607</v>
      </c>
      <c r="F105" s="130" t="s">
        <v>1608</v>
      </c>
      <c r="G105" s="131" t="s">
        <v>615</v>
      </c>
      <c r="H105" s="132">
        <v>12</v>
      </c>
      <c r="I105" s="133"/>
      <c r="J105" s="134">
        <f t="shared" si="0"/>
        <v>0</v>
      </c>
      <c r="K105" s="130" t="s">
        <v>19</v>
      </c>
      <c r="L105" s="33"/>
      <c r="M105" s="135" t="s">
        <v>19</v>
      </c>
      <c r="N105" s="136" t="s">
        <v>40</v>
      </c>
      <c r="P105" s="137">
        <f t="shared" si="1"/>
        <v>0</v>
      </c>
      <c r="Q105" s="137">
        <v>0</v>
      </c>
      <c r="R105" s="137">
        <f t="shared" si="2"/>
        <v>0</v>
      </c>
      <c r="S105" s="137">
        <v>0</v>
      </c>
      <c r="T105" s="138">
        <f t="shared" si="3"/>
        <v>0</v>
      </c>
      <c r="AR105" s="139" t="s">
        <v>84</v>
      </c>
      <c r="AT105" s="139" t="s">
        <v>153</v>
      </c>
      <c r="AU105" s="139" t="s">
        <v>74</v>
      </c>
      <c r="AY105" s="18" t="s">
        <v>151</v>
      </c>
      <c r="BE105" s="140">
        <f t="shared" si="4"/>
        <v>0</v>
      </c>
      <c r="BF105" s="140">
        <f t="shared" si="5"/>
        <v>0</v>
      </c>
      <c r="BG105" s="140">
        <f t="shared" si="6"/>
        <v>0</v>
      </c>
      <c r="BH105" s="140">
        <f t="shared" si="7"/>
        <v>0</v>
      </c>
      <c r="BI105" s="140">
        <f t="shared" si="8"/>
        <v>0</v>
      </c>
      <c r="BJ105" s="18" t="s">
        <v>74</v>
      </c>
      <c r="BK105" s="140">
        <f t="shared" si="9"/>
        <v>0</v>
      </c>
      <c r="BL105" s="18" t="s">
        <v>84</v>
      </c>
      <c r="BM105" s="139" t="s">
        <v>536</v>
      </c>
    </row>
    <row r="106" spans="2:65" s="1" customFormat="1" ht="16.5" customHeight="1">
      <c r="B106" s="33"/>
      <c r="C106" s="128" t="s">
        <v>368</v>
      </c>
      <c r="D106" s="128" t="s">
        <v>153</v>
      </c>
      <c r="E106" s="129" t="s">
        <v>1609</v>
      </c>
      <c r="F106" s="130" t="s">
        <v>1610</v>
      </c>
      <c r="G106" s="131" t="s">
        <v>615</v>
      </c>
      <c r="H106" s="132">
        <v>13</v>
      </c>
      <c r="I106" s="133"/>
      <c r="J106" s="134">
        <f t="shared" si="0"/>
        <v>0</v>
      </c>
      <c r="K106" s="130" t="s">
        <v>19</v>
      </c>
      <c r="L106" s="33"/>
      <c r="M106" s="135" t="s">
        <v>19</v>
      </c>
      <c r="N106" s="136" t="s">
        <v>40</v>
      </c>
      <c r="P106" s="137">
        <f t="shared" si="1"/>
        <v>0</v>
      </c>
      <c r="Q106" s="137">
        <v>0</v>
      </c>
      <c r="R106" s="137">
        <f t="shared" si="2"/>
        <v>0</v>
      </c>
      <c r="S106" s="137">
        <v>0</v>
      </c>
      <c r="T106" s="138">
        <f t="shared" si="3"/>
        <v>0</v>
      </c>
      <c r="AR106" s="139" t="s">
        <v>84</v>
      </c>
      <c r="AT106" s="139" t="s">
        <v>153</v>
      </c>
      <c r="AU106" s="139" t="s">
        <v>74</v>
      </c>
      <c r="AY106" s="18" t="s">
        <v>151</v>
      </c>
      <c r="BE106" s="140">
        <f t="shared" si="4"/>
        <v>0</v>
      </c>
      <c r="BF106" s="140">
        <f t="shared" si="5"/>
        <v>0</v>
      </c>
      <c r="BG106" s="140">
        <f t="shared" si="6"/>
        <v>0</v>
      </c>
      <c r="BH106" s="140">
        <f t="shared" si="7"/>
        <v>0</v>
      </c>
      <c r="BI106" s="140">
        <f t="shared" si="8"/>
        <v>0</v>
      </c>
      <c r="BJ106" s="18" t="s">
        <v>74</v>
      </c>
      <c r="BK106" s="140">
        <f t="shared" si="9"/>
        <v>0</v>
      </c>
      <c r="BL106" s="18" t="s">
        <v>84</v>
      </c>
      <c r="BM106" s="139" t="s">
        <v>547</v>
      </c>
    </row>
    <row r="107" spans="2:65" s="1" customFormat="1" ht="16.5" customHeight="1">
      <c r="B107" s="33"/>
      <c r="C107" s="128" t="s">
        <v>377</v>
      </c>
      <c r="D107" s="128" t="s">
        <v>153</v>
      </c>
      <c r="E107" s="129" t="s">
        <v>1611</v>
      </c>
      <c r="F107" s="130" t="s">
        <v>1612</v>
      </c>
      <c r="G107" s="131" t="s">
        <v>615</v>
      </c>
      <c r="H107" s="132">
        <v>12</v>
      </c>
      <c r="I107" s="133"/>
      <c r="J107" s="134">
        <f t="shared" si="0"/>
        <v>0</v>
      </c>
      <c r="K107" s="130" t="s">
        <v>19</v>
      </c>
      <c r="L107" s="33"/>
      <c r="M107" s="135" t="s">
        <v>19</v>
      </c>
      <c r="N107" s="136" t="s">
        <v>40</v>
      </c>
      <c r="P107" s="137">
        <f t="shared" si="1"/>
        <v>0</v>
      </c>
      <c r="Q107" s="137">
        <v>0</v>
      </c>
      <c r="R107" s="137">
        <f t="shared" si="2"/>
        <v>0</v>
      </c>
      <c r="S107" s="137">
        <v>0</v>
      </c>
      <c r="T107" s="138">
        <f t="shared" si="3"/>
        <v>0</v>
      </c>
      <c r="AR107" s="139" t="s">
        <v>84</v>
      </c>
      <c r="AT107" s="139" t="s">
        <v>153</v>
      </c>
      <c r="AU107" s="139" t="s">
        <v>74</v>
      </c>
      <c r="AY107" s="18" t="s">
        <v>151</v>
      </c>
      <c r="BE107" s="140">
        <f t="shared" si="4"/>
        <v>0</v>
      </c>
      <c r="BF107" s="140">
        <f t="shared" si="5"/>
        <v>0</v>
      </c>
      <c r="BG107" s="140">
        <f t="shared" si="6"/>
        <v>0</v>
      </c>
      <c r="BH107" s="140">
        <f t="shared" si="7"/>
        <v>0</v>
      </c>
      <c r="BI107" s="140">
        <f t="shared" si="8"/>
        <v>0</v>
      </c>
      <c r="BJ107" s="18" t="s">
        <v>74</v>
      </c>
      <c r="BK107" s="140">
        <f t="shared" si="9"/>
        <v>0</v>
      </c>
      <c r="BL107" s="18" t="s">
        <v>84</v>
      </c>
      <c r="BM107" s="139" t="s">
        <v>559</v>
      </c>
    </row>
    <row r="108" spans="2:65" s="1" customFormat="1" ht="16.5" customHeight="1">
      <c r="B108" s="33"/>
      <c r="C108" s="128" t="s">
        <v>408</v>
      </c>
      <c r="D108" s="128" t="s">
        <v>153</v>
      </c>
      <c r="E108" s="129" t="s">
        <v>1613</v>
      </c>
      <c r="F108" s="130" t="s">
        <v>1614</v>
      </c>
      <c r="G108" s="131" t="s">
        <v>615</v>
      </c>
      <c r="H108" s="132">
        <v>12</v>
      </c>
      <c r="I108" s="133"/>
      <c r="J108" s="134">
        <f t="shared" si="0"/>
        <v>0</v>
      </c>
      <c r="K108" s="130" t="s">
        <v>19</v>
      </c>
      <c r="L108" s="33"/>
      <c r="M108" s="135" t="s">
        <v>19</v>
      </c>
      <c r="N108" s="136" t="s">
        <v>40</v>
      </c>
      <c r="P108" s="137">
        <f t="shared" si="1"/>
        <v>0</v>
      </c>
      <c r="Q108" s="137">
        <v>0</v>
      </c>
      <c r="R108" s="137">
        <f t="shared" si="2"/>
        <v>0</v>
      </c>
      <c r="S108" s="137">
        <v>0</v>
      </c>
      <c r="T108" s="138">
        <f t="shared" si="3"/>
        <v>0</v>
      </c>
      <c r="AR108" s="139" t="s">
        <v>84</v>
      </c>
      <c r="AT108" s="139" t="s">
        <v>153</v>
      </c>
      <c r="AU108" s="139" t="s">
        <v>74</v>
      </c>
      <c r="AY108" s="18" t="s">
        <v>151</v>
      </c>
      <c r="BE108" s="140">
        <f t="shared" si="4"/>
        <v>0</v>
      </c>
      <c r="BF108" s="140">
        <f t="shared" si="5"/>
        <v>0</v>
      </c>
      <c r="BG108" s="140">
        <f t="shared" si="6"/>
        <v>0</v>
      </c>
      <c r="BH108" s="140">
        <f t="shared" si="7"/>
        <v>0</v>
      </c>
      <c r="BI108" s="140">
        <f t="shared" si="8"/>
        <v>0</v>
      </c>
      <c r="BJ108" s="18" t="s">
        <v>74</v>
      </c>
      <c r="BK108" s="140">
        <f t="shared" si="9"/>
        <v>0</v>
      </c>
      <c r="BL108" s="18" t="s">
        <v>84</v>
      </c>
      <c r="BM108" s="139" t="s">
        <v>573</v>
      </c>
    </row>
    <row r="109" spans="2:65" s="1" customFormat="1" ht="16.5" customHeight="1">
      <c r="B109" s="33"/>
      <c r="C109" s="128" t="s">
        <v>414</v>
      </c>
      <c r="D109" s="128" t="s">
        <v>153</v>
      </c>
      <c r="E109" s="129" t="s">
        <v>1615</v>
      </c>
      <c r="F109" s="130" t="s">
        <v>1616</v>
      </c>
      <c r="G109" s="131" t="s">
        <v>615</v>
      </c>
      <c r="H109" s="132">
        <v>13</v>
      </c>
      <c r="I109" s="133"/>
      <c r="J109" s="134">
        <f t="shared" si="0"/>
        <v>0</v>
      </c>
      <c r="K109" s="130" t="s">
        <v>19</v>
      </c>
      <c r="L109" s="33"/>
      <c r="M109" s="135" t="s">
        <v>19</v>
      </c>
      <c r="N109" s="136" t="s">
        <v>40</v>
      </c>
      <c r="P109" s="137">
        <f t="shared" si="1"/>
        <v>0</v>
      </c>
      <c r="Q109" s="137">
        <v>0</v>
      </c>
      <c r="R109" s="137">
        <f t="shared" si="2"/>
        <v>0</v>
      </c>
      <c r="S109" s="137">
        <v>0</v>
      </c>
      <c r="T109" s="138">
        <f t="shared" si="3"/>
        <v>0</v>
      </c>
      <c r="AR109" s="139" t="s">
        <v>84</v>
      </c>
      <c r="AT109" s="139" t="s">
        <v>153</v>
      </c>
      <c r="AU109" s="139" t="s">
        <v>74</v>
      </c>
      <c r="AY109" s="18" t="s">
        <v>151</v>
      </c>
      <c r="BE109" s="140">
        <f t="shared" si="4"/>
        <v>0</v>
      </c>
      <c r="BF109" s="140">
        <f t="shared" si="5"/>
        <v>0</v>
      </c>
      <c r="BG109" s="140">
        <f t="shared" si="6"/>
        <v>0</v>
      </c>
      <c r="BH109" s="140">
        <f t="shared" si="7"/>
        <v>0</v>
      </c>
      <c r="BI109" s="140">
        <f t="shared" si="8"/>
        <v>0</v>
      </c>
      <c r="BJ109" s="18" t="s">
        <v>74</v>
      </c>
      <c r="BK109" s="140">
        <f t="shared" si="9"/>
        <v>0</v>
      </c>
      <c r="BL109" s="18" t="s">
        <v>84</v>
      </c>
      <c r="BM109" s="139" t="s">
        <v>588</v>
      </c>
    </row>
    <row r="110" spans="2:65" s="1" customFormat="1" ht="16.5" customHeight="1">
      <c r="B110" s="33"/>
      <c r="C110" s="128" t="s">
        <v>419</v>
      </c>
      <c r="D110" s="128" t="s">
        <v>153</v>
      </c>
      <c r="E110" s="129" t="s">
        <v>1617</v>
      </c>
      <c r="F110" s="130" t="s">
        <v>1618</v>
      </c>
      <c r="G110" s="131" t="s">
        <v>615</v>
      </c>
      <c r="H110" s="132">
        <v>1</v>
      </c>
      <c r="I110" s="133"/>
      <c r="J110" s="134">
        <f t="shared" si="0"/>
        <v>0</v>
      </c>
      <c r="K110" s="130" t="s">
        <v>19</v>
      </c>
      <c r="L110" s="33"/>
      <c r="M110" s="135" t="s">
        <v>19</v>
      </c>
      <c r="N110" s="136" t="s">
        <v>40</v>
      </c>
      <c r="P110" s="137">
        <f t="shared" si="1"/>
        <v>0</v>
      </c>
      <c r="Q110" s="137">
        <v>0</v>
      </c>
      <c r="R110" s="137">
        <f t="shared" si="2"/>
        <v>0</v>
      </c>
      <c r="S110" s="137">
        <v>0</v>
      </c>
      <c r="T110" s="138">
        <f t="shared" si="3"/>
        <v>0</v>
      </c>
      <c r="AR110" s="139" t="s">
        <v>84</v>
      </c>
      <c r="AT110" s="139" t="s">
        <v>153</v>
      </c>
      <c r="AU110" s="139" t="s">
        <v>74</v>
      </c>
      <c r="AY110" s="18" t="s">
        <v>151</v>
      </c>
      <c r="BE110" s="140">
        <f t="shared" si="4"/>
        <v>0</v>
      </c>
      <c r="BF110" s="140">
        <f t="shared" si="5"/>
        <v>0</v>
      </c>
      <c r="BG110" s="140">
        <f t="shared" si="6"/>
        <v>0</v>
      </c>
      <c r="BH110" s="140">
        <f t="shared" si="7"/>
        <v>0</v>
      </c>
      <c r="BI110" s="140">
        <f t="shared" si="8"/>
        <v>0</v>
      </c>
      <c r="BJ110" s="18" t="s">
        <v>74</v>
      </c>
      <c r="BK110" s="140">
        <f t="shared" si="9"/>
        <v>0</v>
      </c>
      <c r="BL110" s="18" t="s">
        <v>84</v>
      </c>
      <c r="BM110" s="139" t="s">
        <v>602</v>
      </c>
    </row>
    <row r="111" spans="2:65" s="1" customFormat="1" ht="16.5" customHeight="1">
      <c r="B111" s="33"/>
      <c r="C111" s="128" t="s">
        <v>425</v>
      </c>
      <c r="D111" s="128" t="s">
        <v>153</v>
      </c>
      <c r="E111" s="129" t="s">
        <v>1619</v>
      </c>
      <c r="F111" s="130" t="s">
        <v>1620</v>
      </c>
      <c r="G111" s="131" t="s">
        <v>615</v>
      </c>
      <c r="H111" s="132">
        <v>2</v>
      </c>
      <c r="I111" s="133"/>
      <c r="J111" s="134">
        <f t="shared" si="0"/>
        <v>0</v>
      </c>
      <c r="K111" s="130" t="s">
        <v>19</v>
      </c>
      <c r="L111" s="33"/>
      <c r="M111" s="135" t="s">
        <v>19</v>
      </c>
      <c r="N111" s="136" t="s">
        <v>40</v>
      </c>
      <c r="P111" s="137">
        <f t="shared" si="1"/>
        <v>0</v>
      </c>
      <c r="Q111" s="137">
        <v>0</v>
      </c>
      <c r="R111" s="137">
        <f t="shared" si="2"/>
        <v>0</v>
      </c>
      <c r="S111" s="137">
        <v>0</v>
      </c>
      <c r="T111" s="138">
        <f t="shared" si="3"/>
        <v>0</v>
      </c>
      <c r="AR111" s="139" t="s">
        <v>84</v>
      </c>
      <c r="AT111" s="139" t="s">
        <v>153</v>
      </c>
      <c r="AU111" s="139" t="s">
        <v>74</v>
      </c>
      <c r="AY111" s="18" t="s">
        <v>151</v>
      </c>
      <c r="BE111" s="140">
        <f t="shared" si="4"/>
        <v>0</v>
      </c>
      <c r="BF111" s="140">
        <f t="shared" si="5"/>
        <v>0</v>
      </c>
      <c r="BG111" s="140">
        <f t="shared" si="6"/>
        <v>0</v>
      </c>
      <c r="BH111" s="140">
        <f t="shared" si="7"/>
        <v>0</v>
      </c>
      <c r="BI111" s="140">
        <f t="shared" si="8"/>
        <v>0</v>
      </c>
      <c r="BJ111" s="18" t="s">
        <v>74</v>
      </c>
      <c r="BK111" s="140">
        <f t="shared" si="9"/>
        <v>0</v>
      </c>
      <c r="BL111" s="18" t="s">
        <v>84</v>
      </c>
      <c r="BM111" s="139" t="s">
        <v>618</v>
      </c>
    </row>
    <row r="112" spans="2:65" s="1" customFormat="1" ht="16.5" customHeight="1">
      <c r="B112" s="33"/>
      <c r="C112" s="128" t="s">
        <v>434</v>
      </c>
      <c r="D112" s="128" t="s">
        <v>153</v>
      </c>
      <c r="E112" s="129" t="s">
        <v>1621</v>
      </c>
      <c r="F112" s="130" t="s">
        <v>1622</v>
      </c>
      <c r="G112" s="131" t="s">
        <v>615</v>
      </c>
      <c r="H112" s="132">
        <v>4</v>
      </c>
      <c r="I112" s="133"/>
      <c r="J112" s="134">
        <f t="shared" si="0"/>
        <v>0</v>
      </c>
      <c r="K112" s="130" t="s">
        <v>19</v>
      </c>
      <c r="L112" s="33"/>
      <c r="M112" s="135" t="s">
        <v>19</v>
      </c>
      <c r="N112" s="136" t="s">
        <v>40</v>
      </c>
      <c r="P112" s="137">
        <f t="shared" si="1"/>
        <v>0</v>
      </c>
      <c r="Q112" s="137">
        <v>0</v>
      </c>
      <c r="R112" s="137">
        <f t="shared" si="2"/>
        <v>0</v>
      </c>
      <c r="S112" s="137">
        <v>0</v>
      </c>
      <c r="T112" s="138">
        <f t="shared" si="3"/>
        <v>0</v>
      </c>
      <c r="AR112" s="139" t="s">
        <v>84</v>
      </c>
      <c r="AT112" s="139" t="s">
        <v>153</v>
      </c>
      <c r="AU112" s="139" t="s">
        <v>74</v>
      </c>
      <c r="AY112" s="18" t="s">
        <v>151</v>
      </c>
      <c r="BE112" s="140">
        <f t="shared" si="4"/>
        <v>0</v>
      </c>
      <c r="BF112" s="140">
        <f t="shared" si="5"/>
        <v>0</v>
      </c>
      <c r="BG112" s="140">
        <f t="shared" si="6"/>
        <v>0</v>
      </c>
      <c r="BH112" s="140">
        <f t="shared" si="7"/>
        <v>0</v>
      </c>
      <c r="BI112" s="140">
        <f t="shared" si="8"/>
        <v>0</v>
      </c>
      <c r="BJ112" s="18" t="s">
        <v>74</v>
      </c>
      <c r="BK112" s="140">
        <f t="shared" si="9"/>
        <v>0</v>
      </c>
      <c r="BL112" s="18" t="s">
        <v>84</v>
      </c>
      <c r="BM112" s="139" t="s">
        <v>627</v>
      </c>
    </row>
    <row r="113" spans="2:65" s="1" customFormat="1" ht="16.5" customHeight="1">
      <c r="B113" s="33"/>
      <c r="C113" s="128" t="s">
        <v>440</v>
      </c>
      <c r="D113" s="128" t="s">
        <v>153</v>
      </c>
      <c r="E113" s="129" t="s">
        <v>1623</v>
      </c>
      <c r="F113" s="130" t="s">
        <v>1624</v>
      </c>
      <c r="G113" s="131" t="s">
        <v>615</v>
      </c>
      <c r="H113" s="132">
        <v>6</v>
      </c>
      <c r="I113" s="133"/>
      <c r="J113" s="134">
        <f t="shared" si="0"/>
        <v>0</v>
      </c>
      <c r="K113" s="130" t="s">
        <v>19</v>
      </c>
      <c r="L113" s="33"/>
      <c r="M113" s="135" t="s">
        <v>19</v>
      </c>
      <c r="N113" s="136" t="s">
        <v>40</v>
      </c>
      <c r="P113" s="137">
        <f t="shared" si="1"/>
        <v>0</v>
      </c>
      <c r="Q113" s="137">
        <v>0</v>
      </c>
      <c r="R113" s="137">
        <f t="shared" si="2"/>
        <v>0</v>
      </c>
      <c r="S113" s="137">
        <v>0</v>
      </c>
      <c r="T113" s="138">
        <f t="shared" si="3"/>
        <v>0</v>
      </c>
      <c r="AR113" s="139" t="s">
        <v>84</v>
      </c>
      <c r="AT113" s="139" t="s">
        <v>153</v>
      </c>
      <c r="AU113" s="139" t="s">
        <v>74</v>
      </c>
      <c r="AY113" s="18" t="s">
        <v>151</v>
      </c>
      <c r="BE113" s="140">
        <f t="shared" si="4"/>
        <v>0</v>
      </c>
      <c r="BF113" s="140">
        <f t="shared" si="5"/>
        <v>0</v>
      </c>
      <c r="BG113" s="140">
        <f t="shared" si="6"/>
        <v>0</v>
      </c>
      <c r="BH113" s="140">
        <f t="shared" si="7"/>
        <v>0</v>
      </c>
      <c r="BI113" s="140">
        <f t="shared" si="8"/>
        <v>0</v>
      </c>
      <c r="BJ113" s="18" t="s">
        <v>74</v>
      </c>
      <c r="BK113" s="140">
        <f t="shared" si="9"/>
        <v>0</v>
      </c>
      <c r="BL113" s="18" t="s">
        <v>84</v>
      </c>
      <c r="BM113" s="139" t="s">
        <v>639</v>
      </c>
    </row>
    <row r="114" spans="2:65" s="1" customFormat="1" ht="37.9" customHeight="1">
      <c r="B114" s="33"/>
      <c r="C114" s="128" t="s">
        <v>447</v>
      </c>
      <c r="D114" s="128" t="s">
        <v>153</v>
      </c>
      <c r="E114" s="129" t="s">
        <v>1625</v>
      </c>
      <c r="F114" s="130" t="s">
        <v>1626</v>
      </c>
      <c r="G114" s="131" t="s">
        <v>615</v>
      </c>
      <c r="H114" s="132">
        <v>3</v>
      </c>
      <c r="I114" s="133"/>
      <c r="J114" s="134">
        <f t="shared" si="0"/>
        <v>0</v>
      </c>
      <c r="K114" s="130" t="s">
        <v>19</v>
      </c>
      <c r="L114" s="33"/>
      <c r="M114" s="135" t="s">
        <v>19</v>
      </c>
      <c r="N114" s="136" t="s">
        <v>40</v>
      </c>
      <c r="P114" s="137">
        <f t="shared" si="1"/>
        <v>0</v>
      </c>
      <c r="Q114" s="137">
        <v>0</v>
      </c>
      <c r="R114" s="137">
        <f t="shared" si="2"/>
        <v>0</v>
      </c>
      <c r="S114" s="137">
        <v>0</v>
      </c>
      <c r="T114" s="138">
        <f t="shared" si="3"/>
        <v>0</v>
      </c>
      <c r="AR114" s="139" t="s">
        <v>84</v>
      </c>
      <c r="AT114" s="139" t="s">
        <v>153</v>
      </c>
      <c r="AU114" s="139" t="s">
        <v>74</v>
      </c>
      <c r="AY114" s="18" t="s">
        <v>151</v>
      </c>
      <c r="BE114" s="140">
        <f t="shared" si="4"/>
        <v>0</v>
      </c>
      <c r="BF114" s="140">
        <f t="shared" si="5"/>
        <v>0</v>
      </c>
      <c r="BG114" s="140">
        <f t="shared" si="6"/>
        <v>0</v>
      </c>
      <c r="BH114" s="140">
        <f t="shared" si="7"/>
        <v>0</v>
      </c>
      <c r="BI114" s="140">
        <f t="shared" si="8"/>
        <v>0</v>
      </c>
      <c r="BJ114" s="18" t="s">
        <v>74</v>
      </c>
      <c r="BK114" s="140">
        <f t="shared" si="9"/>
        <v>0</v>
      </c>
      <c r="BL114" s="18" t="s">
        <v>84</v>
      </c>
      <c r="BM114" s="139" t="s">
        <v>651</v>
      </c>
    </row>
    <row r="115" spans="2:65" s="1" customFormat="1" ht="16.5" customHeight="1">
      <c r="B115" s="33"/>
      <c r="C115" s="128" t="s">
        <v>454</v>
      </c>
      <c r="D115" s="128" t="s">
        <v>153</v>
      </c>
      <c r="E115" s="129" t="s">
        <v>1627</v>
      </c>
      <c r="F115" s="130" t="s">
        <v>1628</v>
      </c>
      <c r="G115" s="131" t="s">
        <v>615</v>
      </c>
      <c r="H115" s="132">
        <v>3</v>
      </c>
      <c r="I115" s="133"/>
      <c r="J115" s="134">
        <f t="shared" si="0"/>
        <v>0</v>
      </c>
      <c r="K115" s="130" t="s">
        <v>19</v>
      </c>
      <c r="L115" s="33"/>
      <c r="M115" s="135" t="s">
        <v>19</v>
      </c>
      <c r="N115" s="136" t="s">
        <v>40</v>
      </c>
      <c r="P115" s="137">
        <f t="shared" si="1"/>
        <v>0</v>
      </c>
      <c r="Q115" s="137">
        <v>0</v>
      </c>
      <c r="R115" s="137">
        <f t="shared" si="2"/>
        <v>0</v>
      </c>
      <c r="S115" s="137">
        <v>0</v>
      </c>
      <c r="T115" s="138">
        <f t="shared" si="3"/>
        <v>0</v>
      </c>
      <c r="AR115" s="139" t="s">
        <v>84</v>
      </c>
      <c r="AT115" s="139" t="s">
        <v>153</v>
      </c>
      <c r="AU115" s="139" t="s">
        <v>74</v>
      </c>
      <c r="AY115" s="18" t="s">
        <v>151</v>
      </c>
      <c r="BE115" s="140">
        <f t="shared" si="4"/>
        <v>0</v>
      </c>
      <c r="BF115" s="140">
        <f t="shared" si="5"/>
        <v>0</v>
      </c>
      <c r="BG115" s="140">
        <f t="shared" si="6"/>
        <v>0</v>
      </c>
      <c r="BH115" s="140">
        <f t="shared" si="7"/>
        <v>0</v>
      </c>
      <c r="BI115" s="140">
        <f t="shared" si="8"/>
        <v>0</v>
      </c>
      <c r="BJ115" s="18" t="s">
        <v>74</v>
      </c>
      <c r="BK115" s="140">
        <f t="shared" si="9"/>
        <v>0</v>
      </c>
      <c r="BL115" s="18" t="s">
        <v>84</v>
      </c>
      <c r="BM115" s="139" t="s">
        <v>662</v>
      </c>
    </row>
    <row r="116" spans="2:65" s="1" customFormat="1" ht="16.5" customHeight="1">
      <c r="B116" s="33"/>
      <c r="C116" s="128" t="s">
        <v>465</v>
      </c>
      <c r="D116" s="128" t="s">
        <v>153</v>
      </c>
      <c r="E116" s="129" t="s">
        <v>1629</v>
      </c>
      <c r="F116" s="130" t="s">
        <v>1630</v>
      </c>
      <c r="G116" s="131" t="s">
        <v>615</v>
      </c>
      <c r="H116" s="132">
        <v>3</v>
      </c>
      <c r="I116" s="133"/>
      <c r="J116" s="134">
        <f t="shared" ref="J116:J147" si="10">ROUND(I116*H116,2)</f>
        <v>0</v>
      </c>
      <c r="K116" s="130" t="s">
        <v>19</v>
      </c>
      <c r="L116" s="33"/>
      <c r="M116" s="135" t="s">
        <v>19</v>
      </c>
      <c r="N116" s="136" t="s">
        <v>40</v>
      </c>
      <c r="P116" s="137">
        <f t="shared" ref="P116:P147" si="11">O116*H116</f>
        <v>0</v>
      </c>
      <c r="Q116" s="137">
        <v>0</v>
      </c>
      <c r="R116" s="137">
        <f t="shared" ref="R116:R147" si="12">Q116*H116</f>
        <v>0</v>
      </c>
      <c r="S116" s="137">
        <v>0</v>
      </c>
      <c r="T116" s="138">
        <f t="shared" ref="T116:T147" si="13">S116*H116</f>
        <v>0</v>
      </c>
      <c r="AR116" s="139" t="s">
        <v>84</v>
      </c>
      <c r="AT116" s="139" t="s">
        <v>153</v>
      </c>
      <c r="AU116" s="139" t="s">
        <v>74</v>
      </c>
      <c r="AY116" s="18" t="s">
        <v>151</v>
      </c>
      <c r="BE116" s="140">
        <f t="shared" ref="BE116:BE147" si="14">IF(N116="základní",J116,0)</f>
        <v>0</v>
      </c>
      <c r="BF116" s="140">
        <f t="shared" ref="BF116:BF147" si="15">IF(N116="snížená",J116,0)</f>
        <v>0</v>
      </c>
      <c r="BG116" s="140">
        <f t="shared" ref="BG116:BG147" si="16">IF(N116="zákl. přenesená",J116,0)</f>
        <v>0</v>
      </c>
      <c r="BH116" s="140">
        <f t="shared" ref="BH116:BH147" si="17">IF(N116="sníž. přenesená",J116,0)</f>
        <v>0</v>
      </c>
      <c r="BI116" s="140">
        <f t="shared" ref="BI116:BI147" si="18">IF(N116="nulová",J116,0)</f>
        <v>0</v>
      </c>
      <c r="BJ116" s="18" t="s">
        <v>74</v>
      </c>
      <c r="BK116" s="140">
        <f t="shared" ref="BK116:BK147" si="19">ROUND(I116*H116,2)</f>
        <v>0</v>
      </c>
      <c r="BL116" s="18" t="s">
        <v>84</v>
      </c>
      <c r="BM116" s="139" t="s">
        <v>677</v>
      </c>
    </row>
    <row r="117" spans="2:65" s="1" customFormat="1" ht="16.5" customHeight="1">
      <c r="B117" s="33"/>
      <c r="C117" s="128" t="s">
        <v>472</v>
      </c>
      <c r="D117" s="128" t="s">
        <v>153</v>
      </c>
      <c r="E117" s="129" t="s">
        <v>1631</v>
      </c>
      <c r="F117" s="130" t="s">
        <v>1632</v>
      </c>
      <c r="G117" s="131" t="s">
        <v>615</v>
      </c>
      <c r="H117" s="132">
        <v>3</v>
      </c>
      <c r="I117" s="133"/>
      <c r="J117" s="134">
        <f t="shared" si="10"/>
        <v>0</v>
      </c>
      <c r="K117" s="130" t="s">
        <v>19</v>
      </c>
      <c r="L117" s="33"/>
      <c r="M117" s="135" t="s">
        <v>19</v>
      </c>
      <c r="N117" s="136" t="s">
        <v>40</v>
      </c>
      <c r="P117" s="137">
        <f t="shared" si="11"/>
        <v>0</v>
      </c>
      <c r="Q117" s="137">
        <v>0</v>
      </c>
      <c r="R117" s="137">
        <f t="shared" si="12"/>
        <v>0</v>
      </c>
      <c r="S117" s="137">
        <v>0</v>
      </c>
      <c r="T117" s="138">
        <f t="shared" si="13"/>
        <v>0</v>
      </c>
      <c r="AR117" s="139" t="s">
        <v>84</v>
      </c>
      <c r="AT117" s="139" t="s">
        <v>153</v>
      </c>
      <c r="AU117" s="139" t="s">
        <v>74</v>
      </c>
      <c r="AY117" s="18" t="s">
        <v>151</v>
      </c>
      <c r="BE117" s="140">
        <f t="shared" si="14"/>
        <v>0</v>
      </c>
      <c r="BF117" s="140">
        <f t="shared" si="15"/>
        <v>0</v>
      </c>
      <c r="BG117" s="140">
        <f t="shared" si="16"/>
        <v>0</v>
      </c>
      <c r="BH117" s="140">
        <f t="shared" si="17"/>
        <v>0</v>
      </c>
      <c r="BI117" s="140">
        <f t="shared" si="18"/>
        <v>0</v>
      </c>
      <c r="BJ117" s="18" t="s">
        <v>74</v>
      </c>
      <c r="BK117" s="140">
        <f t="shared" si="19"/>
        <v>0</v>
      </c>
      <c r="BL117" s="18" t="s">
        <v>84</v>
      </c>
      <c r="BM117" s="139" t="s">
        <v>689</v>
      </c>
    </row>
    <row r="118" spans="2:65" s="1" customFormat="1" ht="16.5" customHeight="1">
      <c r="B118" s="33"/>
      <c r="C118" s="128" t="s">
        <v>477</v>
      </c>
      <c r="D118" s="128" t="s">
        <v>153</v>
      </c>
      <c r="E118" s="129" t="s">
        <v>1633</v>
      </c>
      <c r="F118" s="130" t="s">
        <v>1634</v>
      </c>
      <c r="G118" s="131" t="s">
        <v>615</v>
      </c>
      <c r="H118" s="132">
        <v>6</v>
      </c>
      <c r="I118" s="133"/>
      <c r="J118" s="134">
        <f t="shared" si="10"/>
        <v>0</v>
      </c>
      <c r="K118" s="130" t="s">
        <v>19</v>
      </c>
      <c r="L118" s="33"/>
      <c r="M118" s="135" t="s">
        <v>19</v>
      </c>
      <c r="N118" s="136" t="s">
        <v>40</v>
      </c>
      <c r="P118" s="137">
        <f t="shared" si="11"/>
        <v>0</v>
      </c>
      <c r="Q118" s="137">
        <v>0</v>
      </c>
      <c r="R118" s="137">
        <f t="shared" si="12"/>
        <v>0</v>
      </c>
      <c r="S118" s="137">
        <v>0</v>
      </c>
      <c r="T118" s="138">
        <f t="shared" si="13"/>
        <v>0</v>
      </c>
      <c r="AR118" s="139" t="s">
        <v>84</v>
      </c>
      <c r="AT118" s="139" t="s">
        <v>153</v>
      </c>
      <c r="AU118" s="139" t="s">
        <v>74</v>
      </c>
      <c r="AY118" s="18" t="s">
        <v>151</v>
      </c>
      <c r="BE118" s="140">
        <f t="shared" si="14"/>
        <v>0</v>
      </c>
      <c r="BF118" s="140">
        <f t="shared" si="15"/>
        <v>0</v>
      </c>
      <c r="BG118" s="140">
        <f t="shared" si="16"/>
        <v>0</v>
      </c>
      <c r="BH118" s="140">
        <f t="shared" si="17"/>
        <v>0</v>
      </c>
      <c r="BI118" s="140">
        <f t="shared" si="18"/>
        <v>0</v>
      </c>
      <c r="BJ118" s="18" t="s">
        <v>74</v>
      </c>
      <c r="BK118" s="140">
        <f t="shared" si="19"/>
        <v>0</v>
      </c>
      <c r="BL118" s="18" t="s">
        <v>84</v>
      </c>
      <c r="BM118" s="139" t="s">
        <v>700</v>
      </c>
    </row>
    <row r="119" spans="2:65" s="1" customFormat="1" ht="16.5" customHeight="1">
      <c r="B119" s="33"/>
      <c r="C119" s="128" t="s">
        <v>484</v>
      </c>
      <c r="D119" s="128" t="s">
        <v>153</v>
      </c>
      <c r="E119" s="129" t="s">
        <v>1635</v>
      </c>
      <c r="F119" s="130" t="s">
        <v>1636</v>
      </c>
      <c r="G119" s="131" t="s">
        <v>615</v>
      </c>
      <c r="H119" s="132">
        <v>6</v>
      </c>
      <c r="I119" s="133"/>
      <c r="J119" s="134">
        <f t="shared" si="10"/>
        <v>0</v>
      </c>
      <c r="K119" s="130" t="s">
        <v>19</v>
      </c>
      <c r="L119" s="33"/>
      <c r="M119" s="135" t="s">
        <v>19</v>
      </c>
      <c r="N119" s="136" t="s">
        <v>40</v>
      </c>
      <c r="P119" s="137">
        <f t="shared" si="11"/>
        <v>0</v>
      </c>
      <c r="Q119" s="137">
        <v>0</v>
      </c>
      <c r="R119" s="137">
        <f t="shared" si="12"/>
        <v>0</v>
      </c>
      <c r="S119" s="137">
        <v>0</v>
      </c>
      <c r="T119" s="138">
        <f t="shared" si="13"/>
        <v>0</v>
      </c>
      <c r="AR119" s="139" t="s">
        <v>84</v>
      </c>
      <c r="AT119" s="139" t="s">
        <v>153</v>
      </c>
      <c r="AU119" s="139" t="s">
        <v>74</v>
      </c>
      <c r="AY119" s="18" t="s">
        <v>151</v>
      </c>
      <c r="BE119" s="140">
        <f t="shared" si="14"/>
        <v>0</v>
      </c>
      <c r="BF119" s="140">
        <f t="shared" si="15"/>
        <v>0</v>
      </c>
      <c r="BG119" s="140">
        <f t="shared" si="16"/>
        <v>0</v>
      </c>
      <c r="BH119" s="140">
        <f t="shared" si="17"/>
        <v>0</v>
      </c>
      <c r="BI119" s="140">
        <f t="shared" si="18"/>
        <v>0</v>
      </c>
      <c r="BJ119" s="18" t="s">
        <v>74</v>
      </c>
      <c r="BK119" s="140">
        <f t="shared" si="19"/>
        <v>0</v>
      </c>
      <c r="BL119" s="18" t="s">
        <v>84</v>
      </c>
      <c r="BM119" s="139" t="s">
        <v>713</v>
      </c>
    </row>
    <row r="120" spans="2:65" s="1" customFormat="1" ht="16.5" customHeight="1">
      <c r="B120" s="33"/>
      <c r="C120" s="128" t="s">
        <v>491</v>
      </c>
      <c r="D120" s="128" t="s">
        <v>153</v>
      </c>
      <c r="E120" s="129" t="s">
        <v>1637</v>
      </c>
      <c r="F120" s="130" t="s">
        <v>1638</v>
      </c>
      <c r="G120" s="131" t="s">
        <v>615</v>
      </c>
      <c r="H120" s="132">
        <v>6</v>
      </c>
      <c r="I120" s="133"/>
      <c r="J120" s="134">
        <f t="shared" si="10"/>
        <v>0</v>
      </c>
      <c r="K120" s="130" t="s">
        <v>19</v>
      </c>
      <c r="L120" s="33"/>
      <c r="M120" s="135" t="s">
        <v>19</v>
      </c>
      <c r="N120" s="136" t="s">
        <v>40</v>
      </c>
      <c r="P120" s="137">
        <f t="shared" si="11"/>
        <v>0</v>
      </c>
      <c r="Q120" s="137">
        <v>0</v>
      </c>
      <c r="R120" s="137">
        <f t="shared" si="12"/>
        <v>0</v>
      </c>
      <c r="S120" s="137">
        <v>0</v>
      </c>
      <c r="T120" s="138">
        <f t="shared" si="13"/>
        <v>0</v>
      </c>
      <c r="AR120" s="139" t="s">
        <v>84</v>
      </c>
      <c r="AT120" s="139" t="s">
        <v>153</v>
      </c>
      <c r="AU120" s="139" t="s">
        <v>74</v>
      </c>
      <c r="AY120" s="18" t="s">
        <v>151</v>
      </c>
      <c r="BE120" s="140">
        <f t="shared" si="14"/>
        <v>0</v>
      </c>
      <c r="BF120" s="140">
        <f t="shared" si="15"/>
        <v>0</v>
      </c>
      <c r="BG120" s="140">
        <f t="shared" si="16"/>
        <v>0</v>
      </c>
      <c r="BH120" s="140">
        <f t="shared" si="17"/>
        <v>0</v>
      </c>
      <c r="BI120" s="140">
        <f t="shared" si="18"/>
        <v>0</v>
      </c>
      <c r="BJ120" s="18" t="s">
        <v>74</v>
      </c>
      <c r="BK120" s="140">
        <f t="shared" si="19"/>
        <v>0</v>
      </c>
      <c r="BL120" s="18" t="s">
        <v>84</v>
      </c>
      <c r="BM120" s="139" t="s">
        <v>725</v>
      </c>
    </row>
    <row r="121" spans="2:65" s="1" customFormat="1" ht="16.5" customHeight="1">
      <c r="B121" s="33"/>
      <c r="C121" s="128" t="s">
        <v>497</v>
      </c>
      <c r="D121" s="128" t="s">
        <v>153</v>
      </c>
      <c r="E121" s="129" t="s">
        <v>1639</v>
      </c>
      <c r="F121" s="130" t="s">
        <v>1640</v>
      </c>
      <c r="G121" s="131" t="s">
        <v>615</v>
      </c>
      <c r="H121" s="132">
        <v>6</v>
      </c>
      <c r="I121" s="133"/>
      <c r="J121" s="134">
        <f t="shared" si="10"/>
        <v>0</v>
      </c>
      <c r="K121" s="130" t="s">
        <v>19</v>
      </c>
      <c r="L121" s="33"/>
      <c r="M121" s="135" t="s">
        <v>19</v>
      </c>
      <c r="N121" s="136" t="s">
        <v>40</v>
      </c>
      <c r="P121" s="137">
        <f t="shared" si="11"/>
        <v>0</v>
      </c>
      <c r="Q121" s="137">
        <v>0</v>
      </c>
      <c r="R121" s="137">
        <f t="shared" si="12"/>
        <v>0</v>
      </c>
      <c r="S121" s="137">
        <v>0</v>
      </c>
      <c r="T121" s="138">
        <f t="shared" si="13"/>
        <v>0</v>
      </c>
      <c r="AR121" s="139" t="s">
        <v>84</v>
      </c>
      <c r="AT121" s="139" t="s">
        <v>153</v>
      </c>
      <c r="AU121" s="139" t="s">
        <v>74</v>
      </c>
      <c r="AY121" s="18" t="s">
        <v>151</v>
      </c>
      <c r="BE121" s="140">
        <f t="shared" si="14"/>
        <v>0</v>
      </c>
      <c r="BF121" s="140">
        <f t="shared" si="15"/>
        <v>0</v>
      </c>
      <c r="BG121" s="140">
        <f t="shared" si="16"/>
        <v>0</v>
      </c>
      <c r="BH121" s="140">
        <f t="shared" si="17"/>
        <v>0</v>
      </c>
      <c r="BI121" s="140">
        <f t="shared" si="18"/>
        <v>0</v>
      </c>
      <c r="BJ121" s="18" t="s">
        <v>74</v>
      </c>
      <c r="BK121" s="140">
        <f t="shared" si="19"/>
        <v>0</v>
      </c>
      <c r="BL121" s="18" t="s">
        <v>84</v>
      </c>
      <c r="BM121" s="139" t="s">
        <v>734</v>
      </c>
    </row>
    <row r="122" spans="2:65" s="1" customFormat="1" ht="16.5" customHeight="1">
      <c r="B122" s="33"/>
      <c r="C122" s="128" t="s">
        <v>503</v>
      </c>
      <c r="D122" s="128" t="s">
        <v>153</v>
      </c>
      <c r="E122" s="129" t="s">
        <v>1641</v>
      </c>
      <c r="F122" s="130" t="s">
        <v>1642</v>
      </c>
      <c r="G122" s="131" t="s">
        <v>615</v>
      </c>
      <c r="H122" s="132">
        <v>6</v>
      </c>
      <c r="I122" s="133"/>
      <c r="J122" s="134">
        <f t="shared" si="10"/>
        <v>0</v>
      </c>
      <c r="K122" s="130" t="s">
        <v>19</v>
      </c>
      <c r="L122" s="33"/>
      <c r="M122" s="135" t="s">
        <v>19</v>
      </c>
      <c r="N122" s="136" t="s">
        <v>40</v>
      </c>
      <c r="P122" s="137">
        <f t="shared" si="11"/>
        <v>0</v>
      </c>
      <c r="Q122" s="137">
        <v>0</v>
      </c>
      <c r="R122" s="137">
        <f t="shared" si="12"/>
        <v>0</v>
      </c>
      <c r="S122" s="137">
        <v>0</v>
      </c>
      <c r="T122" s="138">
        <f t="shared" si="13"/>
        <v>0</v>
      </c>
      <c r="AR122" s="139" t="s">
        <v>84</v>
      </c>
      <c r="AT122" s="139" t="s">
        <v>153</v>
      </c>
      <c r="AU122" s="139" t="s">
        <v>74</v>
      </c>
      <c r="AY122" s="18" t="s">
        <v>151</v>
      </c>
      <c r="BE122" s="140">
        <f t="shared" si="14"/>
        <v>0</v>
      </c>
      <c r="BF122" s="140">
        <f t="shared" si="15"/>
        <v>0</v>
      </c>
      <c r="BG122" s="140">
        <f t="shared" si="16"/>
        <v>0</v>
      </c>
      <c r="BH122" s="140">
        <f t="shared" si="17"/>
        <v>0</v>
      </c>
      <c r="BI122" s="140">
        <f t="shared" si="18"/>
        <v>0</v>
      </c>
      <c r="BJ122" s="18" t="s">
        <v>74</v>
      </c>
      <c r="BK122" s="140">
        <f t="shared" si="19"/>
        <v>0</v>
      </c>
      <c r="BL122" s="18" t="s">
        <v>84</v>
      </c>
      <c r="BM122" s="139" t="s">
        <v>743</v>
      </c>
    </row>
    <row r="123" spans="2:65" s="1" customFormat="1" ht="16.5" customHeight="1">
      <c r="B123" s="33"/>
      <c r="C123" s="128" t="s">
        <v>510</v>
      </c>
      <c r="D123" s="128" t="s">
        <v>153</v>
      </c>
      <c r="E123" s="129" t="s">
        <v>1643</v>
      </c>
      <c r="F123" s="130" t="s">
        <v>1644</v>
      </c>
      <c r="G123" s="131" t="s">
        <v>615</v>
      </c>
      <c r="H123" s="132">
        <v>32</v>
      </c>
      <c r="I123" s="133"/>
      <c r="J123" s="134">
        <f t="shared" si="10"/>
        <v>0</v>
      </c>
      <c r="K123" s="130" t="s">
        <v>19</v>
      </c>
      <c r="L123" s="33"/>
      <c r="M123" s="135" t="s">
        <v>19</v>
      </c>
      <c r="N123" s="136" t="s">
        <v>40</v>
      </c>
      <c r="P123" s="137">
        <f t="shared" si="11"/>
        <v>0</v>
      </c>
      <c r="Q123" s="137">
        <v>0</v>
      </c>
      <c r="R123" s="137">
        <f t="shared" si="12"/>
        <v>0</v>
      </c>
      <c r="S123" s="137">
        <v>0</v>
      </c>
      <c r="T123" s="138">
        <f t="shared" si="13"/>
        <v>0</v>
      </c>
      <c r="AR123" s="139" t="s">
        <v>84</v>
      </c>
      <c r="AT123" s="139" t="s">
        <v>153</v>
      </c>
      <c r="AU123" s="139" t="s">
        <v>74</v>
      </c>
      <c r="AY123" s="18" t="s">
        <v>151</v>
      </c>
      <c r="BE123" s="140">
        <f t="shared" si="14"/>
        <v>0</v>
      </c>
      <c r="BF123" s="140">
        <f t="shared" si="15"/>
        <v>0</v>
      </c>
      <c r="BG123" s="140">
        <f t="shared" si="16"/>
        <v>0</v>
      </c>
      <c r="BH123" s="140">
        <f t="shared" si="17"/>
        <v>0</v>
      </c>
      <c r="BI123" s="140">
        <f t="shared" si="18"/>
        <v>0</v>
      </c>
      <c r="BJ123" s="18" t="s">
        <v>74</v>
      </c>
      <c r="BK123" s="140">
        <f t="shared" si="19"/>
        <v>0</v>
      </c>
      <c r="BL123" s="18" t="s">
        <v>84</v>
      </c>
      <c r="BM123" s="139" t="s">
        <v>755</v>
      </c>
    </row>
    <row r="124" spans="2:65" s="1" customFormat="1" ht="16.5" customHeight="1">
      <c r="B124" s="33"/>
      <c r="C124" s="128" t="s">
        <v>517</v>
      </c>
      <c r="D124" s="128" t="s">
        <v>153</v>
      </c>
      <c r="E124" s="129" t="s">
        <v>1645</v>
      </c>
      <c r="F124" s="130" t="s">
        <v>1646</v>
      </c>
      <c r="G124" s="131" t="s">
        <v>615</v>
      </c>
      <c r="H124" s="132">
        <v>11</v>
      </c>
      <c r="I124" s="133"/>
      <c r="J124" s="134">
        <f t="shared" si="10"/>
        <v>0</v>
      </c>
      <c r="K124" s="130" t="s">
        <v>19</v>
      </c>
      <c r="L124" s="33"/>
      <c r="M124" s="135" t="s">
        <v>19</v>
      </c>
      <c r="N124" s="136" t="s">
        <v>40</v>
      </c>
      <c r="P124" s="137">
        <f t="shared" si="11"/>
        <v>0</v>
      </c>
      <c r="Q124" s="137">
        <v>0</v>
      </c>
      <c r="R124" s="137">
        <f t="shared" si="12"/>
        <v>0</v>
      </c>
      <c r="S124" s="137">
        <v>0</v>
      </c>
      <c r="T124" s="138">
        <f t="shared" si="13"/>
        <v>0</v>
      </c>
      <c r="AR124" s="139" t="s">
        <v>84</v>
      </c>
      <c r="AT124" s="139" t="s">
        <v>153</v>
      </c>
      <c r="AU124" s="139" t="s">
        <v>74</v>
      </c>
      <c r="AY124" s="18" t="s">
        <v>151</v>
      </c>
      <c r="BE124" s="140">
        <f t="shared" si="14"/>
        <v>0</v>
      </c>
      <c r="BF124" s="140">
        <f t="shared" si="15"/>
        <v>0</v>
      </c>
      <c r="BG124" s="140">
        <f t="shared" si="16"/>
        <v>0</v>
      </c>
      <c r="BH124" s="140">
        <f t="shared" si="17"/>
        <v>0</v>
      </c>
      <c r="BI124" s="140">
        <f t="shared" si="18"/>
        <v>0</v>
      </c>
      <c r="BJ124" s="18" t="s">
        <v>74</v>
      </c>
      <c r="BK124" s="140">
        <f t="shared" si="19"/>
        <v>0</v>
      </c>
      <c r="BL124" s="18" t="s">
        <v>84</v>
      </c>
      <c r="BM124" s="139" t="s">
        <v>770</v>
      </c>
    </row>
    <row r="125" spans="2:65" s="1" customFormat="1" ht="16.5" customHeight="1">
      <c r="B125" s="33"/>
      <c r="C125" s="128" t="s">
        <v>524</v>
      </c>
      <c r="D125" s="128" t="s">
        <v>153</v>
      </c>
      <c r="E125" s="129" t="s">
        <v>1647</v>
      </c>
      <c r="F125" s="130" t="s">
        <v>1648</v>
      </c>
      <c r="G125" s="131" t="s">
        <v>615</v>
      </c>
      <c r="H125" s="132">
        <v>1</v>
      </c>
      <c r="I125" s="133"/>
      <c r="J125" s="134">
        <f t="shared" si="10"/>
        <v>0</v>
      </c>
      <c r="K125" s="130" t="s">
        <v>19</v>
      </c>
      <c r="L125" s="33"/>
      <c r="M125" s="135" t="s">
        <v>19</v>
      </c>
      <c r="N125" s="136" t="s">
        <v>40</v>
      </c>
      <c r="P125" s="137">
        <f t="shared" si="11"/>
        <v>0</v>
      </c>
      <c r="Q125" s="137">
        <v>0</v>
      </c>
      <c r="R125" s="137">
        <f t="shared" si="12"/>
        <v>0</v>
      </c>
      <c r="S125" s="137">
        <v>0</v>
      </c>
      <c r="T125" s="138">
        <f t="shared" si="13"/>
        <v>0</v>
      </c>
      <c r="AR125" s="139" t="s">
        <v>84</v>
      </c>
      <c r="AT125" s="139" t="s">
        <v>153</v>
      </c>
      <c r="AU125" s="139" t="s">
        <v>74</v>
      </c>
      <c r="AY125" s="18" t="s">
        <v>151</v>
      </c>
      <c r="BE125" s="140">
        <f t="shared" si="14"/>
        <v>0</v>
      </c>
      <c r="BF125" s="140">
        <f t="shared" si="15"/>
        <v>0</v>
      </c>
      <c r="BG125" s="140">
        <f t="shared" si="16"/>
        <v>0</v>
      </c>
      <c r="BH125" s="140">
        <f t="shared" si="17"/>
        <v>0</v>
      </c>
      <c r="BI125" s="140">
        <f t="shared" si="18"/>
        <v>0</v>
      </c>
      <c r="BJ125" s="18" t="s">
        <v>74</v>
      </c>
      <c r="BK125" s="140">
        <f t="shared" si="19"/>
        <v>0</v>
      </c>
      <c r="BL125" s="18" t="s">
        <v>84</v>
      </c>
      <c r="BM125" s="139" t="s">
        <v>780</v>
      </c>
    </row>
    <row r="126" spans="2:65" s="1" customFormat="1" ht="16.5" customHeight="1">
      <c r="B126" s="33"/>
      <c r="C126" s="128" t="s">
        <v>531</v>
      </c>
      <c r="D126" s="128" t="s">
        <v>153</v>
      </c>
      <c r="E126" s="129" t="s">
        <v>1649</v>
      </c>
      <c r="F126" s="130" t="s">
        <v>1650</v>
      </c>
      <c r="G126" s="131" t="s">
        <v>615</v>
      </c>
      <c r="H126" s="132">
        <v>10</v>
      </c>
      <c r="I126" s="133"/>
      <c r="J126" s="134">
        <f t="shared" si="10"/>
        <v>0</v>
      </c>
      <c r="K126" s="130" t="s">
        <v>19</v>
      </c>
      <c r="L126" s="33"/>
      <c r="M126" s="135" t="s">
        <v>19</v>
      </c>
      <c r="N126" s="136" t="s">
        <v>40</v>
      </c>
      <c r="P126" s="137">
        <f t="shared" si="11"/>
        <v>0</v>
      </c>
      <c r="Q126" s="137">
        <v>0</v>
      </c>
      <c r="R126" s="137">
        <f t="shared" si="12"/>
        <v>0</v>
      </c>
      <c r="S126" s="137">
        <v>0</v>
      </c>
      <c r="T126" s="138">
        <f t="shared" si="13"/>
        <v>0</v>
      </c>
      <c r="AR126" s="139" t="s">
        <v>84</v>
      </c>
      <c r="AT126" s="139" t="s">
        <v>153</v>
      </c>
      <c r="AU126" s="139" t="s">
        <v>74</v>
      </c>
      <c r="AY126" s="18" t="s">
        <v>151</v>
      </c>
      <c r="BE126" s="140">
        <f t="shared" si="14"/>
        <v>0</v>
      </c>
      <c r="BF126" s="140">
        <f t="shared" si="15"/>
        <v>0</v>
      </c>
      <c r="BG126" s="140">
        <f t="shared" si="16"/>
        <v>0</v>
      </c>
      <c r="BH126" s="140">
        <f t="shared" si="17"/>
        <v>0</v>
      </c>
      <c r="BI126" s="140">
        <f t="shared" si="18"/>
        <v>0</v>
      </c>
      <c r="BJ126" s="18" t="s">
        <v>74</v>
      </c>
      <c r="BK126" s="140">
        <f t="shared" si="19"/>
        <v>0</v>
      </c>
      <c r="BL126" s="18" t="s">
        <v>84</v>
      </c>
      <c r="BM126" s="139" t="s">
        <v>791</v>
      </c>
    </row>
    <row r="127" spans="2:65" s="1" customFormat="1" ht="16.5" customHeight="1">
      <c r="B127" s="33"/>
      <c r="C127" s="128" t="s">
        <v>536</v>
      </c>
      <c r="D127" s="128" t="s">
        <v>153</v>
      </c>
      <c r="E127" s="129" t="s">
        <v>1651</v>
      </c>
      <c r="F127" s="130" t="s">
        <v>1652</v>
      </c>
      <c r="G127" s="131" t="s">
        <v>1653</v>
      </c>
      <c r="H127" s="132">
        <v>5</v>
      </c>
      <c r="I127" s="133"/>
      <c r="J127" s="134">
        <f t="shared" si="10"/>
        <v>0</v>
      </c>
      <c r="K127" s="130" t="s">
        <v>19</v>
      </c>
      <c r="L127" s="33"/>
      <c r="M127" s="135" t="s">
        <v>19</v>
      </c>
      <c r="N127" s="136" t="s">
        <v>40</v>
      </c>
      <c r="P127" s="137">
        <f t="shared" si="11"/>
        <v>0</v>
      </c>
      <c r="Q127" s="137">
        <v>0</v>
      </c>
      <c r="R127" s="137">
        <f t="shared" si="12"/>
        <v>0</v>
      </c>
      <c r="S127" s="137">
        <v>0</v>
      </c>
      <c r="T127" s="138">
        <f t="shared" si="13"/>
        <v>0</v>
      </c>
      <c r="AR127" s="139" t="s">
        <v>84</v>
      </c>
      <c r="AT127" s="139" t="s">
        <v>153</v>
      </c>
      <c r="AU127" s="139" t="s">
        <v>74</v>
      </c>
      <c r="AY127" s="18" t="s">
        <v>151</v>
      </c>
      <c r="BE127" s="140">
        <f t="shared" si="14"/>
        <v>0</v>
      </c>
      <c r="BF127" s="140">
        <f t="shared" si="15"/>
        <v>0</v>
      </c>
      <c r="BG127" s="140">
        <f t="shared" si="16"/>
        <v>0</v>
      </c>
      <c r="BH127" s="140">
        <f t="shared" si="17"/>
        <v>0</v>
      </c>
      <c r="BI127" s="140">
        <f t="shared" si="18"/>
        <v>0</v>
      </c>
      <c r="BJ127" s="18" t="s">
        <v>74</v>
      </c>
      <c r="BK127" s="140">
        <f t="shared" si="19"/>
        <v>0</v>
      </c>
      <c r="BL127" s="18" t="s">
        <v>84</v>
      </c>
      <c r="BM127" s="139" t="s">
        <v>801</v>
      </c>
    </row>
    <row r="128" spans="2:65" s="1" customFormat="1" ht="16.5" customHeight="1">
      <c r="B128" s="33"/>
      <c r="C128" s="128" t="s">
        <v>542</v>
      </c>
      <c r="D128" s="128" t="s">
        <v>153</v>
      </c>
      <c r="E128" s="129" t="s">
        <v>1654</v>
      </c>
      <c r="F128" s="130" t="s">
        <v>1655</v>
      </c>
      <c r="G128" s="131" t="s">
        <v>1653</v>
      </c>
      <c r="H128" s="132">
        <v>1</v>
      </c>
      <c r="I128" s="133"/>
      <c r="J128" s="134">
        <f t="shared" si="10"/>
        <v>0</v>
      </c>
      <c r="K128" s="130" t="s">
        <v>19</v>
      </c>
      <c r="L128" s="33"/>
      <c r="M128" s="135" t="s">
        <v>19</v>
      </c>
      <c r="N128" s="136" t="s">
        <v>40</v>
      </c>
      <c r="P128" s="137">
        <f t="shared" si="11"/>
        <v>0</v>
      </c>
      <c r="Q128" s="137">
        <v>0</v>
      </c>
      <c r="R128" s="137">
        <f t="shared" si="12"/>
        <v>0</v>
      </c>
      <c r="S128" s="137">
        <v>0</v>
      </c>
      <c r="T128" s="138">
        <f t="shared" si="13"/>
        <v>0</v>
      </c>
      <c r="AR128" s="139" t="s">
        <v>84</v>
      </c>
      <c r="AT128" s="139" t="s">
        <v>153</v>
      </c>
      <c r="AU128" s="139" t="s">
        <v>74</v>
      </c>
      <c r="AY128" s="18" t="s">
        <v>151</v>
      </c>
      <c r="BE128" s="140">
        <f t="shared" si="14"/>
        <v>0</v>
      </c>
      <c r="BF128" s="140">
        <f t="shared" si="15"/>
        <v>0</v>
      </c>
      <c r="BG128" s="140">
        <f t="shared" si="16"/>
        <v>0</v>
      </c>
      <c r="BH128" s="140">
        <f t="shared" si="17"/>
        <v>0</v>
      </c>
      <c r="BI128" s="140">
        <f t="shared" si="18"/>
        <v>0</v>
      </c>
      <c r="BJ128" s="18" t="s">
        <v>74</v>
      </c>
      <c r="BK128" s="140">
        <f t="shared" si="19"/>
        <v>0</v>
      </c>
      <c r="BL128" s="18" t="s">
        <v>84</v>
      </c>
      <c r="BM128" s="139" t="s">
        <v>817</v>
      </c>
    </row>
    <row r="129" spans="2:65" s="1" customFormat="1" ht="16.5" customHeight="1">
      <c r="B129" s="33"/>
      <c r="C129" s="128" t="s">
        <v>547</v>
      </c>
      <c r="D129" s="128" t="s">
        <v>153</v>
      </c>
      <c r="E129" s="129" t="s">
        <v>1656</v>
      </c>
      <c r="F129" s="130" t="s">
        <v>1657</v>
      </c>
      <c r="G129" s="131" t="s">
        <v>615</v>
      </c>
      <c r="H129" s="132">
        <v>10</v>
      </c>
      <c r="I129" s="133"/>
      <c r="J129" s="134">
        <f t="shared" si="10"/>
        <v>0</v>
      </c>
      <c r="K129" s="130" t="s">
        <v>19</v>
      </c>
      <c r="L129" s="33"/>
      <c r="M129" s="135" t="s">
        <v>19</v>
      </c>
      <c r="N129" s="136" t="s">
        <v>40</v>
      </c>
      <c r="P129" s="137">
        <f t="shared" si="11"/>
        <v>0</v>
      </c>
      <c r="Q129" s="137">
        <v>0</v>
      </c>
      <c r="R129" s="137">
        <f t="shared" si="12"/>
        <v>0</v>
      </c>
      <c r="S129" s="137">
        <v>0</v>
      </c>
      <c r="T129" s="138">
        <f t="shared" si="13"/>
        <v>0</v>
      </c>
      <c r="AR129" s="139" t="s">
        <v>84</v>
      </c>
      <c r="AT129" s="139" t="s">
        <v>153</v>
      </c>
      <c r="AU129" s="139" t="s">
        <v>74</v>
      </c>
      <c r="AY129" s="18" t="s">
        <v>151</v>
      </c>
      <c r="BE129" s="140">
        <f t="shared" si="14"/>
        <v>0</v>
      </c>
      <c r="BF129" s="140">
        <f t="shared" si="15"/>
        <v>0</v>
      </c>
      <c r="BG129" s="140">
        <f t="shared" si="16"/>
        <v>0</v>
      </c>
      <c r="BH129" s="140">
        <f t="shared" si="17"/>
        <v>0</v>
      </c>
      <c r="BI129" s="140">
        <f t="shared" si="18"/>
        <v>0</v>
      </c>
      <c r="BJ129" s="18" t="s">
        <v>74</v>
      </c>
      <c r="BK129" s="140">
        <f t="shared" si="19"/>
        <v>0</v>
      </c>
      <c r="BL129" s="18" t="s">
        <v>84</v>
      </c>
      <c r="BM129" s="139" t="s">
        <v>828</v>
      </c>
    </row>
    <row r="130" spans="2:65" s="1" customFormat="1" ht="16.5" customHeight="1">
      <c r="B130" s="33"/>
      <c r="C130" s="128" t="s">
        <v>553</v>
      </c>
      <c r="D130" s="128" t="s">
        <v>153</v>
      </c>
      <c r="E130" s="129" t="s">
        <v>1658</v>
      </c>
      <c r="F130" s="130" t="s">
        <v>1659</v>
      </c>
      <c r="G130" s="131" t="s">
        <v>562</v>
      </c>
      <c r="H130" s="132">
        <v>410</v>
      </c>
      <c r="I130" s="133"/>
      <c r="J130" s="134">
        <f t="shared" si="10"/>
        <v>0</v>
      </c>
      <c r="K130" s="130" t="s">
        <v>19</v>
      </c>
      <c r="L130" s="33"/>
      <c r="M130" s="135" t="s">
        <v>19</v>
      </c>
      <c r="N130" s="136" t="s">
        <v>40</v>
      </c>
      <c r="P130" s="137">
        <f t="shared" si="11"/>
        <v>0</v>
      </c>
      <c r="Q130" s="137">
        <v>0</v>
      </c>
      <c r="R130" s="137">
        <f t="shared" si="12"/>
        <v>0</v>
      </c>
      <c r="S130" s="137">
        <v>0</v>
      </c>
      <c r="T130" s="138">
        <f t="shared" si="13"/>
        <v>0</v>
      </c>
      <c r="AR130" s="139" t="s">
        <v>84</v>
      </c>
      <c r="AT130" s="139" t="s">
        <v>153</v>
      </c>
      <c r="AU130" s="139" t="s">
        <v>74</v>
      </c>
      <c r="AY130" s="18" t="s">
        <v>151</v>
      </c>
      <c r="BE130" s="140">
        <f t="shared" si="14"/>
        <v>0</v>
      </c>
      <c r="BF130" s="140">
        <f t="shared" si="15"/>
        <v>0</v>
      </c>
      <c r="BG130" s="140">
        <f t="shared" si="16"/>
        <v>0</v>
      </c>
      <c r="BH130" s="140">
        <f t="shared" si="17"/>
        <v>0</v>
      </c>
      <c r="BI130" s="140">
        <f t="shared" si="18"/>
        <v>0</v>
      </c>
      <c r="BJ130" s="18" t="s">
        <v>74</v>
      </c>
      <c r="BK130" s="140">
        <f t="shared" si="19"/>
        <v>0</v>
      </c>
      <c r="BL130" s="18" t="s">
        <v>84</v>
      </c>
      <c r="BM130" s="139" t="s">
        <v>838</v>
      </c>
    </row>
    <row r="131" spans="2:65" s="1" customFormat="1" ht="16.5" customHeight="1">
      <c r="B131" s="33"/>
      <c r="C131" s="128" t="s">
        <v>559</v>
      </c>
      <c r="D131" s="128" t="s">
        <v>153</v>
      </c>
      <c r="E131" s="129" t="s">
        <v>1660</v>
      </c>
      <c r="F131" s="130" t="s">
        <v>1661</v>
      </c>
      <c r="G131" s="131" t="s">
        <v>615</v>
      </c>
      <c r="H131" s="132">
        <v>5</v>
      </c>
      <c r="I131" s="133"/>
      <c r="J131" s="134">
        <f t="shared" si="10"/>
        <v>0</v>
      </c>
      <c r="K131" s="130" t="s">
        <v>19</v>
      </c>
      <c r="L131" s="33"/>
      <c r="M131" s="135" t="s">
        <v>19</v>
      </c>
      <c r="N131" s="136" t="s">
        <v>40</v>
      </c>
      <c r="P131" s="137">
        <f t="shared" si="11"/>
        <v>0</v>
      </c>
      <c r="Q131" s="137">
        <v>0</v>
      </c>
      <c r="R131" s="137">
        <f t="shared" si="12"/>
        <v>0</v>
      </c>
      <c r="S131" s="137">
        <v>0</v>
      </c>
      <c r="T131" s="138">
        <f t="shared" si="13"/>
        <v>0</v>
      </c>
      <c r="AR131" s="139" t="s">
        <v>84</v>
      </c>
      <c r="AT131" s="139" t="s">
        <v>153</v>
      </c>
      <c r="AU131" s="139" t="s">
        <v>74</v>
      </c>
      <c r="AY131" s="18" t="s">
        <v>151</v>
      </c>
      <c r="BE131" s="140">
        <f t="shared" si="14"/>
        <v>0</v>
      </c>
      <c r="BF131" s="140">
        <f t="shared" si="15"/>
        <v>0</v>
      </c>
      <c r="BG131" s="140">
        <f t="shared" si="16"/>
        <v>0</v>
      </c>
      <c r="BH131" s="140">
        <f t="shared" si="17"/>
        <v>0</v>
      </c>
      <c r="BI131" s="140">
        <f t="shared" si="18"/>
        <v>0</v>
      </c>
      <c r="BJ131" s="18" t="s">
        <v>74</v>
      </c>
      <c r="BK131" s="140">
        <f t="shared" si="19"/>
        <v>0</v>
      </c>
      <c r="BL131" s="18" t="s">
        <v>84</v>
      </c>
      <c r="BM131" s="139" t="s">
        <v>848</v>
      </c>
    </row>
    <row r="132" spans="2:65" s="1" customFormat="1" ht="16.5" customHeight="1">
      <c r="B132" s="33"/>
      <c r="C132" s="128" t="s">
        <v>566</v>
      </c>
      <c r="D132" s="128" t="s">
        <v>153</v>
      </c>
      <c r="E132" s="129" t="s">
        <v>1662</v>
      </c>
      <c r="F132" s="130" t="s">
        <v>1663</v>
      </c>
      <c r="G132" s="131" t="s">
        <v>615</v>
      </c>
      <c r="H132" s="132">
        <v>5</v>
      </c>
      <c r="I132" s="133"/>
      <c r="J132" s="134">
        <f t="shared" si="10"/>
        <v>0</v>
      </c>
      <c r="K132" s="130" t="s">
        <v>19</v>
      </c>
      <c r="L132" s="33"/>
      <c r="M132" s="135" t="s">
        <v>19</v>
      </c>
      <c r="N132" s="136" t="s">
        <v>40</v>
      </c>
      <c r="P132" s="137">
        <f t="shared" si="11"/>
        <v>0</v>
      </c>
      <c r="Q132" s="137">
        <v>0</v>
      </c>
      <c r="R132" s="137">
        <f t="shared" si="12"/>
        <v>0</v>
      </c>
      <c r="S132" s="137">
        <v>0</v>
      </c>
      <c r="T132" s="138">
        <f t="shared" si="13"/>
        <v>0</v>
      </c>
      <c r="AR132" s="139" t="s">
        <v>84</v>
      </c>
      <c r="AT132" s="139" t="s">
        <v>153</v>
      </c>
      <c r="AU132" s="139" t="s">
        <v>74</v>
      </c>
      <c r="AY132" s="18" t="s">
        <v>151</v>
      </c>
      <c r="BE132" s="140">
        <f t="shared" si="14"/>
        <v>0</v>
      </c>
      <c r="BF132" s="140">
        <f t="shared" si="15"/>
        <v>0</v>
      </c>
      <c r="BG132" s="140">
        <f t="shared" si="16"/>
        <v>0</v>
      </c>
      <c r="BH132" s="140">
        <f t="shared" si="17"/>
        <v>0</v>
      </c>
      <c r="BI132" s="140">
        <f t="shared" si="18"/>
        <v>0</v>
      </c>
      <c r="BJ132" s="18" t="s">
        <v>74</v>
      </c>
      <c r="BK132" s="140">
        <f t="shared" si="19"/>
        <v>0</v>
      </c>
      <c r="BL132" s="18" t="s">
        <v>84</v>
      </c>
      <c r="BM132" s="139" t="s">
        <v>859</v>
      </c>
    </row>
    <row r="133" spans="2:65" s="1" customFormat="1" ht="16.5" customHeight="1">
      <c r="B133" s="33"/>
      <c r="C133" s="128" t="s">
        <v>573</v>
      </c>
      <c r="D133" s="128" t="s">
        <v>153</v>
      </c>
      <c r="E133" s="129" t="s">
        <v>1664</v>
      </c>
      <c r="F133" s="130" t="s">
        <v>1665</v>
      </c>
      <c r="G133" s="131" t="s">
        <v>1666</v>
      </c>
      <c r="H133" s="132">
        <v>1</v>
      </c>
      <c r="I133" s="133"/>
      <c r="J133" s="134">
        <f t="shared" si="10"/>
        <v>0</v>
      </c>
      <c r="K133" s="130" t="s">
        <v>19</v>
      </c>
      <c r="L133" s="33"/>
      <c r="M133" s="135" t="s">
        <v>19</v>
      </c>
      <c r="N133" s="136" t="s">
        <v>40</v>
      </c>
      <c r="P133" s="137">
        <f t="shared" si="11"/>
        <v>0</v>
      </c>
      <c r="Q133" s="137">
        <v>0</v>
      </c>
      <c r="R133" s="137">
        <f t="shared" si="12"/>
        <v>0</v>
      </c>
      <c r="S133" s="137">
        <v>0</v>
      </c>
      <c r="T133" s="138">
        <f t="shared" si="13"/>
        <v>0</v>
      </c>
      <c r="AR133" s="139" t="s">
        <v>84</v>
      </c>
      <c r="AT133" s="139" t="s">
        <v>153</v>
      </c>
      <c r="AU133" s="139" t="s">
        <v>74</v>
      </c>
      <c r="AY133" s="18" t="s">
        <v>151</v>
      </c>
      <c r="BE133" s="140">
        <f t="shared" si="14"/>
        <v>0</v>
      </c>
      <c r="BF133" s="140">
        <f t="shared" si="15"/>
        <v>0</v>
      </c>
      <c r="BG133" s="140">
        <f t="shared" si="16"/>
        <v>0</v>
      </c>
      <c r="BH133" s="140">
        <f t="shared" si="17"/>
        <v>0</v>
      </c>
      <c r="BI133" s="140">
        <f t="shared" si="18"/>
        <v>0</v>
      </c>
      <c r="BJ133" s="18" t="s">
        <v>74</v>
      </c>
      <c r="BK133" s="140">
        <f t="shared" si="19"/>
        <v>0</v>
      </c>
      <c r="BL133" s="18" t="s">
        <v>84</v>
      </c>
      <c r="BM133" s="139" t="s">
        <v>867</v>
      </c>
    </row>
    <row r="134" spans="2:65" s="1" customFormat="1" ht="16.5" customHeight="1">
      <c r="B134" s="33"/>
      <c r="C134" s="128" t="s">
        <v>580</v>
      </c>
      <c r="D134" s="128" t="s">
        <v>153</v>
      </c>
      <c r="E134" s="129" t="s">
        <v>1667</v>
      </c>
      <c r="F134" s="130" t="s">
        <v>1668</v>
      </c>
      <c r="G134" s="131" t="s">
        <v>615</v>
      </c>
      <c r="H134" s="132">
        <v>3</v>
      </c>
      <c r="I134" s="133"/>
      <c r="J134" s="134">
        <f t="shared" si="10"/>
        <v>0</v>
      </c>
      <c r="K134" s="130" t="s">
        <v>19</v>
      </c>
      <c r="L134" s="33"/>
      <c r="M134" s="135" t="s">
        <v>19</v>
      </c>
      <c r="N134" s="136" t="s">
        <v>40</v>
      </c>
      <c r="P134" s="137">
        <f t="shared" si="11"/>
        <v>0</v>
      </c>
      <c r="Q134" s="137">
        <v>0</v>
      </c>
      <c r="R134" s="137">
        <f t="shared" si="12"/>
        <v>0</v>
      </c>
      <c r="S134" s="137">
        <v>0</v>
      </c>
      <c r="T134" s="138">
        <f t="shared" si="13"/>
        <v>0</v>
      </c>
      <c r="AR134" s="139" t="s">
        <v>84</v>
      </c>
      <c r="AT134" s="139" t="s">
        <v>153</v>
      </c>
      <c r="AU134" s="139" t="s">
        <v>74</v>
      </c>
      <c r="AY134" s="18" t="s">
        <v>151</v>
      </c>
      <c r="BE134" s="140">
        <f t="shared" si="14"/>
        <v>0</v>
      </c>
      <c r="BF134" s="140">
        <f t="shared" si="15"/>
        <v>0</v>
      </c>
      <c r="BG134" s="140">
        <f t="shared" si="16"/>
        <v>0</v>
      </c>
      <c r="BH134" s="140">
        <f t="shared" si="17"/>
        <v>0</v>
      </c>
      <c r="BI134" s="140">
        <f t="shared" si="18"/>
        <v>0</v>
      </c>
      <c r="BJ134" s="18" t="s">
        <v>74</v>
      </c>
      <c r="BK134" s="140">
        <f t="shared" si="19"/>
        <v>0</v>
      </c>
      <c r="BL134" s="18" t="s">
        <v>84</v>
      </c>
      <c r="BM134" s="139" t="s">
        <v>877</v>
      </c>
    </row>
    <row r="135" spans="2:65" s="1" customFormat="1" ht="16.5" customHeight="1">
      <c r="B135" s="33"/>
      <c r="C135" s="128" t="s">
        <v>588</v>
      </c>
      <c r="D135" s="128" t="s">
        <v>153</v>
      </c>
      <c r="E135" s="129" t="s">
        <v>1669</v>
      </c>
      <c r="F135" s="130" t="s">
        <v>1670</v>
      </c>
      <c r="G135" s="131" t="s">
        <v>562</v>
      </c>
      <c r="H135" s="132">
        <v>410</v>
      </c>
      <c r="I135" s="133"/>
      <c r="J135" s="134">
        <f t="shared" si="10"/>
        <v>0</v>
      </c>
      <c r="K135" s="130" t="s">
        <v>19</v>
      </c>
      <c r="L135" s="33"/>
      <c r="M135" s="135" t="s">
        <v>19</v>
      </c>
      <c r="N135" s="136" t="s">
        <v>40</v>
      </c>
      <c r="P135" s="137">
        <f t="shared" si="11"/>
        <v>0</v>
      </c>
      <c r="Q135" s="137">
        <v>0</v>
      </c>
      <c r="R135" s="137">
        <f t="shared" si="12"/>
        <v>0</v>
      </c>
      <c r="S135" s="137">
        <v>0</v>
      </c>
      <c r="T135" s="138">
        <f t="shared" si="13"/>
        <v>0</v>
      </c>
      <c r="AR135" s="139" t="s">
        <v>84</v>
      </c>
      <c r="AT135" s="139" t="s">
        <v>153</v>
      </c>
      <c r="AU135" s="139" t="s">
        <v>74</v>
      </c>
      <c r="AY135" s="18" t="s">
        <v>151</v>
      </c>
      <c r="BE135" s="140">
        <f t="shared" si="14"/>
        <v>0</v>
      </c>
      <c r="BF135" s="140">
        <f t="shared" si="15"/>
        <v>0</v>
      </c>
      <c r="BG135" s="140">
        <f t="shared" si="16"/>
        <v>0</v>
      </c>
      <c r="BH135" s="140">
        <f t="shared" si="17"/>
        <v>0</v>
      </c>
      <c r="BI135" s="140">
        <f t="shared" si="18"/>
        <v>0</v>
      </c>
      <c r="BJ135" s="18" t="s">
        <v>74</v>
      </c>
      <c r="BK135" s="140">
        <f t="shared" si="19"/>
        <v>0</v>
      </c>
      <c r="BL135" s="18" t="s">
        <v>84</v>
      </c>
      <c r="BM135" s="139" t="s">
        <v>892</v>
      </c>
    </row>
    <row r="136" spans="2:65" s="1" customFormat="1" ht="16.5" customHeight="1">
      <c r="B136" s="33"/>
      <c r="C136" s="128" t="s">
        <v>595</v>
      </c>
      <c r="D136" s="128" t="s">
        <v>153</v>
      </c>
      <c r="E136" s="129" t="s">
        <v>1671</v>
      </c>
      <c r="F136" s="130" t="s">
        <v>1672</v>
      </c>
      <c r="G136" s="131" t="s">
        <v>615</v>
      </c>
      <c r="H136" s="132">
        <v>54</v>
      </c>
      <c r="I136" s="133"/>
      <c r="J136" s="134">
        <f t="shared" si="10"/>
        <v>0</v>
      </c>
      <c r="K136" s="130" t="s">
        <v>19</v>
      </c>
      <c r="L136" s="33"/>
      <c r="M136" s="135" t="s">
        <v>19</v>
      </c>
      <c r="N136" s="136" t="s">
        <v>40</v>
      </c>
      <c r="P136" s="137">
        <f t="shared" si="11"/>
        <v>0</v>
      </c>
      <c r="Q136" s="137">
        <v>0</v>
      </c>
      <c r="R136" s="137">
        <f t="shared" si="12"/>
        <v>0</v>
      </c>
      <c r="S136" s="137">
        <v>0</v>
      </c>
      <c r="T136" s="138">
        <f t="shared" si="13"/>
        <v>0</v>
      </c>
      <c r="AR136" s="139" t="s">
        <v>84</v>
      </c>
      <c r="AT136" s="139" t="s">
        <v>153</v>
      </c>
      <c r="AU136" s="139" t="s">
        <v>74</v>
      </c>
      <c r="AY136" s="18" t="s">
        <v>151</v>
      </c>
      <c r="BE136" s="140">
        <f t="shared" si="14"/>
        <v>0</v>
      </c>
      <c r="BF136" s="140">
        <f t="shared" si="15"/>
        <v>0</v>
      </c>
      <c r="BG136" s="140">
        <f t="shared" si="16"/>
        <v>0</v>
      </c>
      <c r="BH136" s="140">
        <f t="shared" si="17"/>
        <v>0</v>
      </c>
      <c r="BI136" s="140">
        <f t="shared" si="18"/>
        <v>0</v>
      </c>
      <c r="BJ136" s="18" t="s">
        <v>74</v>
      </c>
      <c r="BK136" s="140">
        <f t="shared" si="19"/>
        <v>0</v>
      </c>
      <c r="BL136" s="18" t="s">
        <v>84</v>
      </c>
      <c r="BM136" s="139" t="s">
        <v>904</v>
      </c>
    </row>
    <row r="137" spans="2:65" s="1" customFormat="1" ht="16.5" customHeight="1">
      <c r="B137" s="33"/>
      <c r="C137" s="128" t="s">
        <v>602</v>
      </c>
      <c r="D137" s="128" t="s">
        <v>153</v>
      </c>
      <c r="E137" s="129" t="s">
        <v>1673</v>
      </c>
      <c r="F137" s="130" t="s">
        <v>1674</v>
      </c>
      <c r="G137" s="131" t="s">
        <v>615</v>
      </c>
      <c r="H137" s="132">
        <v>25</v>
      </c>
      <c r="I137" s="133"/>
      <c r="J137" s="134">
        <f t="shared" si="10"/>
        <v>0</v>
      </c>
      <c r="K137" s="130" t="s">
        <v>19</v>
      </c>
      <c r="L137" s="33"/>
      <c r="M137" s="135" t="s">
        <v>19</v>
      </c>
      <c r="N137" s="136" t="s">
        <v>40</v>
      </c>
      <c r="P137" s="137">
        <f t="shared" si="11"/>
        <v>0</v>
      </c>
      <c r="Q137" s="137">
        <v>0</v>
      </c>
      <c r="R137" s="137">
        <f t="shared" si="12"/>
        <v>0</v>
      </c>
      <c r="S137" s="137">
        <v>0</v>
      </c>
      <c r="T137" s="138">
        <f t="shared" si="13"/>
        <v>0</v>
      </c>
      <c r="AR137" s="139" t="s">
        <v>84</v>
      </c>
      <c r="AT137" s="139" t="s">
        <v>153</v>
      </c>
      <c r="AU137" s="139" t="s">
        <v>74</v>
      </c>
      <c r="AY137" s="18" t="s">
        <v>151</v>
      </c>
      <c r="BE137" s="140">
        <f t="shared" si="14"/>
        <v>0</v>
      </c>
      <c r="BF137" s="140">
        <f t="shared" si="15"/>
        <v>0</v>
      </c>
      <c r="BG137" s="140">
        <f t="shared" si="16"/>
        <v>0</v>
      </c>
      <c r="BH137" s="140">
        <f t="shared" si="17"/>
        <v>0</v>
      </c>
      <c r="BI137" s="140">
        <f t="shared" si="18"/>
        <v>0</v>
      </c>
      <c r="BJ137" s="18" t="s">
        <v>74</v>
      </c>
      <c r="BK137" s="140">
        <f t="shared" si="19"/>
        <v>0</v>
      </c>
      <c r="BL137" s="18" t="s">
        <v>84</v>
      </c>
      <c r="BM137" s="139" t="s">
        <v>914</v>
      </c>
    </row>
    <row r="138" spans="2:65" s="1" customFormat="1" ht="24.2" customHeight="1">
      <c r="B138" s="33"/>
      <c r="C138" s="128" t="s">
        <v>612</v>
      </c>
      <c r="D138" s="128" t="s">
        <v>153</v>
      </c>
      <c r="E138" s="129" t="s">
        <v>1675</v>
      </c>
      <c r="F138" s="130" t="s">
        <v>1676</v>
      </c>
      <c r="G138" s="131" t="s">
        <v>615</v>
      </c>
      <c r="H138" s="132">
        <v>1</v>
      </c>
      <c r="I138" s="133"/>
      <c r="J138" s="134">
        <f t="shared" si="10"/>
        <v>0</v>
      </c>
      <c r="K138" s="130" t="s">
        <v>19</v>
      </c>
      <c r="L138" s="33"/>
      <c r="M138" s="135" t="s">
        <v>19</v>
      </c>
      <c r="N138" s="136" t="s">
        <v>40</v>
      </c>
      <c r="P138" s="137">
        <f t="shared" si="11"/>
        <v>0</v>
      </c>
      <c r="Q138" s="137">
        <v>0</v>
      </c>
      <c r="R138" s="137">
        <f t="shared" si="12"/>
        <v>0</v>
      </c>
      <c r="S138" s="137">
        <v>0</v>
      </c>
      <c r="T138" s="138">
        <f t="shared" si="13"/>
        <v>0</v>
      </c>
      <c r="AR138" s="139" t="s">
        <v>84</v>
      </c>
      <c r="AT138" s="139" t="s">
        <v>153</v>
      </c>
      <c r="AU138" s="139" t="s">
        <v>74</v>
      </c>
      <c r="AY138" s="18" t="s">
        <v>151</v>
      </c>
      <c r="BE138" s="140">
        <f t="shared" si="14"/>
        <v>0</v>
      </c>
      <c r="BF138" s="140">
        <f t="shared" si="15"/>
        <v>0</v>
      </c>
      <c r="BG138" s="140">
        <f t="shared" si="16"/>
        <v>0</v>
      </c>
      <c r="BH138" s="140">
        <f t="shared" si="17"/>
        <v>0</v>
      </c>
      <c r="BI138" s="140">
        <f t="shared" si="18"/>
        <v>0</v>
      </c>
      <c r="BJ138" s="18" t="s">
        <v>74</v>
      </c>
      <c r="BK138" s="140">
        <f t="shared" si="19"/>
        <v>0</v>
      </c>
      <c r="BL138" s="18" t="s">
        <v>84</v>
      </c>
      <c r="BM138" s="139" t="s">
        <v>922</v>
      </c>
    </row>
    <row r="139" spans="2:65" s="1" customFormat="1" ht="16.5" customHeight="1">
      <c r="B139" s="33"/>
      <c r="C139" s="128" t="s">
        <v>618</v>
      </c>
      <c r="D139" s="128" t="s">
        <v>153</v>
      </c>
      <c r="E139" s="129" t="s">
        <v>1677</v>
      </c>
      <c r="F139" s="130" t="s">
        <v>1678</v>
      </c>
      <c r="G139" s="131" t="s">
        <v>615</v>
      </c>
      <c r="H139" s="132">
        <v>2</v>
      </c>
      <c r="I139" s="133"/>
      <c r="J139" s="134">
        <f t="shared" si="10"/>
        <v>0</v>
      </c>
      <c r="K139" s="130" t="s">
        <v>19</v>
      </c>
      <c r="L139" s="33"/>
      <c r="M139" s="135" t="s">
        <v>19</v>
      </c>
      <c r="N139" s="136" t="s">
        <v>40</v>
      </c>
      <c r="P139" s="137">
        <f t="shared" si="11"/>
        <v>0</v>
      </c>
      <c r="Q139" s="137">
        <v>0</v>
      </c>
      <c r="R139" s="137">
        <f t="shared" si="12"/>
        <v>0</v>
      </c>
      <c r="S139" s="137">
        <v>0</v>
      </c>
      <c r="T139" s="138">
        <f t="shared" si="13"/>
        <v>0</v>
      </c>
      <c r="AR139" s="139" t="s">
        <v>84</v>
      </c>
      <c r="AT139" s="139" t="s">
        <v>153</v>
      </c>
      <c r="AU139" s="139" t="s">
        <v>74</v>
      </c>
      <c r="AY139" s="18" t="s">
        <v>151</v>
      </c>
      <c r="BE139" s="140">
        <f t="shared" si="14"/>
        <v>0</v>
      </c>
      <c r="BF139" s="140">
        <f t="shared" si="15"/>
        <v>0</v>
      </c>
      <c r="BG139" s="140">
        <f t="shared" si="16"/>
        <v>0</v>
      </c>
      <c r="BH139" s="140">
        <f t="shared" si="17"/>
        <v>0</v>
      </c>
      <c r="BI139" s="140">
        <f t="shared" si="18"/>
        <v>0</v>
      </c>
      <c r="BJ139" s="18" t="s">
        <v>74</v>
      </c>
      <c r="BK139" s="140">
        <f t="shared" si="19"/>
        <v>0</v>
      </c>
      <c r="BL139" s="18" t="s">
        <v>84</v>
      </c>
      <c r="BM139" s="139" t="s">
        <v>935</v>
      </c>
    </row>
    <row r="140" spans="2:65" s="1" customFormat="1" ht="16.5" customHeight="1">
      <c r="B140" s="33"/>
      <c r="C140" s="128" t="s">
        <v>622</v>
      </c>
      <c r="D140" s="128" t="s">
        <v>153</v>
      </c>
      <c r="E140" s="129" t="s">
        <v>1679</v>
      </c>
      <c r="F140" s="130" t="s">
        <v>1680</v>
      </c>
      <c r="G140" s="131" t="s">
        <v>615</v>
      </c>
      <c r="H140" s="132">
        <v>2</v>
      </c>
      <c r="I140" s="133"/>
      <c r="J140" s="134">
        <f t="shared" si="10"/>
        <v>0</v>
      </c>
      <c r="K140" s="130" t="s">
        <v>19</v>
      </c>
      <c r="L140" s="33"/>
      <c r="M140" s="135" t="s">
        <v>19</v>
      </c>
      <c r="N140" s="136" t="s">
        <v>40</v>
      </c>
      <c r="P140" s="137">
        <f t="shared" si="11"/>
        <v>0</v>
      </c>
      <c r="Q140" s="137">
        <v>0</v>
      </c>
      <c r="R140" s="137">
        <f t="shared" si="12"/>
        <v>0</v>
      </c>
      <c r="S140" s="137">
        <v>0</v>
      </c>
      <c r="T140" s="138">
        <f t="shared" si="13"/>
        <v>0</v>
      </c>
      <c r="AR140" s="139" t="s">
        <v>84</v>
      </c>
      <c r="AT140" s="139" t="s">
        <v>153</v>
      </c>
      <c r="AU140" s="139" t="s">
        <v>74</v>
      </c>
      <c r="AY140" s="18" t="s">
        <v>151</v>
      </c>
      <c r="BE140" s="140">
        <f t="shared" si="14"/>
        <v>0</v>
      </c>
      <c r="BF140" s="140">
        <f t="shared" si="15"/>
        <v>0</v>
      </c>
      <c r="BG140" s="140">
        <f t="shared" si="16"/>
        <v>0</v>
      </c>
      <c r="BH140" s="140">
        <f t="shared" si="17"/>
        <v>0</v>
      </c>
      <c r="BI140" s="140">
        <f t="shared" si="18"/>
        <v>0</v>
      </c>
      <c r="BJ140" s="18" t="s">
        <v>74</v>
      </c>
      <c r="BK140" s="140">
        <f t="shared" si="19"/>
        <v>0</v>
      </c>
      <c r="BL140" s="18" t="s">
        <v>84</v>
      </c>
      <c r="BM140" s="139" t="s">
        <v>946</v>
      </c>
    </row>
    <row r="141" spans="2:65" s="1" customFormat="1" ht="16.5" customHeight="1">
      <c r="B141" s="33"/>
      <c r="C141" s="128" t="s">
        <v>627</v>
      </c>
      <c r="D141" s="128" t="s">
        <v>153</v>
      </c>
      <c r="E141" s="129" t="s">
        <v>1681</v>
      </c>
      <c r="F141" s="130" t="s">
        <v>1682</v>
      </c>
      <c r="G141" s="131" t="s">
        <v>615</v>
      </c>
      <c r="H141" s="132">
        <v>1</v>
      </c>
      <c r="I141" s="133"/>
      <c r="J141" s="134">
        <f t="shared" si="10"/>
        <v>0</v>
      </c>
      <c r="K141" s="130" t="s">
        <v>19</v>
      </c>
      <c r="L141" s="33"/>
      <c r="M141" s="135" t="s">
        <v>19</v>
      </c>
      <c r="N141" s="136" t="s">
        <v>40</v>
      </c>
      <c r="P141" s="137">
        <f t="shared" si="11"/>
        <v>0</v>
      </c>
      <c r="Q141" s="137">
        <v>0</v>
      </c>
      <c r="R141" s="137">
        <f t="shared" si="12"/>
        <v>0</v>
      </c>
      <c r="S141" s="137">
        <v>0</v>
      </c>
      <c r="T141" s="138">
        <f t="shared" si="13"/>
        <v>0</v>
      </c>
      <c r="AR141" s="139" t="s">
        <v>84</v>
      </c>
      <c r="AT141" s="139" t="s">
        <v>153</v>
      </c>
      <c r="AU141" s="139" t="s">
        <v>74</v>
      </c>
      <c r="AY141" s="18" t="s">
        <v>151</v>
      </c>
      <c r="BE141" s="140">
        <f t="shared" si="14"/>
        <v>0</v>
      </c>
      <c r="BF141" s="140">
        <f t="shared" si="15"/>
        <v>0</v>
      </c>
      <c r="BG141" s="140">
        <f t="shared" si="16"/>
        <v>0</v>
      </c>
      <c r="BH141" s="140">
        <f t="shared" si="17"/>
        <v>0</v>
      </c>
      <c r="BI141" s="140">
        <f t="shared" si="18"/>
        <v>0</v>
      </c>
      <c r="BJ141" s="18" t="s">
        <v>74</v>
      </c>
      <c r="BK141" s="140">
        <f t="shared" si="19"/>
        <v>0</v>
      </c>
      <c r="BL141" s="18" t="s">
        <v>84</v>
      </c>
      <c r="BM141" s="139" t="s">
        <v>956</v>
      </c>
    </row>
    <row r="142" spans="2:65" s="1" customFormat="1" ht="16.5" customHeight="1">
      <c r="B142" s="33"/>
      <c r="C142" s="128" t="s">
        <v>632</v>
      </c>
      <c r="D142" s="128" t="s">
        <v>153</v>
      </c>
      <c r="E142" s="129" t="s">
        <v>1683</v>
      </c>
      <c r="F142" s="130" t="s">
        <v>1684</v>
      </c>
      <c r="G142" s="131" t="s">
        <v>615</v>
      </c>
      <c r="H142" s="132">
        <v>28</v>
      </c>
      <c r="I142" s="133"/>
      <c r="J142" s="134">
        <f t="shared" si="10"/>
        <v>0</v>
      </c>
      <c r="K142" s="130" t="s">
        <v>19</v>
      </c>
      <c r="L142" s="33"/>
      <c r="M142" s="135" t="s">
        <v>19</v>
      </c>
      <c r="N142" s="136" t="s">
        <v>40</v>
      </c>
      <c r="P142" s="137">
        <f t="shared" si="11"/>
        <v>0</v>
      </c>
      <c r="Q142" s="137">
        <v>0</v>
      </c>
      <c r="R142" s="137">
        <f t="shared" si="12"/>
        <v>0</v>
      </c>
      <c r="S142" s="137">
        <v>0</v>
      </c>
      <c r="T142" s="138">
        <f t="shared" si="13"/>
        <v>0</v>
      </c>
      <c r="AR142" s="139" t="s">
        <v>84</v>
      </c>
      <c r="AT142" s="139" t="s">
        <v>153</v>
      </c>
      <c r="AU142" s="139" t="s">
        <v>74</v>
      </c>
      <c r="AY142" s="18" t="s">
        <v>151</v>
      </c>
      <c r="BE142" s="140">
        <f t="shared" si="14"/>
        <v>0</v>
      </c>
      <c r="BF142" s="140">
        <f t="shared" si="15"/>
        <v>0</v>
      </c>
      <c r="BG142" s="140">
        <f t="shared" si="16"/>
        <v>0</v>
      </c>
      <c r="BH142" s="140">
        <f t="shared" si="17"/>
        <v>0</v>
      </c>
      <c r="BI142" s="140">
        <f t="shared" si="18"/>
        <v>0</v>
      </c>
      <c r="BJ142" s="18" t="s">
        <v>74</v>
      </c>
      <c r="BK142" s="140">
        <f t="shared" si="19"/>
        <v>0</v>
      </c>
      <c r="BL142" s="18" t="s">
        <v>84</v>
      </c>
      <c r="BM142" s="139" t="s">
        <v>967</v>
      </c>
    </row>
    <row r="143" spans="2:65" s="1" customFormat="1" ht="16.5" customHeight="1">
      <c r="B143" s="33"/>
      <c r="C143" s="128" t="s">
        <v>639</v>
      </c>
      <c r="D143" s="128" t="s">
        <v>153</v>
      </c>
      <c r="E143" s="129" t="s">
        <v>1685</v>
      </c>
      <c r="F143" s="130" t="s">
        <v>1686</v>
      </c>
      <c r="G143" s="131" t="s">
        <v>615</v>
      </c>
      <c r="H143" s="132">
        <v>4</v>
      </c>
      <c r="I143" s="133"/>
      <c r="J143" s="134">
        <f t="shared" si="10"/>
        <v>0</v>
      </c>
      <c r="K143" s="130" t="s">
        <v>19</v>
      </c>
      <c r="L143" s="33"/>
      <c r="M143" s="135" t="s">
        <v>19</v>
      </c>
      <c r="N143" s="136" t="s">
        <v>40</v>
      </c>
      <c r="P143" s="137">
        <f t="shared" si="11"/>
        <v>0</v>
      </c>
      <c r="Q143" s="137">
        <v>0</v>
      </c>
      <c r="R143" s="137">
        <f t="shared" si="12"/>
        <v>0</v>
      </c>
      <c r="S143" s="137">
        <v>0</v>
      </c>
      <c r="T143" s="138">
        <f t="shared" si="13"/>
        <v>0</v>
      </c>
      <c r="AR143" s="139" t="s">
        <v>84</v>
      </c>
      <c r="AT143" s="139" t="s">
        <v>153</v>
      </c>
      <c r="AU143" s="139" t="s">
        <v>74</v>
      </c>
      <c r="AY143" s="18" t="s">
        <v>151</v>
      </c>
      <c r="BE143" s="140">
        <f t="shared" si="14"/>
        <v>0</v>
      </c>
      <c r="BF143" s="140">
        <f t="shared" si="15"/>
        <v>0</v>
      </c>
      <c r="BG143" s="140">
        <f t="shared" si="16"/>
        <v>0</v>
      </c>
      <c r="BH143" s="140">
        <f t="shared" si="17"/>
        <v>0</v>
      </c>
      <c r="BI143" s="140">
        <f t="shared" si="18"/>
        <v>0</v>
      </c>
      <c r="BJ143" s="18" t="s">
        <v>74</v>
      </c>
      <c r="BK143" s="140">
        <f t="shared" si="19"/>
        <v>0</v>
      </c>
      <c r="BL143" s="18" t="s">
        <v>84</v>
      </c>
      <c r="BM143" s="139" t="s">
        <v>977</v>
      </c>
    </row>
    <row r="144" spans="2:65" s="1" customFormat="1" ht="16.5" customHeight="1">
      <c r="B144" s="33"/>
      <c r="C144" s="128" t="s">
        <v>644</v>
      </c>
      <c r="D144" s="128" t="s">
        <v>153</v>
      </c>
      <c r="E144" s="129" t="s">
        <v>1687</v>
      </c>
      <c r="F144" s="130" t="s">
        <v>1688</v>
      </c>
      <c r="G144" s="131" t="s">
        <v>615</v>
      </c>
      <c r="H144" s="132">
        <v>1</v>
      </c>
      <c r="I144" s="133"/>
      <c r="J144" s="134">
        <f t="shared" si="10"/>
        <v>0</v>
      </c>
      <c r="K144" s="130" t="s">
        <v>19</v>
      </c>
      <c r="L144" s="33"/>
      <c r="M144" s="135" t="s">
        <v>19</v>
      </c>
      <c r="N144" s="136" t="s">
        <v>40</v>
      </c>
      <c r="P144" s="137">
        <f t="shared" si="11"/>
        <v>0</v>
      </c>
      <c r="Q144" s="137">
        <v>0</v>
      </c>
      <c r="R144" s="137">
        <f t="shared" si="12"/>
        <v>0</v>
      </c>
      <c r="S144" s="137">
        <v>0</v>
      </c>
      <c r="T144" s="138">
        <f t="shared" si="13"/>
        <v>0</v>
      </c>
      <c r="AR144" s="139" t="s">
        <v>84</v>
      </c>
      <c r="AT144" s="139" t="s">
        <v>153</v>
      </c>
      <c r="AU144" s="139" t="s">
        <v>74</v>
      </c>
      <c r="AY144" s="18" t="s">
        <v>151</v>
      </c>
      <c r="BE144" s="140">
        <f t="shared" si="14"/>
        <v>0</v>
      </c>
      <c r="BF144" s="140">
        <f t="shared" si="15"/>
        <v>0</v>
      </c>
      <c r="BG144" s="140">
        <f t="shared" si="16"/>
        <v>0</v>
      </c>
      <c r="BH144" s="140">
        <f t="shared" si="17"/>
        <v>0</v>
      </c>
      <c r="BI144" s="140">
        <f t="shared" si="18"/>
        <v>0</v>
      </c>
      <c r="BJ144" s="18" t="s">
        <v>74</v>
      </c>
      <c r="BK144" s="140">
        <f t="shared" si="19"/>
        <v>0</v>
      </c>
      <c r="BL144" s="18" t="s">
        <v>84</v>
      </c>
      <c r="BM144" s="139" t="s">
        <v>990</v>
      </c>
    </row>
    <row r="145" spans="2:65" s="1" customFormat="1" ht="16.5" customHeight="1">
      <c r="B145" s="33"/>
      <c r="C145" s="128" t="s">
        <v>651</v>
      </c>
      <c r="D145" s="128" t="s">
        <v>153</v>
      </c>
      <c r="E145" s="129" t="s">
        <v>1689</v>
      </c>
      <c r="F145" s="130" t="s">
        <v>1690</v>
      </c>
      <c r="G145" s="131" t="s">
        <v>615</v>
      </c>
      <c r="H145" s="132">
        <v>1</v>
      </c>
      <c r="I145" s="133"/>
      <c r="J145" s="134">
        <f t="shared" si="10"/>
        <v>0</v>
      </c>
      <c r="K145" s="130" t="s">
        <v>19</v>
      </c>
      <c r="L145" s="33"/>
      <c r="M145" s="135" t="s">
        <v>19</v>
      </c>
      <c r="N145" s="136" t="s">
        <v>40</v>
      </c>
      <c r="P145" s="137">
        <f t="shared" si="11"/>
        <v>0</v>
      </c>
      <c r="Q145" s="137">
        <v>0</v>
      </c>
      <c r="R145" s="137">
        <f t="shared" si="12"/>
        <v>0</v>
      </c>
      <c r="S145" s="137">
        <v>0</v>
      </c>
      <c r="T145" s="138">
        <f t="shared" si="13"/>
        <v>0</v>
      </c>
      <c r="AR145" s="139" t="s">
        <v>84</v>
      </c>
      <c r="AT145" s="139" t="s">
        <v>153</v>
      </c>
      <c r="AU145" s="139" t="s">
        <v>74</v>
      </c>
      <c r="AY145" s="18" t="s">
        <v>151</v>
      </c>
      <c r="BE145" s="140">
        <f t="shared" si="14"/>
        <v>0</v>
      </c>
      <c r="BF145" s="140">
        <f t="shared" si="15"/>
        <v>0</v>
      </c>
      <c r="BG145" s="140">
        <f t="shared" si="16"/>
        <v>0</v>
      </c>
      <c r="BH145" s="140">
        <f t="shared" si="17"/>
        <v>0</v>
      </c>
      <c r="BI145" s="140">
        <f t="shared" si="18"/>
        <v>0</v>
      </c>
      <c r="BJ145" s="18" t="s">
        <v>74</v>
      </c>
      <c r="BK145" s="140">
        <f t="shared" si="19"/>
        <v>0</v>
      </c>
      <c r="BL145" s="18" t="s">
        <v>84</v>
      </c>
      <c r="BM145" s="139" t="s">
        <v>1003</v>
      </c>
    </row>
    <row r="146" spans="2:65" s="1" customFormat="1" ht="16.5" customHeight="1">
      <c r="B146" s="33"/>
      <c r="C146" s="128" t="s">
        <v>658</v>
      </c>
      <c r="D146" s="128" t="s">
        <v>153</v>
      </c>
      <c r="E146" s="129" t="s">
        <v>1691</v>
      </c>
      <c r="F146" s="130" t="s">
        <v>1692</v>
      </c>
      <c r="G146" s="131" t="s">
        <v>615</v>
      </c>
      <c r="H146" s="132">
        <v>28</v>
      </c>
      <c r="I146" s="133"/>
      <c r="J146" s="134">
        <f t="shared" si="10"/>
        <v>0</v>
      </c>
      <c r="K146" s="130" t="s">
        <v>19</v>
      </c>
      <c r="L146" s="33"/>
      <c r="M146" s="135" t="s">
        <v>19</v>
      </c>
      <c r="N146" s="136" t="s">
        <v>40</v>
      </c>
      <c r="P146" s="137">
        <f t="shared" si="11"/>
        <v>0</v>
      </c>
      <c r="Q146" s="137">
        <v>0</v>
      </c>
      <c r="R146" s="137">
        <f t="shared" si="12"/>
        <v>0</v>
      </c>
      <c r="S146" s="137">
        <v>0</v>
      </c>
      <c r="T146" s="138">
        <f t="shared" si="13"/>
        <v>0</v>
      </c>
      <c r="AR146" s="139" t="s">
        <v>84</v>
      </c>
      <c r="AT146" s="139" t="s">
        <v>153</v>
      </c>
      <c r="AU146" s="139" t="s">
        <v>74</v>
      </c>
      <c r="AY146" s="18" t="s">
        <v>151</v>
      </c>
      <c r="BE146" s="140">
        <f t="shared" si="14"/>
        <v>0</v>
      </c>
      <c r="BF146" s="140">
        <f t="shared" si="15"/>
        <v>0</v>
      </c>
      <c r="BG146" s="140">
        <f t="shared" si="16"/>
        <v>0</v>
      </c>
      <c r="BH146" s="140">
        <f t="shared" si="17"/>
        <v>0</v>
      </c>
      <c r="BI146" s="140">
        <f t="shared" si="18"/>
        <v>0</v>
      </c>
      <c r="BJ146" s="18" t="s">
        <v>74</v>
      </c>
      <c r="BK146" s="140">
        <f t="shared" si="19"/>
        <v>0</v>
      </c>
      <c r="BL146" s="18" t="s">
        <v>84</v>
      </c>
      <c r="BM146" s="139" t="s">
        <v>1013</v>
      </c>
    </row>
    <row r="147" spans="2:65" s="1" customFormat="1" ht="16.5" customHeight="1">
      <c r="B147" s="33"/>
      <c r="C147" s="128" t="s">
        <v>662</v>
      </c>
      <c r="D147" s="128" t="s">
        <v>153</v>
      </c>
      <c r="E147" s="129" t="s">
        <v>1693</v>
      </c>
      <c r="F147" s="130" t="s">
        <v>1694</v>
      </c>
      <c r="G147" s="131" t="s">
        <v>562</v>
      </c>
      <c r="H147" s="132">
        <v>180</v>
      </c>
      <c r="I147" s="133"/>
      <c r="J147" s="134">
        <f t="shared" si="10"/>
        <v>0</v>
      </c>
      <c r="K147" s="130" t="s">
        <v>19</v>
      </c>
      <c r="L147" s="33"/>
      <c r="M147" s="135" t="s">
        <v>19</v>
      </c>
      <c r="N147" s="136" t="s">
        <v>40</v>
      </c>
      <c r="P147" s="137">
        <f t="shared" si="11"/>
        <v>0</v>
      </c>
      <c r="Q147" s="137">
        <v>0</v>
      </c>
      <c r="R147" s="137">
        <f t="shared" si="12"/>
        <v>0</v>
      </c>
      <c r="S147" s="137">
        <v>0</v>
      </c>
      <c r="T147" s="138">
        <f t="shared" si="13"/>
        <v>0</v>
      </c>
      <c r="AR147" s="139" t="s">
        <v>84</v>
      </c>
      <c r="AT147" s="139" t="s">
        <v>153</v>
      </c>
      <c r="AU147" s="139" t="s">
        <v>74</v>
      </c>
      <c r="AY147" s="18" t="s">
        <v>151</v>
      </c>
      <c r="BE147" s="140">
        <f t="shared" si="14"/>
        <v>0</v>
      </c>
      <c r="BF147" s="140">
        <f t="shared" si="15"/>
        <v>0</v>
      </c>
      <c r="BG147" s="140">
        <f t="shared" si="16"/>
        <v>0</v>
      </c>
      <c r="BH147" s="140">
        <f t="shared" si="17"/>
        <v>0</v>
      </c>
      <c r="BI147" s="140">
        <f t="shared" si="18"/>
        <v>0</v>
      </c>
      <c r="BJ147" s="18" t="s">
        <v>74</v>
      </c>
      <c r="BK147" s="140">
        <f t="shared" si="19"/>
        <v>0</v>
      </c>
      <c r="BL147" s="18" t="s">
        <v>84</v>
      </c>
      <c r="BM147" s="139" t="s">
        <v>1023</v>
      </c>
    </row>
    <row r="148" spans="2:65" s="1" customFormat="1" ht="16.5" customHeight="1">
      <c r="B148" s="33"/>
      <c r="C148" s="128" t="s">
        <v>671</v>
      </c>
      <c r="D148" s="128" t="s">
        <v>153</v>
      </c>
      <c r="E148" s="129" t="s">
        <v>1695</v>
      </c>
      <c r="F148" s="130" t="s">
        <v>1696</v>
      </c>
      <c r="G148" s="131" t="s">
        <v>562</v>
      </c>
      <c r="H148" s="132">
        <v>30</v>
      </c>
      <c r="I148" s="133"/>
      <c r="J148" s="134">
        <f t="shared" ref="J148:J179" si="20">ROUND(I148*H148,2)</f>
        <v>0</v>
      </c>
      <c r="K148" s="130" t="s">
        <v>19</v>
      </c>
      <c r="L148" s="33"/>
      <c r="M148" s="135" t="s">
        <v>19</v>
      </c>
      <c r="N148" s="136" t="s">
        <v>40</v>
      </c>
      <c r="P148" s="137">
        <f t="shared" ref="P148:P179" si="21">O148*H148</f>
        <v>0</v>
      </c>
      <c r="Q148" s="137">
        <v>0</v>
      </c>
      <c r="R148" s="137">
        <f t="shared" ref="R148:R179" si="22">Q148*H148</f>
        <v>0</v>
      </c>
      <c r="S148" s="137">
        <v>0</v>
      </c>
      <c r="T148" s="138">
        <f t="shared" ref="T148:T179" si="23">S148*H148</f>
        <v>0</v>
      </c>
      <c r="AR148" s="139" t="s">
        <v>84</v>
      </c>
      <c r="AT148" s="139" t="s">
        <v>153</v>
      </c>
      <c r="AU148" s="139" t="s">
        <v>74</v>
      </c>
      <c r="AY148" s="18" t="s">
        <v>151</v>
      </c>
      <c r="BE148" s="140">
        <f t="shared" ref="BE148:BE178" si="24">IF(N148="základní",J148,0)</f>
        <v>0</v>
      </c>
      <c r="BF148" s="140">
        <f t="shared" ref="BF148:BF178" si="25">IF(N148="snížená",J148,0)</f>
        <v>0</v>
      </c>
      <c r="BG148" s="140">
        <f t="shared" ref="BG148:BG178" si="26">IF(N148="zákl. přenesená",J148,0)</f>
        <v>0</v>
      </c>
      <c r="BH148" s="140">
        <f t="shared" ref="BH148:BH178" si="27">IF(N148="sníž. přenesená",J148,0)</f>
        <v>0</v>
      </c>
      <c r="BI148" s="140">
        <f t="shared" ref="BI148:BI178" si="28">IF(N148="nulová",J148,0)</f>
        <v>0</v>
      </c>
      <c r="BJ148" s="18" t="s">
        <v>74</v>
      </c>
      <c r="BK148" s="140">
        <f t="shared" ref="BK148:BK178" si="29">ROUND(I148*H148,2)</f>
        <v>0</v>
      </c>
      <c r="BL148" s="18" t="s">
        <v>84</v>
      </c>
      <c r="BM148" s="139" t="s">
        <v>1035</v>
      </c>
    </row>
    <row r="149" spans="2:65" s="1" customFormat="1" ht="16.5" customHeight="1">
      <c r="B149" s="33"/>
      <c r="C149" s="128" t="s">
        <v>677</v>
      </c>
      <c r="D149" s="128" t="s">
        <v>153</v>
      </c>
      <c r="E149" s="129" t="s">
        <v>1697</v>
      </c>
      <c r="F149" s="130" t="s">
        <v>1698</v>
      </c>
      <c r="G149" s="131" t="s">
        <v>562</v>
      </c>
      <c r="H149" s="132">
        <v>80</v>
      </c>
      <c r="I149" s="133"/>
      <c r="J149" s="134">
        <f t="shared" si="20"/>
        <v>0</v>
      </c>
      <c r="K149" s="130" t="s">
        <v>19</v>
      </c>
      <c r="L149" s="33"/>
      <c r="M149" s="135" t="s">
        <v>19</v>
      </c>
      <c r="N149" s="136" t="s">
        <v>40</v>
      </c>
      <c r="P149" s="137">
        <f t="shared" si="21"/>
        <v>0</v>
      </c>
      <c r="Q149" s="137">
        <v>0</v>
      </c>
      <c r="R149" s="137">
        <f t="shared" si="22"/>
        <v>0</v>
      </c>
      <c r="S149" s="137">
        <v>0</v>
      </c>
      <c r="T149" s="138">
        <f t="shared" si="23"/>
        <v>0</v>
      </c>
      <c r="AR149" s="139" t="s">
        <v>84</v>
      </c>
      <c r="AT149" s="139" t="s">
        <v>153</v>
      </c>
      <c r="AU149" s="139" t="s">
        <v>74</v>
      </c>
      <c r="AY149" s="18" t="s">
        <v>151</v>
      </c>
      <c r="BE149" s="140">
        <f t="shared" si="24"/>
        <v>0</v>
      </c>
      <c r="BF149" s="140">
        <f t="shared" si="25"/>
        <v>0</v>
      </c>
      <c r="BG149" s="140">
        <f t="shared" si="26"/>
        <v>0</v>
      </c>
      <c r="BH149" s="140">
        <f t="shared" si="27"/>
        <v>0</v>
      </c>
      <c r="BI149" s="140">
        <f t="shared" si="28"/>
        <v>0</v>
      </c>
      <c r="BJ149" s="18" t="s">
        <v>74</v>
      </c>
      <c r="BK149" s="140">
        <f t="shared" si="29"/>
        <v>0</v>
      </c>
      <c r="BL149" s="18" t="s">
        <v>84</v>
      </c>
      <c r="BM149" s="139" t="s">
        <v>1047</v>
      </c>
    </row>
    <row r="150" spans="2:65" s="1" customFormat="1" ht="16.5" customHeight="1">
      <c r="B150" s="33"/>
      <c r="C150" s="128" t="s">
        <v>682</v>
      </c>
      <c r="D150" s="128" t="s">
        <v>153</v>
      </c>
      <c r="E150" s="129" t="s">
        <v>1699</v>
      </c>
      <c r="F150" s="130" t="s">
        <v>1700</v>
      </c>
      <c r="G150" s="131" t="s">
        <v>562</v>
      </c>
      <c r="H150" s="132">
        <v>150</v>
      </c>
      <c r="I150" s="133"/>
      <c r="J150" s="134">
        <f t="shared" si="20"/>
        <v>0</v>
      </c>
      <c r="K150" s="130" t="s">
        <v>19</v>
      </c>
      <c r="L150" s="33"/>
      <c r="M150" s="135" t="s">
        <v>19</v>
      </c>
      <c r="N150" s="136" t="s">
        <v>40</v>
      </c>
      <c r="P150" s="137">
        <f t="shared" si="21"/>
        <v>0</v>
      </c>
      <c r="Q150" s="137">
        <v>0</v>
      </c>
      <c r="R150" s="137">
        <f t="shared" si="22"/>
        <v>0</v>
      </c>
      <c r="S150" s="137">
        <v>0</v>
      </c>
      <c r="T150" s="138">
        <f t="shared" si="23"/>
        <v>0</v>
      </c>
      <c r="AR150" s="139" t="s">
        <v>84</v>
      </c>
      <c r="AT150" s="139" t="s">
        <v>153</v>
      </c>
      <c r="AU150" s="139" t="s">
        <v>74</v>
      </c>
      <c r="AY150" s="18" t="s">
        <v>151</v>
      </c>
      <c r="BE150" s="140">
        <f t="shared" si="24"/>
        <v>0</v>
      </c>
      <c r="BF150" s="140">
        <f t="shared" si="25"/>
        <v>0</v>
      </c>
      <c r="BG150" s="140">
        <f t="shared" si="26"/>
        <v>0</v>
      </c>
      <c r="BH150" s="140">
        <f t="shared" si="27"/>
        <v>0</v>
      </c>
      <c r="BI150" s="140">
        <f t="shared" si="28"/>
        <v>0</v>
      </c>
      <c r="BJ150" s="18" t="s">
        <v>74</v>
      </c>
      <c r="BK150" s="140">
        <f t="shared" si="29"/>
        <v>0</v>
      </c>
      <c r="BL150" s="18" t="s">
        <v>84</v>
      </c>
      <c r="BM150" s="139" t="s">
        <v>1059</v>
      </c>
    </row>
    <row r="151" spans="2:65" s="1" customFormat="1" ht="16.5" customHeight="1">
      <c r="B151" s="33"/>
      <c r="C151" s="128" t="s">
        <v>689</v>
      </c>
      <c r="D151" s="128" t="s">
        <v>153</v>
      </c>
      <c r="E151" s="129" t="s">
        <v>1701</v>
      </c>
      <c r="F151" s="130" t="s">
        <v>1702</v>
      </c>
      <c r="G151" s="131" t="s">
        <v>562</v>
      </c>
      <c r="H151" s="132">
        <v>440</v>
      </c>
      <c r="I151" s="133"/>
      <c r="J151" s="134">
        <f t="shared" si="20"/>
        <v>0</v>
      </c>
      <c r="K151" s="130" t="s">
        <v>19</v>
      </c>
      <c r="L151" s="33"/>
      <c r="M151" s="135" t="s">
        <v>19</v>
      </c>
      <c r="N151" s="136" t="s">
        <v>40</v>
      </c>
      <c r="P151" s="137">
        <f t="shared" si="21"/>
        <v>0</v>
      </c>
      <c r="Q151" s="137">
        <v>0</v>
      </c>
      <c r="R151" s="137">
        <f t="shared" si="22"/>
        <v>0</v>
      </c>
      <c r="S151" s="137">
        <v>0</v>
      </c>
      <c r="T151" s="138">
        <f t="shared" si="23"/>
        <v>0</v>
      </c>
      <c r="AR151" s="139" t="s">
        <v>84</v>
      </c>
      <c r="AT151" s="139" t="s">
        <v>153</v>
      </c>
      <c r="AU151" s="139" t="s">
        <v>74</v>
      </c>
      <c r="AY151" s="18" t="s">
        <v>151</v>
      </c>
      <c r="BE151" s="140">
        <f t="shared" si="24"/>
        <v>0</v>
      </c>
      <c r="BF151" s="140">
        <f t="shared" si="25"/>
        <v>0</v>
      </c>
      <c r="BG151" s="140">
        <f t="shared" si="26"/>
        <v>0</v>
      </c>
      <c r="BH151" s="140">
        <f t="shared" si="27"/>
        <v>0</v>
      </c>
      <c r="BI151" s="140">
        <f t="shared" si="28"/>
        <v>0</v>
      </c>
      <c r="BJ151" s="18" t="s">
        <v>74</v>
      </c>
      <c r="BK151" s="140">
        <f t="shared" si="29"/>
        <v>0</v>
      </c>
      <c r="BL151" s="18" t="s">
        <v>84</v>
      </c>
      <c r="BM151" s="139" t="s">
        <v>1072</v>
      </c>
    </row>
    <row r="152" spans="2:65" s="1" customFormat="1" ht="16.5" customHeight="1">
      <c r="B152" s="33"/>
      <c r="C152" s="128" t="s">
        <v>695</v>
      </c>
      <c r="D152" s="128" t="s">
        <v>153</v>
      </c>
      <c r="E152" s="129" t="s">
        <v>1703</v>
      </c>
      <c r="F152" s="130" t="s">
        <v>1704</v>
      </c>
      <c r="G152" s="131" t="s">
        <v>562</v>
      </c>
      <c r="H152" s="132">
        <v>350</v>
      </c>
      <c r="I152" s="133"/>
      <c r="J152" s="134">
        <f t="shared" si="20"/>
        <v>0</v>
      </c>
      <c r="K152" s="130" t="s">
        <v>19</v>
      </c>
      <c r="L152" s="33"/>
      <c r="M152" s="135" t="s">
        <v>19</v>
      </c>
      <c r="N152" s="136" t="s">
        <v>40</v>
      </c>
      <c r="P152" s="137">
        <f t="shared" si="21"/>
        <v>0</v>
      </c>
      <c r="Q152" s="137">
        <v>0</v>
      </c>
      <c r="R152" s="137">
        <f t="shared" si="22"/>
        <v>0</v>
      </c>
      <c r="S152" s="137">
        <v>0</v>
      </c>
      <c r="T152" s="138">
        <f t="shared" si="23"/>
        <v>0</v>
      </c>
      <c r="AR152" s="139" t="s">
        <v>84</v>
      </c>
      <c r="AT152" s="139" t="s">
        <v>153</v>
      </c>
      <c r="AU152" s="139" t="s">
        <v>74</v>
      </c>
      <c r="AY152" s="18" t="s">
        <v>151</v>
      </c>
      <c r="BE152" s="140">
        <f t="shared" si="24"/>
        <v>0</v>
      </c>
      <c r="BF152" s="140">
        <f t="shared" si="25"/>
        <v>0</v>
      </c>
      <c r="BG152" s="140">
        <f t="shared" si="26"/>
        <v>0</v>
      </c>
      <c r="BH152" s="140">
        <f t="shared" si="27"/>
        <v>0</v>
      </c>
      <c r="BI152" s="140">
        <f t="shared" si="28"/>
        <v>0</v>
      </c>
      <c r="BJ152" s="18" t="s">
        <v>74</v>
      </c>
      <c r="BK152" s="140">
        <f t="shared" si="29"/>
        <v>0</v>
      </c>
      <c r="BL152" s="18" t="s">
        <v>84</v>
      </c>
      <c r="BM152" s="139" t="s">
        <v>1086</v>
      </c>
    </row>
    <row r="153" spans="2:65" s="1" customFormat="1" ht="16.5" customHeight="1">
      <c r="B153" s="33"/>
      <c r="C153" s="128" t="s">
        <v>700</v>
      </c>
      <c r="D153" s="128" t="s">
        <v>153</v>
      </c>
      <c r="E153" s="129" t="s">
        <v>1705</v>
      </c>
      <c r="F153" s="130" t="s">
        <v>1706</v>
      </c>
      <c r="G153" s="131" t="s">
        <v>562</v>
      </c>
      <c r="H153" s="132">
        <v>350</v>
      </c>
      <c r="I153" s="133"/>
      <c r="J153" s="134">
        <f t="shared" si="20"/>
        <v>0</v>
      </c>
      <c r="K153" s="130" t="s">
        <v>19</v>
      </c>
      <c r="L153" s="33"/>
      <c r="M153" s="135" t="s">
        <v>19</v>
      </c>
      <c r="N153" s="136" t="s">
        <v>40</v>
      </c>
      <c r="P153" s="137">
        <f t="shared" si="21"/>
        <v>0</v>
      </c>
      <c r="Q153" s="137">
        <v>0</v>
      </c>
      <c r="R153" s="137">
        <f t="shared" si="22"/>
        <v>0</v>
      </c>
      <c r="S153" s="137">
        <v>0</v>
      </c>
      <c r="T153" s="138">
        <f t="shared" si="23"/>
        <v>0</v>
      </c>
      <c r="AR153" s="139" t="s">
        <v>84</v>
      </c>
      <c r="AT153" s="139" t="s">
        <v>153</v>
      </c>
      <c r="AU153" s="139" t="s">
        <v>74</v>
      </c>
      <c r="AY153" s="18" t="s">
        <v>151</v>
      </c>
      <c r="BE153" s="140">
        <f t="shared" si="24"/>
        <v>0</v>
      </c>
      <c r="BF153" s="140">
        <f t="shared" si="25"/>
        <v>0</v>
      </c>
      <c r="BG153" s="140">
        <f t="shared" si="26"/>
        <v>0</v>
      </c>
      <c r="BH153" s="140">
        <f t="shared" si="27"/>
        <v>0</v>
      </c>
      <c r="BI153" s="140">
        <f t="shared" si="28"/>
        <v>0</v>
      </c>
      <c r="BJ153" s="18" t="s">
        <v>74</v>
      </c>
      <c r="BK153" s="140">
        <f t="shared" si="29"/>
        <v>0</v>
      </c>
      <c r="BL153" s="18" t="s">
        <v>84</v>
      </c>
      <c r="BM153" s="139" t="s">
        <v>1098</v>
      </c>
    </row>
    <row r="154" spans="2:65" s="1" customFormat="1" ht="16.5" customHeight="1">
      <c r="B154" s="33"/>
      <c r="C154" s="128" t="s">
        <v>707</v>
      </c>
      <c r="D154" s="128" t="s">
        <v>153</v>
      </c>
      <c r="E154" s="129" t="s">
        <v>1707</v>
      </c>
      <c r="F154" s="130" t="s">
        <v>1708</v>
      </c>
      <c r="G154" s="131" t="s">
        <v>562</v>
      </c>
      <c r="H154" s="132">
        <v>30</v>
      </c>
      <c r="I154" s="133"/>
      <c r="J154" s="134">
        <f t="shared" si="20"/>
        <v>0</v>
      </c>
      <c r="K154" s="130" t="s">
        <v>19</v>
      </c>
      <c r="L154" s="33"/>
      <c r="M154" s="135" t="s">
        <v>19</v>
      </c>
      <c r="N154" s="136" t="s">
        <v>40</v>
      </c>
      <c r="P154" s="137">
        <f t="shared" si="21"/>
        <v>0</v>
      </c>
      <c r="Q154" s="137">
        <v>0</v>
      </c>
      <c r="R154" s="137">
        <f t="shared" si="22"/>
        <v>0</v>
      </c>
      <c r="S154" s="137">
        <v>0</v>
      </c>
      <c r="T154" s="138">
        <f t="shared" si="23"/>
        <v>0</v>
      </c>
      <c r="AR154" s="139" t="s">
        <v>84</v>
      </c>
      <c r="AT154" s="139" t="s">
        <v>153</v>
      </c>
      <c r="AU154" s="139" t="s">
        <v>74</v>
      </c>
      <c r="AY154" s="18" t="s">
        <v>151</v>
      </c>
      <c r="BE154" s="140">
        <f t="shared" si="24"/>
        <v>0</v>
      </c>
      <c r="BF154" s="140">
        <f t="shared" si="25"/>
        <v>0</v>
      </c>
      <c r="BG154" s="140">
        <f t="shared" si="26"/>
        <v>0</v>
      </c>
      <c r="BH154" s="140">
        <f t="shared" si="27"/>
        <v>0</v>
      </c>
      <c r="BI154" s="140">
        <f t="shared" si="28"/>
        <v>0</v>
      </c>
      <c r="BJ154" s="18" t="s">
        <v>74</v>
      </c>
      <c r="BK154" s="140">
        <f t="shared" si="29"/>
        <v>0</v>
      </c>
      <c r="BL154" s="18" t="s">
        <v>84</v>
      </c>
      <c r="BM154" s="139" t="s">
        <v>1111</v>
      </c>
    </row>
    <row r="155" spans="2:65" s="1" customFormat="1" ht="21.75" customHeight="1">
      <c r="B155" s="33"/>
      <c r="C155" s="128" t="s">
        <v>713</v>
      </c>
      <c r="D155" s="128" t="s">
        <v>153</v>
      </c>
      <c r="E155" s="129" t="s">
        <v>1709</v>
      </c>
      <c r="F155" s="130" t="s">
        <v>1710</v>
      </c>
      <c r="G155" s="131" t="s">
        <v>562</v>
      </c>
      <c r="H155" s="132">
        <v>180</v>
      </c>
      <c r="I155" s="133"/>
      <c r="J155" s="134">
        <f t="shared" si="20"/>
        <v>0</v>
      </c>
      <c r="K155" s="130" t="s">
        <v>19</v>
      </c>
      <c r="L155" s="33"/>
      <c r="M155" s="135" t="s">
        <v>19</v>
      </c>
      <c r="N155" s="136" t="s">
        <v>40</v>
      </c>
      <c r="P155" s="137">
        <f t="shared" si="21"/>
        <v>0</v>
      </c>
      <c r="Q155" s="137">
        <v>0</v>
      </c>
      <c r="R155" s="137">
        <f t="shared" si="22"/>
        <v>0</v>
      </c>
      <c r="S155" s="137">
        <v>0</v>
      </c>
      <c r="T155" s="138">
        <f t="shared" si="23"/>
        <v>0</v>
      </c>
      <c r="AR155" s="139" t="s">
        <v>84</v>
      </c>
      <c r="AT155" s="139" t="s">
        <v>153</v>
      </c>
      <c r="AU155" s="139" t="s">
        <v>74</v>
      </c>
      <c r="AY155" s="18" t="s">
        <v>151</v>
      </c>
      <c r="BE155" s="140">
        <f t="shared" si="24"/>
        <v>0</v>
      </c>
      <c r="BF155" s="140">
        <f t="shared" si="25"/>
        <v>0</v>
      </c>
      <c r="BG155" s="140">
        <f t="shared" si="26"/>
        <v>0</v>
      </c>
      <c r="BH155" s="140">
        <f t="shared" si="27"/>
        <v>0</v>
      </c>
      <c r="BI155" s="140">
        <f t="shared" si="28"/>
        <v>0</v>
      </c>
      <c r="BJ155" s="18" t="s">
        <v>74</v>
      </c>
      <c r="BK155" s="140">
        <f t="shared" si="29"/>
        <v>0</v>
      </c>
      <c r="BL155" s="18" t="s">
        <v>84</v>
      </c>
      <c r="BM155" s="139" t="s">
        <v>1124</v>
      </c>
    </row>
    <row r="156" spans="2:65" s="1" customFormat="1" ht="16.5" customHeight="1">
      <c r="B156" s="33"/>
      <c r="C156" s="128" t="s">
        <v>718</v>
      </c>
      <c r="D156" s="128" t="s">
        <v>153</v>
      </c>
      <c r="E156" s="129" t="s">
        <v>1711</v>
      </c>
      <c r="F156" s="130" t="s">
        <v>1712</v>
      </c>
      <c r="G156" s="131" t="s">
        <v>562</v>
      </c>
      <c r="H156" s="132">
        <v>210</v>
      </c>
      <c r="I156" s="133"/>
      <c r="J156" s="134">
        <f t="shared" si="20"/>
        <v>0</v>
      </c>
      <c r="K156" s="130" t="s">
        <v>19</v>
      </c>
      <c r="L156" s="33"/>
      <c r="M156" s="135" t="s">
        <v>19</v>
      </c>
      <c r="N156" s="136" t="s">
        <v>40</v>
      </c>
      <c r="P156" s="137">
        <f t="shared" si="21"/>
        <v>0</v>
      </c>
      <c r="Q156" s="137">
        <v>0</v>
      </c>
      <c r="R156" s="137">
        <f t="shared" si="22"/>
        <v>0</v>
      </c>
      <c r="S156" s="137">
        <v>0</v>
      </c>
      <c r="T156" s="138">
        <f t="shared" si="23"/>
        <v>0</v>
      </c>
      <c r="AR156" s="139" t="s">
        <v>84</v>
      </c>
      <c r="AT156" s="139" t="s">
        <v>153</v>
      </c>
      <c r="AU156" s="139" t="s">
        <v>74</v>
      </c>
      <c r="AY156" s="18" t="s">
        <v>151</v>
      </c>
      <c r="BE156" s="140">
        <f t="shared" si="24"/>
        <v>0</v>
      </c>
      <c r="BF156" s="140">
        <f t="shared" si="25"/>
        <v>0</v>
      </c>
      <c r="BG156" s="140">
        <f t="shared" si="26"/>
        <v>0</v>
      </c>
      <c r="BH156" s="140">
        <f t="shared" si="27"/>
        <v>0</v>
      </c>
      <c r="BI156" s="140">
        <f t="shared" si="28"/>
        <v>0</v>
      </c>
      <c r="BJ156" s="18" t="s">
        <v>74</v>
      </c>
      <c r="BK156" s="140">
        <f t="shared" si="29"/>
        <v>0</v>
      </c>
      <c r="BL156" s="18" t="s">
        <v>84</v>
      </c>
      <c r="BM156" s="139" t="s">
        <v>1133</v>
      </c>
    </row>
    <row r="157" spans="2:65" s="1" customFormat="1" ht="37.9" customHeight="1">
      <c r="B157" s="33"/>
      <c r="C157" s="128" t="s">
        <v>725</v>
      </c>
      <c r="D157" s="128" t="s">
        <v>153</v>
      </c>
      <c r="E157" s="129" t="s">
        <v>1713</v>
      </c>
      <c r="F157" s="130" t="s">
        <v>1714</v>
      </c>
      <c r="G157" s="131" t="s">
        <v>562</v>
      </c>
      <c r="H157" s="132">
        <v>40</v>
      </c>
      <c r="I157" s="133"/>
      <c r="J157" s="134">
        <f t="shared" si="20"/>
        <v>0</v>
      </c>
      <c r="K157" s="130" t="s">
        <v>19</v>
      </c>
      <c r="L157" s="33"/>
      <c r="M157" s="135" t="s">
        <v>19</v>
      </c>
      <c r="N157" s="136" t="s">
        <v>40</v>
      </c>
      <c r="P157" s="137">
        <f t="shared" si="21"/>
        <v>0</v>
      </c>
      <c r="Q157" s="137">
        <v>0</v>
      </c>
      <c r="R157" s="137">
        <f t="shared" si="22"/>
        <v>0</v>
      </c>
      <c r="S157" s="137">
        <v>0</v>
      </c>
      <c r="T157" s="138">
        <f t="shared" si="23"/>
        <v>0</v>
      </c>
      <c r="AR157" s="139" t="s">
        <v>84</v>
      </c>
      <c r="AT157" s="139" t="s">
        <v>153</v>
      </c>
      <c r="AU157" s="139" t="s">
        <v>74</v>
      </c>
      <c r="AY157" s="18" t="s">
        <v>151</v>
      </c>
      <c r="BE157" s="140">
        <f t="shared" si="24"/>
        <v>0</v>
      </c>
      <c r="BF157" s="140">
        <f t="shared" si="25"/>
        <v>0</v>
      </c>
      <c r="BG157" s="140">
        <f t="shared" si="26"/>
        <v>0</v>
      </c>
      <c r="BH157" s="140">
        <f t="shared" si="27"/>
        <v>0</v>
      </c>
      <c r="BI157" s="140">
        <f t="shared" si="28"/>
        <v>0</v>
      </c>
      <c r="BJ157" s="18" t="s">
        <v>74</v>
      </c>
      <c r="BK157" s="140">
        <f t="shared" si="29"/>
        <v>0</v>
      </c>
      <c r="BL157" s="18" t="s">
        <v>84</v>
      </c>
      <c r="BM157" s="139" t="s">
        <v>1147</v>
      </c>
    </row>
    <row r="158" spans="2:65" s="1" customFormat="1" ht="16.5" customHeight="1">
      <c r="B158" s="33"/>
      <c r="C158" s="128" t="s">
        <v>730</v>
      </c>
      <c r="D158" s="128" t="s">
        <v>153</v>
      </c>
      <c r="E158" s="129" t="s">
        <v>1715</v>
      </c>
      <c r="F158" s="130" t="s">
        <v>1716</v>
      </c>
      <c r="G158" s="131" t="s">
        <v>562</v>
      </c>
      <c r="H158" s="132">
        <v>40</v>
      </c>
      <c r="I158" s="133"/>
      <c r="J158" s="134">
        <f t="shared" si="20"/>
        <v>0</v>
      </c>
      <c r="K158" s="130" t="s">
        <v>19</v>
      </c>
      <c r="L158" s="33"/>
      <c r="M158" s="135" t="s">
        <v>19</v>
      </c>
      <c r="N158" s="136" t="s">
        <v>40</v>
      </c>
      <c r="P158" s="137">
        <f t="shared" si="21"/>
        <v>0</v>
      </c>
      <c r="Q158" s="137">
        <v>0</v>
      </c>
      <c r="R158" s="137">
        <f t="shared" si="22"/>
        <v>0</v>
      </c>
      <c r="S158" s="137">
        <v>0</v>
      </c>
      <c r="T158" s="138">
        <f t="shared" si="23"/>
        <v>0</v>
      </c>
      <c r="AR158" s="139" t="s">
        <v>84</v>
      </c>
      <c r="AT158" s="139" t="s">
        <v>153</v>
      </c>
      <c r="AU158" s="139" t="s">
        <v>74</v>
      </c>
      <c r="AY158" s="18" t="s">
        <v>151</v>
      </c>
      <c r="BE158" s="140">
        <f t="shared" si="24"/>
        <v>0</v>
      </c>
      <c r="BF158" s="140">
        <f t="shared" si="25"/>
        <v>0</v>
      </c>
      <c r="BG158" s="140">
        <f t="shared" si="26"/>
        <v>0</v>
      </c>
      <c r="BH158" s="140">
        <f t="shared" si="27"/>
        <v>0</v>
      </c>
      <c r="BI158" s="140">
        <f t="shared" si="28"/>
        <v>0</v>
      </c>
      <c r="BJ158" s="18" t="s">
        <v>74</v>
      </c>
      <c r="BK158" s="140">
        <f t="shared" si="29"/>
        <v>0</v>
      </c>
      <c r="BL158" s="18" t="s">
        <v>84</v>
      </c>
      <c r="BM158" s="139" t="s">
        <v>1160</v>
      </c>
    </row>
    <row r="159" spans="2:65" s="1" customFormat="1" ht="16.5" customHeight="1">
      <c r="B159" s="33"/>
      <c r="C159" s="128" t="s">
        <v>734</v>
      </c>
      <c r="D159" s="128" t="s">
        <v>153</v>
      </c>
      <c r="E159" s="129" t="s">
        <v>1717</v>
      </c>
      <c r="F159" s="130" t="s">
        <v>1718</v>
      </c>
      <c r="G159" s="131" t="s">
        <v>562</v>
      </c>
      <c r="H159" s="132">
        <v>40</v>
      </c>
      <c r="I159" s="133"/>
      <c r="J159" s="134">
        <f t="shared" si="20"/>
        <v>0</v>
      </c>
      <c r="K159" s="130" t="s">
        <v>19</v>
      </c>
      <c r="L159" s="33"/>
      <c r="M159" s="135" t="s">
        <v>19</v>
      </c>
      <c r="N159" s="136" t="s">
        <v>40</v>
      </c>
      <c r="P159" s="137">
        <f t="shared" si="21"/>
        <v>0</v>
      </c>
      <c r="Q159" s="137">
        <v>0</v>
      </c>
      <c r="R159" s="137">
        <f t="shared" si="22"/>
        <v>0</v>
      </c>
      <c r="S159" s="137">
        <v>0</v>
      </c>
      <c r="T159" s="138">
        <f t="shared" si="23"/>
        <v>0</v>
      </c>
      <c r="AR159" s="139" t="s">
        <v>84</v>
      </c>
      <c r="AT159" s="139" t="s">
        <v>153</v>
      </c>
      <c r="AU159" s="139" t="s">
        <v>74</v>
      </c>
      <c r="AY159" s="18" t="s">
        <v>151</v>
      </c>
      <c r="BE159" s="140">
        <f t="shared" si="24"/>
        <v>0</v>
      </c>
      <c r="BF159" s="140">
        <f t="shared" si="25"/>
        <v>0</v>
      </c>
      <c r="BG159" s="140">
        <f t="shared" si="26"/>
        <v>0</v>
      </c>
      <c r="BH159" s="140">
        <f t="shared" si="27"/>
        <v>0</v>
      </c>
      <c r="BI159" s="140">
        <f t="shared" si="28"/>
        <v>0</v>
      </c>
      <c r="BJ159" s="18" t="s">
        <v>74</v>
      </c>
      <c r="BK159" s="140">
        <f t="shared" si="29"/>
        <v>0</v>
      </c>
      <c r="BL159" s="18" t="s">
        <v>84</v>
      </c>
      <c r="BM159" s="139" t="s">
        <v>1170</v>
      </c>
    </row>
    <row r="160" spans="2:65" s="1" customFormat="1" ht="33" customHeight="1">
      <c r="B160" s="33"/>
      <c r="C160" s="128" t="s">
        <v>739</v>
      </c>
      <c r="D160" s="128" t="s">
        <v>153</v>
      </c>
      <c r="E160" s="129" t="s">
        <v>1719</v>
      </c>
      <c r="F160" s="130" t="s">
        <v>1720</v>
      </c>
      <c r="G160" s="131" t="s">
        <v>562</v>
      </c>
      <c r="H160" s="132">
        <v>580</v>
      </c>
      <c r="I160" s="133"/>
      <c r="J160" s="134">
        <f t="shared" si="20"/>
        <v>0</v>
      </c>
      <c r="K160" s="130" t="s">
        <v>19</v>
      </c>
      <c r="L160" s="33"/>
      <c r="M160" s="135" t="s">
        <v>19</v>
      </c>
      <c r="N160" s="136" t="s">
        <v>40</v>
      </c>
      <c r="P160" s="137">
        <f t="shared" si="21"/>
        <v>0</v>
      </c>
      <c r="Q160" s="137">
        <v>0</v>
      </c>
      <c r="R160" s="137">
        <f t="shared" si="22"/>
        <v>0</v>
      </c>
      <c r="S160" s="137">
        <v>0</v>
      </c>
      <c r="T160" s="138">
        <f t="shared" si="23"/>
        <v>0</v>
      </c>
      <c r="AR160" s="139" t="s">
        <v>84</v>
      </c>
      <c r="AT160" s="139" t="s">
        <v>153</v>
      </c>
      <c r="AU160" s="139" t="s">
        <v>74</v>
      </c>
      <c r="AY160" s="18" t="s">
        <v>151</v>
      </c>
      <c r="BE160" s="140">
        <f t="shared" si="24"/>
        <v>0</v>
      </c>
      <c r="BF160" s="140">
        <f t="shared" si="25"/>
        <v>0</v>
      </c>
      <c r="BG160" s="140">
        <f t="shared" si="26"/>
        <v>0</v>
      </c>
      <c r="BH160" s="140">
        <f t="shared" si="27"/>
        <v>0</v>
      </c>
      <c r="BI160" s="140">
        <f t="shared" si="28"/>
        <v>0</v>
      </c>
      <c r="BJ160" s="18" t="s">
        <v>74</v>
      </c>
      <c r="BK160" s="140">
        <f t="shared" si="29"/>
        <v>0</v>
      </c>
      <c r="BL160" s="18" t="s">
        <v>84</v>
      </c>
      <c r="BM160" s="139" t="s">
        <v>1184</v>
      </c>
    </row>
    <row r="161" spans="2:65" s="1" customFormat="1" ht="16.5" customHeight="1">
      <c r="B161" s="33"/>
      <c r="C161" s="128" t="s">
        <v>743</v>
      </c>
      <c r="D161" s="128" t="s">
        <v>153</v>
      </c>
      <c r="E161" s="129" t="s">
        <v>1721</v>
      </c>
      <c r="F161" s="130" t="s">
        <v>1722</v>
      </c>
      <c r="G161" s="131" t="s">
        <v>562</v>
      </c>
      <c r="H161" s="132">
        <v>580</v>
      </c>
      <c r="I161" s="133"/>
      <c r="J161" s="134">
        <f t="shared" si="20"/>
        <v>0</v>
      </c>
      <c r="K161" s="130" t="s">
        <v>19</v>
      </c>
      <c r="L161" s="33"/>
      <c r="M161" s="135" t="s">
        <v>19</v>
      </c>
      <c r="N161" s="136" t="s">
        <v>40</v>
      </c>
      <c r="P161" s="137">
        <f t="shared" si="21"/>
        <v>0</v>
      </c>
      <c r="Q161" s="137">
        <v>0</v>
      </c>
      <c r="R161" s="137">
        <f t="shared" si="22"/>
        <v>0</v>
      </c>
      <c r="S161" s="137">
        <v>0</v>
      </c>
      <c r="T161" s="138">
        <f t="shared" si="23"/>
        <v>0</v>
      </c>
      <c r="AR161" s="139" t="s">
        <v>84</v>
      </c>
      <c r="AT161" s="139" t="s">
        <v>153</v>
      </c>
      <c r="AU161" s="139" t="s">
        <v>74</v>
      </c>
      <c r="AY161" s="18" t="s">
        <v>151</v>
      </c>
      <c r="BE161" s="140">
        <f t="shared" si="24"/>
        <v>0</v>
      </c>
      <c r="BF161" s="140">
        <f t="shared" si="25"/>
        <v>0</v>
      </c>
      <c r="BG161" s="140">
        <f t="shared" si="26"/>
        <v>0</v>
      </c>
      <c r="BH161" s="140">
        <f t="shared" si="27"/>
        <v>0</v>
      </c>
      <c r="BI161" s="140">
        <f t="shared" si="28"/>
        <v>0</v>
      </c>
      <c r="BJ161" s="18" t="s">
        <v>74</v>
      </c>
      <c r="BK161" s="140">
        <f t="shared" si="29"/>
        <v>0</v>
      </c>
      <c r="BL161" s="18" t="s">
        <v>84</v>
      </c>
      <c r="BM161" s="139" t="s">
        <v>1196</v>
      </c>
    </row>
    <row r="162" spans="2:65" s="1" customFormat="1" ht="16.5" customHeight="1">
      <c r="B162" s="33"/>
      <c r="C162" s="128" t="s">
        <v>750</v>
      </c>
      <c r="D162" s="128" t="s">
        <v>153</v>
      </c>
      <c r="E162" s="129" t="s">
        <v>1723</v>
      </c>
      <c r="F162" s="130" t="s">
        <v>1724</v>
      </c>
      <c r="G162" s="131" t="s">
        <v>615</v>
      </c>
      <c r="H162" s="132">
        <v>15</v>
      </c>
      <c r="I162" s="133"/>
      <c r="J162" s="134">
        <f t="shared" si="20"/>
        <v>0</v>
      </c>
      <c r="K162" s="130" t="s">
        <v>19</v>
      </c>
      <c r="L162" s="33"/>
      <c r="M162" s="135" t="s">
        <v>19</v>
      </c>
      <c r="N162" s="136" t="s">
        <v>40</v>
      </c>
      <c r="P162" s="137">
        <f t="shared" si="21"/>
        <v>0</v>
      </c>
      <c r="Q162" s="137">
        <v>0</v>
      </c>
      <c r="R162" s="137">
        <f t="shared" si="22"/>
        <v>0</v>
      </c>
      <c r="S162" s="137">
        <v>0</v>
      </c>
      <c r="T162" s="138">
        <f t="shared" si="23"/>
        <v>0</v>
      </c>
      <c r="AR162" s="139" t="s">
        <v>84</v>
      </c>
      <c r="AT162" s="139" t="s">
        <v>153</v>
      </c>
      <c r="AU162" s="139" t="s">
        <v>74</v>
      </c>
      <c r="AY162" s="18" t="s">
        <v>151</v>
      </c>
      <c r="BE162" s="140">
        <f t="shared" si="24"/>
        <v>0</v>
      </c>
      <c r="BF162" s="140">
        <f t="shared" si="25"/>
        <v>0</v>
      </c>
      <c r="BG162" s="140">
        <f t="shared" si="26"/>
        <v>0</v>
      </c>
      <c r="BH162" s="140">
        <f t="shared" si="27"/>
        <v>0</v>
      </c>
      <c r="BI162" s="140">
        <f t="shared" si="28"/>
        <v>0</v>
      </c>
      <c r="BJ162" s="18" t="s">
        <v>74</v>
      </c>
      <c r="BK162" s="140">
        <f t="shared" si="29"/>
        <v>0</v>
      </c>
      <c r="BL162" s="18" t="s">
        <v>84</v>
      </c>
      <c r="BM162" s="139" t="s">
        <v>1204</v>
      </c>
    </row>
    <row r="163" spans="2:65" s="1" customFormat="1" ht="16.5" customHeight="1">
      <c r="B163" s="33"/>
      <c r="C163" s="128" t="s">
        <v>755</v>
      </c>
      <c r="D163" s="128" t="s">
        <v>153</v>
      </c>
      <c r="E163" s="129" t="s">
        <v>1725</v>
      </c>
      <c r="F163" s="130" t="s">
        <v>1726</v>
      </c>
      <c r="G163" s="131" t="s">
        <v>615</v>
      </c>
      <c r="H163" s="132">
        <v>1</v>
      </c>
      <c r="I163" s="133"/>
      <c r="J163" s="134">
        <f t="shared" si="20"/>
        <v>0</v>
      </c>
      <c r="K163" s="130" t="s">
        <v>19</v>
      </c>
      <c r="L163" s="33"/>
      <c r="M163" s="135" t="s">
        <v>19</v>
      </c>
      <c r="N163" s="136" t="s">
        <v>40</v>
      </c>
      <c r="P163" s="137">
        <f t="shared" si="21"/>
        <v>0</v>
      </c>
      <c r="Q163" s="137">
        <v>0</v>
      </c>
      <c r="R163" s="137">
        <f t="shared" si="22"/>
        <v>0</v>
      </c>
      <c r="S163" s="137">
        <v>0</v>
      </c>
      <c r="T163" s="138">
        <f t="shared" si="23"/>
        <v>0</v>
      </c>
      <c r="AR163" s="139" t="s">
        <v>84</v>
      </c>
      <c r="AT163" s="139" t="s">
        <v>153</v>
      </c>
      <c r="AU163" s="139" t="s">
        <v>74</v>
      </c>
      <c r="AY163" s="18" t="s">
        <v>151</v>
      </c>
      <c r="BE163" s="140">
        <f t="shared" si="24"/>
        <v>0</v>
      </c>
      <c r="BF163" s="140">
        <f t="shared" si="25"/>
        <v>0</v>
      </c>
      <c r="BG163" s="140">
        <f t="shared" si="26"/>
        <v>0</v>
      </c>
      <c r="BH163" s="140">
        <f t="shared" si="27"/>
        <v>0</v>
      </c>
      <c r="BI163" s="140">
        <f t="shared" si="28"/>
        <v>0</v>
      </c>
      <c r="BJ163" s="18" t="s">
        <v>74</v>
      </c>
      <c r="BK163" s="140">
        <f t="shared" si="29"/>
        <v>0</v>
      </c>
      <c r="BL163" s="18" t="s">
        <v>84</v>
      </c>
      <c r="BM163" s="139" t="s">
        <v>1215</v>
      </c>
    </row>
    <row r="164" spans="2:65" s="1" customFormat="1" ht="24.2" customHeight="1">
      <c r="B164" s="33"/>
      <c r="C164" s="128" t="s">
        <v>761</v>
      </c>
      <c r="D164" s="128" t="s">
        <v>153</v>
      </c>
      <c r="E164" s="129" t="s">
        <v>1727</v>
      </c>
      <c r="F164" s="130" t="s">
        <v>1728</v>
      </c>
      <c r="G164" s="131" t="s">
        <v>562</v>
      </c>
      <c r="H164" s="132">
        <v>10</v>
      </c>
      <c r="I164" s="133"/>
      <c r="J164" s="134">
        <f t="shared" si="20"/>
        <v>0</v>
      </c>
      <c r="K164" s="130" t="s">
        <v>19</v>
      </c>
      <c r="L164" s="33"/>
      <c r="M164" s="135" t="s">
        <v>19</v>
      </c>
      <c r="N164" s="136" t="s">
        <v>40</v>
      </c>
      <c r="P164" s="137">
        <f t="shared" si="21"/>
        <v>0</v>
      </c>
      <c r="Q164" s="137">
        <v>0</v>
      </c>
      <c r="R164" s="137">
        <f t="shared" si="22"/>
        <v>0</v>
      </c>
      <c r="S164" s="137">
        <v>0</v>
      </c>
      <c r="T164" s="138">
        <f t="shared" si="23"/>
        <v>0</v>
      </c>
      <c r="AR164" s="139" t="s">
        <v>84</v>
      </c>
      <c r="AT164" s="139" t="s">
        <v>153</v>
      </c>
      <c r="AU164" s="139" t="s">
        <v>74</v>
      </c>
      <c r="AY164" s="18" t="s">
        <v>151</v>
      </c>
      <c r="BE164" s="140">
        <f t="shared" si="24"/>
        <v>0</v>
      </c>
      <c r="BF164" s="140">
        <f t="shared" si="25"/>
        <v>0</v>
      </c>
      <c r="BG164" s="140">
        <f t="shared" si="26"/>
        <v>0</v>
      </c>
      <c r="BH164" s="140">
        <f t="shared" si="27"/>
        <v>0</v>
      </c>
      <c r="BI164" s="140">
        <f t="shared" si="28"/>
        <v>0</v>
      </c>
      <c r="BJ164" s="18" t="s">
        <v>74</v>
      </c>
      <c r="BK164" s="140">
        <f t="shared" si="29"/>
        <v>0</v>
      </c>
      <c r="BL164" s="18" t="s">
        <v>84</v>
      </c>
      <c r="BM164" s="139" t="s">
        <v>1225</v>
      </c>
    </row>
    <row r="165" spans="2:65" s="1" customFormat="1" ht="21.75" customHeight="1">
      <c r="B165" s="33"/>
      <c r="C165" s="128" t="s">
        <v>770</v>
      </c>
      <c r="D165" s="128" t="s">
        <v>153</v>
      </c>
      <c r="E165" s="129" t="s">
        <v>1729</v>
      </c>
      <c r="F165" s="130" t="s">
        <v>1730</v>
      </c>
      <c r="G165" s="131" t="s">
        <v>156</v>
      </c>
      <c r="H165" s="132">
        <v>5</v>
      </c>
      <c r="I165" s="133"/>
      <c r="J165" s="134">
        <f t="shared" si="20"/>
        <v>0</v>
      </c>
      <c r="K165" s="130" t="s">
        <v>19</v>
      </c>
      <c r="L165" s="33"/>
      <c r="M165" s="135" t="s">
        <v>19</v>
      </c>
      <c r="N165" s="136" t="s">
        <v>40</v>
      </c>
      <c r="P165" s="137">
        <f t="shared" si="21"/>
        <v>0</v>
      </c>
      <c r="Q165" s="137">
        <v>0</v>
      </c>
      <c r="R165" s="137">
        <f t="shared" si="22"/>
        <v>0</v>
      </c>
      <c r="S165" s="137">
        <v>0</v>
      </c>
      <c r="T165" s="138">
        <f t="shared" si="23"/>
        <v>0</v>
      </c>
      <c r="AR165" s="139" t="s">
        <v>84</v>
      </c>
      <c r="AT165" s="139" t="s">
        <v>153</v>
      </c>
      <c r="AU165" s="139" t="s">
        <v>74</v>
      </c>
      <c r="AY165" s="18" t="s">
        <v>151</v>
      </c>
      <c r="BE165" s="140">
        <f t="shared" si="24"/>
        <v>0</v>
      </c>
      <c r="BF165" s="140">
        <f t="shared" si="25"/>
        <v>0</v>
      </c>
      <c r="BG165" s="140">
        <f t="shared" si="26"/>
        <v>0</v>
      </c>
      <c r="BH165" s="140">
        <f t="shared" si="27"/>
        <v>0</v>
      </c>
      <c r="BI165" s="140">
        <f t="shared" si="28"/>
        <v>0</v>
      </c>
      <c r="BJ165" s="18" t="s">
        <v>74</v>
      </c>
      <c r="BK165" s="140">
        <f t="shared" si="29"/>
        <v>0</v>
      </c>
      <c r="BL165" s="18" t="s">
        <v>84</v>
      </c>
      <c r="BM165" s="139" t="s">
        <v>1236</v>
      </c>
    </row>
    <row r="166" spans="2:65" s="1" customFormat="1" ht="16.5" customHeight="1">
      <c r="B166" s="33"/>
      <c r="C166" s="128" t="s">
        <v>775</v>
      </c>
      <c r="D166" s="128" t="s">
        <v>153</v>
      </c>
      <c r="E166" s="129" t="s">
        <v>1731</v>
      </c>
      <c r="F166" s="130" t="s">
        <v>1732</v>
      </c>
      <c r="G166" s="131" t="s">
        <v>562</v>
      </c>
      <c r="H166" s="132">
        <v>30</v>
      </c>
      <c r="I166" s="133"/>
      <c r="J166" s="134">
        <f t="shared" si="20"/>
        <v>0</v>
      </c>
      <c r="K166" s="130" t="s">
        <v>19</v>
      </c>
      <c r="L166" s="33"/>
      <c r="M166" s="135" t="s">
        <v>19</v>
      </c>
      <c r="N166" s="136" t="s">
        <v>40</v>
      </c>
      <c r="P166" s="137">
        <f t="shared" si="21"/>
        <v>0</v>
      </c>
      <c r="Q166" s="137">
        <v>0</v>
      </c>
      <c r="R166" s="137">
        <f t="shared" si="22"/>
        <v>0</v>
      </c>
      <c r="S166" s="137">
        <v>0</v>
      </c>
      <c r="T166" s="138">
        <f t="shared" si="23"/>
        <v>0</v>
      </c>
      <c r="AR166" s="139" t="s">
        <v>84</v>
      </c>
      <c r="AT166" s="139" t="s">
        <v>153</v>
      </c>
      <c r="AU166" s="139" t="s">
        <v>74</v>
      </c>
      <c r="AY166" s="18" t="s">
        <v>151</v>
      </c>
      <c r="BE166" s="140">
        <f t="shared" si="24"/>
        <v>0</v>
      </c>
      <c r="BF166" s="140">
        <f t="shared" si="25"/>
        <v>0</v>
      </c>
      <c r="BG166" s="140">
        <f t="shared" si="26"/>
        <v>0</v>
      </c>
      <c r="BH166" s="140">
        <f t="shared" si="27"/>
        <v>0</v>
      </c>
      <c r="BI166" s="140">
        <f t="shared" si="28"/>
        <v>0</v>
      </c>
      <c r="BJ166" s="18" t="s">
        <v>74</v>
      </c>
      <c r="BK166" s="140">
        <f t="shared" si="29"/>
        <v>0</v>
      </c>
      <c r="BL166" s="18" t="s">
        <v>84</v>
      </c>
      <c r="BM166" s="139" t="s">
        <v>1253</v>
      </c>
    </row>
    <row r="167" spans="2:65" s="1" customFormat="1" ht="16.5" customHeight="1">
      <c r="B167" s="33"/>
      <c r="C167" s="128" t="s">
        <v>780</v>
      </c>
      <c r="D167" s="128" t="s">
        <v>153</v>
      </c>
      <c r="E167" s="129" t="s">
        <v>1733</v>
      </c>
      <c r="F167" s="130" t="s">
        <v>1734</v>
      </c>
      <c r="G167" s="131" t="s">
        <v>156</v>
      </c>
      <c r="H167" s="132">
        <v>1</v>
      </c>
      <c r="I167" s="133"/>
      <c r="J167" s="134">
        <f t="shared" si="20"/>
        <v>0</v>
      </c>
      <c r="K167" s="130" t="s">
        <v>19</v>
      </c>
      <c r="L167" s="33"/>
      <c r="M167" s="135" t="s">
        <v>19</v>
      </c>
      <c r="N167" s="136" t="s">
        <v>40</v>
      </c>
      <c r="P167" s="137">
        <f t="shared" si="21"/>
        <v>0</v>
      </c>
      <c r="Q167" s="137">
        <v>0</v>
      </c>
      <c r="R167" s="137">
        <f t="shared" si="22"/>
        <v>0</v>
      </c>
      <c r="S167" s="137">
        <v>0</v>
      </c>
      <c r="T167" s="138">
        <f t="shared" si="23"/>
        <v>0</v>
      </c>
      <c r="AR167" s="139" t="s">
        <v>84</v>
      </c>
      <c r="AT167" s="139" t="s">
        <v>153</v>
      </c>
      <c r="AU167" s="139" t="s">
        <v>74</v>
      </c>
      <c r="AY167" s="18" t="s">
        <v>151</v>
      </c>
      <c r="BE167" s="140">
        <f t="shared" si="24"/>
        <v>0</v>
      </c>
      <c r="BF167" s="140">
        <f t="shared" si="25"/>
        <v>0</v>
      </c>
      <c r="BG167" s="140">
        <f t="shared" si="26"/>
        <v>0</v>
      </c>
      <c r="BH167" s="140">
        <f t="shared" si="27"/>
        <v>0</v>
      </c>
      <c r="BI167" s="140">
        <f t="shared" si="28"/>
        <v>0</v>
      </c>
      <c r="BJ167" s="18" t="s">
        <v>74</v>
      </c>
      <c r="BK167" s="140">
        <f t="shared" si="29"/>
        <v>0</v>
      </c>
      <c r="BL167" s="18" t="s">
        <v>84</v>
      </c>
      <c r="BM167" s="139" t="s">
        <v>1263</v>
      </c>
    </row>
    <row r="168" spans="2:65" s="1" customFormat="1" ht="24.2" customHeight="1">
      <c r="B168" s="33"/>
      <c r="C168" s="128" t="s">
        <v>785</v>
      </c>
      <c r="D168" s="128" t="s">
        <v>153</v>
      </c>
      <c r="E168" s="129" t="s">
        <v>1735</v>
      </c>
      <c r="F168" s="130" t="s">
        <v>1736</v>
      </c>
      <c r="G168" s="131" t="s">
        <v>156</v>
      </c>
      <c r="H168" s="132">
        <v>1</v>
      </c>
      <c r="I168" s="133"/>
      <c r="J168" s="134">
        <f t="shared" si="20"/>
        <v>0</v>
      </c>
      <c r="K168" s="130" t="s">
        <v>19</v>
      </c>
      <c r="L168" s="33"/>
      <c r="M168" s="135" t="s">
        <v>19</v>
      </c>
      <c r="N168" s="136" t="s">
        <v>40</v>
      </c>
      <c r="P168" s="137">
        <f t="shared" si="21"/>
        <v>0</v>
      </c>
      <c r="Q168" s="137">
        <v>0</v>
      </c>
      <c r="R168" s="137">
        <f t="shared" si="22"/>
        <v>0</v>
      </c>
      <c r="S168" s="137">
        <v>0</v>
      </c>
      <c r="T168" s="138">
        <f t="shared" si="23"/>
        <v>0</v>
      </c>
      <c r="AR168" s="139" t="s">
        <v>84</v>
      </c>
      <c r="AT168" s="139" t="s">
        <v>153</v>
      </c>
      <c r="AU168" s="139" t="s">
        <v>74</v>
      </c>
      <c r="AY168" s="18" t="s">
        <v>151</v>
      </c>
      <c r="BE168" s="140">
        <f t="shared" si="24"/>
        <v>0</v>
      </c>
      <c r="BF168" s="140">
        <f t="shared" si="25"/>
        <v>0</v>
      </c>
      <c r="BG168" s="140">
        <f t="shared" si="26"/>
        <v>0</v>
      </c>
      <c r="BH168" s="140">
        <f t="shared" si="27"/>
        <v>0</v>
      </c>
      <c r="BI168" s="140">
        <f t="shared" si="28"/>
        <v>0</v>
      </c>
      <c r="BJ168" s="18" t="s">
        <v>74</v>
      </c>
      <c r="BK168" s="140">
        <f t="shared" si="29"/>
        <v>0</v>
      </c>
      <c r="BL168" s="18" t="s">
        <v>84</v>
      </c>
      <c r="BM168" s="139" t="s">
        <v>1275</v>
      </c>
    </row>
    <row r="169" spans="2:65" s="1" customFormat="1" ht="16.5" customHeight="1">
      <c r="B169" s="33"/>
      <c r="C169" s="128" t="s">
        <v>791</v>
      </c>
      <c r="D169" s="128" t="s">
        <v>153</v>
      </c>
      <c r="E169" s="129" t="s">
        <v>1737</v>
      </c>
      <c r="F169" s="130" t="s">
        <v>1738</v>
      </c>
      <c r="G169" s="131" t="s">
        <v>562</v>
      </c>
      <c r="H169" s="132">
        <v>30</v>
      </c>
      <c r="I169" s="133"/>
      <c r="J169" s="134">
        <f t="shared" si="20"/>
        <v>0</v>
      </c>
      <c r="K169" s="130" t="s">
        <v>19</v>
      </c>
      <c r="L169" s="33"/>
      <c r="M169" s="135" t="s">
        <v>19</v>
      </c>
      <c r="N169" s="136" t="s">
        <v>40</v>
      </c>
      <c r="P169" s="137">
        <f t="shared" si="21"/>
        <v>0</v>
      </c>
      <c r="Q169" s="137">
        <v>0</v>
      </c>
      <c r="R169" s="137">
        <f t="shared" si="22"/>
        <v>0</v>
      </c>
      <c r="S169" s="137">
        <v>0</v>
      </c>
      <c r="T169" s="138">
        <f t="shared" si="23"/>
        <v>0</v>
      </c>
      <c r="AR169" s="139" t="s">
        <v>84</v>
      </c>
      <c r="AT169" s="139" t="s">
        <v>153</v>
      </c>
      <c r="AU169" s="139" t="s">
        <v>74</v>
      </c>
      <c r="AY169" s="18" t="s">
        <v>151</v>
      </c>
      <c r="BE169" s="140">
        <f t="shared" si="24"/>
        <v>0</v>
      </c>
      <c r="BF169" s="140">
        <f t="shared" si="25"/>
        <v>0</v>
      </c>
      <c r="BG169" s="140">
        <f t="shared" si="26"/>
        <v>0</v>
      </c>
      <c r="BH169" s="140">
        <f t="shared" si="27"/>
        <v>0</v>
      </c>
      <c r="BI169" s="140">
        <f t="shared" si="28"/>
        <v>0</v>
      </c>
      <c r="BJ169" s="18" t="s">
        <v>74</v>
      </c>
      <c r="BK169" s="140">
        <f t="shared" si="29"/>
        <v>0</v>
      </c>
      <c r="BL169" s="18" t="s">
        <v>84</v>
      </c>
      <c r="BM169" s="139" t="s">
        <v>1288</v>
      </c>
    </row>
    <row r="170" spans="2:65" s="1" customFormat="1" ht="16.5" customHeight="1">
      <c r="B170" s="33"/>
      <c r="C170" s="128" t="s">
        <v>796</v>
      </c>
      <c r="D170" s="128" t="s">
        <v>153</v>
      </c>
      <c r="E170" s="129" t="s">
        <v>1739</v>
      </c>
      <c r="F170" s="130" t="s">
        <v>1740</v>
      </c>
      <c r="G170" s="131" t="s">
        <v>562</v>
      </c>
      <c r="H170" s="132">
        <v>30</v>
      </c>
      <c r="I170" s="133"/>
      <c r="J170" s="134">
        <f t="shared" si="20"/>
        <v>0</v>
      </c>
      <c r="K170" s="130" t="s">
        <v>19</v>
      </c>
      <c r="L170" s="33"/>
      <c r="M170" s="135" t="s">
        <v>19</v>
      </c>
      <c r="N170" s="136" t="s">
        <v>40</v>
      </c>
      <c r="P170" s="137">
        <f t="shared" si="21"/>
        <v>0</v>
      </c>
      <c r="Q170" s="137">
        <v>0</v>
      </c>
      <c r="R170" s="137">
        <f t="shared" si="22"/>
        <v>0</v>
      </c>
      <c r="S170" s="137">
        <v>0</v>
      </c>
      <c r="T170" s="138">
        <f t="shared" si="23"/>
        <v>0</v>
      </c>
      <c r="AR170" s="139" t="s">
        <v>84</v>
      </c>
      <c r="AT170" s="139" t="s">
        <v>153</v>
      </c>
      <c r="AU170" s="139" t="s">
        <v>74</v>
      </c>
      <c r="AY170" s="18" t="s">
        <v>151</v>
      </c>
      <c r="BE170" s="140">
        <f t="shared" si="24"/>
        <v>0</v>
      </c>
      <c r="BF170" s="140">
        <f t="shared" si="25"/>
        <v>0</v>
      </c>
      <c r="BG170" s="140">
        <f t="shared" si="26"/>
        <v>0</v>
      </c>
      <c r="BH170" s="140">
        <f t="shared" si="27"/>
        <v>0</v>
      </c>
      <c r="BI170" s="140">
        <f t="shared" si="28"/>
        <v>0</v>
      </c>
      <c r="BJ170" s="18" t="s">
        <v>74</v>
      </c>
      <c r="BK170" s="140">
        <f t="shared" si="29"/>
        <v>0</v>
      </c>
      <c r="BL170" s="18" t="s">
        <v>84</v>
      </c>
      <c r="BM170" s="139" t="s">
        <v>1297</v>
      </c>
    </row>
    <row r="171" spans="2:65" s="1" customFormat="1" ht="16.5" customHeight="1">
      <c r="B171" s="33"/>
      <c r="C171" s="128" t="s">
        <v>801</v>
      </c>
      <c r="D171" s="128" t="s">
        <v>153</v>
      </c>
      <c r="E171" s="129" t="s">
        <v>1741</v>
      </c>
      <c r="F171" s="130" t="s">
        <v>1742</v>
      </c>
      <c r="G171" s="131" t="s">
        <v>562</v>
      </c>
      <c r="H171" s="132">
        <v>900</v>
      </c>
      <c r="I171" s="133"/>
      <c r="J171" s="134">
        <f t="shared" si="20"/>
        <v>0</v>
      </c>
      <c r="K171" s="130" t="s">
        <v>19</v>
      </c>
      <c r="L171" s="33"/>
      <c r="M171" s="135" t="s">
        <v>19</v>
      </c>
      <c r="N171" s="136" t="s">
        <v>40</v>
      </c>
      <c r="P171" s="137">
        <f t="shared" si="21"/>
        <v>0</v>
      </c>
      <c r="Q171" s="137">
        <v>0</v>
      </c>
      <c r="R171" s="137">
        <f t="shared" si="22"/>
        <v>0</v>
      </c>
      <c r="S171" s="137">
        <v>0</v>
      </c>
      <c r="T171" s="138">
        <f t="shared" si="23"/>
        <v>0</v>
      </c>
      <c r="AR171" s="139" t="s">
        <v>84</v>
      </c>
      <c r="AT171" s="139" t="s">
        <v>153</v>
      </c>
      <c r="AU171" s="139" t="s">
        <v>74</v>
      </c>
      <c r="AY171" s="18" t="s">
        <v>151</v>
      </c>
      <c r="BE171" s="140">
        <f t="shared" si="24"/>
        <v>0</v>
      </c>
      <c r="BF171" s="140">
        <f t="shared" si="25"/>
        <v>0</v>
      </c>
      <c r="BG171" s="140">
        <f t="shared" si="26"/>
        <v>0</v>
      </c>
      <c r="BH171" s="140">
        <f t="shared" si="27"/>
        <v>0</v>
      </c>
      <c r="BI171" s="140">
        <f t="shared" si="28"/>
        <v>0</v>
      </c>
      <c r="BJ171" s="18" t="s">
        <v>74</v>
      </c>
      <c r="BK171" s="140">
        <f t="shared" si="29"/>
        <v>0</v>
      </c>
      <c r="BL171" s="18" t="s">
        <v>84</v>
      </c>
      <c r="BM171" s="139" t="s">
        <v>1308</v>
      </c>
    </row>
    <row r="172" spans="2:65" s="1" customFormat="1" ht="16.5" customHeight="1">
      <c r="B172" s="33"/>
      <c r="C172" s="128" t="s">
        <v>808</v>
      </c>
      <c r="D172" s="128" t="s">
        <v>153</v>
      </c>
      <c r="E172" s="129" t="s">
        <v>1743</v>
      </c>
      <c r="F172" s="130" t="s">
        <v>1744</v>
      </c>
      <c r="G172" s="131" t="s">
        <v>615</v>
      </c>
      <c r="H172" s="132">
        <v>1</v>
      </c>
      <c r="I172" s="133"/>
      <c r="J172" s="134">
        <f t="shared" si="20"/>
        <v>0</v>
      </c>
      <c r="K172" s="130" t="s">
        <v>19</v>
      </c>
      <c r="L172" s="33"/>
      <c r="M172" s="135" t="s">
        <v>19</v>
      </c>
      <c r="N172" s="136" t="s">
        <v>40</v>
      </c>
      <c r="P172" s="137">
        <f t="shared" si="21"/>
        <v>0</v>
      </c>
      <c r="Q172" s="137">
        <v>0</v>
      </c>
      <c r="R172" s="137">
        <f t="shared" si="22"/>
        <v>0</v>
      </c>
      <c r="S172" s="137">
        <v>0</v>
      </c>
      <c r="T172" s="138">
        <f t="shared" si="23"/>
        <v>0</v>
      </c>
      <c r="AR172" s="139" t="s">
        <v>84</v>
      </c>
      <c r="AT172" s="139" t="s">
        <v>153</v>
      </c>
      <c r="AU172" s="139" t="s">
        <v>74</v>
      </c>
      <c r="AY172" s="18" t="s">
        <v>151</v>
      </c>
      <c r="BE172" s="140">
        <f t="shared" si="24"/>
        <v>0</v>
      </c>
      <c r="BF172" s="140">
        <f t="shared" si="25"/>
        <v>0</v>
      </c>
      <c r="BG172" s="140">
        <f t="shared" si="26"/>
        <v>0</v>
      </c>
      <c r="BH172" s="140">
        <f t="shared" si="27"/>
        <v>0</v>
      </c>
      <c r="BI172" s="140">
        <f t="shared" si="28"/>
        <v>0</v>
      </c>
      <c r="BJ172" s="18" t="s">
        <v>74</v>
      </c>
      <c r="BK172" s="140">
        <f t="shared" si="29"/>
        <v>0</v>
      </c>
      <c r="BL172" s="18" t="s">
        <v>84</v>
      </c>
      <c r="BM172" s="139" t="s">
        <v>1321</v>
      </c>
    </row>
    <row r="173" spans="2:65" s="1" customFormat="1" ht="16.5" customHeight="1">
      <c r="B173" s="33"/>
      <c r="C173" s="128" t="s">
        <v>817</v>
      </c>
      <c r="D173" s="128" t="s">
        <v>153</v>
      </c>
      <c r="E173" s="129" t="s">
        <v>1745</v>
      </c>
      <c r="F173" s="130" t="s">
        <v>1746</v>
      </c>
      <c r="G173" s="131" t="s">
        <v>1520</v>
      </c>
      <c r="H173" s="132">
        <v>4</v>
      </c>
      <c r="I173" s="133"/>
      <c r="J173" s="134">
        <f t="shared" si="20"/>
        <v>0</v>
      </c>
      <c r="K173" s="130" t="s">
        <v>19</v>
      </c>
      <c r="L173" s="33"/>
      <c r="M173" s="135" t="s">
        <v>19</v>
      </c>
      <c r="N173" s="136" t="s">
        <v>40</v>
      </c>
      <c r="P173" s="137">
        <f t="shared" si="21"/>
        <v>0</v>
      </c>
      <c r="Q173" s="137">
        <v>0</v>
      </c>
      <c r="R173" s="137">
        <f t="shared" si="22"/>
        <v>0</v>
      </c>
      <c r="S173" s="137">
        <v>0</v>
      </c>
      <c r="T173" s="138">
        <f t="shared" si="23"/>
        <v>0</v>
      </c>
      <c r="AR173" s="139" t="s">
        <v>84</v>
      </c>
      <c r="AT173" s="139" t="s">
        <v>153</v>
      </c>
      <c r="AU173" s="139" t="s">
        <v>74</v>
      </c>
      <c r="AY173" s="18" t="s">
        <v>151</v>
      </c>
      <c r="BE173" s="140">
        <f t="shared" si="24"/>
        <v>0</v>
      </c>
      <c r="BF173" s="140">
        <f t="shared" si="25"/>
        <v>0</v>
      </c>
      <c r="BG173" s="140">
        <f t="shared" si="26"/>
        <v>0</v>
      </c>
      <c r="BH173" s="140">
        <f t="shared" si="27"/>
        <v>0</v>
      </c>
      <c r="BI173" s="140">
        <f t="shared" si="28"/>
        <v>0</v>
      </c>
      <c r="BJ173" s="18" t="s">
        <v>74</v>
      </c>
      <c r="BK173" s="140">
        <f t="shared" si="29"/>
        <v>0</v>
      </c>
      <c r="BL173" s="18" t="s">
        <v>84</v>
      </c>
      <c r="BM173" s="139" t="s">
        <v>1332</v>
      </c>
    </row>
    <row r="174" spans="2:65" s="1" customFormat="1" ht="16.5" customHeight="1">
      <c r="B174" s="33"/>
      <c r="C174" s="128" t="s">
        <v>823</v>
      </c>
      <c r="D174" s="128" t="s">
        <v>153</v>
      </c>
      <c r="E174" s="129" t="s">
        <v>1747</v>
      </c>
      <c r="F174" s="130" t="s">
        <v>1748</v>
      </c>
      <c r="G174" s="131" t="s">
        <v>615</v>
      </c>
      <c r="H174" s="132">
        <v>1</v>
      </c>
      <c r="I174" s="133"/>
      <c r="J174" s="134">
        <f t="shared" si="20"/>
        <v>0</v>
      </c>
      <c r="K174" s="130" t="s">
        <v>19</v>
      </c>
      <c r="L174" s="33"/>
      <c r="M174" s="135" t="s">
        <v>19</v>
      </c>
      <c r="N174" s="136" t="s">
        <v>40</v>
      </c>
      <c r="P174" s="137">
        <f t="shared" si="21"/>
        <v>0</v>
      </c>
      <c r="Q174" s="137">
        <v>0</v>
      </c>
      <c r="R174" s="137">
        <f t="shared" si="22"/>
        <v>0</v>
      </c>
      <c r="S174" s="137">
        <v>0</v>
      </c>
      <c r="T174" s="138">
        <f t="shared" si="23"/>
        <v>0</v>
      </c>
      <c r="AR174" s="139" t="s">
        <v>84</v>
      </c>
      <c r="AT174" s="139" t="s">
        <v>153</v>
      </c>
      <c r="AU174" s="139" t="s">
        <v>74</v>
      </c>
      <c r="AY174" s="18" t="s">
        <v>151</v>
      </c>
      <c r="BE174" s="140">
        <f t="shared" si="24"/>
        <v>0</v>
      </c>
      <c r="BF174" s="140">
        <f t="shared" si="25"/>
        <v>0</v>
      </c>
      <c r="BG174" s="140">
        <f t="shared" si="26"/>
        <v>0</v>
      </c>
      <c r="BH174" s="140">
        <f t="shared" si="27"/>
        <v>0</v>
      </c>
      <c r="BI174" s="140">
        <f t="shared" si="28"/>
        <v>0</v>
      </c>
      <c r="BJ174" s="18" t="s">
        <v>74</v>
      </c>
      <c r="BK174" s="140">
        <f t="shared" si="29"/>
        <v>0</v>
      </c>
      <c r="BL174" s="18" t="s">
        <v>84</v>
      </c>
      <c r="BM174" s="139" t="s">
        <v>1342</v>
      </c>
    </row>
    <row r="175" spans="2:65" s="1" customFormat="1" ht="16.5" customHeight="1">
      <c r="B175" s="33"/>
      <c r="C175" s="128" t="s">
        <v>828</v>
      </c>
      <c r="D175" s="128" t="s">
        <v>153</v>
      </c>
      <c r="E175" s="129" t="s">
        <v>1749</v>
      </c>
      <c r="F175" s="130" t="s">
        <v>1750</v>
      </c>
      <c r="G175" s="131" t="s">
        <v>615</v>
      </c>
      <c r="H175" s="132">
        <v>1</v>
      </c>
      <c r="I175" s="133"/>
      <c r="J175" s="134">
        <f t="shared" si="20"/>
        <v>0</v>
      </c>
      <c r="K175" s="130" t="s">
        <v>19</v>
      </c>
      <c r="L175" s="33"/>
      <c r="M175" s="135" t="s">
        <v>19</v>
      </c>
      <c r="N175" s="136" t="s">
        <v>40</v>
      </c>
      <c r="P175" s="137">
        <f t="shared" si="21"/>
        <v>0</v>
      </c>
      <c r="Q175" s="137">
        <v>0</v>
      </c>
      <c r="R175" s="137">
        <f t="shared" si="22"/>
        <v>0</v>
      </c>
      <c r="S175" s="137">
        <v>0</v>
      </c>
      <c r="T175" s="138">
        <f t="shared" si="23"/>
        <v>0</v>
      </c>
      <c r="AR175" s="139" t="s">
        <v>84</v>
      </c>
      <c r="AT175" s="139" t="s">
        <v>153</v>
      </c>
      <c r="AU175" s="139" t="s">
        <v>74</v>
      </c>
      <c r="AY175" s="18" t="s">
        <v>151</v>
      </c>
      <c r="BE175" s="140">
        <f t="shared" si="24"/>
        <v>0</v>
      </c>
      <c r="BF175" s="140">
        <f t="shared" si="25"/>
        <v>0</v>
      </c>
      <c r="BG175" s="140">
        <f t="shared" si="26"/>
        <v>0</v>
      </c>
      <c r="BH175" s="140">
        <f t="shared" si="27"/>
        <v>0</v>
      </c>
      <c r="BI175" s="140">
        <f t="shared" si="28"/>
        <v>0</v>
      </c>
      <c r="BJ175" s="18" t="s">
        <v>74</v>
      </c>
      <c r="BK175" s="140">
        <f t="shared" si="29"/>
        <v>0</v>
      </c>
      <c r="BL175" s="18" t="s">
        <v>84</v>
      </c>
      <c r="BM175" s="139" t="s">
        <v>1351</v>
      </c>
    </row>
    <row r="176" spans="2:65" s="1" customFormat="1" ht="16.5" customHeight="1">
      <c r="B176" s="33"/>
      <c r="C176" s="128" t="s">
        <v>835</v>
      </c>
      <c r="D176" s="128" t="s">
        <v>153</v>
      </c>
      <c r="E176" s="129" t="s">
        <v>1751</v>
      </c>
      <c r="F176" s="130" t="s">
        <v>1752</v>
      </c>
      <c r="G176" s="131" t="s">
        <v>615</v>
      </c>
      <c r="H176" s="132">
        <v>1</v>
      </c>
      <c r="I176" s="133"/>
      <c r="J176" s="134">
        <f t="shared" si="20"/>
        <v>0</v>
      </c>
      <c r="K176" s="130" t="s">
        <v>19</v>
      </c>
      <c r="L176" s="33"/>
      <c r="M176" s="135" t="s">
        <v>19</v>
      </c>
      <c r="N176" s="136" t="s">
        <v>40</v>
      </c>
      <c r="P176" s="137">
        <f t="shared" si="21"/>
        <v>0</v>
      </c>
      <c r="Q176" s="137">
        <v>0</v>
      </c>
      <c r="R176" s="137">
        <f t="shared" si="22"/>
        <v>0</v>
      </c>
      <c r="S176" s="137">
        <v>0</v>
      </c>
      <c r="T176" s="138">
        <f t="shared" si="23"/>
        <v>0</v>
      </c>
      <c r="AR176" s="139" t="s">
        <v>84</v>
      </c>
      <c r="AT176" s="139" t="s">
        <v>153</v>
      </c>
      <c r="AU176" s="139" t="s">
        <v>74</v>
      </c>
      <c r="AY176" s="18" t="s">
        <v>151</v>
      </c>
      <c r="BE176" s="140">
        <f t="shared" si="24"/>
        <v>0</v>
      </c>
      <c r="BF176" s="140">
        <f t="shared" si="25"/>
        <v>0</v>
      </c>
      <c r="BG176" s="140">
        <f t="shared" si="26"/>
        <v>0</v>
      </c>
      <c r="BH176" s="140">
        <f t="shared" si="27"/>
        <v>0</v>
      </c>
      <c r="BI176" s="140">
        <f t="shared" si="28"/>
        <v>0</v>
      </c>
      <c r="BJ176" s="18" t="s">
        <v>74</v>
      </c>
      <c r="BK176" s="140">
        <f t="shared" si="29"/>
        <v>0</v>
      </c>
      <c r="BL176" s="18" t="s">
        <v>84</v>
      </c>
      <c r="BM176" s="139" t="s">
        <v>1367</v>
      </c>
    </row>
    <row r="177" spans="2:65" s="1" customFormat="1" ht="16.5" customHeight="1">
      <c r="B177" s="33"/>
      <c r="C177" s="128" t="s">
        <v>838</v>
      </c>
      <c r="D177" s="128" t="s">
        <v>153</v>
      </c>
      <c r="E177" s="129" t="s">
        <v>1753</v>
      </c>
      <c r="F177" s="130" t="s">
        <v>1754</v>
      </c>
      <c r="G177" s="131" t="s">
        <v>615</v>
      </c>
      <c r="H177" s="132">
        <v>1</v>
      </c>
      <c r="I177" s="133"/>
      <c r="J177" s="134">
        <f t="shared" si="20"/>
        <v>0</v>
      </c>
      <c r="K177" s="130" t="s">
        <v>19</v>
      </c>
      <c r="L177" s="33"/>
      <c r="M177" s="135" t="s">
        <v>19</v>
      </c>
      <c r="N177" s="136" t="s">
        <v>40</v>
      </c>
      <c r="P177" s="137">
        <f t="shared" si="21"/>
        <v>0</v>
      </c>
      <c r="Q177" s="137">
        <v>0</v>
      </c>
      <c r="R177" s="137">
        <f t="shared" si="22"/>
        <v>0</v>
      </c>
      <c r="S177" s="137">
        <v>0</v>
      </c>
      <c r="T177" s="138">
        <f t="shared" si="23"/>
        <v>0</v>
      </c>
      <c r="AR177" s="139" t="s">
        <v>84</v>
      </c>
      <c r="AT177" s="139" t="s">
        <v>153</v>
      </c>
      <c r="AU177" s="139" t="s">
        <v>74</v>
      </c>
      <c r="AY177" s="18" t="s">
        <v>151</v>
      </c>
      <c r="BE177" s="140">
        <f t="shared" si="24"/>
        <v>0</v>
      </c>
      <c r="BF177" s="140">
        <f t="shared" si="25"/>
        <v>0</v>
      </c>
      <c r="BG177" s="140">
        <f t="shared" si="26"/>
        <v>0</v>
      </c>
      <c r="BH177" s="140">
        <f t="shared" si="27"/>
        <v>0</v>
      </c>
      <c r="BI177" s="140">
        <f t="shared" si="28"/>
        <v>0</v>
      </c>
      <c r="BJ177" s="18" t="s">
        <v>74</v>
      </c>
      <c r="BK177" s="140">
        <f t="shared" si="29"/>
        <v>0</v>
      </c>
      <c r="BL177" s="18" t="s">
        <v>84</v>
      </c>
      <c r="BM177" s="139" t="s">
        <v>1381</v>
      </c>
    </row>
    <row r="178" spans="2:65" s="1" customFormat="1" ht="16.5" customHeight="1">
      <c r="B178" s="33"/>
      <c r="C178" s="128" t="s">
        <v>843</v>
      </c>
      <c r="D178" s="128" t="s">
        <v>153</v>
      </c>
      <c r="E178" s="129" t="s">
        <v>1755</v>
      </c>
      <c r="F178" s="130" t="s">
        <v>1756</v>
      </c>
      <c r="G178" s="131" t="s">
        <v>615</v>
      </c>
      <c r="H178" s="132">
        <v>1</v>
      </c>
      <c r="I178" s="133"/>
      <c r="J178" s="134">
        <f t="shared" si="20"/>
        <v>0</v>
      </c>
      <c r="K178" s="130" t="s">
        <v>19</v>
      </c>
      <c r="L178" s="33"/>
      <c r="M178" s="191" t="s">
        <v>19</v>
      </c>
      <c r="N178" s="192" t="s">
        <v>40</v>
      </c>
      <c r="O178" s="189"/>
      <c r="P178" s="193">
        <f t="shared" si="21"/>
        <v>0</v>
      </c>
      <c r="Q178" s="193">
        <v>0</v>
      </c>
      <c r="R178" s="193">
        <f t="shared" si="22"/>
        <v>0</v>
      </c>
      <c r="S178" s="193">
        <v>0</v>
      </c>
      <c r="T178" s="194">
        <f t="shared" si="23"/>
        <v>0</v>
      </c>
      <c r="AR178" s="139" t="s">
        <v>84</v>
      </c>
      <c r="AT178" s="139" t="s">
        <v>153</v>
      </c>
      <c r="AU178" s="139" t="s">
        <v>74</v>
      </c>
      <c r="AY178" s="18" t="s">
        <v>151</v>
      </c>
      <c r="BE178" s="140">
        <f t="shared" si="24"/>
        <v>0</v>
      </c>
      <c r="BF178" s="140">
        <f t="shared" si="25"/>
        <v>0</v>
      </c>
      <c r="BG178" s="140">
        <f t="shared" si="26"/>
        <v>0</v>
      </c>
      <c r="BH178" s="140">
        <f t="shared" si="27"/>
        <v>0</v>
      </c>
      <c r="BI178" s="140">
        <f t="shared" si="28"/>
        <v>0</v>
      </c>
      <c r="BJ178" s="18" t="s">
        <v>74</v>
      </c>
      <c r="BK178" s="140">
        <f t="shared" si="29"/>
        <v>0</v>
      </c>
      <c r="BL178" s="18" t="s">
        <v>84</v>
      </c>
      <c r="BM178" s="139" t="s">
        <v>1757</v>
      </c>
    </row>
    <row r="179" spans="2:65" s="1" customFormat="1" ht="6.95" customHeight="1"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33"/>
    </row>
  </sheetData>
  <sheetProtection algorithmName="SHA-512" hashValue="Q1BbWflmhQwhBp6SYI/KXsFSF7cNZWZ6E1BAHAZIOsjG3eXpHGRQiIvNWXaLGTff2bdfQzMhc1leVQv1VfXnSg==" saltValue="VcqpG0X+zbXHa21X5zApbmkZMQjUeW0sFLkcr19T1D6/JHeGwC0N318uaJDrQMC9K823mr01D80ZY7qdXlyHHQ==" spinCount="100000" sheet="1" objects="1" scenarios="1" formatColumns="0" formatRows="0" autoFilter="0"/>
  <autoFilter ref="C80:K178" xr:uid="{00000000-0009-0000-0000-000003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7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86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1758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ROUND(J85,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ROUND((SUM(BE85:BE136)),  2)</f>
        <v>0</v>
      </c>
      <c r="I33" s="90">
        <v>0.21</v>
      </c>
      <c r="J33" s="89">
        <f>ROUND(((SUM(BE85:BE136))*I33),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ROUND((SUM(BF85:BF136)),  2)</f>
        <v>0</v>
      </c>
      <c r="I34" s="90">
        <v>0.15</v>
      </c>
      <c r="J34" s="89">
        <f>ROUND(((SUM(BF85:BF136))*I34),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ROUND((SUM(BG85:BG136)),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ROUND((SUM(BH85:BH136)),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ROUND((SUM(BI85:BI136)),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4 - podlahové vytápění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J85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1759</v>
      </c>
      <c r="E60" s="102"/>
      <c r="F60" s="102"/>
      <c r="G60" s="102"/>
      <c r="H60" s="102"/>
      <c r="I60" s="102"/>
      <c r="J60" s="103">
        <f>J86</f>
        <v>0</v>
      </c>
      <c r="L60" s="100"/>
    </row>
    <row r="61" spans="2:47" s="8" customFormat="1" ht="24.95" customHeight="1">
      <c r="B61" s="100"/>
      <c r="D61" s="101" t="s">
        <v>1760</v>
      </c>
      <c r="E61" s="102"/>
      <c r="F61" s="102"/>
      <c r="G61" s="102"/>
      <c r="H61" s="102"/>
      <c r="I61" s="102"/>
      <c r="J61" s="103">
        <f>J89</f>
        <v>0</v>
      </c>
      <c r="L61" s="100"/>
    </row>
    <row r="62" spans="2:47" s="8" customFormat="1" ht="24.95" customHeight="1">
      <c r="B62" s="100"/>
      <c r="D62" s="101" t="s">
        <v>1761</v>
      </c>
      <c r="E62" s="102"/>
      <c r="F62" s="102"/>
      <c r="G62" s="102"/>
      <c r="H62" s="102"/>
      <c r="I62" s="102"/>
      <c r="J62" s="103">
        <f>J98</f>
        <v>0</v>
      </c>
      <c r="L62" s="100"/>
    </row>
    <row r="63" spans="2:47" s="8" customFormat="1" ht="24.95" customHeight="1">
      <c r="B63" s="100"/>
      <c r="D63" s="101" t="s">
        <v>1762</v>
      </c>
      <c r="E63" s="102"/>
      <c r="F63" s="102"/>
      <c r="G63" s="102"/>
      <c r="H63" s="102"/>
      <c r="I63" s="102"/>
      <c r="J63" s="103">
        <f>J103</f>
        <v>0</v>
      </c>
      <c r="L63" s="100"/>
    </row>
    <row r="64" spans="2:47" s="8" customFormat="1" ht="24.95" customHeight="1">
      <c r="B64" s="100"/>
      <c r="D64" s="101" t="s">
        <v>1763</v>
      </c>
      <c r="E64" s="102"/>
      <c r="F64" s="102"/>
      <c r="G64" s="102"/>
      <c r="H64" s="102"/>
      <c r="I64" s="102"/>
      <c r="J64" s="103">
        <f>J112</f>
        <v>0</v>
      </c>
      <c r="L64" s="100"/>
    </row>
    <row r="65" spans="2:12" s="8" customFormat="1" ht="24.95" customHeight="1">
      <c r="B65" s="100"/>
      <c r="D65" s="101" t="s">
        <v>1764</v>
      </c>
      <c r="E65" s="102"/>
      <c r="F65" s="102"/>
      <c r="G65" s="102"/>
      <c r="H65" s="102"/>
      <c r="I65" s="102"/>
      <c r="J65" s="103">
        <f>J131</f>
        <v>0</v>
      </c>
      <c r="L65" s="100"/>
    </row>
    <row r="66" spans="2:12" s="1" customFormat="1" ht="21.75" customHeight="1">
      <c r="B66" s="33"/>
      <c r="L66" s="33"/>
    </row>
    <row r="67" spans="2:12" s="1" customFormat="1" ht="6.95" customHeight="1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33"/>
    </row>
    <row r="71" spans="2:12" s="1" customFormat="1" ht="6.95" customHeight="1">
      <c r="B71" s="44"/>
      <c r="C71" s="45"/>
      <c r="D71" s="45"/>
      <c r="E71" s="45"/>
      <c r="F71" s="45"/>
      <c r="G71" s="45"/>
      <c r="H71" s="45"/>
      <c r="I71" s="45"/>
      <c r="J71" s="45"/>
      <c r="K71" s="45"/>
      <c r="L71" s="33"/>
    </row>
    <row r="72" spans="2:12" s="1" customFormat="1" ht="24.95" customHeight="1">
      <c r="B72" s="33"/>
      <c r="C72" s="22" t="s">
        <v>136</v>
      </c>
      <c r="L72" s="33"/>
    </row>
    <row r="73" spans="2:12" s="1" customFormat="1" ht="6.95" customHeight="1">
      <c r="B73" s="33"/>
      <c r="L73" s="33"/>
    </row>
    <row r="74" spans="2:12" s="1" customFormat="1" ht="12" customHeight="1">
      <c r="B74" s="33"/>
      <c r="C74" s="28" t="s">
        <v>16</v>
      </c>
      <c r="L74" s="33"/>
    </row>
    <row r="75" spans="2:12" s="1" customFormat="1" ht="16.5" customHeight="1">
      <c r="B75" s="33"/>
      <c r="E75" s="311" t="str">
        <f>E7</f>
        <v>Česká Lípa - přístavba komory C 10</v>
      </c>
      <c r="F75" s="312"/>
      <c r="G75" s="312"/>
      <c r="H75" s="312"/>
      <c r="L75" s="33"/>
    </row>
    <row r="76" spans="2:12" s="1" customFormat="1" ht="12" customHeight="1">
      <c r="B76" s="33"/>
      <c r="C76" s="28" t="s">
        <v>106</v>
      </c>
      <c r="L76" s="33"/>
    </row>
    <row r="77" spans="2:12" s="1" customFormat="1" ht="16.5" customHeight="1">
      <c r="B77" s="33"/>
      <c r="E77" s="278" t="str">
        <f>E9</f>
        <v>4 - podlahové vytápění</v>
      </c>
      <c r="F77" s="313"/>
      <c r="G77" s="313"/>
      <c r="H77" s="313"/>
      <c r="L77" s="33"/>
    </row>
    <row r="78" spans="2:12" s="1" customFormat="1" ht="6.95" customHeight="1">
      <c r="B78" s="33"/>
      <c r="L78" s="33"/>
    </row>
    <row r="79" spans="2:12" s="1" customFormat="1" ht="12" customHeight="1">
      <c r="B79" s="33"/>
      <c r="C79" s="28" t="s">
        <v>21</v>
      </c>
      <c r="F79" s="26" t="str">
        <f>F12</f>
        <v xml:space="preserve"> </v>
      </c>
      <c r="I79" s="28" t="s">
        <v>23</v>
      </c>
      <c r="J79" s="50" t="str">
        <f>IF(J12="","",J12)</f>
        <v>25. 4. 2022</v>
      </c>
      <c r="L79" s="33"/>
    </row>
    <row r="80" spans="2:12" s="1" customFormat="1" ht="6.95" customHeight="1">
      <c r="B80" s="33"/>
      <c r="L80" s="33"/>
    </row>
    <row r="81" spans="2:65" s="1" customFormat="1" ht="15.2" customHeight="1">
      <c r="B81" s="33"/>
      <c r="C81" s="28" t="s">
        <v>25</v>
      </c>
      <c r="F81" s="26" t="str">
        <f>E15</f>
        <v xml:space="preserve"> </v>
      </c>
      <c r="I81" s="28" t="s">
        <v>30</v>
      </c>
      <c r="J81" s="31" t="str">
        <f>E21</f>
        <v xml:space="preserve"> </v>
      </c>
      <c r="L81" s="33"/>
    </row>
    <row r="82" spans="2:65" s="1" customFormat="1" ht="15.2" customHeight="1">
      <c r="B82" s="33"/>
      <c r="C82" s="28" t="s">
        <v>28</v>
      </c>
      <c r="F82" s="26" t="str">
        <f>IF(E18="","",E18)</f>
        <v>Vyplň údaj</v>
      </c>
      <c r="I82" s="28" t="s">
        <v>32</v>
      </c>
      <c r="J82" s="31" t="str">
        <f>E24</f>
        <v xml:space="preserve"> </v>
      </c>
      <c r="L82" s="33"/>
    </row>
    <row r="83" spans="2:65" s="1" customFormat="1" ht="10.35" customHeight="1">
      <c r="B83" s="33"/>
      <c r="L83" s="33"/>
    </row>
    <row r="84" spans="2:65" s="10" customFormat="1" ht="29.25" customHeight="1">
      <c r="B84" s="108"/>
      <c r="C84" s="109" t="s">
        <v>137</v>
      </c>
      <c r="D84" s="110" t="s">
        <v>54</v>
      </c>
      <c r="E84" s="110" t="s">
        <v>50</v>
      </c>
      <c r="F84" s="110" t="s">
        <v>51</v>
      </c>
      <c r="G84" s="110" t="s">
        <v>138</v>
      </c>
      <c r="H84" s="110" t="s">
        <v>139</v>
      </c>
      <c r="I84" s="110" t="s">
        <v>140</v>
      </c>
      <c r="J84" s="110" t="s">
        <v>110</v>
      </c>
      <c r="K84" s="111" t="s">
        <v>141</v>
      </c>
      <c r="L84" s="108"/>
      <c r="M84" s="57" t="s">
        <v>19</v>
      </c>
      <c r="N84" s="58" t="s">
        <v>39</v>
      </c>
      <c r="O84" s="58" t="s">
        <v>142</v>
      </c>
      <c r="P84" s="58" t="s">
        <v>143</v>
      </c>
      <c r="Q84" s="58" t="s">
        <v>144</v>
      </c>
      <c r="R84" s="58" t="s">
        <v>145</v>
      </c>
      <c r="S84" s="58" t="s">
        <v>146</v>
      </c>
      <c r="T84" s="59" t="s">
        <v>147</v>
      </c>
    </row>
    <row r="85" spans="2:65" s="1" customFormat="1" ht="22.9" customHeight="1">
      <c r="B85" s="33"/>
      <c r="C85" s="62" t="s">
        <v>148</v>
      </c>
      <c r="J85" s="112">
        <f>BK85</f>
        <v>0</v>
      </c>
      <c r="L85" s="33"/>
      <c r="M85" s="60"/>
      <c r="N85" s="51"/>
      <c r="O85" s="51"/>
      <c r="P85" s="113">
        <f>P86+P89+P98+P103+P112+P131</f>
        <v>0</v>
      </c>
      <c r="Q85" s="51"/>
      <c r="R85" s="113">
        <f>R86+R89+R98+R103+R112+R131</f>
        <v>0</v>
      </c>
      <c r="S85" s="51"/>
      <c r="T85" s="114">
        <f>T86+T89+T98+T103+T112+T131</f>
        <v>0</v>
      </c>
      <c r="AT85" s="18" t="s">
        <v>68</v>
      </c>
      <c r="AU85" s="18" t="s">
        <v>111</v>
      </c>
      <c r="BK85" s="115">
        <f>BK86+BK89+BK98+BK103+BK112+BK131</f>
        <v>0</v>
      </c>
    </row>
    <row r="86" spans="2:65" s="11" customFormat="1" ht="25.9" customHeight="1">
      <c r="B86" s="116"/>
      <c r="D86" s="117" t="s">
        <v>68</v>
      </c>
      <c r="E86" s="118" t="s">
        <v>1765</v>
      </c>
      <c r="F86" s="118" t="s">
        <v>1766</v>
      </c>
      <c r="I86" s="119"/>
      <c r="J86" s="120">
        <f>BK86</f>
        <v>0</v>
      </c>
      <c r="L86" s="116"/>
      <c r="M86" s="121"/>
      <c r="P86" s="122">
        <f>SUM(P87:P88)</f>
        <v>0</v>
      </c>
      <c r="R86" s="122">
        <f>SUM(R87:R88)</f>
        <v>0</v>
      </c>
      <c r="T86" s="123">
        <f>SUM(T87:T88)</f>
        <v>0</v>
      </c>
      <c r="AR86" s="117" t="s">
        <v>74</v>
      </c>
      <c r="AT86" s="124" t="s">
        <v>68</v>
      </c>
      <c r="AU86" s="124" t="s">
        <v>69</v>
      </c>
      <c r="AY86" s="117" t="s">
        <v>151</v>
      </c>
      <c r="BK86" s="125">
        <f>SUM(BK87:BK88)</f>
        <v>0</v>
      </c>
    </row>
    <row r="87" spans="2:65" s="1" customFormat="1" ht="16.5" customHeight="1">
      <c r="B87" s="33"/>
      <c r="C87" s="128" t="s">
        <v>74</v>
      </c>
      <c r="D87" s="128" t="s">
        <v>153</v>
      </c>
      <c r="E87" s="129" t="s">
        <v>1767</v>
      </c>
      <c r="F87" s="130" t="s">
        <v>1768</v>
      </c>
      <c r="G87" s="131" t="s">
        <v>1520</v>
      </c>
      <c r="H87" s="132">
        <v>16</v>
      </c>
      <c r="I87" s="133"/>
      <c r="J87" s="134">
        <f>ROUND(I87*H87,2)</f>
        <v>0</v>
      </c>
      <c r="K87" s="130" t="s">
        <v>19</v>
      </c>
      <c r="L87" s="33"/>
      <c r="M87" s="135" t="s">
        <v>19</v>
      </c>
      <c r="N87" s="136" t="s">
        <v>40</v>
      </c>
      <c r="P87" s="137">
        <f>O87*H87</f>
        <v>0</v>
      </c>
      <c r="Q87" s="137">
        <v>0</v>
      </c>
      <c r="R87" s="137">
        <f>Q87*H87</f>
        <v>0</v>
      </c>
      <c r="S87" s="137">
        <v>0</v>
      </c>
      <c r="T87" s="138">
        <f>S87*H87</f>
        <v>0</v>
      </c>
      <c r="AR87" s="139" t="s">
        <v>84</v>
      </c>
      <c r="AT87" s="139" t="s">
        <v>153</v>
      </c>
      <c r="AU87" s="139" t="s">
        <v>74</v>
      </c>
      <c r="AY87" s="18" t="s">
        <v>151</v>
      </c>
      <c r="BE87" s="140">
        <f>IF(N87="základní",J87,0)</f>
        <v>0</v>
      </c>
      <c r="BF87" s="140">
        <f>IF(N87="snížená",J87,0)</f>
        <v>0</v>
      </c>
      <c r="BG87" s="140">
        <f>IF(N87="zákl. přenesená",J87,0)</f>
        <v>0</v>
      </c>
      <c r="BH87" s="140">
        <f>IF(N87="sníž. přenesená",J87,0)</f>
        <v>0</v>
      </c>
      <c r="BI87" s="140">
        <f>IF(N87="nulová",J87,0)</f>
        <v>0</v>
      </c>
      <c r="BJ87" s="18" t="s">
        <v>74</v>
      </c>
      <c r="BK87" s="140">
        <f>ROUND(I87*H87,2)</f>
        <v>0</v>
      </c>
      <c r="BL87" s="18" t="s">
        <v>84</v>
      </c>
      <c r="BM87" s="139" t="s">
        <v>78</v>
      </c>
    </row>
    <row r="88" spans="2:65" s="1" customFormat="1" ht="16.5" customHeight="1">
      <c r="B88" s="33"/>
      <c r="C88" s="128" t="s">
        <v>78</v>
      </c>
      <c r="D88" s="128" t="s">
        <v>153</v>
      </c>
      <c r="E88" s="129" t="s">
        <v>1769</v>
      </c>
      <c r="F88" s="130" t="s">
        <v>1770</v>
      </c>
      <c r="G88" s="131" t="s">
        <v>1771</v>
      </c>
      <c r="H88" s="132">
        <v>8</v>
      </c>
      <c r="I88" s="133"/>
      <c r="J88" s="134">
        <f>ROUND(I88*H88,2)</f>
        <v>0</v>
      </c>
      <c r="K88" s="130" t="s">
        <v>19</v>
      </c>
      <c r="L88" s="33"/>
      <c r="M88" s="135" t="s">
        <v>19</v>
      </c>
      <c r="N88" s="136" t="s">
        <v>40</v>
      </c>
      <c r="P88" s="137">
        <f>O88*H88</f>
        <v>0</v>
      </c>
      <c r="Q88" s="137">
        <v>0</v>
      </c>
      <c r="R88" s="137">
        <f>Q88*H88</f>
        <v>0</v>
      </c>
      <c r="S88" s="137">
        <v>0</v>
      </c>
      <c r="T88" s="138">
        <f>S88*H88</f>
        <v>0</v>
      </c>
      <c r="AR88" s="139" t="s">
        <v>84</v>
      </c>
      <c r="AT88" s="139" t="s">
        <v>153</v>
      </c>
      <c r="AU88" s="139" t="s">
        <v>74</v>
      </c>
      <c r="AY88" s="18" t="s">
        <v>151</v>
      </c>
      <c r="BE88" s="140">
        <f>IF(N88="základní",J88,0)</f>
        <v>0</v>
      </c>
      <c r="BF88" s="140">
        <f>IF(N88="snížená",J88,0)</f>
        <v>0</v>
      </c>
      <c r="BG88" s="140">
        <f>IF(N88="zákl. přenesená",J88,0)</f>
        <v>0</v>
      </c>
      <c r="BH88" s="140">
        <f>IF(N88="sníž. přenesená",J88,0)</f>
        <v>0</v>
      </c>
      <c r="BI88" s="140">
        <f>IF(N88="nulová",J88,0)</f>
        <v>0</v>
      </c>
      <c r="BJ88" s="18" t="s">
        <v>74</v>
      </c>
      <c r="BK88" s="140">
        <f>ROUND(I88*H88,2)</f>
        <v>0</v>
      </c>
      <c r="BL88" s="18" t="s">
        <v>84</v>
      </c>
      <c r="BM88" s="139" t="s">
        <v>84</v>
      </c>
    </row>
    <row r="89" spans="2:65" s="11" customFormat="1" ht="25.9" customHeight="1">
      <c r="B89" s="116"/>
      <c r="D89" s="117" t="s">
        <v>68</v>
      </c>
      <c r="E89" s="118" t="s">
        <v>927</v>
      </c>
      <c r="F89" s="118" t="s">
        <v>928</v>
      </c>
      <c r="I89" s="119"/>
      <c r="J89" s="120">
        <f>BK89</f>
        <v>0</v>
      </c>
      <c r="L89" s="116"/>
      <c r="M89" s="121"/>
      <c r="P89" s="122">
        <f>SUM(P90:P97)</f>
        <v>0</v>
      </c>
      <c r="R89" s="122">
        <f>SUM(R90:R97)</f>
        <v>0</v>
      </c>
      <c r="T89" s="123">
        <f>SUM(T90:T97)</f>
        <v>0</v>
      </c>
      <c r="AR89" s="117" t="s">
        <v>78</v>
      </c>
      <c r="AT89" s="124" t="s">
        <v>68</v>
      </c>
      <c r="AU89" s="124" t="s">
        <v>69</v>
      </c>
      <c r="AY89" s="117" t="s">
        <v>151</v>
      </c>
      <c r="BK89" s="125">
        <f>SUM(BK90:BK97)</f>
        <v>0</v>
      </c>
    </row>
    <row r="90" spans="2:65" s="1" customFormat="1" ht="16.5" customHeight="1">
      <c r="B90" s="33"/>
      <c r="C90" s="128" t="s">
        <v>81</v>
      </c>
      <c r="D90" s="128" t="s">
        <v>153</v>
      </c>
      <c r="E90" s="129" t="s">
        <v>1772</v>
      </c>
      <c r="F90" s="130" t="s">
        <v>1773</v>
      </c>
      <c r="G90" s="131" t="s">
        <v>562</v>
      </c>
      <c r="H90" s="132">
        <v>76</v>
      </c>
      <c r="I90" s="133"/>
      <c r="J90" s="134">
        <f t="shared" ref="J90:J97" si="0">ROUND(I90*H90,2)</f>
        <v>0</v>
      </c>
      <c r="K90" s="130" t="s">
        <v>19</v>
      </c>
      <c r="L90" s="33"/>
      <c r="M90" s="135" t="s">
        <v>19</v>
      </c>
      <c r="N90" s="136" t="s">
        <v>40</v>
      </c>
      <c r="P90" s="137">
        <f t="shared" ref="P90:P97" si="1">O90*H90</f>
        <v>0</v>
      </c>
      <c r="Q90" s="137">
        <v>0</v>
      </c>
      <c r="R90" s="137">
        <f t="shared" ref="R90:R97" si="2">Q90*H90</f>
        <v>0</v>
      </c>
      <c r="S90" s="137">
        <v>0</v>
      </c>
      <c r="T90" s="138">
        <f t="shared" ref="T90:T97" si="3">S90*H90</f>
        <v>0</v>
      </c>
      <c r="AR90" s="139" t="s">
        <v>252</v>
      </c>
      <c r="AT90" s="139" t="s">
        <v>153</v>
      </c>
      <c r="AU90" s="139" t="s">
        <v>74</v>
      </c>
      <c r="AY90" s="18" t="s">
        <v>151</v>
      </c>
      <c r="BE90" s="140">
        <f t="shared" ref="BE90:BE97" si="4">IF(N90="základní",J90,0)</f>
        <v>0</v>
      </c>
      <c r="BF90" s="140">
        <f t="shared" ref="BF90:BF97" si="5">IF(N90="snížená",J90,0)</f>
        <v>0</v>
      </c>
      <c r="BG90" s="140">
        <f t="shared" ref="BG90:BG97" si="6">IF(N90="zákl. přenesená",J90,0)</f>
        <v>0</v>
      </c>
      <c r="BH90" s="140">
        <f t="shared" ref="BH90:BH97" si="7">IF(N90="sníž. přenesená",J90,0)</f>
        <v>0</v>
      </c>
      <c r="BI90" s="140">
        <f t="shared" ref="BI90:BI97" si="8">IF(N90="nulová",J90,0)</f>
        <v>0</v>
      </c>
      <c r="BJ90" s="18" t="s">
        <v>74</v>
      </c>
      <c r="BK90" s="140">
        <f t="shared" ref="BK90:BK97" si="9">ROUND(I90*H90,2)</f>
        <v>0</v>
      </c>
      <c r="BL90" s="18" t="s">
        <v>252</v>
      </c>
      <c r="BM90" s="139" t="s">
        <v>90</v>
      </c>
    </row>
    <row r="91" spans="2:65" s="1" customFormat="1" ht="16.5" customHeight="1">
      <c r="B91" s="33"/>
      <c r="C91" s="128" t="s">
        <v>84</v>
      </c>
      <c r="D91" s="128" t="s">
        <v>153</v>
      </c>
      <c r="E91" s="129" t="s">
        <v>1774</v>
      </c>
      <c r="F91" s="130" t="s">
        <v>1775</v>
      </c>
      <c r="G91" s="131" t="s">
        <v>562</v>
      </c>
      <c r="H91" s="132">
        <v>40</v>
      </c>
      <c r="I91" s="133"/>
      <c r="J91" s="134">
        <f t="shared" si="0"/>
        <v>0</v>
      </c>
      <c r="K91" s="130" t="s">
        <v>19</v>
      </c>
      <c r="L91" s="33"/>
      <c r="M91" s="135" t="s">
        <v>19</v>
      </c>
      <c r="N91" s="136" t="s">
        <v>40</v>
      </c>
      <c r="P91" s="137">
        <f t="shared" si="1"/>
        <v>0</v>
      </c>
      <c r="Q91" s="137">
        <v>0</v>
      </c>
      <c r="R91" s="137">
        <f t="shared" si="2"/>
        <v>0</v>
      </c>
      <c r="S91" s="137">
        <v>0</v>
      </c>
      <c r="T91" s="138">
        <f t="shared" si="3"/>
        <v>0</v>
      </c>
      <c r="AR91" s="139" t="s">
        <v>252</v>
      </c>
      <c r="AT91" s="139" t="s">
        <v>153</v>
      </c>
      <c r="AU91" s="139" t="s">
        <v>74</v>
      </c>
      <c r="AY91" s="18" t="s">
        <v>151</v>
      </c>
      <c r="BE91" s="140">
        <f t="shared" si="4"/>
        <v>0</v>
      </c>
      <c r="BF91" s="140">
        <f t="shared" si="5"/>
        <v>0</v>
      </c>
      <c r="BG91" s="140">
        <f t="shared" si="6"/>
        <v>0</v>
      </c>
      <c r="BH91" s="140">
        <f t="shared" si="7"/>
        <v>0</v>
      </c>
      <c r="BI91" s="140">
        <f t="shared" si="8"/>
        <v>0</v>
      </c>
      <c r="BJ91" s="18" t="s">
        <v>74</v>
      </c>
      <c r="BK91" s="140">
        <f t="shared" si="9"/>
        <v>0</v>
      </c>
      <c r="BL91" s="18" t="s">
        <v>252</v>
      </c>
      <c r="BM91" s="139" t="s">
        <v>96</v>
      </c>
    </row>
    <row r="92" spans="2:65" s="1" customFormat="1" ht="16.5" customHeight="1">
      <c r="B92" s="33"/>
      <c r="C92" s="128" t="s">
        <v>87</v>
      </c>
      <c r="D92" s="128" t="s">
        <v>153</v>
      </c>
      <c r="E92" s="129" t="s">
        <v>1776</v>
      </c>
      <c r="F92" s="130" t="s">
        <v>1777</v>
      </c>
      <c r="G92" s="131" t="s">
        <v>156</v>
      </c>
      <c r="H92" s="132">
        <v>2.5</v>
      </c>
      <c r="I92" s="133"/>
      <c r="J92" s="134">
        <f t="shared" si="0"/>
        <v>0</v>
      </c>
      <c r="K92" s="130" t="s">
        <v>19</v>
      </c>
      <c r="L92" s="33"/>
      <c r="M92" s="135" t="s">
        <v>19</v>
      </c>
      <c r="N92" s="136" t="s">
        <v>40</v>
      </c>
      <c r="P92" s="137">
        <f t="shared" si="1"/>
        <v>0</v>
      </c>
      <c r="Q92" s="137">
        <v>0</v>
      </c>
      <c r="R92" s="137">
        <f t="shared" si="2"/>
        <v>0</v>
      </c>
      <c r="S92" s="137">
        <v>0</v>
      </c>
      <c r="T92" s="138">
        <f t="shared" si="3"/>
        <v>0</v>
      </c>
      <c r="AR92" s="139" t="s">
        <v>252</v>
      </c>
      <c r="AT92" s="139" t="s">
        <v>153</v>
      </c>
      <c r="AU92" s="139" t="s">
        <v>74</v>
      </c>
      <c r="AY92" s="18" t="s">
        <v>151</v>
      </c>
      <c r="BE92" s="140">
        <f t="shared" si="4"/>
        <v>0</v>
      </c>
      <c r="BF92" s="140">
        <f t="shared" si="5"/>
        <v>0</v>
      </c>
      <c r="BG92" s="140">
        <f t="shared" si="6"/>
        <v>0</v>
      </c>
      <c r="BH92" s="140">
        <f t="shared" si="7"/>
        <v>0</v>
      </c>
      <c r="BI92" s="140">
        <f t="shared" si="8"/>
        <v>0</v>
      </c>
      <c r="BJ92" s="18" t="s">
        <v>74</v>
      </c>
      <c r="BK92" s="140">
        <f t="shared" si="9"/>
        <v>0</v>
      </c>
      <c r="BL92" s="18" t="s">
        <v>252</v>
      </c>
      <c r="BM92" s="139" t="s">
        <v>211</v>
      </c>
    </row>
    <row r="93" spans="2:65" s="1" customFormat="1" ht="16.5" customHeight="1">
      <c r="B93" s="33"/>
      <c r="C93" s="128" t="s">
        <v>90</v>
      </c>
      <c r="D93" s="128" t="s">
        <v>153</v>
      </c>
      <c r="E93" s="129" t="s">
        <v>1778</v>
      </c>
      <c r="F93" s="130" t="s">
        <v>1779</v>
      </c>
      <c r="G93" s="131" t="s">
        <v>562</v>
      </c>
      <c r="H93" s="132">
        <v>12</v>
      </c>
      <c r="I93" s="133"/>
      <c r="J93" s="134">
        <f t="shared" si="0"/>
        <v>0</v>
      </c>
      <c r="K93" s="130" t="s">
        <v>19</v>
      </c>
      <c r="L93" s="33"/>
      <c r="M93" s="135" t="s">
        <v>19</v>
      </c>
      <c r="N93" s="136" t="s">
        <v>40</v>
      </c>
      <c r="P93" s="137">
        <f t="shared" si="1"/>
        <v>0</v>
      </c>
      <c r="Q93" s="137">
        <v>0</v>
      </c>
      <c r="R93" s="137">
        <f t="shared" si="2"/>
        <v>0</v>
      </c>
      <c r="S93" s="137">
        <v>0</v>
      </c>
      <c r="T93" s="138">
        <f t="shared" si="3"/>
        <v>0</v>
      </c>
      <c r="AR93" s="139" t="s">
        <v>252</v>
      </c>
      <c r="AT93" s="139" t="s">
        <v>153</v>
      </c>
      <c r="AU93" s="139" t="s">
        <v>74</v>
      </c>
      <c r="AY93" s="18" t="s">
        <v>151</v>
      </c>
      <c r="BE93" s="140">
        <f t="shared" si="4"/>
        <v>0</v>
      </c>
      <c r="BF93" s="140">
        <f t="shared" si="5"/>
        <v>0</v>
      </c>
      <c r="BG93" s="140">
        <f t="shared" si="6"/>
        <v>0</v>
      </c>
      <c r="BH93" s="140">
        <f t="shared" si="7"/>
        <v>0</v>
      </c>
      <c r="BI93" s="140">
        <f t="shared" si="8"/>
        <v>0</v>
      </c>
      <c r="BJ93" s="18" t="s">
        <v>74</v>
      </c>
      <c r="BK93" s="140">
        <f t="shared" si="9"/>
        <v>0</v>
      </c>
      <c r="BL93" s="18" t="s">
        <v>252</v>
      </c>
      <c r="BM93" s="139" t="s">
        <v>226</v>
      </c>
    </row>
    <row r="94" spans="2:65" s="1" customFormat="1" ht="16.5" customHeight="1">
      <c r="B94" s="33"/>
      <c r="C94" s="128" t="s">
        <v>93</v>
      </c>
      <c r="D94" s="128" t="s">
        <v>153</v>
      </c>
      <c r="E94" s="129" t="s">
        <v>1780</v>
      </c>
      <c r="F94" s="130" t="s">
        <v>1781</v>
      </c>
      <c r="G94" s="131" t="s">
        <v>562</v>
      </c>
      <c r="H94" s="132">
        <v>44</v>
      </c>
      <c r="I94" s="133"/>
      <c r="J94" s="134">
        <f t="shared" si="0"/>
        <v>0</v>
      </c>
      <c r="K94" s="130" t="s">
        <v>19</v>
      </c>
      <c r="L94" s="33"/>
      <c r="M94" s="135" t="s">
        <v>19</v>
      </c>
      <c r="N94" s="136" t="s">
        <v>40</v>
      </c>
      <c r="P94" s="137">
        <f t="shared" si="1"/>
        <v>0</v>
      </c>
      <c r="Q94" s="137">
        <v>0</v>
      </c>
      <c r="R94" s="137">
        <f t="shared" si="2"/>
        <v>0</v>
      </c>
      <c r="S94" s="137">
        <v>0</v>
      </c>
      <c r="T94" s="138">
        <f t="shared" si="3"/>
        <v>0</v>
      </c>
      <c r="AR94" s="139" t="s">
        <v>252</v>
      </c>
      <c r="AT94" s="139" t="s">
        <v>153</v>
      </c>
      <c r="AU94" s="139" t="s">
        <v>74</v>
      </c>
      <c r="AY94" s="18" t="s">
        <v>151</v>
      </c>
      <c r="BE94" s="140">
        <f t="shared" si="4"/>
        <v>0</v>
      </c>
      <c r="BF94" s="140">
        <f t="shared" si="5"/>
        <v>0</v>
      </c>
      <c r="BG94" s="140">
        <f t="shared" si="6"/>
        <v>0</v>
      </c>
      <c r="BH94" s="140">
        <f t="shared" si="7"/>
        <v>0</v>
      </c>
      <c r="BI94" s="140">
        <f t="shared" si="8"/>
        <v>0</v>
      </c>
      <c r="BJ94" s="18" t="s">
        <v>74</v>
      </c>
      <c r="BK94" s="140">
        <f t="shared" si="9"/>
        <v>0</v>
      </c>
      <c r="BL94" s="18" t="s">
        <v>252</v>
      </c>
      <c r="BM94" s="139" t="s">
        <v>236</v>
      </c>
    </row>
    <row r="95" spans="2:65" s="1" customFormat="1" ht="16.5" customHeight="1">
      <c r="B95" s="33"/>
      <c r="C95" s="128" t="s">
        <v>96</v>
      </c>
      <c r="D95" s="128" t="s">
        <v>153</v>
      </c>
      <c r="E95" s="129" t="s">
        <v>1782</v>
      </c>
      <c r="F95" s="130" t="s">
        <v>1783</v>
      </c>
      <c r="G95" s="131" t="s">
        <v>562</v>
      </c>
      <c r="H95" s="132">
        <v>60</v>
      </c>
      <c r="I95" s="133"/>
      <c r="J95" s="134">
        <f t="shared" si="0"/>
        <v>0</v>
      </c>
      <c r="K95" s="130" t="s">
        <v>19</v>
      </c>
      <c r="L95" s="33"/>
      <c r="M95" s="135" t="s">
        <v>19</v>
      </c>
      <c r="N95" s="136" t="s">
        <v>40</v>
      </c>
      <c r="P95" s="137">
        <f t="shared" si="1"/>
        <v>0</v>
      </c>
      <c r="Q95" s="137">
        <v>0</v>
      </c>
      <c r="R95" s="137">
        <f t="shared" si="2"/>
        <v>0</v>
      </c>
      <c r="S95" s="137">
        <v>0</v>
      </c>
      <c r="T95" s="138">
        <f t="shared" si="3"/>
        <v>0</v>
      </c>
      <c r="AR95" s="139" t="s">
        <v>252</v>
      </c>
      <c r="AT95" s="139" t="s">
        <v>153</v>
      </c>
      <c r="AU95" s="139" t="s">
        <v>74</v>
      </c>
      <c r="AY95" s="18" t="s">
        <v>151</v>
      </c>
      <c r="BE95" s="140">
        <f t="shared" si="4"/>
        <v>0</v>
      </c>
      <c r="BF95" s="140">
        <f t="shared" si="5"/>
        <v>0</v>
      </c>
      <c r="BG95" s="140">
        <f t="shared" si="6"/>
        <v>0</v>
      </c>
      <c r="BH95" s="140">
        <f t="shared" si="7"/>
        <v>0</v>
      </c>
      <c r="BI95" s="140">
        <f t="shared" si="8"/>
        <v>0</v>
      </c>
      <c r="BJ95" s="18" t="s">
        <v>74</v>
      </c>
      <c r="BK95" s="140">
        <f t="shared" si="9"/>
        <v>0</v>
      </c>
      <c r="BL95" s="18" t="s">
        <v>252</v>
      </c>
      <c r="BM95" s="139" t="s">
        <v>252</v>
      </c>
    </row>
    <row r="96" spans="2:65" s="1" customFormat="1" ht="16.5" customHeight="1">
      <c r="B96" s="33"/>
      <c r="C96" s="128" t="s">
        <v>99</v>
      </c>
      <c r="D96" s="128" t="s">
        <v>153</v>
      </c>
      <c r="E96" s="129" t="s">
        <v>1784</v>
      </c>
      <c r="F96" s="130" t="s">
        <v>1785</v>
      </c>
      <c r="G96" s="131" t="s">
        <v>1239</v>
      </c>
      <c r="H96" s="132">
        <v>70</v>
      </c>
      <c r="I96" s="133"/>
      <c r="J96" s="134">
        <f t="shared" si="0"/>
        <v>0</v>
      </c>
      <c r="K96" s="130" t="s">
        <v>19</v>
      </c>
      <c r="L96" s="33"/>
      <c r="M96" s="135" t="s">
        <v>19</v>
      </c>
      <c r="N96" s="136" t="s">
        <v>40</v>
      </c>
      <c r="P96" s="137">
        <f t="shared" si="1"/>
        <v>0</v>
      </c>
      <c r="Q96" s="137">
        <v>0</v>
      </c>
      <c r="R96" s="137">
        <f t="shared" si="2"/>
        <v>0</v>
      </c>
      <c r="S96" s="137">
        <v>0</v>
      </c>
      <c r="T96" s="138">
        <f t="shared" si="3"/>
        <v>0</v>
      </c>
      <c r="AR96" s="139" t="s">
        <v>252</v>
      </c>
      <c r="AT96" s="139" t="s">
        <v>153</v>
      </c>
      <c r="AU96" s="139" t="s">
        <v>74</v>
      </c>
      <c r="AY96" s="18" t="s">
        <v>151</v>
      </c>
      <c r="BE96" s="140">
        <f t="shared" si="4"/>
        <v>0</v>
      </c>
      <c r="BF96" s="140">
        <f t="shared" si="5"/>
        <v>0</v>
      </c>
      <c r="BG96" s="140">
        <f t="shared" si="6"/>
        <v>0</v>
      </c>
      <c r="BH96" s="140">
        <f t="shared" si="7"/>
        <v>0</v>
      </c>
      <c r="BI96" s="140">
        <f t="shared" si="8"/>
        <v>0</v>
      </c>
      <c r="BJ96" s="18" t="s">
        <v>74</v>
      </c>
      <c r="BK96" s="140">
        <f t="shared" si="9"/>
        <v>0</v>
      </c>
      <c r="BL96" s="18" t="s">
        <v>252</v>
      </c>
      <c r="BM96" s="139" t="s">
        <v>267</v>
      </c>
    </row>
    <row r="97" spans="2:65" s="1" customFormat="1" ht="16.5" customHeight="1">
      <c r="B97" s="33"/>
      <c r="C97" s="128" t="s">
        <v>211</v>
      </c>
      <c r="D97" s="128" t="s">
        <v>153</v>
      </c>
      <c r="E97" s="129" t="s">
        <v>1786</v>
      </c>
      <c r="F97" s="130" t="s">
        <v>1787</v>
      </c>
      <c r="G97" s="131" t="s">
        <v>880</v>
      </c>
      <c r="H97" s="183"/>
      <c r="I97" s="133"/>
      <c r="J97" s="134">
        <f t="shared" si="0"/>
        <v>0</v>
      </c>
      <c r="K97" s="130" t="s">
        <v>19</v>
      </c>
      <c r="L97" s="33"/>
      <c r="M97" s="135" t="s">
        <v>19</v>
      </c>
      <c r="N97" s="136" t="s">
        <v>40</v>
      </c>
      <c r="P97" s="137">
        <f t="shared" si="1"/>
        <v>0</v>
      </c>
      <c r="Q97" s="137">
        <v>0</v>
      </c>
      <c r="R97" s="137">
        <f t="shared" si="2"/>
        <v>0</v>
      </c>
      <c r="S97" s="137">
        <v>0</v>
      </c>
      <c r="T97" s="138">
        <f t="shared" si="3"/>
        <v>0</v>
      </c>
      <c r="AR97" s="139" t="s">
        <v>252</v>
      </c>
      <c r="AT97" s="139" t="s">
        <v>153</v>
      </c>
      <c r="AU97" s="139" t="s">
        <v>74</v>
      </c>
      <c r="AY97" s="18" t="s">
        <v>151</v>
      </c>
      <c r="BE97" s="140">
        <f t="shared" si="4"/>
        <v>0</v>
      </c>
      <c r="BF97" s="140">
        <f t="shared" si="5"/>
        <v>0</v>
      </c>
      <c r="BG97" s="140">
        <f t="shared" si="6"/>
        <v>0</v>
      </c>
      <c r="BH97" s="140">
        <f t="shared" si="7"/>
        <v>0</v>
      </c>
      <c r="BI97" s="140">
        <f t="shared" si="8"/>
        <v>0</v>
      </c>
      <c r="BJ97" s="18" t="s">
        <v>74</v>
      </c>
      <c r="BK97" s="140">
        <f t="shared" si="9"/>
        <v>0</v>
      </c>
      <c r="BL97" s="18" t="s">
        <v>252</v>
      </c>
      <c r="BM97" s="139" t="s">
        <v>321</v>
      </c>
    </row>
    <row r="98" spans="2:65" s="11" customFormat="1" ht="25.9" customHeight="1">
      <c r="B98" s="116"/>
      <c r="D98" s="117" t="s">
        <v>68</v>
      </c>
      <c r="E98" s="118" t="s">
        <v>1788</v>
      </c>
      <c r="F98" s="118" t="s">
        <v>1789</v>
      </c>
      <c r="I98" s="119"/>
      <c r="J98" s="120">
        <f>BK98</f>
        <v>0</v>
      </c>
      <c r="L98" s="116"/>
      <c r="M98" s="121"/>
      <c r="P98" s="122">
        <f>SUM(P99:P102)</f>
        <v>0</v>
      </c>
      <c r="R98" s="122">
        <f>SUM(R99:R102)</f>
        <v>0</v>
      </c>
      <c r="T98" s="123">
        <f>SUM(T99:T102)</f>
        <v>0</v>
      </c>
      <c r="AR98" s="117" t="s">
        <v>78</v>
      </c>
      <c r="AT98" s="124" t="s">
        <v>68</v>
      </c>
      <c r="AU98" s="124" t="s">
        <v>69</v>
      </c>
      <c r="AY98" s="117" t="s">
        <v>151</v>
      </c>
      <c r="BK98" s="125">
        <f>SUM(BK99:BK102)</f>
        <v>0</v>
      </c>
    </row>
    <row r="99" spans="2:65" s="1" customFormat="1" ht="16.5" customHeight="1">
      <c r="B99" s="33"/>
      <c r="C99" s="128" t="s">
        <v>220</v>
      </c>
      <c r="D99" s="128" t="s">
        <v>153</v>
      </c>
      <c r="E99" s="129" t="s">
        <v>1790</v>
      </c>
      <c r="F99" s="130" t="s">
        <v>1791</v>
      </c>
      <c r="G99" s="131" t="s">
        <v>562</v>
      </c>
      <c r="H99" s="132">
        <v>44</v>
      </c>
      <c r="I99" s="133"/>
      <c r="J99" s="134">
        <f>ROUND(I99*H99,2)</f>
        <v>0</v>
      </c>
      <c r="K99" s="130" t="s">
        <v>19</v>
      </c>
      <c r="L99" s="33"/>
      <c r="M99" s="135" t="s">
        <v>19</v>
      </c>
      <c r="N99" s="136" t="s">
        <v>40</v>
      </c>
      <c r="P99" s="137">
        <f>O99*H99</f>
        <v>0</v>
      </c>
      <c r="Q99" s="137">
        <v>0</v>
      </c>
      <c r="R99" s="137">
        <f>Q99*H99</f>
        <v>0</v>
      </c>
      <c r="S99" s="137">
        <v>0</v>
      </c>
      <c r="T99" s="138">
        <f>S99*H99</f>
        <v>0</v>
      </c>
      <c r="AR99" s="139" t="s">
        <v>252</v>
      </c>
      <c r="AT99" s="139" t="s">
        <v>153</v>
      </c>
      <c r="AU99" s="139" t="s">
        <v>74</v>
      </c>
      <c r="AY99" s="18" t="s">
        <v>151</v>
      </c>
      <c r="BE99" s="140">
        <f>IF(N99="základní",J99,0)</f>
        <v>0</v>
      </c>
      <c r="BF99" s="140">
        <f>IF(N99="snížená",J99,0)</f>
        <v>0</v>
      </c>
      <c r="BG99" s="140">
        <f>IF(N99="zákl. přenesená",J99,0)</f>
        <v>0</v>
      </c>
      <c r="BH99" s="140">
        <f>IF(N99="sníž. přenesená",J99,0)</f>
        <v>0</v>
      </c>
      <c r="BI99" s="140">
        <f>IF(N99="nulová",J99,0)</f>
        <v>0</v>
      </c>
      <c r="BJ99" s="18" t="s">
        <v>74</v>
      </c>
      <c r="BK99" s="140">
        <f>ROUND(I99*H99,2)</f>
        <v>0</v>
      </c>
      <c r="BL99" s="18" t="s">
        <v>252</v>
      </c>
      <c r="BM99" s="139" t="s">
        <v>344</v>
      </c>
    </row>
    <row r="100" spans="2:65" s="1" customFormat="1" ht="16.5" customHeight="1">
      <c r="B100" s="33"/>
      <c r="C100" s="128" t="s">
        <v>226</v>
      </c>
      <c r="D100" s="128" t="s">
        <v>153</v>
      </c>
      <c r="E100" s="129" t="s">
        <v>1792</v>
      </c>
      <c r="F100" s="130" t="s">
        <v>1793</v>
      </c>
      <c r="G100" s="131" t="s">
        <v>562</v>
      </c>
      <c r="H100" s="132">
        <v>60</v>
      </c>
      <c r="I100" s="133"/>
      <c r="J100" s="134">
        <f>ROUND(I100*H100,2)</f>
        <v>0</v>
      </c>
      <c r="K100" s="130" t="s">
        <v>19</v>
      </c>
      <c r="L100" s="33"/>
      <c r="M100" s="135" t="s">
        <v>19</v>
      </c>
      <c r="N100" s="136" t="s">
        <v>40</v>
      </c>
      <c r="P100" s="137">
        <f>O100*H100</f>
        <v>0</v>
      </c>
      <c r="Q100" s="137">
        <v>0</v>
      </c>
      <c r="R100" s="137">
        <f>Q100*H100</f>
        <v>0</v>
      </c>
      <c r="S100" s="137">
        <v>0</v>
      </c>
      <c r="T100" s="138">
        <f>S100*H100</f>
        <v>0</v>
      </c>
      <c r="AR100" s="139" t="s">
        <v>252</v>
      </c>
      <c r="AT100" s="139" t="s">
        <v>153</v>
      </c>
      <c r="AU100" s="139" t="s">
        <v>74</v>
      </c>
      <c r="AY100" s="18" t="s">
        <v>151</v>
      </c>
      <c r="BE100" s="140">
        <f>IF(N100="základní",J100,0)</f>
        <v>0</v>
      </c>
      <c r="BF100" s="140">
        <f>IF(N100="snížená",J100,0)</f>
        <v>0</v>
      </c>
      <c r="BG100" s="140">
        <f>IF(N100="zákl. přenesená",J100,0)</f>
        <v>0</v>
      </c>
      <c r="BH100" s="140">
        <f>IF(N100="sníž. přenesená",J100,0)</f>
        <v>0</v>
      </c>
      <c r="BI100" s="140">
        <f>IF(N100="nulová",J100,0)</f>
        <v>0</v>
      </c>
      <c r="BJ100" s="18" t="s">
        <v>74</v>
      </c>
      <c r="BK100" s="140">
        <f>ROUND(I100*H100,2)</f>
        <v>0</v>
      </c>
      <c r="BL100" s="18" t="s">
        <v>252</v>
      </c>
      <c r="BM100" s="139" t="s">
        <v>377</v>
      </c>
    </row>
    <row r="101" spans="2:65" s="1" customFormat="1" ht="16.5" customHeight="1">
      <c r="B101" s="33"/>
      <c r="C101" s="128" t="s">
        <v>233</v>
      </c>
      <c r="D101" s="128" t="s">
        <v>153</v>
      </c>
      <c r="E101" s="129" t="s">
        <v>1794</v>
      </c>
      <c r="F101" s="130" t="s">
        <v>1795</v>
      </c>
      <c r="G101" s="131" t="s">
        <v>562</v>
      </c>
      <c r="H101" s="132">
        <v>104</v>
      </c>
      <c r="I101" s="133"/>
      <c r="J101" s="134">
        <f>ROUND(I101*H101,2)</f>
        <v>0</v>
      </c>
      <c r="K101" s="130" t="s">
        <v>19</v>
      </c>
      <c r="L101" s="33"/>
      <c r="M101" s="135" t="s">
        <v>19</v>
      </c>
      <c r="N101" s="136" t="s">
        <v>40</v>
      </c>
      <c r="P101" s="137">
        <f>O101*H101</f>
        <v>0</v>
      </c>
      <c r="Q101" s="137">
        <v>0</v>
      </c>
      <c r="R101" s="137">
        <f>Q101*H101</f>
        <v>0</v>
      </c>
      <c r="S101" s="137">
        <v>0</v>
      </c>
      <c r="T101" s="138">
        <f>S101*H101</f>
        <v>0</v>
      </c>
      <c r="AR101" s="139" t="s">
        <v>252</v>
      </c>
      <c r="AT101" s="139" t="s">
        <v>153</v>
      </c>
      <c r="AU101" s="139" t="s">
        <v>74</v>
      </c>
      <c r="AY101" s="18" t="s">
        <v>151</v>
      </c>
      <c r="BE101" s="140">
        <f>IF(N101="základní",J101,0)</f>
        <v>0</v>
      </c>
      <c r="BF101" s="140">
        <f>IF(N101="snížená",J101,0)</f>
        <v>0</v>
      </c>
      <c r="BG101" s="140">
        <f>IF(N101="zákl. přenesená",J101,0)</f>
        <v>0</v>
      </c>
      <c r="BH101" s="140">
        <f>IF(N101="sníž. přenesená",J101,0)</f>
        <v>0</v>
      </c>
      <c r="BI101" s="140">
        <f>IF(N101="nulová",J101,0)</f>
        <v>0</v>
      </c>
      <c r="BJ101" s="18" t="s">
        <v>74</v>
      </c>
      <c r="BK101" s="140">
        <f>ROUND(I101*H101,2)</f>
        <v>0</v>
      </c>
      <c r="BL101" s="18" t="s">
        <v>252</v>
      </c>
      <c r="BM101" s="139" t="s">
        <v>414</v>
      </c>
    </row>
    <row r="102" spans="2:65" s="1" customFormat="1" ht="16.5" customHeight="1">
      <c r="B102" s="33"/>
      <c r="C102" s="128" t="s">
        <v>236</v>
      </c>
      <c r="D102" s="128" t="s">
        <v>153</v>
      </c>
      <c r="E102" s="129" t="s">
        <v>1796</v>
      </c>
      <c r="F102" s="130" t="s">
        <v>1797</v>
      </c>
      <c r="G102" s="131" t="s">
        <v>880</v>
      </c>
      <c r="H102" s="183"/>
      <c r="I102" s="133"/>
      <c r="J102" s="134">
        <f>ROUND(I102*H102,2)</f>
        <v>0</v>
      </c>
      <c r="K102" s="130" t="s">
        <v>19</v>
      </c>
      <c r="L102" s="33"/>
      <c r="M102" s="135" t="s">
        <v>19</v>
      </c>
      <c r="N102" s="136" t="s">
        <v>40</v>
      </c>
      <c r="P102" s="137">
        <f>O102*H102</f>
        <v>0</v>
      </c>
      <c r="Q102" s="137">
        <v>0</v>
      </c>
      <c r="R102" s="137">
        <f>Q102*H102</f>
        <v>0</v>
      </c>
      <c r="S102" s="137">
        <v>0</v>
      </c>
      <c r="T102" s="138">
        <f>S102*H102</f>
        <v>0</v>
      </c>
      <c r="AR102" s="139" t="s">
        <v>252</v>
      </c>
      <c r="AT102" s="139" t="s">
        <v>153</v>
      </c>
      <c r="AU102" s="139" t="s">
        <v>74</v>
      </c>
      <c r="AY102" s="18" t="s">
        <v>151</v>
      </c>
      <c r="BE102" s="140">
        <f>IF(N102="základní",J102,0)</f>
        <v>0</v>
      </c>
      <c r="BF102" s="140">
        <f>IF(N102="snížená",J102,0)</f>
        <v>0</v>
      </c>
      <c r="BG102" s="140">
        <f>IF(N102="zákl. přenesená",J102,0)</f>
        <v>0</v>
      </c>
      <c r="BH102" s="140">
        <f>IF(N102="sníž. přenesená",J102,0)</f>
        <v>0</v>
      </c>
      <c r="BI102" s="140">
        <f>IF(N102="nulová",J102,0)</f>
        <v>0</v>
      </c>
      <c r="BJ102" s="18" t="s">
        <v>74</v>
      </c>
      <c r="BK102" s="140">
        <f>ROUND(I102*H102,2)</f>
        <v>0</v>
      </c>
      <c r="BL102" s="18" t="s">
        <v>252</v>
      </c>
      <c r="BM102" s="139" t="s">
        <v>425</v>
      </c>
    </row>
    <row r="103" spans="2:65" s="11" customFormat="1" ht="25.9" customHeight="1">
      <c r="B103" s="116"/>
      <c r="D103" s="117" t="s">
        <v>68</v>
      </c>
      <c r="E103" s="118" t="s">
        <v>1798</v>
      </c>
      <c r="F103" s="118" t="s">
        <v>1799</v>
      </c>
      <c r="I103" s="119"/>
      <c r="J103" s="120">
        <f>BK103</f>
        <v>0</v>
      </c>
      <c r="L103" s="116"/>
      <c r="M103" s="121"/>
      <c r="P103" s="122">
        <f>SUM(P104:P111)</f>
        <v>0</v>
      </c>
      <c r="R103" s="122">
        <f>SUM(R104:R111)</f>
        <v>0</v>
      </c>
      <c r="T103" s="123">
        <f>SUM(T104:T111)</f>
        <v>0</v>
      </c>
      <c r="AR103" s="117" t="s">
        <v>78</v>
      </c>
      <c r="AT103" s="124" t="s">
        <v>68</v>
      </c>
      <c r="AU103" s="124" t="s">
        <v>69</v>
      </c>
      <c r="AY103" s="117" t="s">
        <v>151</v>
      </c>
      <c r="BK103" s="125">
        <f>SUM(BK104:BK111)</f>
        <v>0</v>
      </c>
    </row>
    <row r="104" spans="2:65" s="1" customFormat="1" ht="16.5" customHeight="1">
      <c r="B104" s="33"/>
      <c r="C104" s="128" t="s">
        <v>8</v>
      </c>
      <c r="D104" s="128" t="s">
        <v>153</v>
      </c>
      <c r="E104" s="129" t="s">
        <v>1800</v>
      </c>
      <c r="F104" s="130" t="s">
        <v>1801</v>
      </c>
      <c r="G104" s="131" t="s">
        <v>615</v>
      </c>
      <c r="H104" s="132">
        <v>2</v>
      </c>
      <c r="I104" s="133"/>
      <c r="J104" s="134">
        <f t="shared" ref="J104:J111" si="10">ROUND(I104*H104,2)</f>
        <v>0</v>
      </c>
      <c r="K104" s="130" t="s">
        <v>19</v>
      </c>
      <c r="L104" s="33"/>
      <c r="M104" s="135" t="s">
        <v>19</v>
      </c>
      <c r="N104" s="136" t="s">
        <v>40</v>
      </c>
      <c r="P104" s="137">
        <f t="shared" ref="P104:P111" si="11">O104*H104</f>
        <v>0</v>
      </c>
      <c r="Q104" s="137">
        <v>0</v>
      </c>
      <c r="R104" s="137">
        <f t="shared" ref="R104:R111" si="12">Q104*H104</f>
        <v>0</v>
      </c>
      <c r="S104" s="137">
        <v>0</v>
      </c>
      <c r="T104" s="138">
        <f t="shared" ref="T104:T111" si="13">S104*H104</f>
        <v>0</v>
      </c>
      <c r="AR104" s="139" t="s">
        <v>252</v>
      </c>
      <c r="AT104" s="139" t="s">
        <v>153</v>
      </c>
      <c r="AU104" s="139" t="s">
        <v>74</v>
      </c>
      <c r="AY104" s="18" t="s">
        <v>151</v>
      </c>
      <c r="BE104" s="140">
        <f t="shared" ref="BE104:BE111" si="14">IF(N104="základní",J104,0)</f>
        <v>0</v>
      </c>
      <c r="BF104" s="140">
        <f t="shared" ref="BF104:BF111" si="15">IF(N104="snížená",J104,0)</f>
        <v>0</v>
      </c>
      <c r="BG104" s="140">
        <f t="shared" ref="BG104:BG111" si="16">IF(N104="zákl. přenesená",J104,0)</f>
        <v>0</v>
      </c>
      <c r="BH104" s="140">
        <f t="shared" ref="BH104:BH111" si="17">IF(N104="sníž. přenesená",J104,0)</f>
        <v>0</v>
      </c>
      <c r="BI104" s="140">
        <f t="shared" ref="BI104:BI111" si="18">IF(N104="nulová",J104,0)</f>
        <v>0</v>
      </c>
      <c r="BJ104" s="18" t="s">
        <v>74</v>
      </c>
      <c r="BK104" s="140">
        <f t="shared" ref="BK104:BK111" si="19">ROUND(I104*H104,2)</f>
        <v>0</v>
      </c>
      <c r="BL104" s="18" t="s">
        <v>252</v>
      </c>
      <c r="BM104" s="139" t="s">
        <v>440</v>
      </c>
    </row>
    <row r="105" spans="2:65" s="1" customFormat="1" ht="16.5" customHeight="1">
      <c r="B105" s="33"/>
      <c r="C105" s="128" t="s">
        <v>252</v>
      </c>
      <c r="D105" s="128" t="s">
        <v>153</v>
      </c>
      <c r="E105" s="129" t="s">
        <v>1802</v>
      </c>
      <c r="F105" s="130" t="s">
        <v>1803</v>
      </c>
      <c r="G105" s="131" t="s">
        <v>615</v>
      </c>
      <c r="H105" s="132">
        <v>2</v>
      </c>
      <c r="I105" s="133"/>
      <c r="J105" s="134">
        <f t="shared" si="10"/>
        <v>0</v>
      </c>
      <c r="K105" s="130" t="s">
        <v>19</v>
      </c>
      <c r="L105" s="33"/>
      <c r="M105" s="135" t="s">
        <v>19</v>
      </c>
      <c r="N105" s="136" t="s">
        <v>40</v>
      </c>
      <c r="P105" s="137">
        <f t="shared" si="11"/>
        <v>0</v>
      </c>
      <c r="Q105" s="137">
        <v>0</v>
      </c>
      <c r="R105" s="137">
        <f t="shared" si="12"/>
        <v>0</v>
      </c>
      <c r="S105" s="137">
        <v>0</v>
      </c>
      <c r="T105" s="138">
        <f t="shared" si="13"/>
        <v>0</v>
      </c>
      <c r="AR105" s="139" t="s">
        <v>252</v>
      </c>
      <c r="AT105" s="139" t="s">
        <v>153</v>
      </c>
      <c r="AU105" s="139" t="s">
        <v>74</v>
      </c>
      <c r="AY105" s="18" t="s">
        <v>151</v>
      </c>
      <c r="BE105" s="140">
        <f t="shared" si="14"/>
        <v>0</v>
      </c>
      <c r="BF105" s="140">
        <f t="shared" si="15"/>
        <v>0</v>
      </c>
      <c r="BG105" s="140">
        <f t="shared" si="16"/>
        <v>0</v>
      </c>
      <c r="BH105" s="140">
        <f t="shared" si="17"/>
        <v>0</v>
      </c>
      <c r="BI105" s="140">
        <f t="shared" si="18"/>
        <v>0</v>
      </c>
      <c r="BJ105" s="18" t="s">
        <v>74</v>
      </c>
      <c r="BK105" s="140">
        <f t="shared" si="19"/>
        <v>0</v>
      </c>
      <c r="BL105" s="18" t="s">
        <v>252</v>
      </c>
      <c r="BM105" s="139" t="s">
        <v>454</v>
      </c>
    </row>
    <row r="106" spans="2:65" s="1" customFormat="1" ht="16.5" customHeight="1">
      <c r="B106" s="33"/>
      <c r="C106" s="128" t="s">
        <v>260</v>
      </c>
      <c r="D106" s="128" t="s">
        <v>153</v>
      </c>
      <c r="E106" s="129" t="s">
        <v>1804</v>
      </c>
      <c r="F106" s="130" t="s">
        <v>1805</v>
      </c>
      <c r="G106" s="131" t="s">
        <v>615</v>
      </c>
      <c r="H106" s="132">
        <v>2</v>
      </c>
      <c r="I106" s="133"/>
      <c r="J106" s="134">
        <f t="shared" si="10"/>
        <v>0</v>
      </c>
      <c r="K106" s="130" t="s">
        <v>19</v>
      </c>
      <c r="L106" s="33"/>
      <c r="M106" s="135" t="s">
        <v>19</v>
      </c>
      <c r="N106" s="136" t="s">
        <v>40</v>
      </c>
      <c r="P106" s="137">
        <f t="shared" si="11"/>
        <v>0</v>
      </c>
      <c r="Q106" s="137">
        <v>0</v>
      </c>
      <c r="R106" s="137">
        <f t="shared" si="12"/>
        <v>0</v>
      </c>
      <c r="S106" s="137">
        <v>0</v>
      </c>
      <c r="T106" s="138">
        <f t="shared" si="13"/>
        <v>0</v>
      </c>
      <c r="AR106" s="139" t="s">
        <v>252</v>
      </c>
      <c r="AT106" s="139" t="s">
        <v>153</v>
      </c>
      <c r="AU106" s="139" t="s">
        <v>74</v>
      </c>
      <c r="AY106" s="18" t="s">
        <v>151</v>
      </c>
      <c r="BE106" s="140">
        <f t="shared" si="14"/>
        <v>0</v>
      </c>
      <c r="BF106" s="140">
        <f t="shared" si="15"/>
        <v>0</v>
      </c>
      <c r="BG106" s="140">
        <f t="shared" si="16"/>
        <v>0</v>
      </c>
      <c r="BH106" s="140">
        <f t="shared" si="17"/>
        <v>0</v>
      </c>
      <c r="BI106" s="140">
        <f t="shared" si="18"/>
        <v>0</v>
      </c>
      <c r="BJ106" s="18" t="s">
        <v>74</v>
      </c>
      <c r="BK106" s="140">
        <f t="shared" si="19"/>
        <v>0</v>
      </c>
      <c r="BL106" s="18" t="s">
        <v>252</v>
      </c>
      <c r="BM106" s="139" t="s">
        <v>472</v>
      </c>
    </row>
    <row r="107" spans="2:65" s="1" customFormat="1" ht="16.5" customHeight="1">
      <c r="B107" s="33"/>
      <c r="C107" s="128" t="s">
        <v>267</v>
      </c>
      <c r="D107" s="128" t="s">
        <v>153</v>
      </c>
      <c r="E107" s="129" t="s">
        <v>1806</v>
      </c>
      <c r="F107" s="130" t="s">
        <v>1807</v>
      </c>
      <c r="G107" s="131" t="s">
        <v>615</v>
      </c>
      <c r="H107" s="132">
        <v>2</v>
      </c>
      <c r="I107" s="133"/>
      <c r="J107" s="134">
        <f t="shared" si="10"/>
        <v>0</v>
      </c>
      <c r="K107" s="130" t="s">
        <v>19</v>
      </c>
      <c r="L107" s="33"/>
      <c r="M107" s="135" t="s">
        <v>19</v>
      </c>
      <c r="N107" s="136" t="s">
        <v>40</v>
      </c>
      <c r="P107" s="137">
        <f t="shared" si="11"/>
        <v>0</v>
      </c>
      <c r="Q107" s="137">
        <v>0</v>
      </c>
      <c r="R107" s="137">
        <f t="shared" si="12"/>
        <v>0</v>
      </c>
      <c r="S107" s="137">
        <v>0</v>
      </c>
      <c r="T107" s="138">
        <f t="shared" si="13"/>
        <v>0</v>
      </c>
      <c r="AR107" s="139" t="s">
        <v>252</v>
      </c>
      <c r="AT107" s="139" t="s">
        <v>153</v>
      </c>
      <c r="AU107" s="139" t="s">
        <v>74</v>
      </c>
      <c r="AY107" s="18" t="s">
        <v>151</v>
      </c>
      <c r="BE107" s="140">
        <f t="shared" si="14"/>
        <v>0</v>
      </c>
      <c r="BF107" s="140">
        <f t="shared" si="15"/>
        <v>0</v>
      </c>
      <c r="BG107" s="140">
        <f t="shared" si="16"/>
        <v>0</v>
      </c>
      <c r="BH107" s="140">
        <f t="shared" si="17"/>
        <v>0</v>
      </c>
      <c r="BI107" s="140">
        <f t="shared" si="18"/>
        <v>0</v>
      </c>
      <c r="BJ107" s="18" t="s">
        <v>74</v>
      </c>
      <c r="BK107" s="140">
        <f t="shared" si="19"/>
        <v>0</v>
      </c>
      <c r="BL107" s="18" t="s">
        <v>252</v>
      </c>
      <c r="BM107" s="139" t="s">
        <v>484</v>
      </c>
    </row>
    <row r="108" spans="2:65" s="1" customFormat="1" ht="16.5" customHeight="1">
      <c r="B108" s="33"/>
      <c r="C108" s="128" t="s">
        <v>274</v>
      </c>
      <c r="D108" s="128" t="s">
        <v>153</v>
      </c>
      <c r="E108" s="129" t="s">
        <v>1808</v>
      </c>
      <c r="F108" s="130" t="s">
        <v>1809</v>
      </c>
      <c r="G108" s="131" t="s">
        <v>615</v>
      </c>
      <c r="H108" s="132">
        <v>2</v>
      </c>
      <c r="I108" s="133"/>
      <c r="J108" s="134">
        <f t="shared" si="10"/>
        <v>0</v>
      </c>
      <c r="K108" s="130" t="s">
        <v>19</v>
      </c>
      <c r="L108" s="33"/>
      <c r="M108" s="135" t="s">
        <v>19</v>
      </c>
      <c r="N108" s="136" t="s">
        <v>40</v>
      </c>
      <c r="P108" s="137">
        <f t="shared" si="11"/>
        <v>0</v>
      </c>
      <c r="Q108" s="137">
        <v>0</v>
      </c>
      <c r="R108" s="137">
        <f t="shared" si="12"/>
        <v>0</v>
      </c>
      <c r="S108" s="137">
        <v>0</v>
      </c>
      <c r="T108" s="138">
        <f t="shared" si="13"/>
        <v>0</v>
      </c>
      <c r="AR108" s="139" t="s">
        <v>252</v>
      </c>
      <c r="AT108" s="139" t="s">
        <v>153</v>
      </c>
      <c r="AU108" s="139" t="s">
        <v>74</v>
      </c>
      <c r="AY108" s="18" t="s">
        <v>151</v>
      </c>
      <c r="BE108" s="140">
        <f t="shared" si="14"/>
        <v>0</v>
      </c>
      <c r="BF108" s="140">
        <f t="shared" si="15"/>
        <v>0</v>
      </c>
      <c r="BG108" s="140">
        <f t="shared" si="16"/>
        <v>0</v>
      </c>
      <c r="BH108" s="140">
        <f t="shared" si="17"/>
        <v>0</v>
      </c>
      <c r="BI108" s="140">
        <f t="shared" si="18"/>
        <v>0</v>
      </c>
      <c r="BJ108" s="18" t="s">
        <v>74</v>
      </c>
      <c r="BK108" s="140">
        <f t="shared" si="19"/>
        <v>0</v>
      </c>
      <c r="BL108" s="18" t="s">
        <v>252</v>
      </c>
      <c r="BM108" s="139" t="s">
        <v>497</v>
      </c>
    </row>
    <row r="109" spans="2:65" s="1" customFormat="1" ht="16.5" customHeight="1">
      <c r="B109" s="33"/>
      <c r="C109" s="128" t="s">
        <v>321</v>
      </c>
      <c r="D109" s="128" t="s">
        <v>153</v>
      </c>
      <c r="E109" s="129" t="s">
        <v>1810</v>
      </c>
      <c r="F109" s="130" t="s">
        <v>1811</v>
      </c>
      <c r="G109" s="131" t="s">
        <v>615</v>
      </c>
      <c r="H109" s="132">
        <v>2</v>
      </c>
      <c r="I109" s="133"/>
      <c r="J109" s="134">
        <f t="shared" si="10"/>
        <v>0</v>
      </c>
      <c r="K109" s="130" t="s">
        <v>19</v>
      </c>
      <c r="L109" s="33"/>
      <c r="M109" s="135" t="s">
        <v>19</v>
      </c>
      <c r="N109" s="136" t="s">
        <v>40</v>
      </c>
      <c r="P109" s="137">
        <f t="shared" si="11"/>
        <v>0</v>
      </c>
      <c r="Q109" s="137">
        <v>0</v>
      </c>
      <c r="R109" s="137">
        <f t="shared" si="12"/>
        <v>0</v>
      </c>
      <c r="S109" s="137">
        <v>0</v>
      </c>
      <c r="T109" s="138">
        <f t="shared" si="13"/>
        <v>0</v>
      </c>
      <c r="AR109" s="139" t="s">
        <v>252</v>
      </c>
      <c r="AT109" s="139" t="s">
        <v>153</v>
      </c>
      <c r="AU109" s="139" t="s">
        <v>74</v>
      </c>
      <c r="AY109" s="18" t="s">
        <v>151</v>
      </c>
      <c r="BE109" s="140">
        <f t="shared" si="14"/>
        <v>0</v>
      </c>
      <c r="BF109" s="140">
        <f t="shared" si="15"/>
        <v>0</v>
      </c>
      <c r="BG109" s="140">
        <f t="shared" si="16"/>
        <v>0</v>
      </c>
      <c r="BH109" s="140">
        <f t="shared" si="17"/>
        <v>0</v>
      </c>
      <c r="BI109" s="140">
        <f t="shared" si="18"/>
        <v>0</v>
      </c>
      <c r="BJ109" s="18" t="s">
        <v>74</v>
      </c>
      <c r="BK109" s="140">
        <f t="shared" si="19"/>
        <v>0</v>
      </c>
      <c r="BL109" s="18" t="s">
        <v>252</v>
      </c>
      <c r="BM109" s="139" t="s">
        <v>510</v>
      </c>
    </row>
    <row r="110" spans="2:65" s="1" customFormat="1" ht="16.5" customHeight="1">
      <c r="B110" s="33"/>
      <c r="C110" s="128" t="s">
        <v>7</v>
      </c>
      <c r="D110" s="128" t="s">
        <v>153</v>
      </c>
      <c r="E110" s="129" t="s">
        <v>1812</v>
      </c>
      <c r="F110" s="130" t="s">
        <v>1813</v>
      </c>
      <c r="G110" s="131" t="s">
        <v>615</v>
      </c>
      <c r="H110" s="132">
        <v>4</v>
      </c>
      <c r="I110" s="133"/>
      <c r="J110" s="134">
        <f t="shared" si="10"/>
        <v>0</v>
      </c>
      <c r="K110" s="130" t="s">
        <v>19</v>
      </c>
      <c r="L110" s="33"/>
      <c r="M110" s="135" t="s">
        <v>19</v>
      </c>
      <c r="N110" s="136" t="s">
        <v>40</v>
      </c>
      <c r="P110" s="137">
        <f t="shared" si="11"/>
        <v>0</v>
      </c>
      <c r="Q110" s="137">
        <v>0</v>
      </c>
      <c r="R110" s="137">
        <f t="shared" si="12"/>
        <v>0</v>
      </c>
      <c r="S110" s="137">
        <v>0</v>
      </c>
      <c r="T110" s="138">
        <f t="shared" si="13"/>
        <v>0</v>
      </c>
      <c r="AR110" s="139" t="s">
        <v>252</v>
      </c>
      <c r="AT110" s="139" t="s">
        <v>153</v>
      </c>
      <c r="AU110" s="139" t="s">
        <v>74</v>
      </c>
      <c r="AY110" s="18" t="s">
        <v>151</v>
      </c>
      <c r="BE110" s="140">
        <f t="shared" si="14"/>
        <v>0</v>
      </c>
      <c r="BF110" s="140">
        <f t="shared" si="15"/>
        <v>0</v>
      </c>
      <c r="BG110" s="140">
        <f t="shared" si="16"/>
        <v>0</v>
      </c>
      <c r="BH110" s="140">
        <f t="shared" si="17"/>
        <v>0</v>
      </c>
      <c r="BI110" s="140">
        <f t="shared" si="18"/>
        <v>0</v>
      </c>
      <c r="BJ110" s="18" t="s">
        <v>74</v>
      </c>
      <c r="BK110" s="140">
        <f t="shared" si="19"/>
        <v>0</v>
      </c>
      <c r="BL110" s="18" t="s">
        <v>252</v>
      </c>
      <c r="BM110" s="139" t="s">
        <v>524</v>
      </c>
    </row>
    <row r="111" spans="2:65" s="1" customFormat="1" ht="16.5" customHeight="1">
      <c r="B111" s="33"/>
      <c r="C111" s="128" t="s">
        <v>344</v>
      </c>
      <c r="D111" s="128" t="s">
        <v>153</v>
      </c>
      <c r="E111" s="129" t="s">
        <v>1814</v>
      </c>
      <c r="F111" s="130" t="s">
        <v>1815</v>
      </c>
      <c r="G111" s="131" t="s">
        <v>880</v>
      </c>
      <c r="H111" s="183"/>
      <c r="I111" s="133"/>
      <c r="J111" s="134">
        <f t="shared" si="10"/>
        <v>0</v>
      </c>
      <c r="K111" s="130" t="s">
        <v>19</v>
      </c>
      <c r="L111" s="33"/>
      <c r="M111" s="135" t="s">
        <v>19</v>
      </c>
      <c r="N111" s="136" t="s">
        <v>40</v>
      </c>
      <c r="P111" s="137">
        <f t="shared" si="11"/>
        <v>0</v>
      </c>
      <c r="Q111" s="137">
        <v>0</v>
      </c>
      <c r="R111" s="137">
        <f t="shared" si="12"/>
        <v>0</v>
      </c>
      <c r="S111" s="137">
        <v>0</v>
      </c>
      <c r="T111" s="138">
        <f t="shared" si="13"/>
        <v>0</v>
      </c>
      <c r="AR111" s="139" t="s">
        <v>252</v>
      </c>
      <c r="AT111" s="139" t="s">
        <v>153</v>
      </c>
      <c r="AU111" s="139" t="s">
        <v>74</v>
      </c>
      <c r="AY111" s="18" t="s">
        <v>151</v>
      </c>
      <c r="BE111" s="140">
        <f t="shared" si="14"/>
        <v>0</v>
      </c>
      <c r="BF111" s="140">
        <f t="shared" si="15"/>
        <v>0</v>
      </c>
      <c r="BG111" s="140">
        <f t="shared" si="16"/>
        <v>0</v>
      </c>
      <c r="BH111" s="140">
        <f t="shared" si="17"/>
        <v>0</v>
      </c>
      <c r="BI111" s="140">
        <f t="shared" si="18"/>
        <v>0</v>
      </c>
      <c r="BJ111" s="18" t="s">
        <v>74</v>
      </c>
      <c r="BK111" s="140">
        <f t="shared" si="19"/>
        <v>0</v>
      </c>
      <c r="BL111" s="18" t="s">
        <v>252</v>
      </c>
      <c r="BM111" s="139" t="s">
        <v>536</v>
      </c>
    </row>
    <row r="112" spans="2:65" s="11" customFormat="1" ht="25.9" customHeight="1">
      <c r="B112" s="116"/>
      <c r="D112" s="117" t="s">
        <v>68</v>
      </c>
      <c r="E112" s="118" t="s">
        <v>1816</v>
      </c>
      <c r="F112" s="118" t="s">
        <v>1817</v>
      </c>
      <c r="I112" s="119"/>
      <c r="J112" s="120">
        <f>BK112</f>
        <v>0</v>
      </c>
      <c r="L112" s="116"/>
      <c r="M112" s="121"/>
      <c r="P112" s="122">
        <f>SUM(P113:P130)</f>
        <v>0</v>
      </c>
      <c r="R112" s="122">
        <f>SUM(R113:R130)</f>
        <v>0</v>
      </c>
      <c r="T112" s="123">
        <f>SUM(T113:T130)</f>
        <v>0</v>
      </c>
      <c r="AR112" s="117" t="s">
        <v>74</v>
      </c>
      <c r="AT112" s="124" t="s">
        <v>68</v>
      </c>
      <c r="AU112" s="124" t="s">
        <v>69</v>
      </c>
      <c r="AY112" s="117" t="s">
        <v>151</v>
      </c>
      <c r="BK112" s="125">
        <f>SUM(BK113:BK130)</f>
        <v>0</v>
      </c>
    </row>
    <row r="113" spans="2:65" s="1" customFormat="1" ht="16.5" customHeight="1">
      <c r="B113" s="33"/>
      <c r="C113" s="128" t="s">
        <v>368</v>
      </c>
      <c r="D113" s="128" t="s">
        <v>153</v>
      </c>
      <c r="E113" s="129" t="s">
        <v>1818</v>
      </c>
      <c r="F113" s="130" t="s">
        <v>1819</v>
      </c>
      <c r="G113" s="131" t="s">
        <v>562</v>
      </c>
      <c r="H113" s="132">
        <v>2222</v>
      </c>
      <c r="I113" s="133"/>
      <c r="J113" s="134">
        <f t="shared" ref="J113:J130" si="20">ROUND(I113*H113,2)</f>
        <v>0</v>
      </c>
      <c r="K113" s="130" t="s">
        <v>19</v>
      </c>
      <c r="L113" s="33"/>
      <c r="M113" s="135" t="s">
        <v>19</v>
      </c>
      <c r="N113" s="136" t="s">
        <v>40</v>
      </c>
      <c r="P113" s="137">
        <f t="shared" ref="P113:P130" si="21">O113*H113</f>
        <v>0</v>
      </c>
      <c r="Q113" s="137">
        <v>0</v>
      </c>
      <c r="R113" s="137">
        <f t="shared" ref="R113:R130" si="22">Q113*H113</f>
        <v>0</v>
      </c>
      <c r="S113" s="137">
        <v>0</v>
      </c>
      <c r="T113" s="138">
        <f t="shared" ref="T113:T130" si="23">S113*H113</f>
        <v>0</v>
      </c>
      <c r="AR113" s="139" t="s">
        <v>84</v>
      </c>
      <c r="AT113" s="139" t="s">
        <v>153</v>
      </c>
      <c r="AU113" s="139" t="s">
        <v>74</v>
      </c>
      <c r="AY113" s="18" t="s">
        <v>151</v>
      </c>
      <c r="BE113" s="140">
        <f t="shared" ref="BE113:BE130" si="24">IF(N113="základní",J113,0)</f>
        <v>0</v>
      </c>
      <c r="BF113" s="140">
        <f t="shared" ref="BF113:BF130" si="25">IF(N113="snížená",J113,0)</f>
        <v>0</v>
      </c>
      <c r="BG113" s="140">
        <f t="shared" ref="BG113:BG130" si="26">IF(N113="zákl. přenesená",J113,0)</f>
        <v>0</v>
      </c>
      <c r="BH113" s="140">
        <f t="shared" ref="BH113:BH130" si="27">IF(N113="sníž. přenesená",J113,0)</f>
        <v>0</v>
      </c>
      <c r="BI113" s="140">
        <f t="shared" ref="BI113:BI130" si="28">IF(N113="nulová",J113,0)</f>
        <v>0</v>
      </c>
      <c r="BJ113" s="18" t="s">
        <v>74</v>
      </c>
      <c r="BK113" s="140">
        <f t="shared" ref="BK113:BK130" si="29">ROUND(I113*H113,2)</f>
        <v>0</v>
      </c>
      <c r="BL113" s="18" t="s">
        <v>84</v>
      </c>
      <c r="BM113" s="139" t="s">
        <v>547</v>
      </c>
    </row>
    <row r="114" spans="2:65" s="1" customFormat="1" ht="16.5" customHeight="1">
      <c r="B114" s="33"/>
      <c r="C114" s="128" t="s">
        <v>377</v>
      </c>
      <c r="D114" s="128" t="s">
        <v>153</v>
      </c>
      <c r="E114" s="129" t="s">
        <v>1820</v>
      </c>
      <c r="F114" s="130" t="s">
        <v>1821</v>
      </c>
      <c r="G114" s="131" t="s">
        <v>615</v>
      </c>
      <c r="H114" s="132">
        <v>440</v>
      </c>
      <c r="I114" s="133"/>
      <c r="J114" s="134">
        <f t="shared" si="20"/>
        <v>0</v>
      </c>
      <c r="K114" s="130" t="s">
        <v>19</v>
      </c>
      <c r="L114" s="33"/>
      <c r="M114" s="135" t="s">
        <v>19</v>
      </c>
      <c r="N114" s="136" t="s">
        <v>40</v>
      </c>
      <c r="P114" s="137">
        <f t="shared" si="21"/>
        <v>0</v>
      </c>
      <c r="Q114" s="137">
        <v>0</v>
      </c>
      <c r="R114" s="137">
        <f t="shared" si="22"/>
        <v>0</v>
      </c>
      <c r="S114" s="137">
        <v>0</v>
      </c>
      <c r="T114" s="138">
        <f t="shared" si="23"/>
        <v>0</v>
      </c>
      <c r="AR114" s="139" t="s">
        <v>84</v>
      </c>
      <c r="AT114" s="139" t="s">
        <v>153</v>
      </c>
      <c r="AU114" s="139" t="s">
        <v>74</v>
      </c>
      <c r="AY114" s="18" t="s">
        <v>151</v>
      </c>
      <c r="BE114" s="140">
        <f t="shared" si="24"/>
        <v>0</v>
      </c>
      <c r="BF114" s="140">
        <f t="shared" si="25"/>
        <v>0</v>
      </c>
      <c r="BG114" s="140">
        <f t="shared" si="26"/>
        <v>0</v>
      </c>
      <c r="BH114" s="140">
        <f t="shared" si="27"/>
        <v>0</v>
      </c>
      <c r="BI114" s="140">
        <f t="shared" si="28"/>
        <v>0</v>
      </c>
      <c r="BJ114" s="18" t="s">
        <v>74</v>
      </c>
      <c r="BK114" s="140">
        <f t="shared" si="29"/>
        <v>0</v>
      </c>
      <c r="BL114" s="18" t="s">
        <v>84</v>
      </c>
      <c r="BM114" s="139" t="s">
        <v>559</v>
      </c>
    </row>
    <row r="115" spans="2:65" s="1" customFormat="1" ht="16.5" customHeight="1">
      <c r="B115" s="33"/>
      <c r="C115" s="128" t="s">
        <v>408</v>
      </c>
      <c r="D115" s="128" t="s">
        <v>153</v>
      </c>
      <c r="E115" s="129" t="s">
        <v>1822</v>
      </c>
      <c r="F115" s="130" t="s">
        <v>1823</v>
      </c>
      <c r="G115" s="131" t="s">
        <v>615</v>
      </c>
      <c r="H115" s="132">
        <v>2200</v>
      </c>
      <c r="I115" s="133"/>
      <c r="J115" s="134">
        <f t="shared" si="20"/>
        <v>0</v>
      </c>
      <c r="K115" s="130" t="s">
        <v>19</v>
      </c>
      <c r="L115" s="33"/>
      <c r="M115" s="135" t="s">
        <v>19</v>
      </c>
      <c r="N115" s="136" t="s">
        <v>40</v>
      </c>
      <c r="P115" s="137">
        <f t="shared" si="21"/>
        <v>0</v>
      </c>
      <c r="Q115" s="137">
        <v>0</v>
      </c>
      <c r="R115" s="137">
        <f t="shared" si="22"/>
        <v>0</v>
      </c>
      <c r="S115" s="137">
        <v>0</v>
      </c>
      <c r="T115" s="138">
        <f t="shared" si="23"/>
        <v>0</v>
      </c>
      <c r="AR115" s="139" t="s">
        <v>84</v>
      </c>
      <c r="AT115" s="139" t="s">
        <v>153</v>
      </c>
      <c r="AU115" s="139" t="s">
        <v>74</v>
      </c>
      <c r="AY115" s="18" t="s">
        <v>151</v>
      </c>
      <c r="BE115" s="140">
        <f t="shared" si="24"/>
        <v>0</v>
      </c>
      <c r="BF115" s="140">
        <f t="shared" si="25"/>
        <v>0</v>
      </c>
      <c r="BG115" s="140">
        <f t="shared" si="26"/>
        <v>0</v>
      </c>
      <c r="BH115" s="140">
        <f t="shared" si="27"/>
        <v>0</v>
      </c>
      <c r="BI115" s="140">
        <f t="shared" si="28"/>
        <v>0</v>
      </c>
      <c r="BJ115" s="18" t="s">
        <v>74</v>
      </c>
      <c r="BK115" s="140">
        <f t="shared" si="29"/>
        <v>0</v>
      </c>
      <c r="BL115" s="18" t="s">
        <v>84</v>
      </c>
      <c r="BM115" s="139" t="s">
        <v>573</v>
      </c>
    </row>
    <row r="116" spans="2:65" s="1" customFormat="1" ht="16.5" customHeight="1">
      <c r="B116" s="33"/>
      <c r="C116" s="128" t="s">
        <v>414</v>
      </c>
      <c r="D116" s="128" t="s">
        <v>153</v>
      </c>
      <c r="E116" s="129" t="s">
        <v>1824</v>
      </c>
      <c r="F116" s="130" t="s">
        <v>1825</v>
      </c>
      <c r="G116" s="131" t="s">
        <v>156</v>
      </c>
      <c r="H116" s="132">
        <v>1210</v>
      </c>
      <c r="I116" s="133"/>
      <c r="J116" s="134">
        <f t="shared" si="20"/>
        <v>0</v>
      </c>
      <c r="K116" s="130" t="s">
        <v>19</v>
      </c>
      <c r="L116" s="33"/>
      <c r="M116" s="135" t="s">
        <v>19</v>
      </c>
      <c r="N116" s="136" t="s">
        <v>40</v>
      </c>
      <c r="P116" s="137">
        <f t="shared" si="21"/>
        <v>0</v>
      </c>
      <c r="Q116" s="137">
        <v>0</v>
      </c>
      <c r="R116" s="137">
        <f t="shared" si="22"/>
        <v>0</v>
      </c>
      <c r="S116" s="137">
        <v>0</v>
      </c>
      <c r="T116" s="138">
        <f t="shared" si="23"/>
        <v>0</v>
      </c>
      <c r="AR116" s="139" t="s">
        <v>84</v>
      </c>
      <c r="AT116" s="139" t="s">
        <v>153</v>
      </c>
      <c r="AU116" s="139" t="s">
        <v>74</v>
      </c>
      <c r="AY116" s="18" t="s">
        <v>151</v>
      </c>
      <c r="BE116" s="140">
        <f t="shared" si="24"/>
        <v>0</v>
      </c>
      <c r="BF116" s="140">
        <f t="shared" si="25"/>
        <v>0</v>
      </c>
      <c r="BG116" s="140">
        <f t="shared" si="26"/>
        <v>0</v>
      </c>
      <c r="BH116" s="140">
        <f t="shared" si="27"/>
        <v>0</v>
      </c>
      <c r="BI116" s="140">
        <f t="shared" si="28"/>
        <v>0</v>
      </c>
      <c r="BJ116" s="18" t="s">
        <v>74</v>
      </c>
      <c r="BK116" s="140">
        <f t="shared" si="29"/>
        <v>0</v>
      </c>
      <c r="BL116" s="18" t="s">
        <v>84</v>
      </c>
      <c r="BM116" s="139" t="s">
        <v>588</v>
      </c>
    </row>
    <row r="117" spans="2:65" s="1" customFormat="1" ht="16.5" customHeight="1">
      <c r="B117" s="33"/>
      <c r="C117" s="128" t="s">
        <v>419</v>
      </c>
      <c r="D117" s="128" t="s">
        <v>153</v>
      </c>
      <c r="E117" s="129" t="s">
        <v>1826</v>
      </c>
      <c r="F117" s="130" t="s">
        <v>1827</v>
      </c>
      <c r="G117" s="131" t="s">
        <v>562</v>
      </c>
      <c r="H117" s="132">
        <v>1296</v>
      </c>
      <c r="I117" s="133"/>
      <c r="J117" s="134">
        <f t="shared" si="20"/>
        <v>0</v>
      </c>
      <c r="K117" s="130" t="s">
        <v>19</v>
      </c>
      <c r="L117" s="33"/>
      <c r="M117" s="135" t="s">
        <v>19</v>
      </c>
      <c r="N117" s="136" t="s">
        <v>40</v>
      </c>
      <c r="P117" s="137">
        <f t="shared" si="21"/>
        <v>0</v>
      </c>
      <c r="Q117" s="137">
        <v>0</v>
      </c>
      <c r="R117" s="137">
        <f t="shared" si="22"/>
        <v>0</v>
      </c>
      <c r="S117" s="137">
        <v>0</v>
      </c>
      <c r="T117" s="138">
        <f t="shared" si="23"/>
        <v>0</v>
      </c>
      <c r="AR117" s="139" t="s">
        <v>84</v>
      </c>
      <c r="AT117" s="139" t="s">
        <v>153</v>
      </c>
      <c r="AU117" s="139" t="s">
        <v>74</v>
      </c>
      <c r="AY117" s="18" t="s">
        <v>151</v>
      </c>
      <c r="BE117" s="140">
        <f t="shared" si="24"/>
        <v>0</v>
      </c>
      <c r="BF117" s="140">
        <f t="shared" si="25"/>
        <v>0</v>
      </c>
      <c r="BG117" s="140">
        <f t="shared" si="26"/>
        <v>0</v>
      </c>
      <c r="BH117" s="140">
        <f t="shared" si="27"/>
        <v>0</v>
      </c>
      <c r="BI117" s="140">
        <f t="shared" si="28"/>
        <v>0</v>
      </c>
      <c r="BJ117" s="18" t="s">
        <v>74</v>
      </c>
      <c r="BK117" s="140">
        <f t="shared" si="29"/>
        <v>0</v>
      </c>
      <c r="BL117" s="18" t="s">
        <v>84</v>
      </c>
      <c r="BM117" s="139" t="s">
        <v>602</v>
      </c>
    </row>
    <row r="118" spans="2:65" s="1" customFormat="1" ht="16.5" customHeight="1">
      <c r="B118" s="33"/>
      <c r="C118" s="128" t="s">
        <v>425</v>
      </c>
      <c r="D118" s="128" t="s">
        <v>153</v>
      </c>
      <c r="E118" s="129" t="s">
        <v>1828</v>
      </c>
      <c r="F118" s="130" t="s">
        <v>1829</v>
      </c>
      <c r="G118" s="131" t="s">
        <v>562</v>
      </c>
      <c r="H118" s="132">
        <v>112</v>
      </c>
      <c r="I118" s="133"/>
      <c r="J118" s="134">
        <f t="shared" si="20"/>
        <v>0</v>
      </c>
      <c r="K118" s="130" t="s">
        <v>19</v>
      </c>
      <c r="L118" s="33"/>
      <c r="M118" s="135" t="s">
        <v>19</v>
      </c>
      <c r="N118" s="136" t="s">
        <v>40</v>
      </c>
      <c r="P118" s="137">
        <f t="shared" si="21"/>
        <v>0</v>
      </c>
      <c r="Q118" s="137">
        <v>0</v>
      </c>
      <c r="R118" s="137">
        <f t="shared" si="22"/>
        <v>0</v>
      </c>
      <c r="S118" s="137">
        <v>0</v>
      </c>
      <c r="T118" s="138">
        <f t="shared" si="23"/>
        <v>0</v>
      </c>
      <c r="AR118" s="139" t="s">
        <v>84</v>
      </c>
      <c r="AT118" s="139" t="s">
        <v>153</v>
      </c>
      <c r="AU118" s="139" t="s">
        <v>74</v>
      </c>
      <c r="AY118" s="18" t="s">
        <v>151</v>
      </c>
      <c r="BE118" s="140">
        <f t="shared" si="24"/>
        <v>0</v>
      </c>
      <c r="BF118" s="140">
        <f t="shared" si="25"/>
        <v>0</v>
      </c>
      <c r="BG118" s="140">
        <f t="shared" si="26"/>
        <v>0</v>
      </c>
      <c r="BH118" s="140">
        <f t="shared" si="27"/>
        <v>0</v>
      </c>
      <c r="BI118" s="140">
        <f t="shared" si="28"/>
        <v>0</v>
      </c>
      <c r="BJ118" s="18" t="s">
        <v>74</v>
      </c>
      <c r="BK118" s="140">
        <f t="shared" si="29"/>
        <v>0</v>
      </c>
      <c r="BL118" s="18" t="s">
        <v>84</v>
      </c>
      <c r="BM118" s="139" t="s">
        <v>618</v>
      </c>
    </row>
    <row r="119" spans="2:65" s="1" customFormat="1" ht="16.5" customHeight="1">
      <c r="B119" s="33"/>
      <c r="C119" s="128" t="s">
        <v>434</v>
      </c>
      <c r="D119" s="128" t="s">
        <v>153</v>
      </c>
      <c r="E119" s="129" t="s">
        <v>1830</v>
      </c>
      <c r="F119" s="130" t="s">
        <v>1831</v>
      </c>
      <c r="G119" s="131" t="s">
        <v>615</v>
      </c>
      <c r="H119" s="132">
        <v>4400</v>
      </c>
      <c r="I119" s="133"/>
      <c r="J119" s="134">
        <f t="shared" si="20"/>
        <v>0</v>
      </c>
      <c r="K119" s="130" t="s">
        <v>19</v>
      </c>
      <c r="L119" s="33"/>
      <c r="M119" s="135" t="s">
        <v>19</v>
      </c>
      <c r="N119" s="136" t="s">
        <v>40</v>
      </c>
      <c r="P119" s="137">
        <f t="shared" si="21"/>
        <v>0</v>
      </c>
      <c r="Q119" s="137">
        <v>0</v>
      </c>
      <c r="R119" s="137">
        <f t="shared" si="22"/>
        <v>0</v>
      </c>
      <c r="S119" s="137">
        <v>0</v>
      </c>
      <c r="T119" s="138">
        <f t="shared" si="23"/>
        <v>0</v>
      </c>
      <c r="AR119" s="139" t="s">
        <v>84</v>
      </c>
      <c r="AT119" s="139" t="s">
        <v>153</v>
      </c>
      <c r="AU119" s="139" t="s">
        <v>74</v>
      </c>
      <c r="AY119" s="18" t="s">
        <v>151</v>
      </c>
      <c r="BE119" s="140">
        <f t="shared" si="24"/>
        <v>0</v>
      </c>
      <c r="BF119" s="140">
        <f t="shared" si="25"/>
        <v>0</v>
      </c>
      <c r="BG119" s="140">
        <f t="shared" si="26"/>
        <v>0</v>
      </c>
      <c r="BH119" s="140">
        <f t="shared" si="27"/>
        <v>0</v>
      </c>
      <c r="BI119" s="140">
        <f t="shared" si="28"/>
        <v>0</v>
      </c>
      <c r="BJ119" s="18" t="s">
        <v>74</v>
      </c>
      <c r="BK119" s="140">
        <f t="shared" si="29"/>
        <v>0</v>
      </c>
      <c r="BL119" s="18" t="s">
        <v>84</v>
      </c>
      <c r="BM119" s="139" t="s">
        <v>627</v>
      </c>
    </row>
    <row r="120" spans="2:65" s="1" customFormat="1" ht="16.5" customHeight="1">
      <c r="B120" s="33"/>
      <c r="C120" s="128" t="s">
        <v>440</v>
      </c>
      <c r="D120" s="128" t="s">
        <v>153</v>
      </c>
      <c r="E120" s="129" t="s">
        <v>1832</v>
      </c>
      <c r="F120" s="130" t="s">
        <v>1833</v>
      </c>
      <c r="G120" s="131" t="s">
        <v>615</v>
      </c>
      <c r="H120" s="132">
        <v>1</v>
      </c>
      <c r="I120" s="133"/>
      <c r="J120" s="134">
        <f t="shared" si="20"/>
        <v>0</v>
      </c>
      <c r="K120" s="130" t="s">
        <v>19</v>
      </c>
      <c r="L120" s="33"/>
      <c r="M120" s="135" t="s">
        <v>19</v>
      </c>
      <c r="N120" s="136" t="s">
        <v>40</v>
      </c>
      <c r="P120" s="137">
        <f t="shared" si="21"/>
        <v>0</v>
      </c>
      <c r="Q120" s="137">
        <v>0</v>
      </c>
      <c r="R120" s="137">
        <f t="shared" si="22"/>
        <v>0</v>
      </c>
      <c r="S120" s="137">
        <v>0</v>
      </c>
      <c r="T120" s="138">
        <f t="shared" si="23"/>
        <v>0</v>
      </c>
      <c r="AR120" s="139" t="s">
        <v>84</v>
      </c>
      <c r="AT120" s="139" t="s">
        <v>153</v>
      </c>
      <c r="AU120" s="139" t="s">
        <v>74</v>
      </c>
      <c r="AY120" s="18" t="s">
        <v>151</v>
      </c>
      <c r="BE120" s="140">
        <f t="shared" si="24"/>
        <v>0</v>
      </c>
      <c r="BF120" s="140">
        <f t="shared" si="25"/>
        <v>0</v>
      </c>
      <c r="BG120" s="140">
        <f t="shared" si="26"/>
        <v>0</v>
      </c>
      <c r="BH120" s="140">
        <f t="shared" si="27"/>
        <v>0</v>
      </c>
      <c r="BI120" s="140">
        <f t="shared" si="28"/>
        <v>0</v>
      </c>
      <c r="BJ120" s="18" t="s">
        <v>74</v>
      </c>
      <c r="BK120" s="140">
        <f t="shared" si="29"/>
        <v>0</v>
      </c>
      <c r="BL120" s="18" t="s">
        <v>84</v>
      </c>
      <c r="BM120" s="139" t="s">
        <v>639</v>
      </c>
    </row>
    <row r="121" spans="2:65" s="1" customFormat="1" ht="16.5" customHeight="1">
      <c r="B121" s="33"/>
      <c r="C121" s="128" t="s">
        <v>447</v>
      </c>
      <c r="D121" s="128" t="s">
        <v>153</v>
      </c>
      <c r="E121" s="129" t="s">
        <v>1834</v>
      </c>
      <c r="F121" s="130" t="s">
        <v>1835</v>
      </c>
      <c r="G121" s="131" t="s">
        <v>615</v>
      </c>
      <c r="H121" s="132">
        <v>1</v>
      </c>
      <c r="I121" s="133"/>
      <c r="J121" s="134">
        <f t="shared" si="20"/>
        <v>0</v>
      </c>
      <c r="K121" s="130" t="s">
        <v>19</v>
      </c>
      <c r="L121" s="33"/>
      <c r="M121" s="135" t="s">
        <v>19</v>
      </c>
      <c r="N121" s="136" t="s">
        <v>40</v>
      </c>
      <c r="P121" s="137">
        <f t="shared" si="21"/>
        <v>0</v>
      </c>
      <c r="Q121" s="137">
        <v>0</v>
      </c>
      <c r="R121" s="137">
        <f t="shared" si="22"/>
        <v>0</v>
      </c>
      <c r="S121" s="137">
        <v>0</v>
      </c>
      <c r="T121" s="138">
        <f t="shared" si="23"/>
        <v>0</v>
      </c>
      <c r="AR121" s="139" t="s">
        <v>84</v>
      </c>
      <c r="AT121" s="139" t="s">
        <v>153</v>
      </c>
      <c r="AU121" s="139" t="s">
        <v>74</v>
      </c>
      <c r="AY121" s="18" t="s">
        <v>151</v>
      </c>
      <c r="BE121" s="140">
        <f t="shared" si="24"/>
        <v>0</v>
      </c>
      <c r="BF121" s="140">
        <f t="shared" si="25"/>
        <v>0</v>
      </c>
      <c r="BG121" s="140">
        <f t="shared" si="26"/>
        <v>0</v>
      </c>
      <c r="BH121" s="140">
        <f t="shared" si="27"/>
        <v>0</v>
      </c>
      <c r="BI121" s="140">
        <f t="shared" si="28"/>
        <v>0</v>
      </c>
      <c r="BJ121" s="18" t="s">
        <v>74</v>
      </c>
      <c r="BK121" s="140">
        <f t="shared" si="29"/>
        <v>0</v>
      </c>
      <c r="BL121" s="18" t="s">
        <v>84</v>
      </c>
      <c r="BM121" s="139" t="s">
        <v>651</v>
      </c>
    </row>
    <row r="122" spans="2:65" s="1" customFormat="1" ht="16.5" customHeight="1">
      <c r="B122" s="33"/>
      <c r="C122" s="128" t="s">
        <v>454</v>
      </c>
      <c r="D122" s="128" t="s">
        <v>153</v>
      </c>
      <c r="E122" s="129" t="s">
        <v>1836</v>
      </c>
      <c r="F122" s="130" t="s">
        <v>1837</v>
      </c>
      <c r="G122" s="131" t="s">
        <v>615</v>
      </c>
      <c r="H122" s="132">
        <v>1</v>
      </c>
      <c r="I122" s="133"/>
      <c r="J122" s="134">
        <f t="shared" si="20"/>
        <v>0</v>
      </c>
      <c r="K122" s="130" t="s">
        <v>19</v>
      </c>
      <c r="L122" s="33"/>
      <c r="M122" s="135" t="s">
        <v>19</v>
      </c>
      <c r="N122" s="136" t="s">
        <v>40</v>
      </c>
      <c r="P122" s="137">
        <f t="shared" si="21"/>
        <v>0</v>
      </c>
      <c r="Q122" s="137">
        <v>0</v>
      </c>
      <c r="R122" s="137">
        <f t="shared" si="22"/>
        <v>0</v>
      </c>
      <c r="S122" s="137">
        <v>0</v>
      </c>
      <c r="T122" s="138">
        <f t="shared" si="23"/>
        <v>0</v>
      </c>
      <c r="AR122" s="139" t="s">
        <v>84</v>
      </c>
      <c r="AT122" s="139" t="s">
        <v>153</v>
      </c>
      <c r="AU122" s="139" t="s">
        <v>74</v>
      </c>
      <c r="AY122" s="18" t="s">
        <v>151</v>
      </c>
      <c r="BE122" s="140">
        <f t="shared" si="24"/>
        <v>0</v>
      </c>
      <c r="BF122" s="140">
        <f t="shared" si="25"/>
        <v>0</v>
      </c>
      <c r="BG122" s="140">
        <f t="shared" si="26"/>
        <v>0</v>
      </c>
      <c r="BH122" s="140">
        <f t="shared" si="27"/>
        <v>0</v>
      </c>
      <c r="BI122" s="140">
        <f t="shared" si="28"/>
        <v>0</v>
      </c>
      <c r="BJ122" s="18" t="s">
        <v>74</v>
      </c>
      <c r="BK122" s="140">
        <f t="shared" si="29"/>
        <v>0</v>
      </c>
      <c r="BL122" s="18" t="s">
        <v>84</v>
      </c>
      <c r="BM122" s="139" t="s">
        <v>662</v>
      </c>
    </row>
    <row r="123" spans="2:65" s="1" customFormat="1" ht="16.5" customHeight="1">
      <c r="B123" s="33"/>
      <c r="C123" s="128" t="s">
        <v>465</v>
      </c>
      <c r="D123" s="128" t="s">
        <v>153</v>
      </c>
      <c r="E123" s="129" t="s">
        <v>1838</v>
      </c>
      <c r="F123" s="130" t="s">
        <v>1839</v>
      </c>
      <c r="G123" s="131" t="s">
        <v>615</v>
      </c>
      <c r="H123" s="132">
        <v>1</v>
      </c>
      <c r="I123" s="133"/>
      <c r="J123" s="134">
        <f t="shared" si="20"/>
        <v>0</v>
      </c>
      <c r="K123" s="130" t="s">
        <v>19</v>
      </c>
      <c r="L123" s="33"/>
      <c r="M123" s="135" t="s">
        <v>19</v>
      </c>
      <c r="N123" s="136" t="s">
        <v>40</v>
      </c>
      <c r="P123" s="137">
        <f t="shared" si="21"/>
        <v>0</v>
      </c>
      <c r="Q123" s="137">
        <v>0</v>
      </c>
      <c r="R123" s="137">
        <f t="shared" si="22"/>
        <v>0</v>
      </c>
      <c r="S123" s="137">
        <v>0</v>
      </c>
      <c r="T123" s="138">
        <f t="shared" si="23"/>
        <v>0</v>
      </c>
      <c r="AR123" s="139" t="s">
        <v>84</v>
      </c>
      <c r="AT123" s="139" t="s">
        <v>153</v>
      </c>
      <c r="AU123" s="139" t="s">
        <v>74</v>
      </c>
      <c r="AY123" s="18" t="s">
        <v>151</v>
      </c>
      <c r="BE123" s="140">
        <f t="shared" si="24"/>
        <v>0</v>
      </c>
      <c r="BF123" s="140">
        <f t="shared" si="25"/>
        <v>0</v>
      </c>
      <c r="BG123" s="140">
        <f t="shared" si="26"/>
        <v>0</v>
      </c>
      <c r="BH123" s="140">
        <f t="shared" si="27"/>
        <v>0</v>
      </c>
      <c r="BI123" s="140">
        <f t="shared" si="28"/>
        <v>0</v>
      </c>
      <c r="BJ123" s="18" t="s">
        <v>74</v>
      </c>
      <c r="BK123" s="140">
        <f t="shared" si="29"/>
        <v>0</v>
      </c>
      <c r="BL123" s="18" t="s">
        <v>84</v>
      </c>
      <c r="BM123" s="139" t="s">
        <v>677</v>
      </c>
    </row>
    <row r="124" spans="2:65" s="1" customFormat="1" ht="16.5" customHeight="1">
      <c r="B124" s="33"/>
      <c r="C124" s="128" t="s">
        <v>472</v>
      </c>
      <c r="D124" s="128" t="s">
        <v>153</v>
      </c>
      <c r="E124" s="129" t="s">
        <v>1840</v>
      </c>
      <c r="F124" s="130" t="s">
        <v>1841</v>
      </c>
      <c r="G124" s="131" t="s">
        <v>1666</v>
      </c>
      <c r="H124" s="132">
        <v>2</v>
      </c>
      <c r="I124" s="133"/>
      <c r="J124" s="134">
        <f t="shared" si="20"/>
        <v>0</v>
      </c>
      <c r="K124" s="130" t="s">
        <v>19</v>
      </c>
      <c r="L124" s="33"/>
      <c r="M124" s="135" t="s">
        <v>19</v>
      </c>
      <c r="N124" s="136" t="s">
        <v>40</v>
      </c>
      <c r="P124" s="137">
        <f t="shared" si="21"/>
        <v>0</v>
      </c>
      <c r="Q124" s="137">
        <v>0</v>
      </c>
      <c r="R124" s="137">
        <f t="shared" si="22"/>
        <v>0</v>
      </c>
      <c r="S124" s="137">
        <v>0</v>
      </c>
      <c r="T124" s="138">
        <f t="shared" si="23"/>
        <v>0</v>
      </c>
      <c r="AR124" s="139" t="s">
        <v>84</v>
      </c>
      <c r="AT124" s="139" t="s">
        <v>153</v>
      </c>
      <c r="AU124" s="139" t="s">
        <v>74</v>
      </c>
      <c r="AY124" s="18" t="s">
        <v>151</v>
      </c>
      <c r="BE124" s="140">
        <f t="shared" si="24"/>
        <v>0</v>
      </c>
      <c r="BF124" s="140">
        <f t="shared" si="25"/>
        <v>0</v>
      </c>
      <c r="BG124" s="140">
        <f t="shared" si="26"/>
        <v>0</v>
      </c>
      <c r="BH124" s="140">
        <f t="shared" si="27"/>
        <v>0</v>
      </c>
      <c r="BI124" s="140">
        <f t="shared" si="28"/>
        <v>0</v>
      </c>
      <c r="BJ124" s="18" t="s">
        <v>74</v>
      </c>
      <c r="BK124" s="140">
        <f t="shared" si="29"/>
        <v>0</v>
      </c>
      <c r="BL124" s="18" t="s">
        <v>84</v>
      </c>
      <c r="BM124" s="139" t="s">
        <v>689</v>
      </c>
    </row>
    <row r="125" spans="2:65" s="1" customFormat="1" ht="16.5" customHeight="1">
      <c r="B125" s="33"/>
      <c r="C125" s="128" t="s">
        <v>477</v>
      </c>
      <c r="D125" s="128" t="s">
        <v>153</v>
      </c>
      <c r="E125" s="129" t="s">
        <v>1842</v>
      </c>
      <c r="F125" s="130" t="s">
        <v>1843</v>
      </c>
      <c r="G125" s="131" t="s">
        <v>615</v>
      </c>
      <c r="H125" s="132">
        <v>30</v>
      </c>
      <c r="I125" s="133"/>
      <c r="J125" s="134">
        <f t="shared" si="20"/>
        <v>0</v>
      </c>
      <c r="K125" s="130" t="s">
        <v>19</v>
      </c>
      <c r="L125" s="33"/>
      <c r="M125" s="135" t="s">
        <v>19</v>
      </c>
      <c r="N125" s="136" t="s">
        <v>40</v>
      </c>
      <c r="P125" s="137">
        <f t="shared" si="21"/>
        <v>0</v>
      </c>
      <c r="Q125" s="137">
        <v>0</v>
      </c>
      <c r="R125" s="137">
        <f t="shared" si="22"/>
        <v>0</v>
      </c>
      <c r="S125" s="137">
        <v>0</v>
      </c>
      <c r="T125" s="138">
        <f t="shared" si="23"/>
        <v>0</v>
      </c>
      <c r="AR125" s="139" t="s">
        <v>84</v>
      </c>
      <c r="AT125" s="139" t="s">
        <v>153</v>
      </c>
      <c r="AU125" s="139" t="s">
        <v>74</v>
      </c>
      <c r="AY125" s="18" t="s">
        <v>151</v>
      </c>
      <c r="BE125" s="140">
        <f t="shared" si="24"/>
        <v>0</v>
      </c>
      <c r="BF125" s="140">
        <f t="shared" si="25"/>
        <v>0</v>
      </c>
      <c r="BG125" s="140">
        <f t="shared" si="26"/>
        <v>0</v>
      </c>
      <c r="BH125" s="140">
        <f t="shared" si="27"/>
        <v>0</v>
      </c>
      <c r="BI125" s="140">
        <f t="shared" si="28"/>
        <v>0</v>
      </c>
      <c r="BJ125" s="18" t="s">
        <v>74</v>
      </c>
      <c r="BK125" s="140">
        <f t="shared" si="29"/>
        <v>0</v>
      </c>
      <c r="BL125" s="18" t="s">
        <v>84</v>
      </c>
      <c r="BM125" s="139" t="s">
        <v>700</v>
      </c>
    </row>
    <row r="126" spans="2:65" s="1" customFormat="1" ht="16.5" customHeight="1">
      <c r="B126" s="33"/>
      <c r="C126" s="128" t="s">
        <v>484</v>
      </c>
      <c r="D126" s="128" t="s">
        <v>153</v>
      </c>
      <c r="E126" s="129" t="s">
        <v>1844</v>
      </c>
      <c r="F126" s="130" t="s">
        <v>1845</v>
      </c>
      <c r="G126" s="131" t="s">
        <v>615</v>
      </c>
      <c r="H126" s="132">
        <v>30</v>
      </c>
      <c r="I126" s="133"/>
      <c r="J126" s="134">
        <f t="shared" si="20"/>
        <v>0</v>
      </c>
      <c r="K126" s="130" t="s">
        <v>19</v>
      </c>
      <c r="L126" s="33"/>
      <c r="M126" s="135" t="s">
        <v>19</v>
      </c>
      <c r="N126" s="136" t="s">
        <v>40</v>
      </c>
      <c r="P126" s="137">
        <f t="shared" si="21"/>
        <v>0</v>
      </c>
      <c r="Q126" s="137">
        <v>0</v>
      </c>
      <c r="R126" s="137">
        <f t="shared" si="22"/>
        <v>0</v>
      </c>
      <c r="S126" s="137">
        <v>0</v>
      </c>
      <c r="T126" s="138">
        <f t="shared" si="23"/>
        <v>0</v>
      </c>
      <c r="AR126" s="139" t="s">
        <v>84</v>
      </c>
      <c r="AT126" s="139" t="s">
        <v>153</v>
      </c>
      <c r="AU126" s="139" t="s">
        <v>74</v>
      </c>
      <c r="AY126" s="18" t="s">
        <v>151</v>
      </c>
      <c r="BE126" s="140">
        <f t="shared" si="24"/>
        <v>0</v>
      </c>
      <c r="BF126" s="140">
        <f t="shared" si="25"/>
        <v>0</v>
      </c>
      <c r="BG126" s="140">
        <f t="shared" si="26"/>
        <v>0</v>
      </c>
      <c r="BH126" s="140">
        <f t="shared" si="27"/>
        <v>0</v>
      </c>
      <c r="BI126" s="140">
        <f t="shared" si="28"/>
        <v>0</v>
      </c>
      <c r="BJ126" s="18" t="s">
        <v>74</v>
      </c>
      <c r="BK126" s="140">
        <f t="shared" si="29"/>
        <v>0</v>
      </c>
      <c r="BL126" s="18" t="s">
        <v>84</v>
      </c>
      <c r="BM126" s="139" t="s">
        <v>713</v>
      </c>
    </row>
    <row r="127" spans="2:65" s="1" customFormat="1" ht="16.5" customHeight="1">
      <c r="B127" s="33"/>
      <c r="C127" s="128" t="s">
        <v>491</v>
      </c>
      <c r="D127" s="128" t="s">
        <v>153</v>
      </c>
      <c r="E127" s="129" t="s">
        <v>1846</v>
      </c>
      <c r="F127" s="130" t="s">
        <v>1847</v>
      </c>
      <c r="G127" s="131" t="s">
        <v>1239</v>
      </c>
      <c r="H127" s="132">
        <v>216</v>
      </c>
      <c r="I127" s="133"/>
      <c r="J127" s="134">
        <f t="shared" si="20"/>
        <v>0</v>
      </c>
      <c r="K127" s="130" t="s">
        <v>19</v>
      </c>
      <c r="L127" s="33"/>
      <c r="M127" s="135" t="s">
        <v>19</v>
      </c>
      <c r="N127" s="136" t="s">
        <v>40</v>
      </c>
      <c r="P127" s="137">
        <f t="shared" si="21"/>
        <v>0</v>
      </c>
      <c r="Q127" s="137">
        <v>0</v>
      </c>
      <c r="R127" s="137">
        <f t="shared" si="22"/>
        <v>0</v>
      </c>
      <c r="S127" s="137">
        <v>0</v>
      </c>
      <c r="T127" s="138">
        <f t="shared" si="23"/>
        <v>0</v>
      </c>
      <c r="AR127" s="139" t="s">
        <v>84</v>
      </c>
      <c r="AT127" s="139" t="s">
        <v>153</v>
      </c>
      <c r="AU127" s="139" t="s">
        <v>74</v>
      </c>
      <c r="AY127" s="18" t="s">
        <v>151</v>
      </c>
      <c r="BE127" s="140">
        <f t="shared" si="24"/>
        <v>0</v>
      </c>
      <c r="BF127" s="140">
        <f t="shared" si="25"/>
        <v>0</v>
      </c>
      <c r="BG127" s="140">
        <f t="shared" si="26"/>
        <v>0</v>
      </c>
      <c r="BH127" s="140">
        <f t="shared" si="27"/>
        <v>0</v>
      </c>
      <c r="BI127" s="140">
        <f t="shared" si="28"/>
        <v>0</v>
      </c>
      <c r="BJ127" s="18" t="s">
        <v>74</v>
      </c>
      <c r="BK127" s="140">
        <f t="shared" si="29"/>
        <v>0</v>
      </c>
      <c r="BL127" s="18" t="s">
        <v>84</v>
      </c>
      <c r="BM127" s="139" t="s">
        <v>725</v>
      </c>
    </row>
    <row r="128" spans="2:65" s="1" customFormat="1" ht="16.5" customHeight="1">
      <c r="B128" s="33"/>
      <c r="C128" s="128" t="s">
        <v>497</v>
      </c>
      <c r="D128" s="128" t="s">
        <v>153</v>
      </c>
      <c r="E128" s="129" t="s">
        <v>1848</v>
      </c>
      <c r="F128" s="130" t="s">
        <v>1849</v>
      </c>
      <c r="G128" s="131" t="s">
        <v>156</v>
      </c>
      <c r="H128" s="132">
        <v>2.5</v>
      </c>
      <c r="I128" s="133"/>
      <c r="J128" s="134">
        <f t="shared" si="20"/>
        <v>0</v>
      </c>
      <c r="K128" s="130" t="s">
        <v>19</v>
      </c>
      <c r="L128" s="33"/>
      <c r="M128" s="135" t="s">
        <v>19</v>
      </c>
      <c r="N128" s="136" t="s">
        <v>40</v>
      </c>
      <c r="P128" s="137">
        <f t="shared" si="21"/>
        <v>0</v>
      </c>
      <c r="Q128" s="137">
        <v>0</v>
      </c>
      <c r="R128" s="137">
        <f t="shared" si="22"/>
        <v>0</v>
      </c>
      <c r="S128" s="137">
        <v>0</v>
      </c>
      <c r="T128" s="138">
        <f t="shared" si="23"/>
        <v>0</v>
      </c>
      <c r="AR128" s="139" t="s">
        <v>84</v>
      </c>
      <c r="AT128" s="139" t="s">
        <v>153</v>
      </c>
      <c r="AU128" s="139" t="s">
        <v>74</v>
      </c>
      <c r="AY128" s="18" t="s">
        <v>151</v>
      </c>
      <c r="BE128" s="140">
        <f t="shared" si="24"/>
        <v>0</v>
      </c>
      <c r="BF128" s="140">
        <f t="shared" si="25"/>
        <v>0</v>
      </c>
      <c r="BG128" s="140">
        <f t="shared" si="26"/>
        <v>0</v>
      </c>
      <c r="BH128" s="140">
        <f t="shared" si="27"/>
        <v>0</v>
      </c>
      <c r="BI128" s="140">
        <f t="shared" si="28"/>
        <v>0</v>
      </c>
      <c r="BJ128" s="18" t="s">
        <v>74</v>
      </c>
      <c r="BK128" s="140">
        <f t="shared" si="29"/>
        <v>0</v>
      </c>
      <c r="BL128" s="18" t="s">
        <v>84</v>
      </c>
      <c r="BM128" s="139" t="s">
        <v>734</v>
      </c>
    </row>
    <row r="129" spans="2:65" s="1" customFormat="1" ht="16.5" customHeight="1">
      <c r="B129" s="33"/>
      <c r="C129" s="128" t="s">
        <v>503</v>
      </c>
      <c r="D129" s="128" t="s">
        <v>153</v>
      </c>
      <c r="E129" s="129" t="s">
        <v>1850</v>
      </c>
      <c r="F129" s="130" t="s">
        <v>1851</v>
      </c>
      <c r="G129" s="131" t="s">
        <v>880</v>
      </c>
      <c r="H129" s="183"/>
      <c r="I129" s="133"/>
      <c r="J129" s="134">
        <f t="shared" si="20"/>
        <v>0</v>
      </c>
      <c r="K129" s="130" t="s">
        <v>19</v>
      </c>
      <c r="L129" s="33"/>
      <c r="M129" s="135" t="s">
        <v>19</v>
      </c>
      <c r="N129" s="136" t="s">
        <v>40</v>
      </c>
      <c r="P129" s="137">
        <f t="shared" si="21"/>
        <v>0</v>
      </c>
      <c r="Q129" s="137">
        <v>0</v>
      </c>
      <c r="R129" s="137">
        <f t="shared" si="22"/>
        <v>0</v>
      </c>
      <c r="S129" s="137">
        <v>0</v>
      </c>
      <c r="T129" s="138">
        <f t="shared" si="23"/>
        <v>0</v>
      </c>
      <c r="AR129" s="139" t="s">
        <v>84</v>
      </c>
      <c r="AT129" s="139" t="s">
        <v>153</v>
      </c>
      <c r="AU129" s="139" t="s">
        <v>74</v>
      </c>
      <c r="AY129" s="18" t="s">
        <v>151</v>
      </c>
      <c r="BE129" s="140">
        <f t="shared" si="24"/>
        <v>0</v>
      </c>
      <c r="BF129" s="140">
        <f t="shared" si="25"/>
        <v>0</v>
      </c>
      <c r="BG129" s="140">
        <f t="shared" si="26"/>
        <v>0</v>
      </c>
      <c r="BH129" s="140">
        <f t="shared" si="27"/>
        <v>0</v>
      </c>
      <c r="BI129" s="140">
        <f t="shared" si="28"/>
        <v>0</v>
      </c>
      <c r="BJ129" s="18" t="s">
        <v>74</v>
      </c>
      <c r="BK129" s="140">
        <f t="shared" si="29"/>
        <v>0</v>
      </c>
      <c r="BL129" s="18" t="s">
        <v>84</v>
      </c>
      <c r="BM129" s="139" t="s">
        <v>743</v>
      </c>
    </row>
    <row r="130" spans="2:65" s="1" customFormat="1" ht="16.5" customHeight="1">
      <c r="B130" s="33"/>
      <c r="C130" s="128" t="s">
        <v>510</v>
      </c>
      <c r="D130" s="128" t="s">
        <v>153</v>
      </c>
      <c r="E130" s="129" t="s">
        <v>1852</v>
      </c>
      <c r="F130" s="130" t="s">
        <v>1853</v>
      </c>
      <c r="G130" s="131" t="s">
        <v>880</v>
      </c>
      <c r="H130" s="183"/>
      <c r="I130" s="133"/>
      <c r="J130" s="134">
        <f t="shared" si="20"/>
        <v>0</v>
      </c>
      <c r="K130" s="130" t="s">
        <v>19</v>
      </c>
      <c r="L130" s="33"/>
      <c r="M130" s="135" t="s">
        <v>19</v>
      </c>
      <c r="N130" s="136" t="s">
        <v>40</v>
      </c>
      <c r="P130" s="137">
        <f t="shared" si="21"/>
        <v>0</v>
      </c>
      <c r="Q130" s="137">
        <v>0</v>
      </c>
      <c r="R130" s="137">
        <f t="shared" si="22"/>
        <v>0</v>
      </c>
      <c r="S130" s="137">
        <v>0</v>
      </c>
      <c r="T130" s="138">
        <f t="shared" si="23"/>
        <v>0</v>
      </c>
      <c r="AR130" s="139" t="s">
        <v>84</v>
      </c>
      <c r="AT130" s="139" t="s">
        <v>153</v>
      </c>
      <c r="AU130" s="139" t="s">
        <v>74</v>
      </c>
      <c r="AY130" s="18" t="s">
        <v>151</v>
      </c>
      <c r="BE130" s="140">
        <f t="shared" si="24"/>
        <v>0</v>
      </c>
      <c r="BF130" s="140">
        <f t="shared" si="25"/>
        <v>0</v>
      </c>
      <c r="BG130" s="140">
        <f t="shared" si="26"/>
        <v>0</v>
      </c>
      <c r="BH130" s="140">
        <f t="shared" si="27"/>
        <v>0</v>
      </c>
      <c r="BI130" s="140">
        <f t="shared" si="28"/>
        <v>0</v>
      </c>
      <c r="BJ130" s="18" t="s">
        <v>74</v>
      </c>
      <c r="BK130" s="140">
        <f t="shared" si="29"/>
        <v>0</v>
      </c>
      <c r="BL130" s="18" t="s">
        <v>84</v>
      </c>
      <c r="BM130" s="139" t="s">
        <v>755</v>
      </c>
    </row>
    <row r="131" spans="2:65" s="11" customFormat="1" ht="25.9" customHeight="1">
      <c r="B131" s="116"/>
      <c r="D131" s="117" t="s">
        <v>68</v>
      </c>
      <c r="E131" s="118" t="s">
        <v>1175</v>
      </c>
      <c r="F131" s="118" t="s">
        <v>1176</v>
      </c>
      <c r="I131" s="119"/>
      <c r="J131" s="120">
        <f>BK131</f>
        <v>0</v>
      </c>
      <c r="L131" s="116"/>
      <c r="M131" s="121"/>
      <c r="P131" s="122">
        <f>SUM(P132:P136)</f>
        <v>0</v>
      </c>
      <c r="R131" s="122">
        <f>SUM(R132:R136)</f>
        <v>0</v>
      </c>
      <c r="T131" s="123">
        <f>SUM(T132:T136)</f>
        <v>0</v>
      </c>
      <c r="AR131" s="117" t="s">
        <v>78</v>
      </c>
      <c r="AT131" s="124" t="s">
        <v>68</v>
      </c>
      <c r="AU131" s="124" t="s">
        <v>69</v>
      </c>
      <c r="AY131" s="117" t="s">
        <v>151</v>
      </c>
      <c r="BK131" s="125">
        <f>SUM(BK132:BK136)</f>
        <v>0</v>
      </c>
    </row>
    <row r="132" spans="2:65" s="1" customFormat="1" ht="16.5" customHeight="1">
      <c r="B132" s="33"/>
      <c r="C132" s="128" t="s">
        <v>517</v>
      </c>
      <c r="D132" s="128" t="s">
        <v>153</v>
      </c>
      <c r="E132" s="129" t="s">
        <v>1854</v>
      </c>
      <c r="F132" s="130" t="s">
        <v>1855</v>
      </c>
      <c r="G132" s="131" t="s">
        <v>1239</v>
      </c>
      <c r="H132" s="132">
        <v>1.5</v>
      </c>
      <c r="I132" s="133"/>
      <c r="J132" s="134">
        <f>ROUND(I132*H132,2)</f>
        <v>0</v>
      </c>
      <c r="K132" s="130" t="s">
        <v>19</v>
      </c>
      <c r="L132" s="33"/>
      <c r="M132" s="135" t="s">
        <v>19</v>
      </c>
      <c r="N132" s="136" t="s">
        <v>40</v>
      </c>
      <c r="P132" s="137">
        <f>O132*H132</f>
        <v>0</v>
      </c>
      <c r="Q132" s="137">
        <v>0</v>
      </c>
      <c r="R132" s="137">
        <f>Q132*H132</f>
        <v>0</v>
      </c>
      <c r="S132" s="137">
        <v>0</v>
      </c>
      <c r="T132" s="138">
        <f>S132*H132</f>
        <v>0</v>
      </c>
      <c r="AR132" s="139" t="s">
        <v>252</v>
      </c>
      <c r="AT132" s="139" t="s">
        <v>153</v>
      </c>
      <c r="AU132" s="139" t="s">
        <v>74</v>
      </c>
      <c r="AY132" s="18" t="s">
        <v>151</v>
      </c>
      <c r="BE132" s="140">
        <f>IF(N132="základní",J132,0)</f>
        <v>0</v>
      </c>
      <c r="BF132" s="140">
        <f>IF(N132="snížená",J132,0)</f>
        <v>0</v>
      </c>
      <c r="BG132" s="140">
        <f>IF(N132="zákl. přenesená",J132,0)</f>
        <v>0</v>
      </c>
      <c r="BH132" s="140">
        <f>IF(N132="sníž. přenesená",J132,0)</f>
        <v>0</v>
      </c>
      <c r="BI132" s="140">
        <f>IF(N132="nulová",J132,0)</f>
        <v>0</v>
      </c>
      <c r="BJ132" s="18" t="s">
        <v>74</v>
      </c>
      <c r="BK132" s="140">
        <f>ROUND(I132*H132,2)</f>
        <v>0</v>
      </c>
      <c r="BL132" s="18" t="s">
        <v>252</v>
      </c>
      <c r="BM132" s="139" t="s">
        <v>770</v>
      </c>
    </row>
    <row r="133" spans="2:65" s="1" customFormat="1" ht="16.5" customHeight="1">
      <c r="B133" s="33"/>
      <c r="C133" s="128" t="s">
        <v>524</v>
      </c>
      <c r="D133" s="128" t="s">
        <v>153</v>
      </c>
      <c r="E133" s="129" t="s">
        <v>1856</v>
      </c>
      <c r="F133" s="130" t="s">
        <v>1857</v>
      </c>
      <c r="G133" s="131" t="s">
        <v>615</v>
      </c>
      <c r="H133" s="132">
        <v>11</v>
      </c>
      <c r="I133" s="133"/>
      <c r="J133" s="134">
        <f>ROUND(I133*H133,2)</f>
        <v>0</v>
      </c>
      <c r="K133" s="130" t="s">
        <v>19</v>
      </c>
      <c r="L133" s="33"/>
      <c r="M133" s="135" t="s">
        <v>19</v>
      </c>
      <c r="N133" s="136" t="s">
        <v>40</v>
      </c>
      <c r="P133" s="137">
        <f>O133*H133</f>
        <v>0</v>
      </c>
      <c r="Q133" s="137">
        <v>0</v>
      </c>
      <c r="R133" s="137">
        <f>Q133*H133</f>
        <v>0</v>
      </c>
      <c r="S133" s="137">
        <v>0</v>
      </c>
      <c r="T133" s="138">
        <f>S133*H133</f>
        <v>0</v>
      </c>
      <c r="AR133" s="139" t="s">
        <v>252</v>
      </c>
      <c r="AT133" s="139" t="s">
        <v>153</v>
      </c>
      <c r="AU133" s="139" t="s">
        <v>74</v>
      </c>
      <c r="AY133" s="18" t="s">
        <v>151</v>
      </c>
      <c r="BE133" s="140">
        <f>IF(N133="základní",J133,0)</f>
        <v>0</v>
      </c>
      <c r="BF133" s="140">
        <f>IF(N133="snížená",J133,0)</f>
        <v>0</v>
      </c>
      <c r="BG133" s="140">
        <f>IF(N133="zákl. přenesená",J133,0)</f>
        <v>0</v>
      </c>
      <c r="BH133" s="140">
        <f>IF(N133="sníž. přenesená",J133,0)</f>
        <v>0</v>
      </c>
      <c r="BI133" s="140">
        <f>IF(N133="nulová",J133,0)</f>
        <v>0</v>
      </c>
      <c r="BJ133" s="18" t="s">
        <v>74</v>
      </c>
      <c r="BK133" s="140">
        <f>ROUND(I133*H133,2)</f>
        <v>0</v>
      </c>
      <c r="BL133" s="18" t="s">
        <v>252</v>
      </c>
      <c r="BM133" s="139" t="s">
        <v>780</v>
      </c>
    </row>
    <row r="134" spans="2:65" s="1" customFormat="1" ht="16.5" customHeight="1">
      <c r="B134" s="33"/>
      <c r="C134" s="128" t="s">
        <v>531</v>
      </c>
      <c r="D134" s="128" t="s">
        <v>153</v>
      </c>
      <c r="E134" s="129" t="s">
        <v>1858</v>
      </c>
      <c r="F134" s="130" t="s">
        <v>1859</v>
      </c>
      <c r="G134" s="131" t="s">
        <v>615</v>
      </c>
      <c r="H134" s="132">
        <v>14</v>
      </c>
      <c r="I134" s="133"/>
      <c r="J134" s="134">
        <f>ROUND(I134*H134,2)</f>
        <v>0</v>
      </c>
      <c r="K134" s="130" t="s">
        <v>19</v>
      </c>
      <c r="L134" s="33"/>
      <c r="M134" s="135" t="s">
        <v>19</v>
      </c>
      <c r="N134" s="136" t="s">
        <v>40</v>
      </c>
      <c r="P134" s="137">
        <f>O134*H134</f>
        <v>0</v>
      </c>
      <c r="Q134" s="137">
        <v>0</v>
      </c>
      <c r="R134" s="137">
        <f>Q134*H134</f>
        <v>0</v>
      </c>
      <c r="S134" s="137">
        <v>0</v>
      </c>
      <c r="T134" s="138">
        <f>S134*H134</f>
        <v>0</v>
      </c>
      <c r="AR134" s="139" t="s">
        <v>252</v>
      </c>
      <c r="AT134" s="139" t="s">
        <v>153</v>
      </c>
      <c r="AU134" s="139" t="s">
        <v>74</v>
      </c>
      <c r="AY134" s="18" t="s">
        <v>151</v>
      </c>
      <c r="BE134" s="140">
        <f>IF(N134="základní",J134,0)</f>
        <v>0</v>
      </c>
      <c r="BF134" s="140">
        <f>IF(N134="snížená",J134,0)</f>
        <v>0</v>
      </c>
      <c r="BG134" s="140">
        <f>IF(N134="zákl. přenesená",J134,0)</f>
        <v>0</v>
      </c>
      <c r="BH134" s="140">
        <f>IF(N134="sníž. přenesená",J134,0)</f>
        <v>0</v>
      </c>
      <c r="BI134" s="140">
        <f>IF(N134="nulová",J134,0)</f>
        <v>0</v>
      </c>
      <c r="BJ134" s="18" t="s">
        <v>74</v>
      </c>
      <c r="BK134" s="140">
        <f>ROUND(I134*H134,2)</f>
        <v>0</v>
      </c>
      <c r="BL134" s="18" t="s">
        <v>252</v>
      </c>
      <c r="BM134" s="139" t="s">
        <v>791</v>
      </c>
    </row>
    <row r="135" spans="2:65" s="1" customFormat="1" ht="16.5" customHeight="1">
      <c r="B135" s="33"/>
      <c r="C135" s="128" t="s">
        <v>536</v>
      </c>
      <c r="D135" s="128" t="s">
        <v>153</v>
      </c>
      <c r="E135" s="129" t="s">
        <v>1860</v>
      </c>
      <c r="F135" s="130" t="s">
        <v>1861</v>
      </c>
      <c r="G135" s="131" t="s">
        <v>615</v>
      </c>
      <c r="H135" s="132">
        <v>25</v>
      </c>
      <c r="I135" s="133"/>
      <c r="J135" s="134">
        <f>ROUND(I135*H135,2)</f>
        <v>0</v>
      </c>
      <c r="K135" s="130" t="s">
        <v>19</v>
      </c>
      <c r="L135" s="33"/>
      <c r="M135" s="135" t="s">
        <v>19</v>
      </c>
      <c r="N135" s="136" t="s">
        <v>40</v>
      </c>
      <c r="P135" s="137">
        <f>O135*H135</f>
        <v>0</v>
      </c>
      <c r="Q135" s="137">
        <v>0</v>
      </c>
      <c r="R135" s="137">
        <f>Q135*H135</f>
        <v>0</v>
      </c>
      <c r="S135" s="137">
        <v>0</v>
      </c>
      <c r="T135" s="138">
        <f>S135*H135</f>
        <v>0</v>
      </c>
      <c r="AR135" s="139" t="s">
        <v>252</v>
      </c>
      <c r="AT135" s="139" t="s">
        <v>153</v>
      </c>
      <c r="AU135" s="139" t="s">
        <v>74</v>
      </c>
      <c r="AY135" s="18" t="s">
        <v>151</v>
      </c>
      <c r="BE135" s="140">
        <f>IF(N135="základní",J135,0)</f>
        <v>0</v>
      </c>
      <c r="BF135" s="140">
        <f>IF(N135="snížená",J135,0)</f>
        <v>0</v>
      </c>
      <c r="BG135" s="140">
        <f>IF(N135="zákl. přenesená",J135,0)</f>
        <v>0</v>
      </c>
      <c r="BH135" s="140">
        <f>IF(N135="sníž. přenesená",J135,0)</f>
        <v>0</v>
      </c>
      <c r="BI135" s="140">
        <f>IF(N135="nulová",J135,0)</f>
        <v>0</v>
      </c>
      <c r="BJ135" s="18" t="s">
        <v>74</v>
      </c>
      <c r="BK135" s="140">
        <f>ROUND(I135*H135,2)</f>
        <v>0</v>
      </c>
      <c r="BL135" s="18" t="s">
        <v>252</v>
      </c>
      <c r="BM135" s="139" t="s">
        <v>801</v>
      </c>
    </row>
    <row r="136" spans="2:65" s="1" customFormat="1" ht="16.5" customHeight="1">
      <c r="B136" s="33"/>
      <c r="C136" s="128" t="s">
        <v>542</v>
      </c>
      <c r="D136" s="128" t="s">
        <v>153</v>
      </c>
      <c r="E136" s="129" t="s">
        <v>1862</v>
      </c>
      <c r="F136" s="130" t="s">
        <v>1863</v>
      </c>
      <c r="G136" s="131" t="s">
        <v>880</v>
      </c>
      <c r="H136" s="183"/>
      <c r="I136" s="133"/>
      <c r="J136" s="134">
        <f>ROUND(I136*H136,2)</f>
        <v>0</v>
      </c>
      <c r="K136" s="130" t="s">
        <v>19</v>
      </c>
      <c r="L136" s="33"/>
      <c r="M136" s="191" t="s">
        <v>19</v>
      </c>
      <c r="N136" s="192" t="s">
        <v>40</v>
      </c>
      <c r="O136" s="189"/>
      <c r="P136" s="193">
        <f>O136*H136</f>
        <v>0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AR136" s="139" t="s">
        <v>252</v>
      </c>
      <c r="AT136" s="139" t="s">
        <v>153</v>
      </c>
      <c r="AU136" s="139" t="s">
        <v>74</v>
      </c>
      <c r="AY136" s="18" t="s">
        <v>151</v>
      </c>
      <c r="BE136" s="140">
        <f>IF(N136="základní",J136,0)</f>
        <v>0</v>
      </c>
      <c r="BF136" s="140">
        <f>IF(N136="snížená",J136,0)</f>
        <v>0</v>
      </c>
      <c r="BG136" s="140">
        <f>IF(N136="zákl. přenesená",J136,0)</f>
        <v>0</v>
      </c>
      <c r="BH136" s="140">
        <f>IF(N136="sníž. přenesená",J136,0)</f>
        <v>0</v>
      </c>
      <c r="BI136" s="140">
        <f>IF(N136="nulová",J136,0)</f>
        <v>0</v>
      </c>
      <c r="BJ136" s="18" t="s">
        <v>74</v>
      </c>
      <c r="BK136" s="140">
        <f>ROUND(I136*H136,2)</f>
        <v>0</v>
      </c>
      <c r="BL136" s="18" t="s">
        <v>252</v>
      </c>
      <c r="BM136" s="139" t="s">
        <v>817</v>
      </c>
    </row>
    <row r="137" spans="2:65" s="1" customFormat="1" ht="6.95" customHeight="1"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33"/>
    </row>
  </sheetData>
  <sheetProtection algorithmName="SHA-512" hashValue="NxpFjT0EqPZ/tglZB1ddjyx+1fi5XLgdU9qIW0RnfbEIUGNa2sgSqG1s0E0IskCMTecEnHelPQszbd6ISwTKhQ==" saltValue="1NeVE10qX98HCuspWfqoxR3coSwvaE5NbTjp7mkVymZbtSvc9y70Yi6GdS+a66kNm6RbCGFB66yCjNtOtIaEyw==" spinCount="100000" sheet="1" objects="1" scenarios="1" formatColumns="0" formatRows="0" autoFilter="0"/>
  <autoFilter ref="C84:K136" xr:uid="{00000000-0009-0000-0000-000004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1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89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1864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ROUND(J82,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ROUND((SUM(BE82:BE114)),  2)</f>
        <v>0</v>
      </c>
      <c r="I33" s="90">
        <v>0.21</v>
      </c>
      <c r="J33" s="89">
        <f>ROUND(((SUM(BE82:BE114))*I33),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ROUND((SUM(BF82:BF114)),  2)</f>
        <v>0</v>
      </c>
      <c r="I34" s="90">
        <v>0.15</v>
      </c>
      <c r="J34" s="89">
        <f>ROUND(((SUM(BF82:BF114))*I34),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ROUND((SUM(BG82:BG114)),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ROUND((SUM(BH82:BH114)),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ROUND((SUM(BI82:BI114)),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5 - vodovod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J82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123</v>
      </c>
      <c r="E60" s="102"/>
      <c r="F60" s="102"/>
      <c r="G60" s="102"/>
      <c r="H60" s="102"/>
      <c r="I60" s="102"/>
      <c r="J60" s="103">
        <f>J83</f>
        <v>0</v>
      </c>
      <c r="L60" s="100"/>
    </row>
    <row r="61" spans="2:47" s="9" customFormat="1" ht="19.899999999999999" customHeight="1">
      <c r="B61" s="104"/>
      <c r="D61" s="105" t="s">
        <v>126</v>
      </c>
      <c r="E61" s="106"/>
      <c r="F61" s="106"/>
      <c r="G61" s="106"/>
      <c r="H61" s="106"/>
      <c r="I61" s="106"/>
      <c r="J61" s="107">
        <f>J88</f>
        <v>0</v>
      </c>
      <c r="L61" s="104"/>
    </row>
    <row r="62" spans="2:47" s="9" customFormat="1" ht="19.899999999999999" customHeight="1">
      <c r="B62" s="104"/>
      <c r="D62" s="105" t="s">
        <v>128</v>
      </c>
      <c r="E62" s="106"/>
      <c r="F62" s="106"/>
      <c r="G62" s="106"/>
      <c r="H62" s="106"/>
      <c r="I62" s="106"/>
      <c r="J62" s="107">
        <f>J94</f>
        <v>0</v>
      </c>
      <c r="L62" s="104"/>
    </row>
    <row r="63" spans="2:47" s="1" customFormat="1" ht="21.75" customHeight="1">
      <c r="B63" s="33"/>
      <c r="L63" s="33"/>
    </row>
    <row r="64" spans="2:47" s="1" customFormat="1" ht="6.95" customHeight="1"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33"/>
    </row>
    <row r="68" spans="2:12" s="1" customFormat="1" ht="6.95" customHeight="1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33"/>
    </row>
    <row r="69" spans="2:12" s="1" customFormat="1" ht="24.95" customHeight="1">
      <c r="B69" s="33"/>
      <c r="C69" s="22" t="s">
        <v>136</v>
      </c>
      <c r="L69" s="33"/>
    </row>
    <row r="70" spans="2:12" s="1" customFormat="1" ht="6.95" customHeight="1">
      <c r="B70" s="33"/>
      <c r="L70" s="33"/>
    </row>
    <row r="71" spans="2:12" s="1" customFormat="1" ht="12" customHeight="1">
      <c r="B71" s="33"/>
      <c r="C71" s="28" t="s">
        <v>16</v>
      </c>
      <c r="L71" s="33"/>
    </row>
    <row r="72" spans="2:12" s="1" customFormat="1" ht="16.5" customHeight="1">
      <c r="B72" s="33"/>
      <c r="E72" s="311" t="str">
        <f>E7</f>
        <v>Česká Lípa - přístavba komory C 10</v>
      </c>
      <c r="F72" s="312"/>
      <c r="G72" s="312"/>
      <c r="H72" s="312"/>
      <c r="L72" s="33"/>
    </row>
    <row r="73" spans="2:12" s="1" customFormat="1" ht="12" customHeight="1">
      <c r="B73" s="33"/>
      <c r="C73" s="28" t="s">
        <v>106</v>
      </c>
      <c r="L73" s="33"/>
    </row>
    <row r="74" spans="2:12" s="1" customFormat="1" ht="16.5" customHeight="1">
      <c r="B74" s="33"/>
      <c r="E74" s="278" t="str">
        <f>E9</f>
        <v>5 - vodovod</v>
      </c>
      <c r="F74" s="313"/>
      <c r="G74" s="313"/>
      <c r="H74" s="313"/>
      <c r="L74" s="33"/>
    </row>
    <row r="75" spans="2:12" s="1" customFormat="1" ht="6.95" customHeight="1">
      <c r="B75" s="33"/>
      <c r="L75" s="33"/>
    </row>
    <row r="76" spans="2:12" s="1" customFormat="1" ht="12" customHeight="1">
      <c r="B76" s="33"/>
      <c r="C76" s="28" t="s">
        <v>21</v>
      </c>
      <c r="F76" s="26" t="str">
        <f>F12</f>
        <v xml:space="preserve"> </v>
      </c>
      <c r="I76" s="28" t="s">
        <v>23</v>
      </c>
      <c r="J76" s="50" t="str">
        <f>IF(J12="","",J12)</f>
        <v>25. 4. 2022</v>
      </c>
      <c r="L76" s="33"/>
    </row>
    <row r="77" spans="2:12" s="1" customFormat="1" ht="6.95" customHeight="1">
      <c r="B77" s="33"/>
      <c r="L77" s="33"/>
    </row>
    <row r="78" spans="2:12" s="1" customFormat="1" ht="15.2" customHeight="1">
      <c r="B78" s="33"/>
      <c r="C78" s="28" t="s">
        <v>25</v>
      </c>
      <c r="F78" s="26" t="str">
        <f>E15</f>
        <v xml:space="preserve"> </v>
      </c>
      <c r="I78" s="28" t="s">
        <v>30</v>
      </c>
      <c r="J78" s="31" t="str">
        <f>E21</f>
        <v xml:space="preserve"> </v>
      </c>
      <c r="L78" s="33"/>
    </row>
    <row r="79" spans="2:12" s="1" customFormat="1" ht="15.2" customHeight="1">
      <c r="B79" s="33"/>
      <c r="C79" s="28" t="s">
        <v>28</v>
      </c>
      <c r="F79" s="26" t="str">
        <f>IF(E18="","",E18)</f>
        <v>Vyplň údaj</v>
      </c>
      <c r="I79" s="28" t="s">
        <v>32</v>
      </c>
      <c r="J79" s="31" t="str">
        <f>E24</f>
        <v xml:space="preserve"> </v>
      </c>
      <c r="L79" s="33"/>
    </row>
    <row r="80" spans="2:12" s="1" customFormat="1" ht="10.35" customHeight="1">
      <c r="B80" s="33"/>
      <c r="L80" s="33"/>
    </row>
    <row r="81" spans="2:65" s="10" customFormat="1" ht="29.25" customHeight="1">
      <c r="B81" s="108"/>
      <c r="C81" s="109" t="s">
        <v>137</v>
      </c>
      <c r="D81" s="110" t="s">
        <v>54</v>
      </c>
      <c r="E81" s="110" t="s">
        <v>50</v>
      </c>
      <c r="F81" s="110" t="s">
        <v>51</v>
      </c>
      <c r="G81" s="110" t="s">
        <v>138</v>
      </c>
      <c r="H81" s="110" t="s">
        <v>139</v>
      </c>
      <c r="I81" s="110" t="s">
        <v>140</v>
      </c>
      <c r="J81" s="110" t="s">
        <v>110</v>
      </c>
      <c r="K81" s="111" t="s">
        <v>141</v>
      </c>
      <c r="L81" s="108"/>
      <c r="M81" s="57" t="s">
        <v>19</v>
      </c>
      <c r="N81" s="58" t="s">
        <v>39</v>
      </c>
      <c r="O81" s="58" t="s">
        <v>142</v>
      </c>
      <c r="P81" s="58" t="s">
        <v>143</v>
      </c>
      <c r="Q81" s="58" t="s">
        <v>144</v>
      </c>
      <c r="R81" s="58" t="s">
        <v>145</v>
      </c>
      <c r="S81" s="58" t="s">
        <v>146</v>
      </c>
      <c r="T81" s="59" t="s">
        <v>147</v>
      </c>
    </row>
    <row r="82" spans="2:65" s="1" customFormat="1" ht="22.9" customHeight="1">
      <c r="B82" s="33"/>
      <c r="C82" s="62" t="s">
        <v>148</v>
      </c>
      <c r="J82" s="112">
        <f>BK82</f>
        <v>0</v>
      </c>
      <c r="L82" s="33"/>
      <c r="M82" s="60"/>
      <c r="N82" s="51"/>
      <c r="O82" s="51"/>
      <c r="P82" s="113">
        <f>P83</f>
        <v>0</v>
      </c>
      <c r="Q82" s="51"/>
      <c r="R82" s="113">
        <f>R83</f>
        <v>9.4370000000000009E-2</v>
      </c>
      <c r="S82" s="51"/>
      <c r="T82" s="114">
        <f>T83</f>
        <v>0</v>
      </c>
      <c r="AT82" s="18" t="s">
        <v>68</v>
      </c>
      <c r="AU82" s="18" t="s">
        <v>111</v>
      </c>
      <c r="BK82" s="115">
        <f>BK83</f>
        <v>0</v>
      </c>
    </row>
    <row r="83" spans="2:65" s="11" customFormat="1" ht="25.9" customHeight="1">
      <c r="B83" s="116"/>
      <c r="D83" s="117" t="s">
        <v>68</v>
      </c>
      <c r="E83" s="118" t="s">
        <v>813</v>
      </c>
      <c r="F83" s="118" t="s">
        <v>814</v>
      </c>
      <c r="I83" s="119"/>
      <c r="J83" s="120">
        <f>BK83</f>
        <v>0</v>
      </c>
      <c r="L83" s="116"/>
      <c r="M83" s="121"/>
      <c r="P83" s="122">
        <f>P84+SUM(P85:P88)+P94</f>
        <v>0</v>
      </c>
      <c r="R83" s="122">
        <f>R84+SUM(R85:R88)+R94</f>
        <v>9.4370000000000009E-2</v>
      </c>
      <c r="T83" s="123">
        <f>T84+SUM(T85:T88)+T94</f>
        <v>0</v>
      </c>
      <c r="AR83" s="117" t="s">
        <v>78</v>
      </c>
      <c r="AT83" s="124" t="s">
        <v>68</v>
      </c>
      <c r="AU83" s="124" t="s">
        <v>69</v>
      </c>
      <c r="AY83" s="117" t="s">
        <v>151</v>
      </c>
      <c r="BK83" s="125">
        <f>BK84+SUM(BK85:BK88)+BK94</f>
        <v>0</v>
      </c>
    </row>
    <row r="84" spans="2:65" s="1" customFormat="1" ht="24.2" customHeight="1">
      <c r="B84" s="33"/>
      <c r="C84" s="128" t="s">
        <v>74</v>
      </c>
      <c r="D84" s="128" t="s">
        <v>153</v>
      </c>
      <c r="E84" s="129" t="s">
        <v>1865</v>
      </c>
      <c r="F84" s="130" t="s">
        <v>1866</v>
      </c>
      <c r="G84" s="131" t="s">
        <v>562</v>
      </c>
      <c r="H84" s="132">
        <v>10</v>
      </c>
      <c r="I84" s="133"/>
      <c r="J84" s="134">
        <f>ROUND(I84*H84,2)</f>
        <v>0</v>
      </c>
      <c r="K84" s="130" t="s">
        <v>157</v>
      </c>
      <c r="L84" s="33"/>
      <c r="M84" s="135" t="s">
        <v>19</v>
      </c>
      <c r="N84" s="136" t="s">
        <v>40</v>
      </c>
      <c r="P84" s="137">
        <f>O84*H84</f>
        <v>0</v>
      </c>
      <c r="Q84" s="137">
        <v>0</v>
      </c>
      <c r="R84" s="137">
        <f>Q84*H84</f>
        <v>0</v>
      </c>
      <c r="S84" s="137">
        <v>0</v>
      </c>
      <c r="T84" s="138">
        <f>S84*H84</f>
        <v>0</v>
      </c>
      <c r="AR84" s="139" t="s">
        <v>252</v>
      </c>
      <c r="AT84" s="139" t="s">
        <v>153</v>
      </c>
      <c r="AU84" s="139" t="s">
        <v>74</v>
      </c>
      <c r="AY84" s="18" t="s">
        <v>151</v>
      </c>
      <c r="BE84" s="140">
        <f>IF(N84="základní",J84,0)</f>
        <v>0</v>
      </c>
      <c r="BF84" s="140">
        <f>IF(N84="snížená",J84,0)</f>
        <v>0</v>
      </c>
      <c r="BG84" s="140">
        <f>IF(N84="zákl. přenesená",J84,0)</f>
        <v>0</v>
      </c>
      <c r="BH84" s="140">
        <f>IF(N84="sníž. přenesená",J84,0)</f>
        <v>0</v>
      </c>
      <c r="BI84" s="140">
        <f>IF(N84="nulová",J84,0)</f>
        <v>0</v>
      </c>
      <c r="BJ84" s="18" t="s">
        <v>74</v>
      </c>
      <c r="BK84" s="140">
        <f>ROUND(I84*H84,2)</f>
        <v>0</v>
      </c>
      <c r="BL84" s="18" t="s">
        <v>252</v>
      </c>
      <c r="BM84" s="139" t="s">
        <v>1867</v>
      </c>
    </row>
    <row r="85" spans="2:65" s="1" customFormat="1" ht="11.25">
      <c r="B85" s="33"/>
      <c r="D85" s="141" t="s">
        <v>159</v>
      </c>
      <c r="F85" s="142" t="s">
        <v>1868</v>
      </c>
      <c r="I85" s="143"/>
      <c r="L85" s="33"/>
      <c r="M85" s="144"/>
      <c r="T85" s="54"/>
      <c r="AT85" s="18" t="s">
        <v>159</v>
      </c>
      <c r="AU85" s="18" t="s">
        <v>74</v>
      </c>
    </row>
    <row r="86" spans="2:65" s="1" customFormat="1" ht="16.5" customHeight="1">
      <c r="B86" s="33"/>
      <c r="C86" s="166" t="s">
        <v>78</v>
      </c>
      <c r="D86" s="166" t="s">
        <v>221</v>
      </c>
      <c r="E86" s="167" t="s">
        <v>1869</v>
      </c>
      <c r="F86" s="168" t="s">
        <v>1870</v>
      </c>
      <c r="G86" s="169" t="s">
        <v>615</v>
      </c>
      <c r="H86" s="170">
        <v>5</v>
      </c>
      <c r="I86" s="171"/>
      <c r="J86" s="172">
        <f>ROUND(I86*H86,2)</f>
        <v>0</v>
      </c>
      <c r="K86" s="168" t="s">
        <v>19</v>
      </c>
      <c r="L86" s="173"/>
      <c r="M86" s="174" t="s">
        <v>19</v>
      </c>
      <c r="N86" s="175" t="s">
        <v>40</v>
      </c>
      <c r="P86" s="137">
        <f>O86*H86</f>
        <v>0</v>
      </c>
      <c r="Q86" s="137">
        <v>0</v>
      </c>
      <c r="R86" s="137">
        <f>Q86*H86</f>
        <v>0</v>
      </c>
      <c r="S86" s="137">
        <v>0</v>
      </c>
      <c r="T86" s="138">
        <f>S86*H86</f>
        <v>0</v>
      </c>
      <c r="AR86" s="139" t="s">
        <v>454</v>
      </c>
      <c r="AT86" s="139" t="s">
        <v>221</v>
      </c>
      <c r="AU86" s="139" t="s">
        <v>74</v>
      </c>
      <c r="AY86" s="18" t="s">
        <v>151</v>
      </c>
      <c r="BE86" s="140">
        <f>IF(N86="základní",J86,0)</f>
        <v>0</v>
      </c>
      <c r="BF86" s="140">
        <f>IF(N86="snížená",J86,0)</f>
        <v>0</v>
      </c>
      <c r="BG86" s="140">
        <f>IF(N86="zákl. přenesená",J86,0)</f>
        <v>0</v>
      </c>
      <c r="BH86" s="140">
        <f>IF(N86="sníž. přenesená",J86,0)</f>
        <v>0</v>
      </c>
      <c r="BI86" s="140">
        <f>IF(N86="nulová",J86,0)</f>
        <v>0</v>
      </c>
      <c r="BJ86" s="18" t="s">
        <v>74</v>
      </c>
      <c r="BK86" s="140">
        <f>ROUND(I86*H86,2)</f>
        <v>0</v>
      </c>
      <c r="BL86" s="18" t="s">
        <v>252</v>
      </c>
      <c r="BM86" s="139" t="s">
        <v>1871</v>
      </c>
    </row>
    <row r="87" spans="2:65" s="1" customFormat="1" ht="19.5">
      <c r="B87" s="33"/>
      <c r="D87" s="146" t="s">
        <v>1558</v>
      </c>
      <c r="F87" s="187" t="s">
        <v>1872</v>
      </c>
      <c r="I87" s="143"/>
      <c r="L87" s="33"/>
      <c r="M87" s="144"/>
      <c r="T87" s="54"/>
      <c r="AT87" s="18" t="s">
        <v>1558</v>
      </c>
      <c r="AU87" s="18" t="s">
        <v>74</v>
      </c>
    </row>
    <row r="88" spans="2:65" s="11" customFormat="1" ht="22.9" customHeight="1">
      <c r="B88" s="116"/>
      <c r="D88" s="117" t="s">
        <v>68</v>
      </c>
      <c r="E88" s="126" t="s">
        <v>927</v>
      </c>
      <c r="F88" s="126" t="s">
        <v>928</v>
      </c>
      <c r="I88" s="119"/>
      <c r="J88" s="127">
        <f>BK88</f>
        <v>0</v>
      </c>
      <c r="L88" s="116"/>
      <c r="M88" s="121"/>
      <c r="P88" s="122">
        <f>SUM(P89:P93)</f>
        <v>0</v>
      </c>
      <c r="R88" s="122">
        <f>SUM(R89:R93)</f>
        <v>1.0100000000000001E-2</v>
      </c>
      <c r="T88" s="123">
        <f>SUM(T89:T93)</f>
        <v>0</v>
      </c>
      <c r="AR88" s="117" t="s">
        <v>78</v>
      </c>
      <c r="AT88" s="124" t="s">
        <v>68</v>
      </c>
      <c r="AU88" s="124" t="s">
        <v>74</v>
      </c>
      <c r="AY88" s="117" t="s">
        <v>151</v>
      </c>
      <c r="BK88" s="125">
        <f>SUM(BK89:BK93)</f>
        <v>0</v>
      </c>
    </row>
    <row r="89" spans="2:65" s="1" customFormat="1" ht="33" customHeight="1">
      <c r="B89" s="33"/>
      <c r="C89" s="128" t="s">
        <v>81</v>
      </c>
      <c r="D89" s="128" t="s">
        <v>153</v>
      </c>
      <c r="E89" s="129" t="s">
        <v>1873</v>
      </c>
      <c r="F89" s="130" t="s">
        <v>1874</v>
      </c>
      <c r="G89" s="131" t="s">
        <v>562</v>
      </c>
      <c r="H89" s="132">
        <v>10</v>
      </c>
      <c r="I89" s="133"/>
      <c r="J89" s="134">
        <f>ROUND(I89*H89,2)</f>
        <v>0</v>
      </c>
      <c r="K89" s="130" t="s">
        <v>157</v>
      </c>
      <c r="L89" s="33"/>
      <c r="M89" s="135" t="s">
        <v>19</v>
      </c>
      <c r="N89" s="136" t="s">
        <v>40</v>
      </c>
      <c r="P89" s="137">
        <f>O89*H89</f>
        <v>0</v>
      </c>
      <c r="Q89" s="137">
        <v>0</v>
      </c>
      <c r="R89" s="137">
        <f>Q89*H89</f>
        <v>0</v>
      </c>
      <c r="S89" s="137">
        <v>0</v>
      </c>
      <c r="T89" s="138">
        <f>S89*H89</f>
        <v>0</v>
      </c>
      <c r="AR89" s="139" t="s">
        <v>252</v>
      </c>
      <c r="AT89" s="139" t="s">
        <v>153</v>
      </c>
      <c r="AU89" s="139" t="s">
        <v>78</v>
      </c>
      <c r="AY89" s="18" t="s">
        <v>151</v>
      </c>
      <c r="BE89" s="140">
        <f>IF(N89="základní",J89,0)</f>
        <v>0</v>
      </c>
      <c r="BF89" s="140">
        <f>IF(N89="snížená",J89,0)</f>
        <v>0</v>
      </c>
      <c r="BG89" s="140">
        <f>IF(N89="zákl. přenesená",J89,0)</f>
        <v>0</v>
      </c>
      <c r="BH89" s="140">
        <f>IF(N89="sníž. přenesená",J89,0)</f>
        <v>0</v>
      </c>
      <c r="BI89" s="140">
        <f>IF(N89="nulová",J89,0)</f>
        <v>0</v>
      </c>
      <c r="BJ89" s="18" t="s">
        <v>74</v>
      </c>
      <c r="BK89" s="140">
        <f>ROUND(I89*H89,2)</f>
        <v>0</v>
      </c>
      <c r="BL89" s="18" t="s">
        <v>252</v>
      </c>
      <c r="BM89" s="139" t="s">
        <v>1875</v>
      </c>
    </row>
    <row r="90" spans="2:65" s="1" customFormat="1" ht="11.25">
      <c r="B90" s="33"/>
      <c r="D90" s="141" t="s">
        <v>159</v>
      </c>
      <c r="F90" s="142" t="s">
        <v>1876</v>
      </c>
      <c r="I90" s="143"/>
      <c r="L90" s="33"/>
      <c r="M90" s="144"/>
      <c r="T90" s="54"/>
      <c r="AT90" s="18" t="s">
        <v>159</v>
      </c>
      <c r="AU90" s="18" t="s">
        <v>78</v>
      </c>
    </row>
    <row r="91" spans="2:65" s="1" customFormat="1" ht="16.5" customHeight="1">
      <c r="B91" s="33"/>
      <c r="C91" s="166" t="s">
        <v>84</v>
      </c>
      <c r="D91" s="166" t="s">
        <v>221</v>
      </c>
      <c r="E91" s="167" t="s">
        <v>1877</v>
      </c>
      <c r="F91" s="168" t="s">
        <v>1878</v>
      </c>
      <c r="G91" s="169" t="s">
        <v>562</v>
      </c>
      <c r="H91" s="170">
        <v>10</v>
      </c>
      <c r="I91" s="171"/>
      <c r="J91" s="172">
        <f>ROUND(I91*H91,2)</f>
        <v>0</v>
      </c>
      <c r="K91" s="168" t="s">
        <v>157</v>
      </c>
      <c r="L91" s="173"/>
      <c r="M91" s="174" t="s">
        <v>19</v>
      </c>
      <c r="N91" s="175" t="s">
        <v>40</v>
      </c>
      <c r="P91" s="137">
        <f>O91*H91</f>
        <v>0</v>
      </c>
      <c r="Q91" s="137">
        <v>1.01E-3</v>
      </c>
      <c r="R91" s="137">
        <f>Q91*H91</f>
        <v>1.0100000000000001E-2</v>
      </c>
      <c r="S91" s="137">
        <v>0</v>
      </c>
      <c r="T91" s="138">
        <f>S91*H91</f>
        <v>0</v>
      </c>
      <c r="AR91" s="139" t="s">
        <v>454</v>
      </c>
      <c r="AT91" s="139" t="s">
        <v>221</v>
      </c>
      <c r="AU91" s="139" t="s">
        <v>78</v>
      </c>
      <c r="AY91" s="18" t="s">
        <v>151</v>
      </c>
      <c r="BE91" s="140">
        <f>IF(N91="základní",J91,0)</f>
        <v>0</v>
      </c>
      <c r="BF91" s="140">
        <f>IF(N91="snížená",J91,0)</f>
        <v>0</v>
      </c>
      <c r="BG91" s="140">
        <f>IF(N91="zákl. přenesená",J91,0)</f>
        <v>0</v>
      </c>
      <c r="BH91" s="140">
        <f>IF(N91="sníž. přenesená",J91,0)</f>
        <v>0</v>
      </c>
      <c r="BI91" s="140">
        <f>IF(N91="nulová",J91,0)</f>
        <v>0</v>
      </c>
      <c r="BJ91" s="18" t="s">
        <v>74</v>
      </c>
      <c r="BK91" s="140">
        <f>ROUND(I91*H91,2)</f>
        <v>0</v>
      </c>
      <c r="BL91" s="18" t="s">
        <v>252</v>
      </c>
      <c r="BM91" s="139" t="s">
        <v>1879</v>
      </c>
    </row>
    <row r="92" spans="2:65" s="1" customFormat="1" ht="24.2" customHeight="1">
      <c r="B92" s="33"/>
      <c r="C92" s="128" t="s">
        <v>236</v>
      </c>
      <c r="D92" s="128" t="s">
        <v>153</v>
      </c>
      <c r="E92" s="129" t="s">
        <v>1880</v>
      </c>
      <c r="F92" s="130" t="s">
        <v>1881</v>
      </c>
      <c r="G92" s="131" t="s">
        <v>880</v>
      </c>
      <c r="H92" s="183"/>
      <c r="I92" s="133"/>
      <c r="J92" s="134">
        <f>ROUND(I92*H92,2)</f>
        <v>0</v>
      </c>
      <c r="K92" s="130" t="s">
        <v>157</v>
      </c>
      <c r="L92" s="33"/>
      <c r="M92" s="135" t="s">
        <v>19</v>
      </c>
      <c r="N92" s="136" t="s">
        <v>40</v>
      </c>
      <c r="P92" s="137">
        <f>O92*H92</f>
        <v>0</v>
      </c>
      <c r="Q92" s="137">
        <v>0</v>
      </c>
      <c r="R92" s="137">
        <f>Q92*H92</f>
        <v>0</v>
      </c>
      <c r="S92" s="137">
        <v>0</v>
      </c>
      <c r="T92" s="138">
        <f>S92*H92</f>
        <v>0</v>
      </c>
      <c r="AR92" s="139" t="s">
        <v>252</v>
      </c>
      <c r="AT92" s="139" t="s">
        <v>153</v>
      </c>
      <c r="AU92" s="139" t="s">
        <v>78</v>
      </c>
      <c r="AY92" s="18" t="s">
        <v>151</v>
      </c>
      <c r="BE92" s="140">
        <f>IF(N92="základní",J92,0)</f>
        <v>0</v>
      </c>
      <c r="BF92" s="140">
        <f>IF(N92="snížená",J92,0)</f>
        <v>0</v>
      </c>
      <c r="BG92" s="140">
        <f>IF(N92="zákl. přenesená",J92,0)</f>
        <v>0</v>
      </c>
      <c r="BH92" s="140">
        <f>IF(N92="sníž. přenesená",J92,0)</f>
        <v>0</v>
      </c>
      <c r="BI92" s="140">
        <f>IF(N92="nulová",J92,0)</f>
        <v>0</v>
      </c>
      <c r="BJ92" s="18" t="s">
        <v>74</v>
      </c>
      <c r="BK92" s="140">
        <f>ROUND(I92*H92,2)</f>
        <v>0</v>
      </c>
      <c r="BL92" s="18" t="s">
        <v>252</v>
      </c>
      <c r="BM92" s="139" t="s">
        <v>1882</v>
      </c>
    </row>
    <row r="93" spans="2:65" s="1" customFormat="1" ht="11.25">
      <c r="B93" s="33"/>
      <c r="D93" s="141" t="s">
        <v>159</v>
      </c>
      <c r="F93" s="142" t="s">
        <v>1883</v>
      </c>
      <c r="I93" s="143"/>
      <c r="L93" s="33"/>
      <c r="M93" s="144"/>
      <c r="T93" s="54"/>
      <c r="AT93" s="18" t="s">
        <v>159</v>
      </c>
      <c r="AU93" s="18" t="s">
        <v>78</v>
      </c>
    </row>
    <row r="94" spans="2:65" s="11" customFormat="1" ht="22.9" customHeight="1">
      <c r="B94" s="116"/>
      <c r="D94" s="117" t="s">
        <v>68</v>
      </c>
      <c r="E94" s="126" t="s">
        <v>982</v>
      </c>
      <c r="F94" s="126" t="s">
        <v>983</v>
      </c>
      <c r="I94" s="119"/>
      <c r="J94" s="127">
        <f>BK94</f>
        <v>0</v>
      </c>
      <c r="L94" s="116"/>
      <c r="M94" s="121"/>
      <c r="P94" s="122">
        <f>SUM(P95:P114)</f>
        <v>0</v>
      </c>
      <c r="R94" s="122">
        <f>SUM(R95:R114)</f>
        <v>8.4270000000000012E-2</v>
      </c>
      <c r="T94" s="123">
        <f>SUM(T95:T114)</f>
        <v>0</v>
      </c>
      <c r="AR94" s="117" t="s">
        <v>78</v>
      </c>
      <c r="AT94" s="124" t="s">
        <v>68</v>
      </c>
      <c r="AU94" s="124" t="s">
        <v>74</v>
      </c>
      <c r="AY94" s="117" t="s">
        <v>151</v>
      </c>
      <c r="BK94" s="125">
        <f>SUM(BK95:BK114)</f>
        <v>0</v>
      </c>
    </row>
    <row r="95" spans="2:65" s="1" customFormat="1" ht="16.5" customHeight="1">
      <c r="B95" s="33"/>
      <c r="C95" s="128" t="s">
        <v>87</v>
      </c>
      <c r="D95" s="128" t="s">
        <v>153</v>
      </c>
      <c r="E95" s="129" t="s">
        <v>1884</v>
      </c>
      <c r="F95" s="130" t="s">
        <v>1885</v>
      </c>
      <c r="G95" s="131" t="s">
        <v>562</v>
      </c>
      <c r="H95" s="132">
        <v>10</v>
      </c>
      <c r="I95" s="133"/>
      <c r="J95" s="134">
        <f>ROUND(I95*H95,2)</f>
        <v>0</v>
      </c>
      <c r="K95" s="130" t="s">
        <v>157</v>
      </c>
      <c r="L95" s="33"/>
      <c r="M95" s="135" t="s">
        <v>19</v>
      </c>
      <c r="N95" s="136" t="s">
        <v>40</v>
      </c>
      <c r="P95" s="137">
        <f>O95*H95</f>
        <v>0</v>
      </c>
      <c r="Q95" s="137">
        <v>4.5100000000000001E-3</v>
      </c>
      <c r="R95" s="137">
        <f>Q95*H95</f>
        <v>4.5100000000000001E-2</v>
      </c>
      <c r="S95" s="137">
        <v>0</v>
      </c>
      <c r="T95" s="138">
        <f>S95*H95</f>
        <v>0</v>
      </c>
      <c r="AR95" s="139" t="s">
        <v>252</v>
      </c>
      <c r="AT95" s="139" t="s">
        <v>153</v>
      </c>
      <c r="AU95" s="139" t="s">
        <v>78</v>
      </c>
      <c r="AY95" s="18" t="s">
        <v>151</v>
      </c>
      <c r="BE95" s="140">
        <f>IF(N95="základní",J95,0)</f>
        <v>0</v>
      </c>
      <c r="BF95" s="140">
        <f>IF(N95="snížená",J95,0)</f>
        <v>0</v>
      </c>
      <c r="BG95" s="140">
        <f>IF(N95="zákl. přenesená",J95,0)</f>
        <v>0</v>
      </c>
      <c r="BH95" s="140">
        <f>IF(N95="sníž. přenesená",J95,0)</f>
        <v>0</v>
      </c>
      <c r="BI95" s="140">
        <f>IF(N95="nulová",J95,0)</f>
        <v>0</v>
      </c>
      <c r="BJ95" s="18" t="s">
        <v>74</v>
      </c>
      <c r="BK95" s="140">
        <f>ROUND(I95*H95,2)</f>
        <v>0</v>
      </c>
      <c r="BL95" s="18" t="s">
        <v>252</v>
      </c>
      <c r="BM95" s="139" t="s">
        <v>1886</v>
      </c>
    </row>
    <row r="96" spans="2:65" s="1" customFormat="1" ht="11.25">
      <c r="B96" s="33"/>
      <c r="D96" s="141" t="s">
        <v>159</v>
      </c>
      <c r="F96" s="142" t="s">
        <v>1887</v>
      </c>
      <c r="I96" s="143"/>
      <c r="L96" s="33"/>
      <c r="M96" s="144"/>
      <c r="T96" s="54"/>
      <c r="AT96" s="18" t="s">
        <v>159</v>
      </c>
      <c r="AU96" s="18" t="s">
        <v>78</v>
      </c>
    </row>
    <row r="97" spans="2:65" s="1" customFormat="1" ht="21.75" customHeight="1">
      <c r="B97" s="33"/>
      <c r="C97" s="128" t="s">
        <v>90</v>
      </c>
      <c r="D97" s="128" t="s">
        <v>153</v>
      </c>
      <c r="E97" s="129" t="s">
        <v>1888</v>
      </c>
      <c r="F97" s="130" t="s">
        <v>1889</v>
      </c>
      <c r="G97" s="131" t="s">
        <v>1057</v>
      </c>
      <c r="H97" s="132">
        <v>1</v>
      </c>
      <c r="I97" s="133"/>
      <c r="J97" s="134">
        <f>ROUND(I97*H97,2)</f>
        <v>0</v>
      </c>
      <c r="K97" s="130" t="s">
        <v>157</v>
      </c>
      <c r="L97" s="33"/>
      <c r="M97" s="135" t="s">
        <v>19</v>
      </c>
      <c r="N97" s="136" t="s">
        <v>40</v>
      </c>
      <c r="P97" s="137">
        <f>O97*H97</f>
        <v>0</v>
      </c>
      <c r="Q97" s="137">
        <v>6.4799999999999996E-3</v>
      </c>
      <c r="R97" s="137">
        <f>Q97*H97</f>
        <v>6.4799999999999996E-3</v>
      </c>
      <c r="S97" s="137">
        <v>0</v>
      </c>
      <c r="T97" s="138">
        <f>S97*H97</f>
        <v>0</v>
      </c>
      <c r="AR97" s="139" t="s">
        <v>252</v>
      </c>
      <c r="AT97" s="139" t="s">
        <v>153</v>
      </c>
      <c r="AU97" s="139" t="s">
        <v>78</v>
      </c>
      <c r="AY97" s="18" t="s">
        <v>151</v>
      </c>
      <c r="BE97" s="140">
        <f>IF(N97="základní",J97,0)</f>
        <v>0</v>
      </c>
      <c r="BF97" s="140">
        <f>IF(N97="snížená",J97,0)</f>
        <v>0</v>
      </c>
      <c r="BG97" s="140">
        <f>IF(N97="zákl. přenesená",J97,0)</f>
        <v>0</v>
      </c>
      <c r="BH97" s="140">
        <f>IF(N97="sníž. přenesená",J97,0)</f>
        <v>0</v>
      </c>
      <c r="BI97" s="140">
        <f>IF(N97="nulová",J97,0)</f>
        <v>0</v>
      </c>
      <c r="BJ97" s="18" t="s">
        <v>74</v>
      </c>
      <c r="BK97" s="140">
        <f>ROUND(I97*H97,2)</f>
        <v>0</v>
      </c>
      <c r="BL97" s="18" t="s">
        <v>252</v>
      </c>
      <c r="BM97" s="139" t="s">
        <v>1890</v>
      </c>
    </row>
    <row r="98" spans="2:65" s="1" customFormat="1" ht="11.25">
      <c r="B98" s="33"/>
      <c r="D98" s="141" t="s">
        <v>159</v>
      </c>
      <c r="F98" s="142" t="s">
        <v>1891</v>
      </c>
      <c r="I98" s="143"/>
      <c r="L98" s="33"/>
      <c r="M98" s="144"/>
      <c r="T98" s="54"/>
      <c r="AT98" s="18" t="s">
        <v>159</v>
      </c>
      <c r="AU98" s="18" t="s">
        <v>78</v>
      </c>
    </row>
    <row r="99" spans="2:65" s="1" customFormat="1" ht="16.5" customHeight="1">
      <c r="B99" s="33"/>
      <c r="C99" s="128" t="s">
        <v>93</v>
      </c>
      <c r="D99" s="128" t="s">
        <v>153</v>
      </c>
      <c r="E99" s="129" t="s">
        <v>1892</v>
      </c>
      <c r="F99" s="130" t="s">
        <v>1893</v>
      </c>
      <c r="G99" s="131" t="s">
        <v>615</v>
      </c>
      <c r="H99" s="132">
        <v>1</v>
      </c>
      <c r="I99" s="133"/>
      <c r="J99" s="134">
        <f>ROUND(I99*H99,2)</f>
        <v>0</v>
      </c>
      <c r="K99" s="130" t="s">
        <v>157</v>
      </c>
      <c r="L99" s="33"/>
      <c r="M99" s="135" t="s">
        <v>19</v>
      </c>
      <c r="N99" s="136" t="s">
        <v>40</v>
      </c>
      <c r="P99" s="137">
        <f>O99*H99</f>
        <v>0</v>
      </c>
      <c r="Q99" s="137">
        <v>0</v>
      </c>
      <c r="R99" s="137">
        <f>Q99*H99</f>
        <v>0</v>
      </c>
      <c r="S99" s="137">
        <v>0</v>
      </c>
      <c r="T99" s="138">
        <f>S99*H99</f>
        <v>0</v>
      </c>
      <c r="AR99" s="139" t="s">
        <v>252</v>
      </c>
      <c r="AT99" s="139" t="s">
        <v>153</v>
      </c>
      <c r="AU99" s="139" t="s">
        <v>78</v>
      </c>
      <c r="AY99" s="18" t="s">
        <v>151</v>
      </c>
      <c r="BE99" s="140">
        <f>IF(N99="základní",J99,0)</f>
        <v>0</v>
      </c>
      <c r="BF99" s="140">
        <f>IF(N99="snížená",J99,0)</f>
        <v>0</v>
      </c>
      <c r="BG99" s="140">
        <f>IF(N99="zákl. přenesená",J99,0)</f>
        <v>0</v>
      </c>
      <c r="BH99" s="140">
        <f>IF(N99="sníž. přenesená",J99,0)</f>
        <v>0</v>
      </c>
      <c r="BI99" s="140">
        <f>IF(N99="nulová",J99,0)</f>
        <v>0</v>
      </c>
      <c r="BJ99" s="18" t="s">
        <v>74</v>
      </c>
      <c r="BK99" s="140">
        <f>ROUND(I99*H99,2)</f>
        <v>0</v>
      </c>
      <c r="BL99" s="18" t="s">
        <v>252</v>
      </c>
      <c r="BM99" s="139" t="s">
        <v>1894</v>
      </c>
    </row>
    <row r="100" spans="2:65" s="1" customFormat="1" ht="11.25">
      <c r="B100" s="33"/>
      <c r="D100" s="141" t="s">
        <v>159</v>
      </c>
      <c r="F100" s="142" t="s">
        <v>1895</v>
      </c>
      <c r="I100" s="143"/>
      <c r="L100" s="33"/>
      <c r="M100" s="144"/>
      <c r="T100" s="54"/>
      <c r="AT100" s="18" t="s">
        <v>159</v>
      </c>
      <c r="AU100" s="18" t="s">
        <v>78</v>
      </c>
    </row>
    <row r="101" spans="2:65" s="1" customFormat="1" ht="21.75" customHeight="1">
      <c r="B101" s="33"/>
      <c r="C101" s="128" t="s">
        <v>96</v>
      </c>
      <c r="D101" s="128" t="s">
        <v>153</v>
      </c>
      <c r="E101" s="129" t="s">
        <v>1896</v>
      </c>
      <c r="F101" s="130" t="s">
        <v>1897</v>
      </c>
      <c r="G101" s="131" t="s">
        <v>615</v>
      </c>
      <c r="H101" s="132">
        <v>2</v>
      </c>
      <c r="I101" s="133"/>
      <c r="J101" s="134">
        <f>ROUND(I101*H101,2)</f>
        <v>0</v>
      </c>
      <c r="K101" s="130" t="s">
        <v>157</v>
      </c>
      <c r="L101" s="33"/>
      <c r="M101" s="135" t="s">
        <v>19</v>
      </c>
      <c r="N101" s="136" t="s">
        <v>40</v>
      </c>
      <c r="P101" s="137">
        <f>O101*H101</f>
        <v>0</v>
      </c>
      <c r="Q101" s="137">
        <v>0</v>
      </c>
      <c r="R101" s="137">
        <f>Q101*H101</f>
        <v>0</v>
      </c>
      <c r="S101" s="137">
        <v>0</v>
      </c>
      <c r="T101" s="138">
        <f>S101*H101</f>
        <v>0</v>
      </c>
      <c r="AR101" s="139" t="s">
        <v>252</v>
      </c>
      <c r="AT101" s="139" t="s">
        <v>153</v>
      </c>
      <c r="AU101" s="139" t="s">
        <v>78</v>
      </c>
      <c r="AY101" s="18" t="s">
        <v>151</v>
      </c>
      <c r="BE101" s="140">
        <f>IF(N101="základní",J101,0)</f>
        <v>0</v>
      </c>
      <c r="BF101" s="140">
        <f>IF(N101="snížená",J101,0)</f>
        <v>0</v>
      </c>
      <c r="BG101" s="140">
        <f>IF(N101="zákl. přenesená",J101,0)</f>
        <v>0</v>
      </c>
      <c r="BH101" s="140">
        <f>IF(N101="sníž. přenesená",J101,0)</f>
        <v>0</v>
      </c>
      <c r="BI101" s="140">
        <f>IF(N101="nulová",J101,0)</f>
        <v>0</v>
      </c>
      <c r="BJ101" s="18" t="s">
        <v>74</v>
      </c>
      <c r="BK101" s="140">
        <f>ROUND(I101*H101,2)</f>
        <v>0</v>
      </c>
      <c r="BL101" s="18" t="s">
        <v>252</v>
      </c>
      <c r="BM101" s="139" t="s">
        <v>1898</v>
      </c>
    </row>
    <row r="102" spans="2:65" s="1" customFormat="1" ht="11.25">
      <c r="B102" s="33"/>
      <c r="D102" s="141" t="s">
        <v>159</v>
      </c>
      <c r="F102" s="142" t="s">
        <v>1899</v>
      </c>
      <c r="I102" s="143"/>
      <c r="L102" s="33"/>
      <c r="M102" s="144"/>
      <c r="T102" s="54"/>
      <c r="AT102" s="18" t="s">
        <v>159</v>
      </c>
      <c r="AU102" s="18" t="s">
        <v>78</v>
      </c>
    </row>
    <row r="103" spans="2:65" s="1" customFormat="1" ht="21.75" customHeight="1">
      <c r="B103" s="33"/>
      <c r="C103" s="128" t="s">
        <v>99</v>
      </c>
      <c r="D103" s="128" t="s">
        <v>153</v>
      </c>
      <c r="E103" s="129" t="s">
        <v>1900</v>
      </c>
      <c r="F103" s="130" t="s">
        <v>1901</v>
      </c>
      <c r="G103" s="131" t="s">
        <v>615</v>
      </c>
      <c r="H103" s="132">
        <v>1</v>
      </c>
      <c r="I103" s="133"/>
      <c r="J103" s="134">
        <f>ROUND(I103*H103,2)</f>
        <v>0</v>
      </c>
      <c r="K103" s="130" t="s">
        <v>157</v>
      </c>
      <c r="L103" s="33"/>
      <c r="M103" s="135" t="s">
        <v>19</v>
      </c>
      <c r="N103" s="136" t="s">
        <v>40</v>
      </c>
      <c r="P103" s="137">
        <f>O103*H103</f>
        <v>0</v>
      </c>
      <c r="Q103" s="137">
        <v>8.0000000000000004E-4</v>
      </c>
      <c r="R103" s="137">
        <f>Q103*H103</f>
        <v>8.0000000000000004E-4</v>
      </c>
      <c r="S103" s="137">
        <v>0</v>
      </c>
      <c r="T103" s="138">
        <f>S103*H103</f>
        <v>0</v>
      </c>
      <c r="AR103" s="139" t="s">
        <v>252</v>
      </c>
      <c r="AT103" s="139" t="s">
        <v>153</v>
      </c>
      <c r="AU103" s="139" t="s">
        <v>78</v>
      </c>
      <c r="AY103" s="18" t="s">
        <v>151</v>
      </c>
      <c r="BE103" s="140">
        <f>IF(N103="základní",J103,0)</f>
        <v>0</v>
      </c>
      <c r="BF103" s="140">
        <f>IF(N103="snížená",J103,0)</f>
        <v>0</v>
      </c>
      <c r="BG103" s="140">
        <f>IF(N103="zákl. přenesená",J103,0)</f>
        <v>0</v>
      </c>
      <c r="BH103" s="140">
        <f>IF(N103="sníž. přenesená",J103,0)</f>
        <v>0</v>
      </c>
      <c r="BI103" s="140">
        <f>IF(N103="nulová",J103,0)</f>
        <v>0</v>
      </c>
      <c r="BJ103" s="18" t="s">
        <v>74</v>
      </c>
      <c r="BK103" s="140">
        <f>ROUND(I103*H103,2)</f>
        <v>0</v>
      </c>
      <c r="BL103" s="18" t="s">
        <v>252</v>
      </c>
      <c r="BM103" s="139" t="s">
        <v>1902</v>
      </c>
    </row>
    <row r="104" spans="2:65" s="1" customFormat="1" ht="11.25">
      <c r="B104" s="33"/>
      <c r="D104" s="141" t="s">
        <v>159</v>
      </c>
      <c r="F104" s="142" t="s">
        <v>1903</v>
      </c>
      <c r="I104" s="143"/>
      <c r="L104" s="33"/>
      <c r="M104" s="144"/>
      <c r="T104" s="54"/>
      <c r="AT104" s="18" t="s">
        <v>159</v>
      </c>
      <c r="AU104" s="18" t="s">
        <v>78</v>
      </c>
    </row>
    <row r="105" spans="2:65" s="1" customFormat="1" ht="16.5" customHeight="1">
      <c r="B105" s="33"/>
      <c r="C105" s="128" t="s">
        <v>211</v>
      </c>
      <c r="D105" s="128" t="s">
        <v>153</v>
      </c>
      <c r="E105" s="129" t="s">
        <v>1904</v>
      </c>
      <c r="F105" s="130" t="s">
        <v>1905</v>
      </c>
      <c r="G105" s="131" t="s">
        <v>615</v>
      </c>
      <c r="H105" s="132">
        <v>1</v>
      </c>
      <c r="I105" s="133"/>
      <c r="J105" s="134">
        <f>ROUND(I105*H105,2)</f>
        <v>0</v>
      </c>
      <c r="K105" s="130" t="s">
        <v>157</v>
      </c>
      <c r="L105" s="33"/>
      <c r="M105" s="135" t="s">
        <v>19</v>
      </c>
      <c r="N105" s="136" t="s">
        <v>40</v>
      </c>
      <c r="P105" s="137">
        <f>O105*H105</f>
        <v>0</v>
      </c>
      <c r="Q105" s="137">
        <v>6.8999999999999997E-4</v>
      </c>
      <c r="R105" s="137">
        <f>Q105*H105</f>
        <v>6.8999999999999997E-4</v>
      </c>
      <c r="S105" s="137">
        <v>0</v>
      </c>
      <c r="T105" s="138">
        <f>S105*H105</f>
        <v>0</v>
      </c>
      <c r="AR105" s="139" t="s">
        <v>252</v>
      </c>
      <c r="AT105" s="139" t="s">
        <v>153</v>
      </c>
      <c r="AU105" s="139" t="s">
        <v>78</v>
      </c>
      <c r="AY105" s="18" t="s">
        <v>151</v>
      </c>
      <c r="BE105" s="140">
        <f>IF(N105="základní",J105,0)</f>
        <v>0</v>
      </c>
      <c r="BF105" s="140">
        <f>IF(N105="snížená",J105,0)</f>
        <v>0</v>
      </c>
      <c r="BG105" s="140">
        <f>IF(N105="zákl. přenesená",J105,0)</f>
        <v>0</v>
      </c>
      <c r="BH105" s="140">
        <f>IF(N105="sníž. přenesená",J105,0)</f>
        <v>0</v>
      </c>
      <c r="BI105" s="140">
        <f>IF(N105="nulová",J105,0)</f>
        <v>0</v>
      </c>
      <c r="BJ105" s="18" t="s">
        <v>74</v>
      </c>
      <c r="BK105" s="140">
        <f>ROUND(I105*H105,2)</f>
        <v>0</v>
      </c>
      <c r="BL105" s="18" t="s">
        <v>252</v>
      </c>
      <c r="BM105" s="139" t="s">
        <v>1906</v>
      </c>
    </row>
    <row r="106" spans="2:65" s="1" customFormat="1" ht="11.25">
      <c r="B106" s="33"/>
      <c r="D106" s="141" t="s">
        <v>159</v>
      </c>
      <c r="F106" s="142" t="s">
        <v>1907</v>
      </c>
      <c r="I106" s="143"/>
      <c r="L106" s="33"/>
      <c r="M106" s="144"/>
      <c r="T106" s="54"/>
      <c r="AT106" s="18" t="s">
        <v>159</v>
      </c>
      <c r="AU106" s="18" t="s">
        <v>78</v>
      </c>
    </row>
    <row r="107" spans="2:65" s="1" customFormat="1" ht="21.75" customHeight="1">
      <c r="B107" s="33"/>
      <c r="C107" s="128" t="s">
        <v>220</v>
      </c>
      <c r="D107" s="128" t="s">
        <v>153</v>
      </c>
      <c r="E107" s="129" t="s">
        <v>1908</v>
      </c>
      <c r="F107" s="130" t="s">
        <v>1909</v>
      </c>
      <c r="G107" s="131" t="s">
        <v>1057</v>
      </c>
      <c r="H107" s="132">
        <v>1</v>
      </c>
      <c r="I107" s="133"/>
      <c r="J107" s="134">
        <f>ROUND(I107*H107,2)</f>
        <v>0</v>
      </c>
      <c r="K107" s="130" t="s">
        <v>157</v>
      </c>
      <c r="L107" s="33"/>
      <c r="M107" s="135" t="s">
        <v>19</v>
      </c>
      <c r="N107" s="136" t="s">
        <v>40</v>
      </c>
      <c r="P107" s="137">
        <f>O107*H107</f>
        <v>0</v>
      </c>
      <c r="Q107" s="137">
        <v>2.92E-2</v>
      </c>
      <c r="R107" s="137">
        <f>Q107*H107</f>
        <v>2.92E-2</v>
      </c>
      <c r="S107" s="137">
        <v>0</v>
      </c>
      <c r="T107" s="138">
        <f>S107*H107</f>
        <v>0</v>
      </c>
      <c r="AR107" s="139" t="s">
        <v>252</v>
      </c>
      <c r="AT107" s="139" t="s">
        <v>153</v>
      </c>
      <c r="AU107" s="139" t="s">
        <v>78</v>
      </c>
      <c r="AY107" s="18" t="s">
        <v>151</v>
      </c>
      <c r="BE107" s="140">
        <f>IF(N107="základní",J107,0)</f>
        <v>0</v>
      </c>
      <c r="BF107" s="140">
        <f>IF(N107="snížená",J107,0)</f>
        <v>0</v>
      </c>
      <c r="BG107" s="140">
        <f>IF(N107="zákl. přenesená",J107,0)</f>
        <v>0</v>
      </c>
      <c r="BH107" s="140">
        <f>IF(N107="sníž. přenesená",J107,0)</f>
        <v>0</v>
      </c>
      <c r="BI107" s="140">
        <f>IF(N107="nulová",J107,0)</f>
        <v>0</v>
      </c>
      <c r="BJ107" s="18" t="s">
        <v>74</v>
      </c>
      <c r="BK107" s="140">
        <f>ROUND(I107*H107,2)</f>
        <v>0</v>
      </c>
      <c r="BL107" s="18" t="s">
        <v>252</v>
      </c>
      <c r="BM107" s="139" t="s">
        <v>1910</v>
      </c>
    </row>
    <row r="108" spans="2:65" s="1" customFormat="1" ht="11.25">
      <c r="B108" s="33"/>
      <c r="D108" s="141" t="s">
        <v>159</v>
      </c>
      <c r="F108" s="142" t="s">
        <v>1911</v>
      </c>
      <c r="I108" s="143"/>
      <c r="L108" s="33"/>
      <c r="M108" s="144"/>
      <c r="T108" s="54"/>
      <c r="AT108" s="18" t="s">
        <v>159</v>
      </c>
      <c r="AU108" s="18" t="s">
        <v>78</v>
      </c>
    </row>
    <row r="109" spans="2:65" s="1" customFormat="1" ht="24.2" customHeight="1">
      <c r="B109" s="33"/>
      <c r="C109" s="128" t="s">
        <v>226</v>
      </c>
      <c r="D109" s="128" t="s">
        <v>153</v>
      </c>
      <c r="E109" s="129" t="s">
        <v>1912</v>
      </c>
      <c r="F109" s="130" t="s">
        <v>1913</v>
      </c>
      <c r="G109" s="131" t="s">
        <v>562</v>
      </c>
      <c r="H109" s="132">
        <v>10</v>
      </c>
      <c r="I109" s="133"/>
      <c r="J109" s="134">
        <f>ROUND(I109*H109,2)</f>
        <v>0</v>
      </c>
      <c r="K109" s="130" t="s">
        <v>157</v>
      </c>
      <c r="L109" s="33"/>
      <c r="M109" s="135" t="s">
        <v>19</v>
      </c>
      <c r="N109" s="136" t="s">
        <v>40</v>
      </c>
      <c r="P109" s="137">
        <f>O109*H109</f>
        <v>0</v>
      </c>
      <c r="Q109" s="137">
        <v>1.9000000000000001E-4</v>
      </c>
      <c r="R109" s="137">
        <f>Q109*H109</f>
        <v>1.9000000000000002E-3</v>
      </c>
      <c r="S109" s="137">
        <v>0</v>
      </c>
      <c r="T109" s="138">
        <f>S109*H109</f>
        <v>0</v>
      </c>
      <c r="AR109" s="139" t="s">
        <v>252</v>
      </c>
      <c r="AT109" s="139" t="s">
        <v>153</v>
      </c>
      <c r="AU109" s="139" t="s">
        <v>78</v>
      </c>
      <c r="AY109" s="18" t="s">
        <v>151</v>
      </c>
      <c r="BE109" s="140">
        <f>IF(N109="základní",J109,0)</f>
        <v>0</v>
      </c>
      <c r="BF109" s="140">
        <f>IF(N109="snížená",J109,0)</f>
        <v>0</v>
      </c>
      <c r="BG109" s="140">
        <f>IF(N109="zákl. přenesená",J109,0)</f>
        <v>0</v>
      </c>
      <c r="BH109" s="140">
        <f>IF(N109="sníž. přenesená",J109,0)</f>
        <v>0</v>
      </c>
      <c r="BI109" s="140">
        <f>IF(N109="nulová",J109,0)</f>
        <v>0</v>
      </c>
      <c r="BJ109" s="18" t="s">
        <v>74</v>
      </c>
      <c r="BK109" s="140">
        <f>ROUND(I109*H109,2)</f>
        <v>0</v>
      </c>
      <c r="BL109" s="18" t="s">
        <v>252</v>
      </c>
      <c r="BM109" s="139" t="s">
        <v>1914</v>
      </c>
    </row>
    <row r="110" spans="2:65" s="1" customFormat="1" ht="11.25">
      <c r="B110" s="33"/>
      <c r="D110" s="141" t="s">
        <v>159</v>
      </c>
      <c r="F110" s="142" t="s">
        <v>1915</v>
      </c>
      <c r="I110" s="143"/>
      <c r="L110" s="33"/>
      <c r="M110" s="144"/>
      <c r="T110" s="54"/>
      <c r="AT110" s="18" t="s">
        <v>159</v>
      </c>
      <c r="AU110" s="18" t="s">
        <v>78</v>
      </c>
    </row>
    <row r="111" spans="2:65" s="1" customFormat="1" ht="21.75" customHeight="1">
      <c r="B111" s="33"/>
      <c r="C111" s="128" t="s">
        <v>233</v>
      </c>
      <c r="D111" s="128" t="s">
        <v>153</v>
      </c>
      <c r="E111" s="129" t="s">
        <v>1916</v>
      </c>
      <c r="F111" s="130" t="s">
        <v>1917</v>
      </c>
      <c r="G111" s="131" t="s">
        <v>562</v>
      </c>
      <c r="H111" s="132">
        <v>10</v>
      </c>
      <c r="I111" s="133"/>
      <c r="J111" s="134">
        <f>ROUND(I111*H111,2)</f>
        <v>0</v>
      </c>
      <c r="K111" s="130" t="s">
        <v>157</v>
      </c>
      <c r="L111" s="33"/>
      <c r="M111" s="135" t="s">
        <v>19</v>
      </c>
      <c r="N111" s="136" t="s">
        <v>40</v>
      </c>
      <c r="P111" s="137">
        <f>O111*H111</f>
        <v>0</v>
      </c>
      <c r="Q111" s="137">
        <v>1.0000000000000001E-5</v>
      </c>
      <c r="R111" s="137">
        <f>Q111*H111</f>
        <v>1E-4</v>
      </c>
      <c r="S111" s="137">
        <v>0</v>
      </c>
      <c r="T111" s="138">
        <f>S111*H111</f>
        <v>0</v>
      </c>
      <c r="AR111" s="139" t="s">
        <v>252</v>
      </c>
      <c r="AT111" s="139" t="s">
        <v>153</v>
      </c>
      <c r="AU111" s="139" t="s">
        <v>78</v>
      </c>
      <c r="AY111" s="18" t="s">
        <v>151</v>
      </c>
      <c r="BE111" s="140">
        <f>IF(N111="základní",J111,0)</f>
        <v>0</v>
      </c>
      <c r="BF111" s="140">
        <f>IF(N111="snížená",J111,0)</f>
        <v>0</v>
      </c>
      <c r="BG111" s="140">
        <f>IF(N111="zákl. přenesená",J111,0)</f>
        <v>0</v>
      </c>
      <c r="BH111" s="140">
        <f>IF(N111="sníž. přenesená",J111,0)</f>
        <v>0</v>
      </c>
      <c r="BI111" s="140">
        <f>IF(N111="nulová",J111,0)</f>
        <v>0</v>
      </c>
      <c r="BJ111" s="18" t="s">
        <v>74</v>
      </c>
      <c r="BK111" s="140">
        <f>ROUND(I111*H111,2)</f>
        <v>0</v>
      </c>
      <c r="BL111" s="18" t="s">
        <v>252</v>
      </c>
      <c r="BM111" s="139" t="s">
        <v>1918</v>
      </c>
    </row>
    <row r="112" spans="2:65" s="1" customFormat="1" ht="11.25">
      <c r="B112" s="33"/>
      <c r="D112" s="141" t="s">
        <v>159</v>
      </c>
      <c r="F112" s="142" t="s">
        <v>1919</v>
      </c>
      <c r="I112" s="143"/>
      <c r="L112" s="33"/>
      <c r="M112" s="144"/>
      <c r="T112" s="54"/>
      <c r="AT112" s="18" t="s">
        <v>159</v>
      </c>
      <c r="AU112" s="18" t="s">
        <v>78</v>
      </c>
    </row>
    <row r="113" spans="2:65" s="1" customFormat="1" ht="24.2" customHeight="1">
      <c r="B113" s="33"/>
      <c r="C113" s="128" t="s">
        <v>8</v>
      </c>
      <c r="D113" s="128" t="s">
        <v>153</v>
      </c>
      <c r="E113" s="129" t="s">
        <v>1920</v>
      </c>
      <c r="F113" s="130" t="s">
        <v>1921</v>
      </c>
      <c r="G113" s="131" t="s">
        <v>880</v>
      </c>
      <c r="H113" s="183"/>
      <c r="I113" s="133"/>
      <c r="J113" s="134">
        <f>ROUND(I113*H113,2)</f>
        <v>0</v>
      </c>
      <c r="K113" s="130" t="s">
        <v>157</v>
      </c>
      <c r="L113" s="33"/>
      <c r="M113" s="135" t="s">
        <v>19</v>
      </c>
      <c r="N113" s="136" t="s">
        <v>40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252</v>
      </c>
      <c r="AT113" s="139" t="s">
        <v>153</v>
      </c>
      <c r="AU113" s="139" t="s">
        <v>78</v>
      </c>
      <c r="AY113" s="18" t="s">
        <v>151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8" t="s">
        <v>74</v>
      </c>
      <c r="BK113" s="140">
        <f>ROUND(I113*H113,2)</f>
        <v>0</v>
      </c>
      <c r="BL113" s="18" t="s">
        <v>252</v>
      </c>
      <c r="BM113" s="139" t="s">
        <v>1922</v>
      </c>
    </row>
    <row r="114" spans="2:65" s="1" customFormat="1" ht="11.25">
      <c r="B114" s="33"/>
      <c r="D114" s="141" t="s">
        <v>159</v>
      </c>
      <c r="F114" s="142" t="s">
        <v>1923</v>
      </c>
      <c r="I114" s="143"/>
      <c r="L114" s="33"/>
      <c r="M114" s="188"/>
      <c r="N114" s="189"/>
      <c r="O114" s="189"/>
      <c r="P114" s="189"/>
      <c r="Q114" s="189"/>
      <c r="R114" s="189"/>
      <c r="S114" s="189"/>
      <c r="T114" s="190"/>
      <c r="AT114" s="18" t="s">
        <v>159</v>
      </c>
      <c r="AU114" s="18" t="s">
        <v>78</v>
      </c>
    </row>
    <row r="115" spans="2:65" s="1" customFormat="1" ht="6.95" customHeight="1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33"/>
    </row>
  </sheetData>
  <sheetProtection algorithmName="SHA-512" hashValue="OYpXoentx/Xtp2utFbIjpK0w5quWiF1JaoZ1fCitGk0Wu2KfkQ+57k6B5IqdwPnqeFD8tUvi4Bv4gTSVJS1zjw==" saltValue="pl6PlAe7CwaFkfPbSv2EaAHSaWa6oN/RGDcBfvilhTRvNWexEN7DRc9m11Pi1y7iwvcPlHbHwZULB1LB7YXNhQ==" spinCount="100000" sheet="1" objects="1" scenarios="1" formatColumns="0" formatRows="0" autoFilter="0"/>
  <autoFilter ref="C81:K114" xr:uid="{00000000-0009-0000-0000-000005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hyperlinks>
    <hyperlink ref="F85" r:id="rId1" xr:uid="{00000000-0004-0000-0500-000000000000}"/>
    <hyperlink ref="F90" r:id="rId2" xr:uid="{00000000-0004-0000-0500-000001000000}"/>
    <hyperlink ref="F93" r:id="rId3" xr:uid="{00000000-0004-0000-0500-000002000000}"/>
    <hyperlink ref="F96" r:id="rId4" xr:uid="{00000000-0004-0000-0500-000003000000}"/>
    <hyperlink ref="F98" r:id="rId5" xr:uid="{00000000-0004-0000-0500-000004000000}"/>
    <hyperlink ref="F100" r:id="rId6" xr:uid="{00000000-0004-0000-0500-000005000000}"/>
    <hyperlink ref="F102" r:id="rId7" xr:uid="{00000000-0004-0000-0500-000006000000}"/>
    <hyperlink ref="F104" r:id="rId8" xr:uid="{00000000-0004-0000-0500-000007000000}"/>
    <hyperlink ref="F106" r:id="rId9" xr:uid="{00000000-0004-0000-0500-000008000000}"/>
    <hyperlink ref="F108" r:id="rId10" xr:uid="{00000000-0004-0000-0500-000009000000}"/>
    <hyperlink ref="F110" r:id="rId11" xr:uid="{00000000-0004-0000-0500-00000A000000}"/>
    <hyperlink ref="F112" r:id="rId12" xr:uid="{00000000-0004-0000-0500-00000B000000}"/>
    <hyperlink ref="F114" r:id="rId13" xr:uid="{00000000-0004-0000-0500-00000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87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92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1924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ROUND(J79,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ROUND((SUM(BE79:BE86)),  2)</f>
        <v>0</v>
      </c>
      <c r="I33" s="90">
        <v>0.21</v>
      </c>
      <c r="J33" s="89">
        <f>ROUND(((SUM(BE79:BE86))*I33),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ROUND((SUM(BF79:BF86)),  2)</f>
        <v>0</v>
      </c>
      <c r="I34" s="90">
        <v>0.15</v>
      </c>
      <c r="J34" s="89">
        <f>ROUND(((SUM(BF79:BF86))*I34),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ROUND((SUM(BG79:BG86)),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ROUND((SUM(BH79:BH86)),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ROUND((SUM(BI79:BI86)),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6 - hlavní komponenty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J79</f>
        <v>0</v>
      </c>
      <c r="L59" s="33"/>
      <c r="AU59" s="18" t="s">
        <v>111</v>
      </c>
    </row>
    <row r="60" spans="2:47" s="1" customFormat="1" ht="21.75" customHeight="1">
      <c r="B60" s="33"/>
      <c r="L60" s="33"/>
    </row>
    <row r="61" spans="2:47" s="1" customFormat="1" ht="6.95" customHeight="1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33"/>
    </row>
    <row r="65" spans="2:65" s="1" customFormat="1" ht="6.95" customHeight="1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33"/>
    </row>
    <row r="66" spans="2:65" s="1" customFormat="1" ht="24.95" customHeight="1">
      <c r="B66" s="33"/>
      <c r="C66" s="22" t="s">
        <v>136</v>
      </c>
      <c r="L66" s="33"/>
    </row>
    <row r="67" spans="2:65" s="1" customFormat="1" ht="6.95" customHeight="1">
      <c r="B67" s="33"/>
      <c r="L67" s="33"/>
    </row>
    <row r="68" spans="2:65" s="1" customFormat="1" ht="12" customHeight="1">
      <c r="B68" s="33"/>
      <c r="C68" s="28" t="s">
        <v>16</v>
      </c>
      <c r="L68" s="33"/>
    </row>
    <row r="69" spans="2:65" s="1" customFormat="1" ht="16.5" customHeight="1">
      <c r="B69" s="33"/>
      <c r="E69" s="311" t="str">
        <f>E7</f>
        <v>Česká Lípa - přístavba komory C 10</v>
      </c>
      <c r="F69" s="312"/>
      <c r="G69" s="312"/>
      <c r="H69" s="312"/>
      <c r="L69" s="33"/>
    </row>
    <row r="70" spans="2:65" s="1" customFormat="1" ht="12" customHeight="1">
      <c r="B70" s="33"/>
      <c r="C70" s="28" t="s">
        <v>106</v>
      </c>
      <c r="L70" s="33"/>
    </row>
    <row r="71" spans="2:65" s="1" customFormat="1" ht="16.5" customHeight="1">
      <c r="B71" s="33"/>
      <c r="E71" s="278" t="str">
        <f>E9</f>
        <v>6 - hlavní komponenty</v>
      </c>
      <c r="F71" s="313"/>
      <c r="G71" s="313"/>
      <c r="H71" s="313"/>
      <c r="L71" s="33"/>
    </row>
    <row r="72" spans="2:65" s="1" customFormat="1" ht="6.95" customHeight="1">
      <c r="B72" s="33"/>
      <c r="L72" s="33"/>
    </row>
    <row r="73" spans="2:65" s="1" customFormat="1" ht="12" customHeight="1">
      <c r="B73" s="33"/>
      <c r="C73" s="28" t="s">
        <v>21</v>
      </c>
      <c r="F73" s="26" t="str">
        <f>F12</f>
        <v xml:space="preserve"> </v>
      </c>
      <c r="I73" s="28" t="s">
        <v>23</v>
      </c>
      <c r="J73" s="50" t="str">
        <f>IF(J12="","",J12)</f>
        <v>25. 4. 2022</v>
      </c>
      <c r="L73" s="33"/>
    </row>
    <row r="74" spans="2:65" s="1" customFormat="1" ht="6.95" customHeight="1">
      <c r="B74" s="33"/>
      <c r="L74" s="33"/>
    </row>
    <row r="75" spans="2:65" s="1" customFormat="1" ht="15.2" customHeight="1">
      <c r="B75" s="33"/>
      <c r="C75" s="28" t="s">
        <v>25</v>
      </c>
      <c r="F75" s="26" t="str">
        <f>E15</f>
        <v xml:space="preserve"> </v>
      </c>
      <c r="I75" s="28" t="s">
        <v>30</v>
      </c>
      <c r="J75" s="31" t="str">
        <f>E21</f>
        <v xml:space="preserve"> </v>
      </c>
      <c r="L75" s="33"/>
    </row>
    <row r="76" spans="2:65" s="1" customFormat="1" ht="15.2" customHeight="1">
      <c r="B76" s="33"/>
      <c r="C76" s="28" t="s">
        <v>28</v>
      </c>
      <c r="F76" s="26" t="str">
        <f>IF(E18="","",E18)</f>
        <v>Vyplň údaj</v>
      </c>
      <c r="I76" s="28" t="s">
        <v>32</v>
      </c>
      <c r="J76" s="31" t="str">
        <f>E24</f>
        <v xml:space="preserve"> </v>
      </c>
      <c r="L76" s="33"/>
    </row>
    <row r="77" spans="2:65" s="1" customFormat="1" ht="10.35" customHeight="1">
      <c r="B77" s="33"/>
      <c r="L77" s="33"/>
    </row>
    <row r="78" spans="2:65" s="10" customFormat="1" ht="29.25" customHeight="1">
      <c r="B78" s="108"/>
      <c r="C78" s="109" t="s">
        <v>137</v>
      </c>
      <c r="D78" s="110" t="s">
        <v>54</v>
      </c>
      <c r="E78" s="110" t="s">
        <v>50</v>
      </c>
      <c r="F78" s="110" t="s">
        <v>51</v>
      </c>
      <c r="G78" s="110" t="s">
        <v>138</v>
      </c>
      <c r="H78" s="110" t="s">
        <v>139</v>
      </c>
      <c r="I78" s="110" t="s">
        <v>140</v>
      </c>
      <c r="J78" s="110" t="s">
        <v>110</v>
      </c>
      <c r="K78" s="111" t="s">
        <v>141</v>
      </c>
      <c r="L78" s="108"/>
      <c r="M78" s="57" t="s">
        <v>19</v>
      </c>
      <c r="N78" s="58" t="s">
        <v>39</v>
      </c>
      <c r="O78" s="58" t="s">
        <v>142</v>
      </c>
      <c r="P78" s="58" t="s">
        <v>143</v>
      </c>
      <c r="Q78" s="58" t="s">
        <v>144</v>
      </c>
      <c r="R78" s="58" t="s">
        <v>145</v>
      </c>
      <c r="S78" s="58" t="s">
        <v>146</v>
      </c>
      <c r="T78" s="59" t="s">
        <v>147</v>
      </c>
    </row>
    <row r="79" spans="2:65" s="1" customFormat="1" ht="22.9" customHeight="1">
      <c r="B79" s="33"/>
      <c r="C79" s="62" t="s">
        <v>148</v>
      </c>
      <c r="J79" s="112">
        <f>BK79</f>
        <v>0</v>
      </c>
      <c r="L79" s="33"/>
      <c r="M79" s="60"/>
      <c r="N79" s="51"/>
      <c r="O79" s="51"/>
      <c r="P79" s="113">
        <f>SUM(P80:P86)</f>
        <v>0</v>
      </c>
      <c r="Q79" s="51"/>
      <c r="R79" s="113">
        <f>SUM(R80:R86)</f>
        <v>0</v>
      </c>
      <c r="S79" s="51"/>
      <c r="T79" s="114">
        <f>SUM(T80:T86)</f>
        <v>0</v>
      </c>
      <c r="AT79" s="18" t="s">
        <v>68</v>
      </c>
      <c r="AU79" s="18" t="s">
        <v>111</v>
      </c>
      <c r="BK79" s="115">
        <f>SUM(BK80:BK86)</f>
        <v>0</v>
      </c>
    </row>
    <row r="80" spans="2:65" s="1" customFormat="1" ht="55.5" customHeight="1">
      <c r="B80" s="33"/>
      <c r="C80" s="128" t="s">
        <v>69</v>
      </c>
      <c r="D80" s="128" t="s">
        <v>153</v>
      </c>
      <c r="E80" s="129" t="s">
        <v>1925</v>
      </c>
      <c r="F80" s="130" t="s">
        <v>1926</v>
      </c>
      <c r="G80" s="131" t="s">
        <v>19</v>
      </c>
      <c r="H80" s="132">
        <v>0</v>
      </c>
      <c r="I80" s="133"/>
      <c r="J80" s="134">
        <f t="shared" ref="J80:J86" si="0">ROUND(I80*H80,2)</f>
        <v>0</v>
      </c>
      <c r="K80" s="130" t="s">
        <v>19</v>
      </c>
      <c r="L80" s="33"/>
      <c r="M80" s="135" t="s">
        <v>19</v>
      </c>
      <c r="N80" s="136" t="s">
        <v>40</v>
      </c>
      <c r="P80" s="137">
        <f t="shared" ref="P80:P86" si="1">O80*H80</f>
        <v>0</v>
      </c>
      <c r="Q80" s="137">
        <v>0</v>
      </c>
      <c r="R80" s="137">
        <f t="shared" ref="R80:R86" si="2">Q80*H80</f>
        <v>0</v>
      </c>
      <c r="S80" s="137">
        <v>0</v>
      </c>
      <c r="T80" s="138">
        <f t="shared" ref="T80:T86" si="3">S80*H80</f>
        <v>0</v>
      </c>
      <c r="AR80" s="139" t="s">
        <v>84</v>
      </c>
      <c r="AT80" s="139" t="s">
        <v>153</v>
      </c>
      <c r="AU80" s="139" t="s">
        <v>69</v>
      </c>
      <c r="AY80" s="18" t="s">
        <v>151</v>
      </c>
      <c r="BE80" s="140">
        <f t="shared" ref="BE80:BE86" si="4">IF(N80="základní",J80,0)</f>
        <v>0</v>
      </c>
      <c r="BF80" s="140">
        <f t="shared" ref="BF80:BF86" si="5">IF(N80="snížená",J80,0)</f>
        <v>0</v>
      </c>
      <c r="BG80" s="140">
        <f t="shared" ref="BG80:BG86" si="6">IF(N80="zákl. přenesená",J80,0)</f>
        <v>0</v>
      </c>
      <c r="BH80" s="140">
        <f t="shared" ref="BH80:BH86" si="7">IF(N80="sníž. přenesená",J80,0)</f>
        <v>0</v>
      </c>
      <c r="BI80" s="140">
        <f t="shared" ref="BI80:BI86" si="8">IF(N80="nulová",J80,0)</f>
        <v>0</v>
      </c>
      <c r="BJ80" s="18" t="s">
        <v>74</v>
      </c>
      <c r="BK80" s="140">
        <f t="shared" ref="BK80:BK86" si="9">ROUND(I80*H80,2)</f>
        <v>0</v>
      </c>
      <c r="BL80" s="18" t="s">
        <v>84</v>
      </c>
      <c r="BM80" s="139" t="s">
        <v>78</v>
      </c>
    </row>
    <row r="81" spans="2:65" s="1" customFormat="1" ht="55.5" customHeight="1">
      <c r="B81" s="33"/>
      <c r="C81" s="128" t="s">
        <v>69</v>
      </c>
      <c r="D81" s="128" t="s">
        <v>153</v>
      </c>
      <c r="E81" s="129" t="s">
        <v>1927</v>
      </c>
      <c r="F81" s="130" t="s">
        <v>1926</v>
      </c>
      <c r="G81" s="131" t="s">
        <v>19</v>
      </c>
      <c r="H81" s="132">
        <v>0</v>
      </c>
      <c r="I81" s="133"/>
      <c r="J81" s="134">
        <f t="shared" si="0"/>
        <v>0</v>
      </c>
      <c r="K81" s="130" t="s">
        <v>19</v>
      </c>
      <c r="L81" s="33"/>
      <c r="M81" s="135" t="s">
        <v>19</v>
      </c>
      <c r="N81" s="136" t="s">
        <v>40</v>
      </c>
      <c r="P81" s="137">
        <f t="shared" si="1"/>
        <v>0</v>
      </c>
      <c r="Q81" s="137">
        <v>0</v>
      </c>
      <c r="R81" s="137">
        <f t="shared" si="2"/>
        <v>0</v>
      </c>
      <c r="S81" s="137">
        <v>0</v>
      </c>
      <c r="T81" s="138">
        <f t="shared" si="3"/>
        <v>0</v>
      </c>
      <c r="AR81" s="139" t="s">
        <v>84</v>
      </c>
      <c r="AT81" s="139" t="s">
        <v>153</v>
      </c>
      <c r="AU81" s="139" t="s">
        <v>69</v>
      </c>
      <c r="AY81" s="18" t="s">
        <v>151</v>
      </c>
      <c r="BE81" s="140">
        <f t="shared" si="4"/>
        <v>0</v>
      </c>
      <c r="BF81" s="140">
        <f t="shared" si="5"/>
        <v>0</v>
      </c>
      <c r="BG81" s="140">
        <f t="shared" si="6"/>
        <v>0</v>
      </c>
      <c r="BH81" s="140">
        <f t="shared" si="7"/>
        <v>0</v>
      </c>
      <c r="BI81" s="140">
        <f t="shared" si="8"/>
        <v>0</v>
      </c>
      <c r="BJ81" s="18" t="s">
        <v>74</v>
      </c>
      <c r="BK81" s="140">
        <f t="shared" si="9"/>
        <v>0</v>
      </c>
      <c r="BL81" s="18" t="s">
        <v>84</v>
      </c>
      <c r="BM81" s="139" t="s">
        <v>84</v>
      </c>
    </row>
    <row r="82" spans="2:65" s="1" customFormat="1" ht="55.5" customHeight="1">
      <c r="B82" s="33"/>
      <c r="C82" s="128" t="s">
        <v>69</v>
      </c>
      <c r="D82" s="128" t="s">
        <v>153</v>
      </c>
      <c r="E82" s="129" t="s">
        <v>1928</v>
      </c>
      <c r="F82" s="130" t="s">
        <v>1926</v>
      </c>
      <c r="G82" s="131" t="s">
        <v>19</v>
      </c>
      <c r="H82" s="132">
        <v>0</v>
      </c>
      <c r="I82" s="133"/>
      <c r="J82" s="134">
        <f t="shared" si="0"/>
        <v>0</v>
      </c>
      <c r="K82" s="130" t="s">
        <v>19</v>
      </c>
      <c r="L82" s="33"/>
      <c r="M82" s="135" t="s">
        <v>19</v>
      </c>
      <c r="N82" s="136" t="s">
        <v>40</v>
      </c>
      <c r="P82" s="137">
        <f t="shared" si="1"/>
        <v>0</v>
      </c>
      <c r="Q82" s="137">
        <v>0</v>
      </c>
      <c r="R82" s="137">
        <f t="shared" si="2"/>
        <v>0</v>
      </c>
      <c r="S82" s="137">
        <v>0</v>
      </c>
      <c r="T82" s="138">
        <f t="shared" si="3"/>
        <v>0</v>
      </c>
      <c r="AR82" s="139" t="s">
        <v>84</v>
      </c>
      <c r="AT82" s="139" t="s">
        <v>153</v>
      </c>
      <c r="AU82" s="139" t="s">
        <v>69</v>
      </c>
      <c r="AY82" s="18" t="s">
        <v>151</v>
      </c>
      <c r="BE82" s="140">
        <f t="shared" si="4"/>
        <v>0</v>
      </c>
      <c r="BF82" s="140">
        <f t="shared" si="5"/>
        <v>0</v>
      </c>
      <c r="BG82" s="140">
        <f t="shared" si="6"/>
        <v>0</v>
      </c>
      <c r="BH82" s="140">
        <f t="shared" si="7"/>
        <v>0</v>
      </c>
      <c r="BI82" s="140">
        <f t="shared" si="8"/>
        <v>0</v>
      </c>
      <c r="BJ82" s="18" t="s">
        <v>74</v>
      </c>
      <c r="BK82" s="140">
        <f t="shared" si="9"/>
        <v>0</v>
      </c>
      <c r="BL82" s="18" t="s">
        <v>84</v>
      </c>
      <c r="BM82" s="139" t="s">
        <v>90</v>
      </c>
    </row>
    <row r="83" spans="2:65" s="1" customFormat="1" ht="55.5" customHeight="1">
      <c r="B83" s="33"/>
      <c r="C83" s="128" t="s">
        <v>69</v>
      </c>
      <c r="D83" s="128" t="s">
        <v>153</v>
      </c>
      <c r="E83" s="129" t="s">
        <v>1929</v>
      </c>
      <c r="F83" s="130" t="s">
        <v>1926</v>
      </c>
      <c r="G83" s="131" t="s">
        <v>19</v>
      </c>
      <c r="H83" s="132">
        <v>0</v>
      </c>
      <c r="I83" s="133"/>
      <c r="J83" s="134">
        <f t="shared" si="0"/>
        <v>0</v>
      </c>
      <c r="K83" s="130" t="s">
        <v>19</v>
      </c>
      <c r="L83" s="33"/>
      <c r="M83" s="135" t="s">
        <v>19</v>
      </c>
      <c r="N83" s="136" t="s">
        <v>40</v>
      </c>
      <c r="P83" s="137">
        <f t="shared" si="1"/>
        <v>0</v>
      </c>
      <c r="Q83" s="137">
        <v>0</v>
      </c>
      <c r="R83" s="137">
        <f t="shared" si="2"/>
        <v>0</v>
      </c>
      <c r="S83" s="137">
        <v>0</v>
      </c>
      <c r="T83" s="138">
        <f t="shared" si="3"/>
        <v>0</v>
      </c>
      <c r="AR83" s="139" t="s">
        <v>84</v>
      </c>
      <c r="AT83" s="139" t="s">
        <v>153</v>
      </c>
      <c r="AU83" s="139" t="s">
        <v>69</v>
      </c>
      <c r="AY83" s="18" t="s">
        <v>151</v>
      </c>
      <c r="BE83" s="140">
        <f t="shared" si="4"/>
        <v>0</v>
      </c>
      <c r="BF83" s="140">
        <f t="shared" si="5"/>
        <v>0</v>
      </c>
      <c r="BG83" s="140">
        <f t="shared" si="6"/>
        <v>0</v>
      </c>
      <c r="BH83" s="140">
        <f t="shared" si="7"/>
        <v>0</v>
      </c>
      <c r="BI83" s="140">
        <f t="shared" si="8"/>
        <v>0</v>
      </c>
      <c r="BJ83" s="18" t="s">
        <v>74</v>
      </c>
      <c r="BK83" s="140">
        <f t="shared" si="9"/>
        <v>0</v>
      </c>
      <c r="BL83" s="18" t="s">
        <v>84</v>
      </c>
      <c r="BM83" s="139" t="s">
        <v>96</v>
      </c>
    </row>
    <row r="84" spans="2:65" s="1" customFormat="1" ht="55.5" customHeight="1">
      <c r="B84" s="33"/>
      <c r="C84" s="128" t="s">
        <v>69</v>
      </c>
      <c r="D84" s="128" t="s">
        <v>153</v>
      </c>
      <c r="E84" s="129" t="s">
        <v>1930</v>
      </c>
      <c r="F84" s="130" t="s">
        <v>1926</v>
      </c>
      <c r="G84" s="131" t="s">
        <v>19</v>
      </c>
      <c r="H84" s="132">
        <v>0</v>
      </c>
      <c r="I84" s="133"/>
      <c r="J84" s="134">
        <f t="shared" si="0"/>
        <v>0</v>
      </c>
      <c r="K84" s="130" t="s">
        <v>19</v>
      </c>
      <c r="L84" s="33"/>
      <c r="M84" s="135" t="s">
        <v>19</v>
      </c>
      <c r="N84" s="136" t="s">
        <v>40</v>
      </c>
      <c r="P84" s="137">
        <f t="shared" si="1"/>
        <v>0</v>
      </c>
      <c r="Q84" s="137">
        <v>0</v>
      </c>
      <c r="R84" s="137">
        <f t="shared" si="2"/>
        <v>0</v>
      </c>
      <c r="S84" s="137">
        <v>0</v>
      </c>
      <c r="T84" s="138">
        <f t="shared" si="3"/>
        <v>0</v>
      </c>
      <c r="AR84" s="139" t="s">
        <v>84</v>
      </c>
      <c r="AT84" s="139" t="s">
        <v>153</v>
      </c>
      <c r="AU84" s="139" t="s">
        <v>69</v>
      </c>
      <c r="AY84" s="18" t="s">
        <v>151</v>
      </c>
      <c r="BE84" s="140">
        <f t="shared" si="4"/>
        <v>0</v>
      </c>
      <c r="BF84" s="140">
        <f t="shared" si="5"/>
        <v>0</v>
      </c>
      <c r="BG84" s="140">
        <f t="shared" si="6"/>
        <v>0</v>
      </c>
      <c r="BH84" s="140">
        <f t="shared" si="7"/>
        <v>0</v>
      </c>
      <c r="BI84" s="140">
        <f t="shared" si="8"/>
        <v>0</v>
      </c>
      <c r="BJ84" s="18" t="s">
        <v>74</v>
      </c>
      <c r="BK84" s="140">
        <f t="shared" si="9"/>
        <v>0</v>
      </c>
      <c r="BL84" s="18" t="s">
        <v>84</v>
      </c>
      <c r="BM84" s="139" t="s">
        <v>211</v>
      </c>
    </row>
    <row r="85" spans="2:65" s="1" customFormat="1" ht="33" customHeight="1">
      <c r="B85" s="33"/>
      <c r="C85" s="128" t="s">
        <v>69</v>
      </c>
      <c r="D85" s="128" t="s">
        <v>153</v>
      </c>
      <c r="E85" s="129" t="s">
        <v>1931</v>
      </c>
      <c r="F85" s="130" t="s">
        <v>1932</v>
      </c>
      <c r="G85" s="131" t="s">
        <v>19</v>
      </c>
      <c r="H85" s="132">
        <v>0</v>
      </c>
      <c r="I85" s="133"/>
      <c r="J85" s="134">
        <f t="shared" si="0"/>
        <v>0</v>
      </c>
      <c r="K85" s="130" t="s">
        <v>19</v>
      </c>
      <c r="L85" s="33"/>
      <c r="M85" s="135" t="s">
        <v>19</v>
      </c>
      <c r="N85" s="136" t="s">
        <v>40</v>
      </c>
      <c r="P85" s="137">
        <f t="shared" si="1"/>
        <v>0</v>
      </c>
      <c r="Q85" s="137">
        <v>0</v>
      </c>
      <c r="R85" s="137">
        <f t="shared" si="2"/>
        <v>0</v>
      </c>
      <c r="S85" s="137">
        <v>0</v>
      </c>
      <c r="T85" s="138">
        <f t="shared" si="3"/>
        <v>0</v>
      </c>
      <c r="AR85" s="139" t="s">
        <v>84</v>
      </c>
      <c r="AT85" s="139" t="s">
        <v>153</v>
      </c>
      <c r="AU85" s="139" t="s">
        <v>69</v>
      </c>
      <c r="AY85" s="18" t="s">
        <v>151</v>
      </c>
      <c r="BE85" s="140">
        <f t="shared" si="4"/>
        <v>0</v>
      </c>
      <c r="BF85" s="140">
        <f t="shared" si="5"/>
        <v>0</v>
      </c>
      <c r="BG85" s="140">
        <f t="shared" si="6"/>
        <v>0</v>
      </c>
      <c r="BH85" s="140">
        <f t="shared" si="7"/>
        <v>0</v>
      </c>
      <c r="BI85" s="140">
        <f t="shared" si="8"/>
        <v>0</v>
      </c>
      <c r="BJ85" s="18" t="s">
        <v>74</v>
      </c>
      <c r="BK85" s="140">
        <f t="shared" si="9"/>
        <v>0</v>
      </c>
      <c r="BL85" s="18" t="s">
        <v>84</v>
      </c>
      <c r="BM85" s="139" t="s">
        <v>226</v>
      </c>
    </row>
    <row r="86" spans="2:65" s="1" customFormat="1" ht="33" customHeight="1">
      <c r="B86" s="33"/>
      <c r="C86" s="128" t="s">
        <v>69</v>
      </c>
      <c r="D86" s="128" t="s">
        <v>153</v>
      </c>
      <c r="E86" s="129" t="s">
        <v>1933</v>
      </c>
      <c r="F86" s="130" t="s">
        <v>1932</v>
      </c>
      <c r="G86" s="131" t="s">
        <v>19</v>
      </c>
      <c r="H86" s="132">
        <v>0</v>
      </c>
      <c r="I86" s="133"/>
      <c r="J86" s="134">
        <f t="shared" si="0"/>
        <v>0</v>
      </c>
      <c r="K86" s="130" t="s">
        <v>19</v>
      </c>
      <c r="L86" s="33"/>
      <c r="M86" s="191" t="s">
        <v>19</v>
      </c>
      <c r="N86" s="192" t="s">
        <v>40</v>
      </c>
      <c r="O86" s="189"/>
      <c r="P86" s="193">
        <f t="shared" si="1"/>
        <v>0</v>
      </c>
      <c r="Q86" s="193">
        <v>0</v>
      </c>
      <c r="R86" s="193">
        <f t="shared" si="2"/>
        <v>0</v>
      </c>
      <c r="S86" s="193">
        <v>0</v>
      </c>
      <c r="T86" s="194">
        <f t="shared" si="3"/>
        <v>0</v>
      </c>
      <c r="AR86" s="139" t="s">
        <v>84</v>
      </c>
      <c r="AT86" s="139" t="s">
        <v>153</v>
      </c>
      <c r="AU86" s="139" t="s">
        <v>69</v>
      </c>
      <c r="AY86" s="18" t="s">
        <v>151</v>
      </c>
      <c r="BE86" s="140">
        <f t="shared" si="4"/>
        <v>0</v>
      </c>
      <c r="BF86" s="140">
        <f t="shared" si="5"/>
        <v>0</v>
      </c>
      <c r="BG86" s="140">
        <f t="shared" si="6"/>
        <v>0</v>
      </c>
      <c r="BH86" s="140">
        <f t="shared" si="7"/>
        <v>0</v>
      </c>
      <c r="BI86" s="140">
        <f t="shared" si="8"/>
        <v>0</v>
      </c>
      <c r="BJ86" s="18" t="s">
        <v>74</v>
      </c>
      <c r="BK86" s="140">
        <f t="shared" si="9"/>
        <v>0</v>
      </c>
      <c r="BL86" s="18" t="s">
        <v>84</v>
      </c>
      <c r="BM86" s="139" t="s">
        <v>236</v>
      </c>
    </row>
    <row r="87" spans="2:65" s="1" customFormat="1" ht="6.95" customHeight="1"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33"/>
    </row>
  </sheetData>
  <sheetProtection algorithmName="SHA-512" hashValue="VCTYeIv4RIq8UjodLOo6iX4OFC47dd2gEv8Me4vDZ0tzL47ear+UU7SwGTX22vHgA3zkgdESPCPlXTyw7FdNhg==" saltValue="PbTgjdZG/tBdFzQIyiNvD1u9/8QXyLK95e9nIpeevc7LPa6Xt9a0Aiv6sYzmD79hhL5ONaeq7YEMOtkgydWxTg==" spinCount="100000" sheet="1" objects="1" scenarios="1" formatColumns="0" formatRows="0" autoFilter="0"/>
  <autoFilter ref="C78:K86" xr:uid="{00000000-0009-0000-0000-000006000000}"/>
  <mergeCells count="9">
    <mergeCell ref="E50:H50"/>
    <mergeCell ref="E69:H69"/>
    <mergeCell ref="E71:H7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32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95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1934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ROUND(J89,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ROUND((SUM(BE89:BE325)),  2)</f>
        <v>0</v>
      </c>
      <c r="I33" s="90">
        <v>0.21</v>
      </c>
      <c r="J33" s="89">
        <f>ROUND(((SUM(BE89:BE325))*I33),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ROUND((SUM(BF89:BF325)),  2)</f>
        <v>0</v>
      </c>
      <c r="I34" s="90">
        <v>0.15</v>
      </c>
      <c r="J34" s="89">
        <f>ROUND(((SUM(BF89:BF325))*I34),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ROUND((SUM(BG89:BG325)),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ROUND((SUM(BH89:BH325)),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ROUND((SUM(BI89:BI325)),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7 - armatury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J89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1935</v>
      </c>
      <c r="E60" s="102"/>
      <c r="F60" s="102"/>
      <c r="G60" s="102"/>
      <c r="H60" s="102"/>
      <c r="I60" s="102"/>
      <c r="J60" s="103">
        <f>J90</f>
        <v>0</v>
      </c>
      <c r="L60" s="100"/>
    </row>
    <row r="61" spans="2:47" s="9" customFormat="1" ht="19.899999999999999" customHeight="1">
      <c r="B61" s="104"/>
      <c r="D61" s="105" t="s">
        <v>1936</v>
      </c>
      <c r="E61" s="106"/>
      <c r="F61" s="106"/>
      <c r="G61" s="106"/>
      <c r="H61" s="106"/>
      <c r="I61" s="106"/>
      <c r="J61" s="107">
        <f>J91</f>
        <v>0</v>
      </c>
      <c r="L61" s="104"/>
    </row>
    <row r="62" spans="2:47" s="9" customFormat="1" ht="19.899999999999999" customHeight="1">
      <c r="B62" s="104"/>
      <c r="D62" s="105" t="s">
        <v>1937</v>
      </c>
      <c r="E62" s="106"/>
      <c r="F62" s="106"/>
      <c r="G62" s="106"/>
      <c r="H62" s="106"/>
      <c r="I62" s="106"/>
      <c r="J62" s="107">
        <f>J116</f>
        <v>0</v>
      </c>
      <c r="L62" s="104"/>
    </row>
    <row r="63" spans="2:47" s="9" customFormat="1" ht="19.899999999999999" customHeight="1">
      <c r="B63" s="104"/>
      <c r="D63" s="105" t="s">
        <v>1938</v>
      </c>
      <c r="E63" s="106"/>
      <c r="F63" s="106"/>
      <c r="G63" s="106"/>
      <c r="H63" s="106"/>
      <c r="I63" s="106"/>
      <c r="J63" s="107">
        <f>J141</f>
        <v>0</v>
      </c>
      <c r="L63" s="104"/>
    </row>
    <row r="64" spans="2:47" s="9" customFormat="1" ht="19.899999999999999" customHeight="1">
      <c r="B64" s="104"/>
      <c r="D64" s="105" t="s">
        <v>1939</v>
      </c>
      <c r="E64" s="106"/>
      <c r="F64" s="106"/>
      <c r="G64" s="106"/>
      <c r="H64" s="106"/>
      <c r="I64" s="106"/>
      <c r="J64" s="107">
        <f>J166</f>
        <v>0</v>
      </c>
      <c r="L64" s="104"/>
    </row>
    <row r="65" spans="2:12" s="9" customFormat="1" ht="19.899999999999999" customHeight="1">
      <c r="B65" s="104"/>
      <c r="D65" s="105" t="s">
        <v>1940</v>
      </c>
      <c r="E65" s="106"/>
      <c r="F65" s="106"/>
      <c r="G65" s="106"/>
      <c r="H65" s="106"/>
      <c r="I65" s="106"/>
      <c r="J65" s="107">
        <f>J191</f>
        <v>0</v>
      </c>
      <c r="L65" s="104"/>
    </row>
    <row r="66" spans="2:12" s="9" customFormat="1" ht="19.899999999999999" customHeight="1">
      <c r="B66" s="104"/>
      <c r="D66" s="105" t="s">
        <v>1941</v>
      </c>
      <c r="E66" s="106"/>
      <c r="F66" s="106"/>
      <c r="G66" s="106"/>
      <c r="H66" s="106"/>
      <c r="I66" s="106"/>
      <c r="J66" s="107">
        <f>J216</f>
        <v>0</v>
      </c>
      <c r="L66" s="104"/>
    </row>
    <row r="67" spans="2:12" s="9" customFormat="1" ht="19.899999999999999" customHeight="1">
      <c r="B67" s="104"/>
      <c r="D67" s="105" t="s">
        <v>1942</v>
      </c>
      <c r="E67" s="106"/>
      <c r="F67" s="106"/>
      <c r="G67" s="106"/>
      <c r="H67" s="106"/>
      <c r="I67" s="106"/>
      <c r="J67" s="107">
        <f>J241</f>
        <v>0</v>
      </c>
      <c r="L67" s="104"/>
    </row>
    <row r="68" spans="2:12" s="9" customFormat="1" ht="19.899999999999999" customHeight="1">
      <c r="B68" s="104"/>
      <c r="D68" s="105" t="s">
        <v>1943</v>
      </c>
      <c r="E68" s="106"/>
      <c r="F68" s="106"/>
      <c r="G68" s="106"/>
      <c r="H68" s="106"/>
      <c r="I68" s="106"/>
      <c r="J68" s="107">
        <f>J266</f>
        <v>0</v>
      </c>
      <c r="L68" s="104"/>
    </row>
    <row r="69" spans="2:12" s="9" customFormat="1" ht="19.899999999999999" customHeight="1">
      <c r="B69" s="104"/>
      <c r="D69" s="105" t="s">
        <v>1944</v>
      </c>
      <c r="E69" s="106"/>
      <c r="F69" s="106"/>
      <c r="G69" s="106"/>
      <c r="H69" s="106"/>
      <c r="I69" s="106"/>
      <c r="J69" s="107">
        <f>J307</f>
        <v>0</v>
      </c>
      <c r="L69" s="104"/>
    </row>
    <row r="70" spans="2:12" s="1" customFormat="1" ht="21.75" customHeight="1">
      <c r="B70" s="33"/>
      <c r="L70" s="33"/>
    </row>
    <row r="71" spans="2:12" s="1" customFormat="1" ht="6.95" customHeight="1"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33"/>
    </row>
    <row r="75" spans="2:12" s="1" customFormat="1" ht="6.9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33"/>
    </row>
    <row r="76" spans="2:12" s="1" customFormat="1" ht="24.95" customHeight="1">
      <c r="B76" s="33"/>
      <c r="C76" s="22" t="s">
        <v>136</v>
      </c>
      <c r="L76" s="33"/>
    </row>
    <row r="77" spans="2:12" s="1" customFormat="1" ht="6.95" customHeight="1">
      <c r="B77" s="33"/>
      <c r="L77" s="33"/>
    </row>
    <row r="78" spans="2:12" s="1" customFormat="1" ht="12" customHeight="1">
      <c r="B78" s="33"/>
      <c r="C78" s="28" t="s">
        <v>16</v>
      </c>
      <c r="L78" s="33"/>
    </row>
    <row r="79" spans="2:12" s="1" customFormat="1" ht="16.5" customHeight="1">
      <c r="B79" s="33"/>
      <c r="E79" s="311" t="str">
        <f>E7</f>
        <v>Česká Lípa - přístavba komory C 10</v>
      </c>
      <c r="F79" s="312"/>
      <c r="G79" s="312"/>
      <c r="H79" s="312"/>
      <c r="L79" s="33"/>
    </row>
    <row r="80" spans="2:12" s="1" customFormat="1" ht="12" customHeight="1">
      <c r="B80" s="33"/>
      <c r="C80" s="28" t="s">
        <v>106</v>
      </c>
      <c r="L80" s="33"/>
    </row>
    <row r="81" spans="2:65" s="1" customFormat="1" ht="16.5" customHeight="1">
      <c r="B81" s="33"/>
      <c r="E81" s="278" t="str">
        <f>E9</f>
        <v>7 - armatury</v>
      </c>
      <c r="F81" s="313"/>
      <c r="G81" s="313"/>
      <c r="H81" s="313"/>
      <c r="L81" s="33"/>
    </row>
    <row r="82" spans="2:65" s="1" customFormat="1" ht="6.95" customHeight="1">
      <c r="B82" s="33"/>
      <c r="L82" s="33"/>
    </row>
    <row r="83" spans="2:65" s="1" customFormat="1" ht="12" customHeight="1">
      <c r="B83" s="33"/>
      <c r="C83" s="28" t="s">
        <v>21</v>
      </c>
      <c r="F83" s="26" t="str">
        <f>F12</f>
        <v xml:space="preserve"> </v>
      </c>
      <c r="I83" s="28" t="s">
        <v>23</v>
      </c>
      <c r="J83" s="50" t="str">
        <f>IF(J12="","",J12)</f>
        <v>25. 4. 2022</v>
      </c>
      <c r="L83" s="33"/>
    </row>
    <row r="84" spans="2:65" s="1" customFormat="1" ht="6.95" customHeight="1">
      <c r="B84" s="33"/>
      <c r="L84" s="33"/>
    </row>
    <row r="85" spans="2:65" s="1" customFormat="1" ht="15.2" customHeight="1">
      <c r="B85" s="33"/>
      <c r="C85" s="28" t="s">
        <v>25</v>
      </c>
      <c r="F85" s="26" t="str">
        <f>E15</f>
        <v xml:space="preserve"> </v>
      </c>
      <c r="I85" s="28" t="s">
        <v>30</v>
      </c>
      <c r="J85" s="31" t="str">
        <f>E21</f>
        <v xml:space="preserve"> </v>
      </c>
      <c r="L85" s="33"/>
    </row>
    <row r="86" spans="2:65" s="1" customFormat="1" ht="15.2" customHeight="1">
      <c r="B86" s="33"/>
      <c r="C86" s="28" t="s">
        <v>28</v>
      </c>
      <c r="F86" s="26" t="str">
        <f>IF(E18="","",E18)</f>
        <v>Vyplň údaj</v>
      </c>
      <c r="I86" s="28" t="s">
        <v>32</v>
      </c>
      <c r="J86" s="31" t="str">
        <f>E24</f>
        <v xml:space="preserve"> </v>
      </c>
      <c r="L86" s="33"/>
    </row>
    <row r="87" spans="2:65" s="1" customFormat="1" ht="10.35" customHeight="1">
      <c r="B87" s="33"/>
      <c r="L87" s="33"/>
    </row>
    <row r="88" spans="2:65" s="10" customFormat="1" ht="29.25" customHeight="1">
      <c r="B88" s="108"/>
      <c r="C88" s="109" t="s">
        <v>137</v>
      </c>
      <c r="D88" s="110" t="s">
        <v>54</v>
      </c>
      <c r="E88" s="110" t="s">
        <v>50</v>
      </c>
      <c r="F88" s="110" t="s">
        <v>51</v>
      </c>
      <c r="G88" s="110" t="s">
        <v>138</v>
      </c>
      <c r="H88" s="110" t="s">
        <v>139</v>
      </c>
      <c r="I88" s="110" t="s">
        <v>140</v>
      </c>
      <c r="J88" s="110" t="s">
        <v>110</v>
      </c>
      <c r="K88" s="111" t="s">
        <v>141</v>
      </c>
      <c r="L88" s="108"/>
      <c r="M88" s="57" t="s">
        <v>19</v>
      </c>
      <c r="N88" s="58" t="s">
        <v>39</v>
      </c>
      <c r="O88" s="58" t="s">
        <v>142</v>
      </c>
      <c r="P88" s="58" t="s">
        <v>143</v>
      </c>
      <c r="Q88" s="58" t="s">
        <v>144</v>
      </c>
      <c r="R88" s="58" t="s">
        <v>145</v>
      </c>
      <c r="S88" s="58" t="s">
        <v>146</v>
      </c>
      <c r="T88" s="59" t="s">
        <v>147</v>
      </c>
    </row>
    <row r="89" spans="2:65" s="1" customFormat="1" ht="22.9" customHeight="1">
      <c r="B89" s="33"/>
      <c r="C89" s="62" t="s">
        <v>148</v>
      </c>
      <c r="J89" s="112">
        <f>BK89</f>
        <v>0</v>
      </c>
      <c r="L89" s="33"/>
      <c r="M89" s="60"/>
      <c r="N89" s="51"/>
      <c r="O89" s="51"/>
      <c r="P89" s="113">
        <f>P90</f>
        <v>0</v>
      </c>
      <c r="Q89" s="51"/>
      <c r="R89" s="113">
        <f>R90</f>
        <v>0</v>
      </c>
      <c r="S89" s="51"/>
      <c r="T89" s="114">
        <f>T90</f>
        <v>0</v>
      </c>
      <c r="AT89" s="18" t="s">
        <v>68</v>
      </c>
      <c r="AU89" s="18" t="s">
        <v>111</v>
      </c>
      <c r="BK89" s="115">
        <f>BK90</f>
        <v>0</v>
      </c>
    </row>
    <row r="90" spans="2:65" s="11" customFormat="1" ht="25.9" customHeight="1">
      <c r="B90" s="116"/>
      <c r="D90" s="117" t="s">
        <v>68</v>
      </c>
      <c r="E90" s="118" t="s">
        <v>149</v>
      </c>
      <c r="F90" s="118" t="s">
        <v>149</v>
      </c>
      <c r="I90" s="119"/>
      <c r="J90" s="120">
        <f>BK90</f>
        <v>0</v>
      </c>
      <c r="L90" s="116"/>
      <c r="M90" s="121"/>
      <c r="P90" s="122">
        <f>P91+P116+P141+P166+P191+P216+P241+P266+P307</f>
        <v>0</v>
      </c>
      <c r="R90" s="122">
        <f>R91+R116+R141+R166+R191+R216+R241+R266+R307</f>
        <v>0</v>
      </c>
      <c r="T90" s="123">
        <f>T91+T116+T141+T166+T191+T216+T241+T266+T307</f>
        <v>0</v>
      </c>
      <c r="AR90" s="117" t="s">
        <v>74</v>
      </c>
      <c r="AT90" s="124" t="s">
        <v>68</v>
      </c>
      <c r="AU90" s="124" t="s">
        <v>69</v>
      </c>
      <c r="AY90" s="117" t="s">
        <v>151</v>
      </c>
      <c r="BK90" s="125">
        <f>BK91+BK116+BK141+BK166+BK191+BK216+BK241+BK266+BK307</f>
        <v>0</v>
      </c>
    </row>
    <row r="91" spans="2:65" s="11" customFormat="1" ht="22.9" customHeight="1">
      <c r="B91" s="116"/>
      <c r="D91" s="117" t="s">
        <v>68</v>
      </c>
      <c r="E91" s="126" t="s">
        <v>1945</v>
      </c>
      <c r="F91" s="126" t="s">
        <v>1946</v>
      </c>
      <c r="I91" s="119"/>
      <c r="J91" s="127">
        <f>BK91</f>
        <v>0</v>
      </c>
      <c r="L91" s="116"/>
      <c r="M91" s="121"/>
      <c r="P91" s="122">
        <f>SUM(P92:P115)</f>
        <v>0</v>
      </c>
      <c r="R91" s="122">
        <f>SUM(R92:R115)</f>
        <v>0</v>
      </c>
      <c r="T91" s="123">
        <f>SUM(T92:T115)</f>
        <v>0</v>
      </c>
      <c r="AR91" s="117" t="s">
        <v>74</v>
      </c>
      <c r="AT91" s="124" t="s">
        <v>68</v>
      </c>
      <c r="AU91" s="124" t="s">
        <v>74</v>
      </c>
      <c r="AY91" s="117" t="s">
        <v>151</v>
      </c>
      <c r="BK91" s="125">
        <f>SUM(BK92:BK115)</f>
        <v>0</v>
      </c>
    </row>
    <row r="92" spans="2:65" s="1" customFormat="1" ht="16.5" customHeight="1">
      <c r="B92" s="33"/>
      <c r="C92" s="128" t="s">
        <v>84</v>
      </c>
      <c r="D92" s="128" t="s">
        <v>153</v>
      </c>
      <c r="E92" s="129" t="s">
        <v>74</v>
      </c>
      <c r="F92" s="130" t="s">
        <v>1947</v>
      </c>
      <c r="G92" s="131" t="s">
        <v>630</v>
      </c>
      <c r="H92" s="132">
        <v>1</v>
      </c>
      <c r="I92" s="133"/>
      <c r="J92" s="134">
        <f>ROUND(I92*H92,2)</f>
        <v>0</v>
      </c>
      <c r="K92" s="130" t="s">
        <v>19</v>
      </c>
      <c r="L92" s="33"/>
      <c r="M92" s="135" t="s">
        <v>19</v>
      </c>
      <c r="N92" s="136" t="s">
        <v>40</v>
      </c>
      <c r="P92" s="137">
        <f>O92*H92</f>
        <v>0</v>
      </c>
      <c r="Q92" s="137">
        <v>0</v>
      </c>
      <c r="R92" s="137">
        <f>Q92*H92</f>
        <v>0</v>
      </c>
      <c r="S92" s="137">
        <v>0</v>
      </c>
      <c r="T92" s="138">
        <f>S92*H92</f>
        <v>0</v>
      </c>
      <c r="AR92" s="139" t="s">
        <v>84</v>
      </c>
      <c r="AT92" s="139" t="s">
        <v>153</v>
      </c>
      <c r="AU92" s="139" t="s">
        <v>78</v>
      </c>
      <c r="AY92" s="18" t="s">
        <v>151</v>
      </c>
      <c r="BE92" s="140">
        <f>IF(N92="základní",J92,0)</f>
        <v>0</v>
      </c>
      <c r="BF92" s="140">
        <f>IF(N92="snížená",J92,0)</f>
        <v>0</v>
      </c>
      <c r="BG92" s="140">
        <f>IF(N92="zákl. přenesená",J92,0)</f>
        <v>0</v>
      </c>
      <c r="BH92" s="140">
        <f>IF(N92="sníž. přenesená",J92,0)</f>
        <v>0</v>
      </c>
      <c r="BI92" s="140">
        <f>IF(N92="nulová",J92,0)</f>
        <v>0</v>
      </c>
      <c r="BJ92" s="18" t="s">
        <v>74</v>
      </c>
      <c r="BK92" s="140">
        <f>ROUND(I92*H92,2)</f>
        <v>0</v>
      </c>
      <c r="BL92" s="18" t="s">
        <v>84</v>
      </c>
      <c r="BM92" s="139" t="s">
        <v>1948</v>
      </c>
    </row>
    <row r="93" spans="2:65" s="12" customFormat="1" ht="11.25">
      <c r="B93" s="145"/>
      <c r="D93" s="146" t="s">
        <v>161</v>
      </c>
      <c r="E93" s="147" t="s">
        <v>19</v>
      </c>
      <c r="F93" s="148" t="s">
        <v>1949</v>
      </c>
      <c r="H93" s="147" t="s">
        <v>19</v>
      </c>
      <c r="I93" s="149"/>
      <c r="L93" s="145"/>
      <c r="M93" s="150"/>
      <c r="T93" s="151"/>
      <c r="AT93" s="147" t="s">
        <v>161</v>
      </c>
      <c r="AU93" s="147" t="s">
        <v>78</v>
      </c>
      <c r="AV93" s="12" t="s">
        <v>74</v>
      </c>
      <c r="AW93" s="12" t="s">
        <v>31</v>
      </c>
      <c r="AX93" s="12" t="s">
        <v>69</v>
      </c>
      <c r="AY93" s="147" t="s">
        <v>151</v>
      </c>
    </row>
    <row r="94" spans="2:65" s="12" customFormat="1" ht="11.25">
      <c r="B94" s="145"/>
      <c r="D94" s="146" t="s">
        <v>161</v>
      </c>
      <c r="E94" s="147" t="s">
        <v>19</v>
      </c>
      <c r="F94" s="148" t="s">
        <v>1950</v>
      </c>
      <c r="H94" s="147" t="s">
        <v>19</v>
      </c>
      <c r="I94" s="149"/>
      <c r="L94" s="145"/>
      <c r="M94" s="150"/>
      <c r="T94" s="151"/>
      <c r="AT94" s="147" t="s">
        <v>161</v>
      </c>
      <c r="AU94" s="147" t="s">
        <v>78</v>
      </c>
      <c r="AV94" s="12" t="s">
        <v>74</v>
      </c>
      <c r="AW94" s="12" t="s">
        <v>31</v>
      </c>
      <c r="AX94" s="12" t="s">
        <v>69</v>
      </c>
      <c r="AY94" s="147" t="s">
        <v>151</v>
      </c>
    </row>
    <row r="95" spans="2:65" s="12" customFormat="1" ht="11.25">
      <c r="B95" s="145"/>
      <c r="D95" s="146" t="s">
        <v>161</v>
      </c>
      <c r="E95" s="147" t="s">
        <v>19</v>
      </c>
      <c r="F95" s="148" t="s">
        <v>1951</v>
      </c>
      <c r="H95" s="147" t="s">
        <v>19</v>
      </c>
      <c r="I95" s="149"/>
      <c r="L95" s="145"/>
      <c r="M95" s="150"/>
      <c r="T95" s="151"/>
      <c r="AT95" s="147" t="s">
        <v>161</v>
      </c>
      <c r="AU95" s="147" t="s">
        <v>78</v>
      </c>
      <c r="AV95" s="12" t="s">
        <v>74</v>
      </c>
      <c r="AW95" s="12" t="s">
        <v>31</v>
      </c>
      <c r="AX95" s="12" t="s">
        <v>69</v>
      </c>
      <c r="AY95" s="147" t="s">
        <v>151</v>
      </c>
    </row>
    <row r="96" spans="2:65" s="12" customFormat="1" ht="11.25">
      <c r="B96" s="145"/>
      <c r="D96" s="146" t="s">
        <v>161</v>
      </c>
      <c r="E96" s="147" t="s">
        <v>19</v>
      </c>
      <c r="F96" s="148" t="s">
        <v>1952</v>
      </c>
      <c r="H96" s="147" t="s">
        <v>19</v>
      </c>
      <c r="I96" s="149"/>
      <c r="L96" s="145"/>
      <c r="M96" s="150"/>
      <c r="T96" s="151"/>
      <c r="AT96" s="147" t="s">
        <v>161</v>
      </c>
      <c r="AU96" s="147" t="s">
        <v>78</v>
      </c>
      <c r="AV96" s="12" t="s">
        <v>74</v>
      </c>
      <c r="AW96" s="12" t="s">
        <v>31</v>
      </c>
      <c r="AX96" s="12" t="s">
        <v>69</v>
      </c>
      <c r="AY96" s="147" t="s">
        <v>151</v>
      </c>
    </row>
    <row r="97" spans="2:65" s="12" customFormat="1" ht="11.25">
      <c r="B97" s="145"/>
      <c r="D97" s="146" t="s">
        <v>161</v>
      </c>
      <c r="E97" s="147" t="s">
        <v>19</v>
      </c>
      <c r="F97" s="148" t="s">
        <v>1953</v>
      </c>
      <c r="H97" s="147" t="s">
        <v>19</v>
      </c>
      <c r="I97" s="149"/>
      <c r="L97" s="145"/>
      <c r="M97" s="150"/>
      <c r="T97" s="151"/>
      <c r="AT97" s="147" t="s">
        <v>161</v>
      </c>
      <c r="AU97" s="147" t="s">
        <v>78</v>
      </c>
      <c r="AV97" s="12" t="s">
        <v>74</v>
      </c>
      <c r="AW97" s="12" t="s">
        <v>31</v>
      </c>
      <c r="AX97" s="12" t="s">
        <v>69</v>
      </c>
      <c r="AY97" s="147" t="s">
        <v>151</v>
      </c>
    </row>
    <row r="98" spans="2:65" s="13" customFormat="1" ht="11.25">
      <c r="B98" s="152"/>
      <c r="D98" s="146" t="s">
        <v>161</v>
      </c>
      <c r="E98" s="153" t="s">
        <v>19</v>
      </c>
      <c r="F98" s="154" t="s">
        <v>74</v>
      </c>
      <c r="H98" s="155">
        <v>1</v>
      </c>
      <c r="I98" s="156"/>
      <c r="L98" s="152"/>
      <c r="M98" s="157"/>
      <c r="T98" s="158"/>
      <c r="AT98" s="153" t="s">
        <v>161</v>
      </c>
      <c r="AU98" s="153" t="s">
        <v>78</v>
      </c>
      <c r="AV98" s="13" t="s">
        <v>78</v>
      </c>
      <c r="AW98" s="13" t="s">
        <v>31</v>
      </c>
      <c r="AX98" s="13" t="s">
        <v>69</v>
      </c>
      <c r="AY98" s="153" t="s">
        <v>151</v>
      </c>
    </row>
    <row r="99" spans="2:65" s="14" customFormat="1" ht="11.25">
      <c r="B99" s="159"/>
      <c r="D99" s="146" t="s">
        <v>161</v>
      </c>
      <c r="E99" s="160" t="s">
        <v>19</v>
      </c>
      <c r="F99" s="161" t="s">
        <v>165</v>
      </c>
      <c r="H99" s="162">
        <v>1</v>
      </c>
      <c r="I99" s="163"/>
      <c r="L99" s="159"/>
      <c r="M99" s="164"/>
      <c r="T99" s="165"/>
      <c r="AT99" s="160" t="s">
        <v>161</v>
      </c>
      <c r="AU99" s="160" t="s">
        <v>78</v>
      </c>
      <c r="AV99" s="14" t="s">
        <v>84</v>
      </c>
      <c r="AW99" s="14" t="s">
        <v>31</v>
      </c>
      <c r="AX99" s="14" t="s">
        <v>74</v>
      </c>
      <c r="AY99" s="160" t="s">
        <v>151</v>
      </c>
    </row>
    <row r="100" spans="2:65" s="1" customFormat="1" ht="24.95" customHeight="1">
      <c r="B100" s="33"/>
      <c r="C100" s="128" t="s">
        <v>87</v>
      </c>
      <c r="D100" s="128" t="s">
        <v>153</v>
      </c>
      <c r="E100" s="129" t="s">
        <v>78</v>
      </c>
      <c r="F100" s="130" t="s">
        <v>1954</v>
      </c>
      <c r="G100" s="131" t="s">
        <v>630</v>
      </c>
      <c r="H100" s="132">
        <v>1</v>
      </c>
      <c r="I100" s="133"/>
      <c r="J100" s="134">
        <f>ROUND(I100*H100,2)</f>
        <v>0</v>
      </c>
      <c r="K100" s="130" t="s">
        <v>19</v>
      </c>
      <c r="L100" s="33"/>
      <c r="M100" s="135" t="s">
        <v>19</v>
      </c>
      <c r="N100" s="136" t="s">
        <v>40</v>
      </c>
      <c r="P100" s="137">
        <f>O100*H100</f>
        <v>0</v>
      </c>
      <c r="Q100" s="137">
        <v>0</v>
      </c>
      <c r="R100" s="137">
        <f>Q100*H100</f>
        <v>0</v>
      </c>
      <c r="S100" s="137">
        <v>0</v>
      </c>
      <c r="T100" s="138">
        <f>S100*H100</f>
        <v>0</v>
      </c>
      <c r="AR100" s="139" t="s">
        <v>84</v>
      </c>
      <c r="AT100" s="139" t="s">
        <v>153</v>
      </c>
      <c r="AU100" s="139" t="s">
        <v>78</v>
      </c>
      <c r="AY100" s="18" t="s">
        <v>151</v>
      </c>
      <c r="BE100" s="140">
        <f>IF(N100="základní",J100,0)</f>
        <v>0</v>
      </c>
      <c r="BF100" s="140">
        <f>IF(N100="snížená",J100,0)</f>
        <v>0</v>
      </c>
      <c r="BG100" s="140">
        <f>IF(N100="zákl. přenesená",J100,0)</f>
        <v>0</v>
      </c>
      <c r="BH100" s="140">
        <f>IF(N100="sníž. přenesená",J100,0)</f>
        <v>0</v>
      </c>
      <c r="BI100" s="140">
        <f>IF(N100="nulová",J100,0)</f>
        <v>0</v>
      </c>
      <c r="BJ100" s="18" t="s">
        <v>74</v>
      </c>
      <c r="BK100" s="140">
        <f>ROUND(I100*H100,2)</f>
        <v>0</v>
      </c>
      <c r="BL100" s="18" t="s">
        <v>84</v>
      </c>
      <c r="BM100" s="139" t="s">
        <v>1955</v>
      </c>
    </row>
    <row r="101" spans="2:65" s="12" customFormat="1" ht="11.25">
      <c r="B101" s="145"/>
      <c r="D101" s="146" t="s">
        <v>161</v>
      </c>
      <c r="E101" s="147" t="s">
        <v>19</v>
      </c>
      <c r="F101" s="148" t="s">
        <v>1949</v>
      </c>
      <c r="H101" s="147" t="s">
        <v>19</v>
      </c>
      <c r="I101" s="149"/>
      <c r="L101" s="145"/>
      <c r="M101" s="150"/>
      <c r="T101" s="151"/>
      <c r="AT101" s="147" t="s">
        <v>161</v>
      </c>
      <c r="AU101" s="147" t="s">
        <v>78</v>
      </c>
      <c r="AV101" s="12" t="s">
        <v>74</v>
      </c>
      <c r="AW101" s="12" t="s">
        <v>31</v>
      </c>
      <c r="AX101" s="12" t="s">
        <v>69</v>
      </c>
      <c r="AY101" s="147" t="s">
        <v>151</v>
      </c>
    </row>
    <row r="102" spans="2:65" s="12" customFormat="1" ht="11.25">
      <c r="B102" s="145"/>
      <c r="D102" s="146" t="s">
        <v>161</v>
      </c>
      <c r="E102" s="147" t="s">
        <v>19</v>
      </c>
      <c r="F102" s="148" t="s">
        <v>1950</v>
      </c>
      <c r="H102" s="147" t="s">
        <v>19</v>
      </c>
      <c r="I102" s="149"/>
      <c r="L102" s="145"/>
      <c r="M102" s="150"/>
      <c r="T102" s="151"/>
      <c r="AT102" s="147" t="s">
        <v>161</v>
      </c>
      <c r="AU102" s="147" t="s">
        <v>78</v>
      </c>
      <c r="AV102" s="12" t="s">
        <v>74</v>
      </c>
      <c r="AW102" s="12" t="s">
        <v>31</v>
      </c>
      <c r="AX102" s="12" t="s">
        <v>69</v>
      </c>
      <c r="AY102" s="147" t="s">
        <v>151</v>
      </c>
    </row>
    <row r="103" spans="2:65" s="12" customFormat="1" ht="11.25">
      <c r="B103" s="145"/>
      <c r="D103" s="146" t="s">
        <v>161</v>
      </c>
      <c r="E103" s="147" t="s">
        <v>19</v>
      </c>
      <c r="F103" s="148" t="s">
        <v>1951</v>
      </c>
      <c r="H103" s="147" t="s">
        <v>19</v>
      </c>
      <c r="I103" s="149"/>
      <c r="L103" s="145"/>
      <c r="M103" s="150"/>
      <c r="T103" s="151"/>
      <c r="AT103" s="147" t="s">
        <v>161</v>
      </c>
      <c r="AU103" s="147" t="s">
        <v>78</v>
      </c>
      <c r="AV103" s="12" t="s">
        <v>74</v>
      </c>
      <c r="AW103" s="12" t="s">
        <v>31</v>
      </c>
      <c r="AX103" s="12" t="s">
        <v>69</v>
      </c>
      <c r="AY103" s="147" t="s">
        <v>151</v>
      </c>
    </row>
    <row r="104" spans="2:65" s="12" customFormat="1" ht="11.25">
      <c r="B104" s="145"/>
      <c r="D104" s="146" t="s">
        <v>161</v>
      </c>
      <c r="E104" s="147" t="s">
        <v>19</v>
      </c>
      <c r="F104" s="148" t="s">
        <v>1952</v>
      </c>
      <c r="H104" s="147" t="s">
        <v>19</v>
      </c>
      <c r="I104" s="149"/>
      <c r="L104" s="145"/>
      <c r="M104" s="150"/>
      <c r="T104" s="151"/>
      <c r="AT104" s="147" t="s">
        <v>161</v>
      </c>
      <c r="AU104" s="147" t="s">
        <v>78</v>
      </c>
      <c r="AV104" s="12" t="s">
        <v>74</v>
      </c>
      <c r="AW104" s="12" t="s">
        <v>31</v>
      </c>
      <c r="AX104" s="12" t="s">
        <v>69</v>
      </c>
      <c r="AY104" s="147" t="s">
        <v>151</v>
      </c>
    </row>
    <row r="105" spans="2:65" s="12" customFormat="1" ht="11.25">
      <c r="B105" s="145"/>
      <c r="D105" s="146" t="s">
        <v>161</v>
      </c>
      <c r="E105" s="147" t="s">
        <v>19</v>
      </c>
      <c r="F105" s="148" t="s">
        <v>1953</v>
      </c>
      <c r="H105" s="147" t="s">
        <v>19</v>
      </c>
      <c r="I105" s="149"/>
      <c r="L105" s="145"/>
      <c r="M105" s="150"/>
      <c r="T105" s="151"/>
      <c r="AT105" s="147" t="s">
        <v>161</v>
      </c>
      <c r="AU105" s="147" t="s">
        <v>78</v>
      </c>
      <c r="AV105" s="12" t="s">
        <v>74</v>
      </c>
      <c r="AW105" s="12" t="s">
        <v>31</v>
      </c>
      <c r="AX105" s="12" t="s">
        <v>69</v>
      </c>
      <c r="AY105" s="147" t="s">
        <v>151</v>
      </c>
    </row>
    <row r="106" spans="2:65" s="13" customFormat="1" ht="11.25">
      <c r="B106" s="152"/>
      <c r="D106" s="146" t="s">
        <v>161</v>
      </c>
      <c r="E106" s="153" t="s">
        <v>19</v>
      </c>
      <c r="F106" s="154" t="s">
        <v>74</v>
      </c>
      <c r="H106" s="155">
        <v>1</v>
      </c>
      <c r="I106" s="156"/>
      <c r="L106" s="152"/>
      <c r="M106" s="157"/>
      <c r="T106" s="158"/>
      <c r="AT106" s="153" t="s">
        <v>161</v>
      </c>
      <c r="AU106" s="153" t="s">
        <v>78</v>
      </c>
      <c r="AV106" s="13" t="s">
        <v>78</v>
      </c>
      <c r="AW106" s="13" t="s">
        <v>31</v>
      </c>
      <c r="AX106" s="13" t="s">
        <v>69</v>
      </c>
      <c r="AY106" s="153" t="s">
        <v>151</v>
      </c>
    </row>
    <row r="107" spans="2:65" s="14" customFormat="1" ht="11.25">
      <c r="B107" s="159"/>
      <c r="D107" s="146" t="s">
        <v>161</v>
      </c>
      <c r="E107" s="160" t="s">
        <v>19</v>
      </c>
      <c r="F107" s="161" t="s">
        <v>165</v>
      </c>
      <c r="H107" s="162">
        <v>1</v>
      </c>
      <c r="I107" s="163"/>
      <c r="L107" s="159"/>
      <c r="M107" s="164"/>
      <c r="T107" s="165"/>
      <c r="AT107" s="160" t="s">
        <v>161</v>
      </c>
      <c r="AU107" s="160" t="s">
        <v>78</v>
      </c>
      <c r="AV107" s="14" t="s">
        <v>84</v>
      </c>
      <c r="AW107" s="14" t="s">
        <v>31</v>
      </c>
      <c r="AX107" s="14" t="s">
        <v>74</v>
      </c>
      <c r="AY107" s="160" t="s">
        <v>151</v>
      </c>
    </row>
    <row r="108" spans="2:65" s="1" customFormat="1" ht="24.95" customHeight="1">
      <c r="B108" s="33"/>
      <c r="C108" s="128" t="s">
        <v>90</v>
      </c>
      <c r="D108" s="128" t="s">
        <v>153</v>
      </c>
      <c r="E108" s="129" t="s">
        <v>81</v>
      </c>
      <c r="F108" s="130" t="s">
        <v>1956</v>
      </c>
      <c r="G108" s="131" t="s">
        <v>630</v>
      </c>
      <c r="H108" s="132">
        <v>1</v>
      </c>
      <c r="I108" s="133"/>
      <c r="J108" s="134">
        <f>ROUND(I108*H108,2)</f>
        <v>0</v>
      </c>
      <c r="K108" s="130" t="s">
        <v>19</v>
      </c>
      <c r="L108" s="33"/>
      <c r="M108" s="135" t="s">
        <v>19</v>
      </c>
      <c r="N108" s="136" t="s">
        <v>40</v>
      </c>
      <c r="P108" s="137">
        <f>O108*H108</f>
        <v>0</v>
      </c>
      <c r="Q108" s="137">
        <v>0</v>
      </c>
      <c r="R108" s="137">
        <f>Q108*H108</f>
        <v>0</v>
      </c>
      <c r="S108" s="137">
        <v>0</v>
      </c>
      <c r="T108" s="138">
        <f>S108*H108</f>
        <v>0</v>
      </c>
      <c r="AR108" s="139" t="s">
        <v>84</v>
      </c>
      <c r="AT108" s="139" t="s">
        <v>153</v>
      </c>
      <c r="AU108" s="139" t="s">
        <v>78</v>
      </c>
      <c r="AY108" s="18" t="s">
        <v>151</v>
      </c>
      <c r="BE108" s="140">
        <f>IF(N108="základní",J108,0)</f>
        <v>0</v>
      </c>
      <c r="BF108" s="140">
        <f>IF(N108="snížená",J108,0)</f>
        <v>0</v>
      </c>
      <c r="BG108" s="140">
        <f>IF(N108="zákl. přenesená",J108,0)</f>
        <v>0</v>
      </c>
      <c r="BH108" s="140">
        <f>IF(N108="sníž. přenesená",J108,0)</f>
        <v>0</v>
      </c>
      <c r="BI108" s="140">
        <f>IF(N108="nulová",J108,0)</f>
        <v>0</v>
      </c>
      <c r="BJ108" s="18" t="s">
        <v>74</v>
      </c>
      <c r="BK108" s="140">
        <f>ROUND(I108*H108,2)</f>
        <v>0</v>
      </c>
      <c r="BL108" s="18" t="s">
        <v>84</v>
      </c>
      <c r="BM108" s="139" t="s">
        <v>1957</v>
      </c>
    </row>
    <row r="109" spans="2:65" s="12" customFormat="1" ht="11.25">
      <c r="B109" s="145"/>
      <c r="D109" s="146" t="s">
        <v>161</v>
      </c>
      <c r="E109" s="147" t="s">
        <v>19</v>
      </c>
      <c r="F109" s="148" t="s">
        <v>1949</v>
      </c>
      <c r="H109" s="147" t="s">
        <v>19</v>
      </c>
      <c r="I109" s="149"/>
      <c r="L109" s="145"/>
      <c r="M109" s="150"/>
      <c r="T109" s="151"/>
      <c r="AT109" s="147" t="s">
        <v>161</v>
      </c>
      <c r="AU109" s="147" t="s">
        <v>78</v>
      </c>
      <c r="AV109" s="12" t="s">
        <v>74</v>
      </c>
      <c r="AW109" s="12" t="s">
        <v>31</v>
      </c>
      <c r="AX109" s="12" t="s">
        <v>69</v>
      </c>
      <c r="AY109" s="147" t="s">
        <v>151</v>
      </c>
    </row>
    <row r="110" spans="2:65" s="12" customFormat="1" ht="11.25">
      <c r="B110" s="145"/>
      <c r="D110" s="146" t="s">
        <v>161</v>
      </c>
      <c r="E110" s="147" t="s">
        <v>19</v>
      </c>
      <c r="F110" s="148" t="s">
        <v>1950</v>
      </c>
      <c r="H110" s="147" t="s">
        <v>19</v>
      </c>
      <c r="I110" s="149"/>
      <c r="L110" s="145"/>
      <c r="M110" s="150"/>
      <c r="T110" s="151"/>
      <c r="AT110" s="147" t="s">
        <v>161</v>
      </c>
      <c r="AU110" s="147" t="s">
        <v>78</v>
      </c>
      <c r="AV110" s="12" t="s">
        <v>74</v>
      </c>
      <c r="AW110" s="12" t="s">
        <v>31</v>
      </c>
      <c r="AX110" s="12" t="s">
        <v>69</v>
      </c>
      <c r="AY110" s="147" t="s">
        <v>151</v>
      </c>
    </row>
    <row r="111" spans="2:65" s="12" customFormat="1" ht="11.25">
      <c r="B111" s="145"/>
      <c r="D111" s="146" t="s">
        <v>161</v>
      </c>
      <c r="E111" s="147" t="s">
        <v>19</v>
      </c>
      <c r="F111" s="148" t="s">
        <v>1951</v>
      </c>
      <c r="H111" s="147" t="s">
        <v>19</v>
      </c>
      <c r="I111" s="149"/>
      <c r="L111" s="145"/>
      <c r="M111" s="150"/>
      <c r="T111" s="151"/>
      <c r="AT111" s="147" t="s">
        <v>161</v>
      </c>
      <c r="AU111" s="147" t="s">
        <v>78</v>
      </c>
      <c r="AV111" s="12" t="s">
        <v>74</v>
      </c>
      <c r="AW111" s="12" t="s">
        <v>31</v>
      </c>
      <c r="AX111" s="12" t="s">
        <v>69</v>
      </c>
      <c r="AY111" s="147" t="s">
        <v>151</v>
      </c>
    </row>
    <row r="112" spans="2:65" s="12" customFormat="1" ht="11.25">
      <c r="B112" s="145"/>
      <c r="D112" s="146" t="s">
        <v>161</v>
      </c>
      <c r="E112" s="147" t="s">
        <v>19</v>
      </c>
      <c r="F112" s="148" t="s">
        <v>1952</v>
      </c>
      <c r="H112" s="147" t="s">
        <v>19</v>
      </c>
      <c r="I112" s="149"/>
      <c r="L112" s="145"/>
      <c r="M112" s="150"/>
      <c r="T112" s="151"/>
      <c r="AT112" s="147" t="s">
        <v>161</v>
      </c>
      <c r="AU112" s="147" t="s">
        <v>78</v>
      </c>
      <c r="AV112" s="12" t="s">
        <v>74</v>
      </c>
      <c r="AW112" s="12" t="s">
        <v>31</v>
      </c>
      <c r="AX112" s="12" t="s">
        <v>69</v>
      </c>
      <c r="AY112" s="147" t="s">
        <v>151</v>
      </c>
    </row>
    <row r="113" spans="2:65" s="12" customFormat="1" ht="11.25">
      <c r="B113" s="145"/>
      <c r="D113" s="146" t="s">
        <v>161</v>
      </c>
      <c r="E113" s="147" t="s">
        <v>19</v>
      </c>
      <c r="F113" s="148" t="s">
        <v>1958</v>
      </c>
      <c r="H113" s="147" t="s">
        <v>19</v>
      </c>
      <c r="I113" s="149"/>
      <c r="L113" s="145"/>
      <c r="M113" s="150"/>
      <c r="T113" s="151"/>
      <c r="AT113" s="147" t="s">
        <v>161</v>
      </c>
      <c r="AU113" s="147" t="s">
        <v>78</v>
      </c>
      <c r="AV113" s="12" t="s">
        <v>74</v>
      </c>
      <c r="AW113" s="12" t="s">
        <v>31</v>
      </c>
      <c r="AX113" s="12" t="s">
        <v>69</v>
      </c>
      <c r="AY113" s="147" t="s">
        <v>151</v>
      </c>
    </row>
    <row r="114" spans="2:65" s="13" customFormat="1" ht="11.25">
      <c r="B114" s="152"/>
      <c r="D114" s="146" t="s">
        <v>161</v>
      </c>
      <c r="E114" s="153" t="s">
        <v>19</v>
      </c>
      <c r="F114" s="154" t="s">
        <v>74</v>
      </c>
      <c r="H114" s="155">
        <v>1</v>
      </c>
      <c r="I114" s="156"/>
      <c r="L114" s="152"/>
      <c r="M114" s="157"/>
      <c r="T114" s="158"/>
      <c r="AT114" s="153" t="s">
        <v>161</v>
      </c>
      <c r="AU114" s="153" t="s">
        <v>78</v>
      </c>
      <c r="AV114" s="13" t="s">
        <v>78</v>
      </c>
      <c r="AW114" s="13" t="s">
        <v>31</v>
      </c>
      <c r="AX114" s="13" t="s">
        <v>69</v>
      </c>
      <c r="AY114" s="153" t="s">
        <v>151</v>
      </c>
    </row>
    <row r="115" spans="2:65" s="14" customFormat="1" ht="11.25">
      <c r="B115" s="159"/>
      <c r="D115" s="146" t="s">
        <v>161</v>
      </c>
      <c r="E115" s="160" t="s">
        <v>19</v>
      </c>
      <c r="F115" s="161" t="s">
        <v>165</v>
      </c>
      <c r="H115" s="162">
        <v>1</v>
      </c>
      <c r="I115" s="163"/>
      <c r="L115" s="159"/>
      <c r="M115" s="164"/>
      <c r="T115" s="165"/>
      <c r="AT115" s="160" t="s">
        <v>161</v>
      </c>
      <c r="AU115" s="160" t="s">
        <v>78</v>
      </c>
      <c r="AV115" s="14" t="s">
        <v>84</v>
      </c>
      <c r="AW115" s="14" t="s">
        <v>31</v>
      </c>
      <c r="AX115" s="14" t="s">
        <v>74</v>
      </c>
      <c r="AY115" s="160" t="s">
        <v>151</v>
      </c>
    </row>
    <row r="116" spans="2:65" s="11" customFormat="1" ht="22.9" customHeight="1">
      <c r="B116" s="116"/>
      <c r="D116" s="117" t="s">
        <v>68</v>
      </c>
      <c r="E116" s="126" t="s">
        <v>1959</v>
      </c>
      <c r="F116" s="126" t="s">
        <v>1960</v>
      </c>
      <c r="I116" s="119"/>
      <c r="J116" s="127">
        <f>BK116</f>
        <v>0</v>
      </c>
      <c r="L116" s="116"/>
      <c r="M116" s="121"/>
      <c r="P116" s="122">
        <f>SUM(P117:P140)</f>
        <v>0</v>
      </c>
      <c r="R116" s="122">
        <f>SUM(R117:R140)</f>
        <v>0</v>
      </c>
      <c r="T116" s="123">
        <f>SUM(T117:T140)</f>
        <v>0</v>
      </c>
      <c r="AR116" s="117" t="s">
        <v>74</v>
      </c>
      <c r="AT116" s="124" t="s">
        <v>68</v>
      </c>
      <c r="AU116" s="124" t="s">
        <v>74</v>
      </c>
      <c r="AY116" s="117" t="s">
        <v>151</v>
      </c>
      <c r="BK116" s="125">
        <f>SUM(BK117:BK140)</f>
        <v>0</v>
      </c>
    </row>
    <row r="117" spans="2:65" s="1" customFormat="1" ht="16.5" customHeight="1">
      <c r="B117" s="33"/>
      <c r="C117" s="128" t="s">
        <v>93</v>
      </c>
      <c r="D117" s="128" t="s">
        <v>153</v>
      </c>
      <c r="E117" s="129" t="s">
        <v>74</v>
      </c>
      <c r="F117" s="130" t="s">
        <v>1947</v>
      </c>
      <c r="G117" s="131" t="s">
        <v>630</v>
      </c>
      <c r="H117" s="132">
        <v>1</v>
      </c>
      <c r="I117" s="133"/>
      <c r="J117" s="134">
        <f>ROUND(I117*H117,2)</f>
        <v>0</v>
      </c>
      <c r="K117" s="130" t="s">
        <v>19</v>
      </c>
      <c r="L117" s="33"/>
      <c r="M117" s="135" t="s">
        <v>19</v>
      </c>
      <c r="N117" s="136" t="s">
        <v>40</v>
      </c>
      <c r="P117" s="137">
        <f>O117*H117</f>
        <v>0</v>
      </c>
      <c r="Q117" s="137">
        <v>0</v>
      </c>
      <c r="R117" s="137">
        <f>Q117*H117</f>
        <v>0</v>
      </c>
      <c r="S117" s="137">
        <v>0</v>
      </c>
      <c r="T117" s="138">
        <f>S117*H117</f>
        <v>0</v>
      </c>
      <c r="AR117" s="139" t="s">
        <v>84</v>
      </c>
      <c r="AT117" s="139" t="s">
        <v>153</v>
      </c>
      <c r="AU117" s="139" t="s">
        <v>78</v>
      </c>
      <c r="AY117" s="18" t="s">
        <v>151</v>
      </c>
      <c r="BE117" s="140">
        <f>IF(N117="základní",J117,0)</f>
        <v>0</v>
      </c>
      <c r="BF117" s="140">
        <f>IF(N117="snížená",J117,0)</f>
        <v>0</v>
      </c>
      <c r="BG117" s="140">
        <f>IF(N117="zákl. přenesená",J117,0)</f>
        <v>0</v>
      </c>
      <c r="BH117" s="140">
        <f>IF(N117="sníž. přenesená",J117,0)</f>
        <v>0</v>
      </c>
      <c r="BI117" s="140">
        <f>IF(N117="nulová",J117,0)</f>
        <v>0</v>
      </c>
      <c r="BJ117" s="18" t="s">
        <v>74</v>
      </c>
      <c r="BK117" s="140">
        <f>ROUND(I117*H117,2)</f>
        <v>0</v>
      </c>
      <c r="BL117" s="18" t="s">
        <v>84</v>
      </c>
      <c r="BM117" s="139" t="s">
        <v>1961</v>
      </c>
    </row>
    <row r="118" spans="2:65" s="12" customFormat="1" ht="11.25">
      <c r="B118" s="145"/>
      <c r="D118" s="146" t="s">
        <v>161</v>
      </c>
      <c r="E118" s="147" t="s">
        <v>19</v>
      </c>
      <c r="F118" s="148" t="s">
        <v>1949</v>
      </c>
      <c r="H118" s="147" t="s">
        <v>19</v>
      </c>
      <c r="I118" s="149"/>
      <c r="L118" s="145"/>
      <c r="M118" s="150"/>
      <c r="T118" s="151"/>
      <c r="AT118" s="147" t="s">
        <v>161</v>
      </c>
      <c r="AU118" s="147" t="s">
        <v>78</v>
      </c>
      <c r="AV118" s="12" t="s">
        <v>74</v>
      </c>
      <c r="AW118" s="12" t="s">
        <v>31</v>
      </c>
      <c r="AX118" s="12" t="s">
        <v>69</v>
      </c>
      <c r="AY118" s="147" t="s">
        <v>151</v>
      </c>
    </row>
    <row r="119" spans="2:65" s="12" customFormat="1" ht="11.25">
      <c r="B119" s="145"/>
      <c r="D119" s="146" t="s">
        <v>161</v>
      </c>
      <c r="E119" s="147" t="s">
        <v>19</v>
      </c>
      <c r="F119" s="148" t="s">
        <v>1950</v>
      </c>
      <c r="H119" s="147" t="s">
        <v>19</v>
      </c>
      <c r="I119" s="149"/>
      <c r="L119" s="145"/>
      <c r="M119" s="150"/>
      <c r="T119" s="151"/>
      <c r="AT119" s="147" t="s">
        <v>161</v>
      </c>
      <c r="AU119" s="147" t="s">
        <v>78</v>
      </c>
      <c r="AV119" s="12" t="s">
        <v>74</v>
      </c>
      <c r="AW119" s="12" t="s">
        <v>31</v>
      </c>
      <c r="AX119" s="12" t="s">
        <v>69</v>
      </c>
      <c r="AY119" s="147" t="s">
        <v>151</v>
      </c>
    </row>
    <row r="120" spans="2:65" s="12" customFormat="1" ht="11.25">
      <c r="B120" s="145"/>
      <c r="D120" s="146" t="s">
        <v>161</v>
      </c>
      <c r="E120" s="147" t="s">
        <v>19</v>
      </c>
      <c r="F120" s="148" t="s">
        <v>1951</v>
      </c>
      <c r="H120" s="147" t="s">
        <v>19</v>
      </c>
      <c r="I120" s="149"/>
      <c r="L120" s="145"/>
      <c r="M120" s="150"/>
      <c r="T120" s="151"/>
      <c r="AT120" s="147" t="s">
        <v>161</v>
      </c>
      <c r="AU120" s="147" t="s">
        <v>78</v>
      </c>
      <c r="AV120" s="12" t="s">
        <v>74</v>
      </c>
      <c r="AW120" s="12" t="s">
        <v>31</v>
      </c>
      <c r="AX120" s="12" t="s">
        <v>69</v>
      </c>
      <c r="AY120" s="147" t="s">
        <v>151</v>
      </c>
    </row>
    <row r="121" spans="2:65" s="12" customFormat="1" ht="11.25">
      <c r="B121" s="145"/>
      <c r="D121" s="146" t="s">
        <v>161</v>
      </c>
      <c r="E121" s="147" t="s">
        <v>19</v>
      </c>
      <c r="F121" s="148" t="s">
        <v>1952</v>
      </c>
      <c r="H121" s="147" t="s">
        <v>19</v>
      </c>
      <c r="I121" s="149"/>
      <c r="L121" s="145"/>
      <c r="M121" s="150"/>
      <c r="T121" s="151"/>
      <c r="AT121" s="147" t="s">
        <v>161</v>
      </c>
      <c r="AU121" s="147" t="s">
        <v>78</v>
      </c>
      <c r="AV121" s="12" t="s">
        <v>74</v>
      </c>
      <c r="AW121" s="12" t="s">
        <v>31</v>
      </c>
      <c r="AX121" s="12" t="s">
        <v>69</v>
      </c>
      <c r="AY121" s="147" t="s">
        <v>151</v>
      </c>
    </row>
    <row r="122" spans="2:65" s="12" customFormat="1" ht="11.25">
      <c r="B122" s="145"/>
      <c r="D122" s="146" t="s">
        <v>161</v>
      </c>
      <c r="E122" s="147" t="s">
        <v>19</v>
      </c>
      <c r="F122" s="148" t="s">
        <v>1953</v>
      </c>
      <c r="H122" s="147" t="s">
        <v>19</v>
      </c>
      <c r="I122" s="149"/>
      <c r="L122" s="145"/>
      <c r="M122" s="150"/>
      <c r="T122" s="151"/>
      <c r="AT122" s="147" t="s">
        <v>161</v>
      </c>
      <c r="AU122" s="147" t="s">
        <v>78</v>
      </c>
      <c r="AV122" s="12" t="s">
        <v>74</v>
      </c>
      <c r="AW122" s="12" t="s">
        <v>31</v>
      </c>
      <c r="AX122" s="12" t="s">
        <v>69</v>
      </c>
      <c r="AY122" s="147" t="s">
        <v>151</v>
      </c>
    </row>
    <row r="123" spans="2:65" s="13" customFormat="1" ht="11.25">
      <c r="B123" s="152"/>
      <c r="D123" s="146" t="s">
        <v>161</v>
      </c>
      <c r="E123" s="153" t="s">
        <v>19</v>
      </c>
      <c r="F123" s="154" t="s">
        <v>74</v>
      </c>
      <c r="H123" s="155">
        <v>1</v>
      </c>
      <c r="I123" s="156"/>
      <c r="L123" s="152"/>
      <c r="M123" s="157"/>
      <c r="T123" s="158"/>
      <c r="AT123" s="153" t="s">
        <v>161</v>
      </c>
      <c r="AU123" s="153" t="s">
        <v>78</v>
      </c>
      <c r="AV123" s="13" t="s">
        <v>78</v>
      </c>
      <c r="AW123" s="13" t="s">
        <v>31</v>
      </c>
      <c r="AX123" s="13" t="s">
        <v>69</v>
      </c>
      <c r="AY123" s="153" t="s">
        <v>151</v>
      </c>
    </row>
    <row r="124" spans="2:65" s="14" customFormat="1" ht="11.25">
      <c r="B124" s="159"/>
      <c r="D124" s="146" t="s">
        <v>161</v>
      </c>
      <c r="E124" s="160" t="s">
        <v>19</v>
      </c>
      <c r="F124" s="161" t="s">
        <v>165</v>
      </c>
      <c r="H124" s="162">
        <v>1</v>
      </c>
      <c r="I124" s="163"/>
      <c r="L124" s="159"/>
      <c r="M124" s="164"/>
      <c r="T124" s="165"/>
      <c r="AT124" s="160" t="s">
        <v>161</v>
      </c>
      <c r="AU124" s="160" t="s">
        <v>78</v>
      </c>
      <c r="AV124" s="14" t="s">
        <v>84</v>
      </c>
      <c r="AW124" s="14" t="s">
        <v>31</v>
      </c>
      <c r="AX124" s="14" t="s">
        <v>74</v>
      </c>
      <c r="AY124" s="160" t="s">
        <v>151</v>
      </c>
    </row>
    <row r="125" spans="2:65" s="1" customFormat="1" ht="24.95" customHeight="1">
      <c r="B125" s="33"/>
      <c r="C125" s="128" t="s">
        <v>96</v>
      </c>
      <c r="D125" s="128" t="s">
        <v>153</v>
      </c>
      <c r="E125" s="129" t="s">
        <v>78</v>
      </c>
      <c r="F125" s="130" t="s">
        <v>1954</v>
      </c>
      <c r="G125" s="131" t="s">
        <v>630</v>
      </c>
      <c r="H125" s="132">
        <v>1</v>
      </c>
      <c r="I125" s="133"/>
      <c r="J125" s="134">
        <f>ROUND(I125*H125,2)</f>
        <v>0</v>
      </c>
      <c r="K125" s="130" t="s">
        <v>19</v>
      </c>
      <c r="L125" s="33"/>
      <c r="M125" s="135" t="s">
        <v>19</v>
      </c>
      <c r="N125" s="136" t="s">
        <v>40</v>
      </c>
      <c r="P125" s="137">
        <f>O125*H125</f>
        <v>0</v>
      </c>
      <c r="Q125" s="137">
        <v>0</v>
      </c>
      <c r="R125" s="137">
        <f>Q125*H125</f>
        <v>0</v>
      </c>
      <c r="S125" s="137">
        <v>0</v>
      </c>
      <c r="T125" s="138">
        <f>S125*H125</f>
        <v>0</v>
      </c>
      <c r="AR125" s="139" t="s">
        <v>84</v>
      </c>
      <c r="AT125" s="139" t="s">
        <v>153</v>
      </c>
      <c r="AU125" s="139" t="s">
        <v>78</v>
      </c>
      <c r="AY125" s="18" t="s">
        <v>151</v>
      </c>
      <c r="BE125" s="140">
        <f>IF(N125="základní",J125,0)</f>
        <v>0</v>
      </c>
      <c r="BF125" s="140">
        <f>IF(N125="snížená",J125,0)</f>
        <v>0</v>
      </c>
      <c r="BG125" s="140">
        <f>IF(N125="zákl. přenesená",J125,0)</f>
        <v>0</v>
      </c>
      <c r="BH125" s="140">
        <f>IF(N125="sníž. přenesená",J125,0)</f>
        <v>0</v>
      </c>
      <c r="BI125" s="140">
        <f>IF(N125="nulová",J125,0)</f>
        <v>0</v>
      </c>
      <c r="BJ125" s="18" t="s">
        <v>74</v>
      </c>
      <c r="BK125" s="140">
        <f>ROUND(I125*H125,2)</f>
        <v>0</v>
      </c>
      <c r="BL125" s="18" t="s">
        <v>84</v>
      </c>
      <c r="BM125" s="139" t="s">
        <v>1962</v>
      </c>
    </row>
    <row r="126" spans="2:65" s="12" customFormat="1" ht="11.25">
      <c r="B126" s="145"/>
      <c r="D126" s="146" t="s">
        <v>161</v>
      </c>
      <c r="E126" s="147" t="s">
        <v>19</v>
      </c>
      <c r="F126" s="148" t="s">
        <v>1949</v>
      </c>
      <c r="H126" s="147" t="s">
        <v>19</v>
      </c>
      <c r="I126" s="149"/>
      <c r="L126" s="145"/>
      <c r="M126" s="150"/>
      <c r="T126" s="151"/>
      <c r="AT126" s="147" t="s">
        <v>161</v>
      </c>
      <c r="AU126" s="147" t="s">
        <v>78</v>
      </c>
      <c r="AV126" s="12" t="s">
        <v>74</v>
      </c>
      <c r="AW126" s="12" t="s">
        <v>31</v>
      </c>
      <c r="AX126" s="12" t="s">
        <v>69</v>
      </c>
      <c r="AY126" s="147" t="s">
        <v>151</v>
      </c>
    </row>
    <row r="127" spans="2:65" s="12" customFormat="1" ht="11.25">
      <c r="B127" s="145"/>
      <c r="D127" s="146" t="s">
        <v>161</v>
      </c>
      <c r="E127" s="147" t="s">
        <v>19</v>
      </c>
      <c r="F127" s="148" t="s">
        <v>1950</v>
      </c>
      <c r="H127" s="147" t="s">
        <v>19</v>
      </c>
      <c r="I127" s="149"/>
      <c r="L127" s="145"/>
      <c r="M127" s="150"/>
      <c r="T127" s="151"/>
      <c r="AT127" s="147" t="s">
        <v>161</v>
      </c>
      <c r="AU127" s="147" t="s">
        <v>78</v>
      </c>
      <c r="AV127" s="12" t="s">
        <v>74</v>
      </c>
      <c r="AW127" s="12" t="s">
        <v>31</v>
      </c>
      <c r="AX127" s="12" t="s">
        <v>69</v>
      </c>
      <c r="AY127" s="147" t="s">
        <v>151</v>
      </c>
    </row>
    <row r="128" spans="2:65" s="12" customFormat="1" ht="11.25">
      <c r="B128" s="145"/>
      <c r="D128" s="146" t="s">
        <v>161</v>
      </c>
      <c r="E128" s="147" t="s">
        <v>19</v>
      </c>
      <c r="F128" s="148" t="s">
        <v>1951</v>
      </c>
      <c r="H128" s="147" t="s">
        <v>19</v>
      </c>
      <c r="I128" s="149"/>
      <c r="L128" s="145"/>
      <c r="M128" s="150"/>
      <c r="T128" s="151"/>
      <c r="AT128" s="147" t="s">
        <v>161</v>
      </c>
      <c r="AU128" s="147" t="s">
        <v>78</v>
      </c>
      <c r="AV128" s="12" t="s">
        <v>74</v>
      </c>
      <c r="AW128" s="12" t="s">
        <v>31</v>
      </c>
      <c r="AX128" s="12" t="s">
        <v>69</v>
      </c>
      <c r="AY128" s="147" t="s">
        <v>151</v>
      </c>
    </row>
    <row r="129" spans="2:65" s="12" customFormat="1" ht="11.25">
      <c r="B129" s="145"/>
      <c r="D129" s="146" t="s">
        <v>161</v>
      </c>
      <c r="E129" s="147" t="s">
        <v>19</v>
      </c>
      <c r="F129" s="148" t="s">
        <v>1952</v>
      </c>
      <c r="H129" s="147" t="s">
        <v>19</v>
      </c>
      <c r="I129" s="149"/>
      <c r="L129" s="145"/>
      <c r="M129" s="150"/>
      <c r="T129" s="151"/>
      <c r="AT129" s="147" t="s">
        <v>161</v>
      </c>
      <c r="AU129" s="147" t="s">
        <v>78</v>
      </c>
      <c r="AV129" s="12" t="s">
        <v>74</v>
      </c>
      <c r="AW129" s="12" t="s">
        <v>31</v>
      </c>
      <c r="AX129" s="12" t="s">
        <v>69</v>
      </c>
      <c r="AY129" s="147" t="s">
        <v>151</v>
      </c>
    </row>
    <row r="130" spans="2:65" s="12" customFormat="1" ht="11.25">
      <c r="B130" s="145"/>
      <c r="D130" s="146" t="s">
        <v>161</v>
      </c>
      <c r="E130" s="147" t="s">
        <v>19</v>
      </c>
      <c r="F130" s="148" t="s">
        <v>1953</v>
      </c>
      <c r="H130" s="147" t="s">
        <v>19</v>
      </c>
      <c r="I130" s="149"/>
      <c r="L130" s="145"/>
      <c r="M130" s="150"/>
      <c r="T130" s="151"/>
      <c r="AT130" s="147" t="s">
        <v>161</v>
      </c>
      <c r="AU130" s="147" t="s">
        <v>78</v>
      </c>
      <c r="AV130" s="12" t="s">
        <v>74</v>
      </c>
      <c r="AW130" s="12" t="s">
        <v>31</v>
      </c>
      <c r="AX130" s="12" t="s">
        <v>69</v>
      </c>
      <c r="AY130" s="147" t="s">
        <v>151</v>
      </c>
    </row>
    <row r="131" spans="2:65" s="13" customFormat="1" ht="11.25">
      <c r="B131" s="152"/>
      <c r="D131" s="146" t="s">
        <v>161</v>
      </c>
      <c r="E131" s="153" t="s">
        <v>19</v>
      </c>
      <c r="F131" s="154" t="s">
        <v>74</v>
      </c>
      <c r="H131" s="155">
        <v>1</v>
      </c>
      <c r="I131" s="156"/>
      <c r="L131" s="152"/>
      <c r="M131" s="157"/>
      <c r="T131" s="158"/>
      <c r="AT131" s="153" t="s">
        <v>161</v>
      </c>
      <c r="AU131" s="153" t="s">
        <v>78</v>
      </c>
      <c r="AV131" s="13" t="s">
        <v>78</v>
      </c>
      <c r="AW131" s="13" t="s">
        <v>31</v>
      </c>
      <c r="AX131" s="13" t="s">
        <v>69</v>
      </c>
      <c r="AY131" s="153" t="s">
        <v>151</v>
      </c>
    </row>
    <row r="132" spans="2:65" s="14" customFormat="1" ht="11.25">
      <c r="B132" s="159"/>
      <c r="D132" s="146" t="s">
        <v>161</v>
      </c>
      <c r="E132" s="160" t="s">
        <v>19</v>
      </c>
      <c r="F132" s="161" t="s">
        <v>165</v>
      </c>
      <c r="H132" s="162">
        <v>1</v>
      </c>
      <c r="I132" s="163"/>
      <c r="L132" s="159"/>
      <c r="M132" s="164"/>
      <c r="T132" s="165"/>
      <c r="AT132" s="160" t="s">
        <v>161</v>
      </c>
      <c r="AU132" s="160" t="s">
        <v>78</v>
      </c>
      <c r="AV132" s="14" t="s">
        <v>84</v>
      </c>
      <c r="AW132" s="14" t="s">
        <v>31</v>
      </c>
      <c r="AX132" s="14" t="s">
        <v>74</v>
      </c>
      <c r="AY132" s="160" t="s">
        <v>151</v>
      </c>
    </row>
    <row r="133" spans="2:65" s="1" customFormat="1" ht="24.95" customHeight="1">
      <c r="B133" s="33"/>
      <c r="C133" s="128" t="s">
        <v>99</v>
      </c>
      <c r="D133" s="128" t="s">
        <v>153</v>
      </c>
      <c r="E133" s="129" t="s">
        <v>81</v>
      </c>
      <c r="F133" s="130" t="s">
        <v>1956</v>
      </c>
      <c r="G133" s="131" t="s">
        <v>630</v>
      </c>
      <c r="H133" s="132">
        <v>1</v>
      </c>
      <c r="I133" s="133"/>
      <c r="J133" s="134">
        <f>ROUND(I133*H133,2)</f>
        <v>0</v>
      </c>
      <c r="K133" s="130" t="s">
        <v>19</v>
      </c>
      <c r="L133" s="33"/>
      <c r="M133" s="135" t="s">
        <v>19</v>
      </c>
      <c r="N133" s="136" t="s">
        <v>40</v>
      </c>
      <c r="P133" s="137">
        <f>O133*H133</f>
        <v>0</v>
      </c>
      <c r="Q133" s="137">
        <v>0</v>
      </c>
      <c r="R133" s="137">
        <f>Q133*H133</f>
        <v>0</v>
      </c>
      <c r="S133" s="137">
        <v>0</v>
      </c>
      <c r="T133" s="138">
        <f>S133*H133</f>
        <v>0</v>
      </c>
      <c r="AR133" s="139" t="s">
        <v>84</v>
      </c>
      <c r="AT133" s="139" t="s">
        <v>153</v>
      </c>
      <c r="AU133" s="139" t="s">
        <v>78</v>
      </c>
      <c r="AY133" s="18" t="s">
        <v>151</v>
      </c>
      <c r="BE133" s="140">
        <f>IF(N133="základní",J133,0)</f>
        <v>0</v>
      </c>
      <c r="BF133" s="140">
        <f>IF(N133="snížená",J133,0)</f>
        <v>0</v>
      </c>
      <c r="BG133" s="140">
        <f>IF(N133="zákl. přenesená",J133,0)</f>
        <v>0</v>
      </c>
      <c r="BH133" s="140">
        <f>IF(N133="sníž. přenesená",J133,0)</f>
        <v>0</v>
      </c>
      <c r="BI133" s="140">
        <f>IF(N133="nulová",J133,0)</f>
        <v>0</v>
      </c>
      <c r="BJ133" s="18" t="s">
        <v>74</v>
      </c>
      <c r="BK133" s="140">
        <f>ROUND(I133*H133,2)</f>
        <v>0</v>
      </c>
      <c r="BL133" s="18" t="s">
        <v>84</v>
      </c>
      <c r="BM133" s="139" t="s">
        <v>1963</v>
      </c>
    </row>
    <row r="134" spans="2:65" s="12" customFormat="1" ht="11.25">
      <c r="B134" s="145"/>
      <c r="D134" s="146" t="s">
        <v>161</v>
      </c>
      <c r="E134" s="147" t="s">
        <v>19</v>
      </c>
      <c r="F134" s="148" t="s">
        <v>1949</v>
      </c>
      <c r="H134" s="147" t="s">
        <v>19</v>
      </c>
      <c r="I134" s="149"/>
      <c r="L134" s="145"/>
      <c r="M134" s="150"/>
      <c r="T134" s="151"/>
      <c r="AT134" s="147" t="s">
        <v>161</v>
      </c>
      <c r="AU134" s="147" t="s">
        <v>78</v>
      </c>
      <c r="AV134" s="12" t="s">
        <v>74</v>
      </c>
      <c r="AW134" s="12" t="s">
        <v>31</v>
      </c>
      <c r="AX134" s="12" t="s">
        <v>69</v>
      </c>
      <c r="AY134" s="147" t="s">
        <v>151</v>
      </c>
    </row>
    <row r="135" spans="2:65" s="12" customFormat="1" ht="11.25">
      <c r="B135" s="145"/>
      <c r="D135" s="146" t="s">
        <v>161</v>
      </c>
      <c r="E135" s="147" t="s">
        <v>19</v>
      </c>
      <c r="F135" s="148" t="s">
        <v>1950</v>
      </c>
      <c r="H135" s="147" t="s">
        <v>19</v>
      </c>
      <c r="I135" s="149"/>
      <c r="L135" s="145"/>
      <c r="M135" s="150"/>
      <c r="T135" s="151"/>
      <c r="AT135" s="147" t="s">
        <v>161</v>
      </c>
      <c r="AU135" s="147" t="s">
        <v>78</v>
      </c>
      <c r="AV135" s="12" t="s">
        <v>74</v>
      </c>
      <c r="AW135" s="12" t="s">
        <v>31</v>
      </c>
      <c r="AX135" s="12" t="s">
        <v>69</v>
      </c>
      <c r="AY135" s="147" t="s">
        <v>151</v>
      </c>
    </row>
    <row r="136" spans="2:65" s="12" customFormat="1" ht="11.25">
      <c r="B136" s="145"/>
      <c r="D136" s="146" t="s">
        <v>161</v>
      </c>
      <c r="E136" s="147" t="s">
        <v>19</v>
      </c>
      <c r="F136" s="148" t="s">
        <v>1951</v>
      </c>
      <c r="H136" s="147" t="s">
        <v>19</v>
      </c>
      <c r="I136" s="149"/>
      <c r="L136" s="145"/>
      <c r="M136" s="150"/>
      <c r="T136" s="151"/>
      <c r="AT136" s="147" t="s">
        <v>161</v>
      </c>
      <c r="AU136" s="147" t="s">
        <v>78</v>
      </c>
      <c r="AV136" s="12" t="s">
        <v>74</v>
      </c>
      <c r="AW136" s="12" t="s">
        <v>31</v>
      </c>
      <c r="AX136" s="12" t="s">
        <v>69</v>
      </c>
      <c r="AY136" s="147" t="s">
        <v>151</v>
      </c>
    </row>
    <row r="137" spans="2:65" s="12" customFormat="1" ht="11.25">
      <c r="B137" s="145"/>
      <c r="D137" s="146" t="s">
        <v>161</v>
      </c>
      <c r="E137" s="147" t="s">
        <v>19</v>
      </c>
      <c r="F137" s="148" t="s">
        <v>1952</v>
      </c>
      <c r="H137" s="147" t="s">
        <v>19</v>
      </c>
      <c r="I137" s="149"/>
      <c r="L137" s="145"/>
      <c r="M137" s="150"/>
      <c r="T137" s="151"/>
      <c r="AT137" s="147" t="s">
        <v>161</v>
      </c>
      <c r="AU137" s="147" t="s">
        <v>78</v>
      </c>
      <c r="AV137" s="12" t="s">
        <v>74</v>
      </c>
      <c r="AW137" s="12" t="s">
        <v>31</v>
      </c>
      <c r="AX137" s="12" t="s">
        <v>69</v>
      </c>
      <c r="AY137" s="147" t="s">
        <v>151</v>
      </c>
    </row>
    <row r="138" spans="2:65" s="12" customFormat="1" ht="11.25">
      <c r="B138" s="145"/>
      <c r="D138" s="146" t="s">
        <v>161</v>
      </c>
      <c r="E138" s="147" t="s">
        <v>19</v>
      </c>
      <c r="F138" s="148" t="s">
        <v>1958</v>
      </c>
      <c r="H138" s="147" t="s">
        <v>19</v>
      </c>
      <c r="I138" s="149"/>
      <c r="L138" s="145"/>
      <c r="M138" s="150"/>
      <c r="T138" s="151"/>
      <c r="AT138" s="147" t="s">
        <v>161</v>
      </c>
      <c r="AU138" s="147" t="s">
        <v>78</v>
      </c>
      <c r="AV138" s="12" t="s">
        <v>74</v>
      </c>
      <c r="AW138" s="12" t="s">
        <v>31</v>
      </c>
      <c r="AX138" s="12" t="s">
        <v>69</v>
      </c>
      <c r="AY138" s="147" t="s">
        <v>151</v>
      </c>
    </row>
    <row r="139" spans="2:65" s="13" customFormat="1" ht="11.25">
      <c r="B139" s="152"/>
      <c r="D139" s="146" t="s">
        <v>161</v>
      </c>
      <c r="E139" s="153" t="s">
        <v>19</v>
      </c>
      <c r="F139" s="154" t="s">
        <v>74</v>
      </c>
      <c r="H139" s="155">
        <v>1</v>
      </c>
      <c r="I139" s="156"/>
      <c r="L139" s="152"/>
      <c r="M139" s="157"/>
      <c r="T139" s="158"/>
      <c r="AT139" s="153" t="s">
        <v>161</v>
      </c>
      <c r="AU139" s="153" t="s">
        <v>78</v>
      </c>
      <c r="AV139" s="13" t="s">
        <v>78</v>
      </c>
      <c r="AW139" s="13" t="s">
        <v>31</v>
      </c>
      <c r="AX139" s="13" t="s">
        <v>69</v>
      </c>
      <c r="AY139" s="153" t="s">
        <v>151</v>
      </c>
    </row>
    <row r="140" spans="2:65" s="14" customFormat="1" ht="11.25">
      <c r="B140" s="159"/>
      <c r="D140" s="146" t="s">
        <v>161</v>
      </c>
      <c r="E140" s="160" t="s">
        <v>19</v>
      </c>
      <c r="F140" s="161" t="s">
        <v>165</v>
      </c>
      <c r="H140" s="162">
        <v>1</v>
      </c>
      <c r="I140" s="163"/>
      <c r="L140" s="159"/>
      <c r="M140" s="164"/>
      <c r="T140" s="165"/>
      <c r="AT140" s="160" t="s">
        <v>161</v>
      </c>
      <c r="AU140" s="160" t="s">
        <v>78</v>
      </c>
      <c r="AV140" s="14" t="s">
        <v>84</v>
      </c>
      <c r="AW140" s="14" t="s">
        <v>31</v>
      </c>
      <c r="AX140" s="14" t="s">
        <v>74</v>
      </c>
      <c r="AY140" s="160" t="s">
        <v>151</v>
      </c>
    </row>
    <row r="141" spans="2:65" s="11" customFormat="1" ht="22.9" customHeight="1">
      <c r="B141" s="116"/>
      <c r="D141" s="117" t="s">
        <v>68</v>
      </c>
      <c r="E141" s="126" t="s">
        <v>1964</v>
      </c>
      <c r="F141" s="126" t="s">
        <v>1965</v>
      </c>
      <c r="I141" s="119"/>
      <c r="J141" s="127">
        <f>BK141</f>
        <v>0</v>
      </c>
      <c r="L141" s="116"/>
      <c r="M141" s="121"/>
      <c r="P141" s="122">
        <f>SUM(P142:P165)</f>
        <v>0</v>
      </c>
      <c r="R141" s="122">
        <f>SUM(R142:R165)</f>
        <v>0</v>
      </c>
      <c r="T141" s="123">
        <f>SUM(T142:T165)</f>
        <v>0</v>
      </c>
      <c r="AR141" s="117" t="s">
        <v>74</v>
      </c>
      <c r="AT141" s="124" t="s">
        <v>68</v>
      </c>
      <c r="AU141" s="124" t="s">
        <v>74</v>
      </c>
      <c r="AY141" s="117" t="s">
        <v>151</v>
      </c>
      <c r="BK141" s="125">
        <f>SUM(BK142:BK165)</f>
        <v>0</v>
      </c>
    </row>
    <row r="142" spans="2:65" s="1" customFormat="1" ht="16.5" customHeight="1">
      <c r="B142" s="33"/>
      <c r="C142" s="128" t="s">
        <v>211</v>
      </c>
      <c r="D142" s="128" t="s">
        <v>153</v>
      </c>
      <c r="E142" s="129" t="s">
        <v>74</v>
      </c>
      <c r="F142" s="130" t="s">
        <v>1947</v>
      </c>
      <c r="G142" s="131" t="s">
        <v>630</v>
      </c>
      <c r="H142" s="132">
        <v>1</v>
      </c>
      <c r="I142" s="133"/>
      <c r="J142" s="134">
        <f>ROUND(I142*H142,2)</f>
        <v>0</v>
      </c>
      <c r="K142" s="130" t="s">
        <v>19</v>
      </c>
      <c r="L142" s="33"/>
      <c r="M142" s="135" t="s">
        <v>19</v>
      </c>
      <c r="N142" s="136" t="s">
        <v>40</v>
      </c>
      <c r="P142" s="137">
        <f>O142*H142</f>
        <v>0</v>
      </c>
      <c r="Q142" s="137">
        <v>0</v>
      </c>
      <c r="R142" s="137">
        <f>Q142*H142</f>
        <v>0</v>
      </c>
      <c r="S142" s="137">
        <v>0</v>
      </c>
      <c r="T142" s="138">
        <f>S142*H142</f>
        <v>0</v>
      </c>
      <c r="AR142" s="139" t="s">
        <v>84</v>
      </c>
      <c r="AT142" s="139" t="s">
        <v>153</v>
      </c>
      <c r="AU142" s="139" t="s">
        <v>78</v>
      </c>
      <c r="AY142" s="18" t="s">
        <v>151</v>
      </c>
      <c r="BE142" s="140">
        <f>IF(N142="základní",J142,0)</f>
        <v>0</v>
      </c>
      <c r="BF142" s="140">
        <f>IF(N142="snížená",J142,0)</f>
        <v>0</v>
      </c>
      <c r="BG142" s="140">
        <f>IF(N142="zákl. přenesená",J142,0)</f>
        <v>0</v>
      </c>
      <c r="BH142" s="140">
        <f>IF(N142="sníž. přenesená",J142,0)</f>
        <v>0</v>
      </c>
      <c r="BI142" s="140">
        <f>IF(N142="nulová",J142,0)</f>
        <v>0</v>
      </c>
      <c r="BJ142" s="18" t="s">
        <v>74</v>
      </c>
      <c r="BK142" s="140">
        <f>ROUND(I142*H142,2)</f>
        <v>0</v>
      </c>
      <c r="BL142" s="18" t="s">
        <v>84</v>
      </c>
      <c r="BM142" s="139" t="s">
        <v>1966</v>
      </c>
    </row>
    <row r="143" spans="2:65" s="12" customFormat="1" ht="11.25">
      <c r="B143" s="145"/>
      <c r="D143" s="146" t="s">
        <v>161</v>
      </c>
      <c r="E143" s="147" t="s">
        <v>19</v>
      </c>
      <c r="F143" s="148" t="s">
        <v>1949</v>
      </c>
      <c r="H143" s="147" t="s">
        <v>19</v>
      </c>
      <c r="I143" s="149"/>
      <c r="L143" s="145"/>
      <c r="M143" s="150"/>
      <c r="T143" s="151"/>
      <c r="AT143" s="147" t="s">
        <v>161</v>
      </c>
      <c r="AU143" s="147" t="s">
        <v>78</v>
      </c>
      <c r="AV143" s="12" t="s">
        <v>74</v>
      </c>
      <c r="AW143" s="12" t="s">
        <v>31</v>
      </c>
      <c r="AX143" s="12" t="s">
        <v>69</v>
      </c>
      <c r="AY143" s="147" t="s">
        <v>151</v>
      </c>
    </row>
    <row r="144" spans="2:65" s="12" customFormat="1" ht="11.25">
      <c r="B144" s="145"/>
      <c r="D144" s="146" t="s">
        <v>161</v>
      </c>
      <c r="E144" s="147" t="s">
        <v>19</v>
      </c>
      <c r="F144" s="148" t="s">
        <v>1950</v>
      </c>
      <c r="H144" s="147" t="s">
        <v>19</v>
      </c>
      <c r="I144" s="149"/>
      <c r="L144" s="145"/>
      <c r="M144" s="150"/>
      <c r="T144" s="151"/>
      <c r="AT144" s="147" t="s">
        <v>161</v>
      </c>
      <c r="AU144" s="147" t="s">
        <v>78</v>
      </c>
      <c r="AV144" s="12" t="s">
        <v>74</v>
      </c>
      <c r="AW144" s="12" t="s">
        <v>31</v>
      </c>
      <c r="AX144" s="12" t="s">
        <v>69</v>
      </c>
      <c r="AY144" s="147" t="s">
        <v>151</v>
      </c>
    </row>
    <row r="145" spans="2:65" s="12" customFormat="1" ht="11.25">
      <c r="B145" s="145"/>
      <c r="D145" s="146" t="s">
        <v>161</v>
      </c>
      <c r="E145" s="147" t="s">
        <v>19</v>
      </c>
      <c r="F145" s="148" t="s">
        <v>1951</v>
      </c>
      <c r="H145" s="147" t="s">
        <v>19</v>
      </c>
      <c r="I145" s="149"/>
      <c r="L145" s="145"/>
      <c r="M145" s="150"/>
      <c r="T145" s="151"/>
      <c r="AT145" s="147" t="s">
        <v>161</v>
      </c>
      <c r="AU145" s="147" t="s">
        <v>78</v>
      </c>
      <c r="AV145" s="12" t="s">
        <v>74</v>
      </c>
      <c r="AW145" s="12" t="s">
        <v>31</v>
      </c>
      <c r="AX145" s="12" t="s">
        <v>69</v>
      </c>
      <c r="AY145" s="147" t="s">
        <v>151</v>
      </c>
    </row>
    <row r="146" spans="2:65" s="12" customFormat="1" ht="11.25">
      <c r="B146" s="145"/>
      <c r="D146" s="146" t="s">
        <v>161</v>
      </c>
      <c r="E146" s="147" t="s">
        <v>19</v>
      </c>
      <c r="F146" s="148" t="s">
        <v>1952</v>
      </c>
      <c r="H146" s="147" t="s">
        <v>19</v>
      </c>
      <c r="I146" s="149"/>
      <c r="L146" s="145"/>
      <c r="M146" s="150"/>
      <c r="T146" s="151"/>
      <c r="AT146" s="147" t="s">
        <v>161</v>
      </c>
      <c r="AU146" s="147" t="s">
        <v>78</v>
      </c>
      <c r="AV146" s="12" t="s">
        <v>74</v>
      </c>
      <c r="AW146" s="12" t="s">
        <v>31</v>
      </c>
      <c r="AX146" s="12" t="s">
        <v>69</v>
      </c>
      <c r="AY146" s="147" t="s">
        <v>151</v>
      </c>
    </row>
    <row r="147" spans="2:65" s="12" customFormat="1" ht="11.25">
      <c r="B147" s="145"/>
      <c r="D147" s="146" t="s">
        <v>161</v>
      </c>
      <c r="E147" s="147" t="s">
        <v>19</v>
      </c>
      <c r="F147" s="148" t="s">
        <v>1953</v>
      </c>
      <c r="H147" s="147" t="s">
        <v>19</v>
      </c>
      <c r="I147" s="149"/>
      <c r="L147" s="145"/>
      <c r="M147" s="150"/>
      <c r="T147" s="151"/>
      <c r="AT147" s="147" t="s">
        <v>161</v>
      </c>
      <c r="AU147" s="147" t="s">
        <v>78</v>
      </c>
      <c r="AV147" s="12" t="s">
        <v>74</v>
      </c>
      <c r="AW147" s="12" t="s">
        <v>31</v>
      </c>
      <c r="AX147" s="12" t="s">
        <v>69</v>
      </c>
      <c r="AY147" s="147" t="s">
        <v>151</v>
      </c>
    </row>
    <row r="148" spans="2:65" s="13" customFormat="1" ht="11.25">
      <c r="B148" s="152"/>
      <c r="D148" s="146" t="s">
        <v>161</v>
      </c>
      <c r="E148" s="153" t="s">
        <v>19</v>
      </c>
      <c r="F148" s="154" t="s">
        <v>74</v>
      </c>
      <c r="H148" s="155">
        <v>1</v>
      </c>
      <c r="I148" s="156"/>
      <c r="L148" s="152"/>
      <c r="M148" s="157"/>
      <c r="T148" s="158"/>
      <c r="AT148" s="153" t="s">
        <v>161</v>
      </c>
      <c r="AU148" s="153" t="s">
        <v>78</v>
      </c>
      <c r="AV148" s="13" t="s">
        <v>78</v>
      </c>
      <c r="AW148" s="13" t="s">
        <v>31</v>
      </c>
      <c r="AX148" s="13" t="s">
        <v>69</v>
      </c>
      <c r="AY148" s="153" t="s">
        <v>151</v>
      </c>
    </row>
    <row r="149" spans="2:65" s="14" customFormat="1" ht="11.25">
      <c r="B149" s="159"/>
      <c r="D149" s="146" t="s">
        <v>161</v>
      </c>
      <c r="E149" s="160" t="s">
        <v>19</v>
      </c>
      <c r="F149" s="161" t="s">
        <v>165</v>
      </c>
      <c r="H149" s="162">
        <v>1</v>
      </c>
      <c r="I149" s="163"/>
      <c r="L149" s="159"/>
      <c r="M149" s="164"/>
      <c r="T149" s="165"/>
      <c r="AT149" s="160" t="s">
        <v>161</v>
      </c>
      <c r="AU149" s="160" t="s">
        <v>78</v>
      </c>
      <c r="AV149" s="14" t="s">
        <v>84</v>
      </c>
      <c r="AW149" s="14" t="s">
        <v>31</v>
      </c>
      <c r="AX149" s="14" t="s">
        <v>74</v>
      </c>
      <c r="AY149" s="160" t="s">
        <v>151</v>
      </c>
    </row>
    <row r="150" spans="2:65" s="1" customFormat="1" ht="24.95" customHeight="1">
      <c r="B150" s="33"/>
      <c r="C150" s="128" t="s">
        <v>220</v>
      </c>
      <c r="D150" s="128" t="s">
        <v>153</v>
      </c>
      <c r="E150" s="129" t="s">
        <v>78</v>
      </c>
      <c r="F150" s="130" t="s">
        <v>1954</v>
      </c>
      <c r="G150" s="131" t="s">
        <v>630</v>
      </c>
      <c r="H150" s="132">
        <v>1</v>
      </c>
      <c r="I150" s="133"/>
      <c r="J150" s="134">
        <f>ROUND(I150*H150,2)</f>
        <v>0</v>
      </c>
      <c r="K150" s="130" t="s">
        <v>19</v>
      </c>
      <c r="L150" s="33"/>
      <c r="M150" s="135" t="s">
        <v>19</v>
      </c>
      <c r="N150" s="136" t="s">
        <v>40</v>
      </c>
      <c r="P150" s="137">
        <f>O150*H150</f>
        <v>0</v>
      </c>
      <c r="Q150" s="137">
        <v>0</v>
      </c>
      <c r="R150" s="137">
        <f>Q150*H150</f>
        <v>0</v>
      </c>
      <c r="S150" s="137">
        <v>0</v>
      </c>
      <c r="T150" s="138">
        <f>S150*H150</f>
        <v>0</v>
      </c>
      <c r="AR150" s="139" t="s">
        <v>84</v>
      </c>
      <c r="AT150" s="139" t="s">
        <v>153</v>
      </c>
      <c r="AU150" s="139" t="s">
        <v>78</v>
      </c>
      <c r="AY150" s="18" t="s">
        <v>151</v>
      </c>
      <c r="BE150" s="140">
        <f>IF(N150="základní",J150,0)</f>
        <v>0</v>
      </c>
      <c r="BF150" s="140">
        <f>IF(N150="snížená",J150,0)</f>
        <v>0</v>
      </c>
      <c r="BG150" s="140">
        <f>IF(N150="zákl. přenesená",J150,0)</f>
        <v>0</v>
      </c>
      <c r="BH150" s="140">
        <f>IF(N150="sníž. přenesená",J150,0)</f>
        <v>0</v>
      </c>
      <c r="BI150" s="140">
        <f>IF(N150="nulová",J150,0)</f>
        <v>0</v>
      </c>
      <c r="BJ150" s="18" t="s">
        <v>74</v>
      </c>
      <c r="BK150" s="140">
        <f>ROUND(I150*H150,2)</f>
        <v>0</v>
      </c>
      <c r="BL150" s="18" t="s">
        <v>84</v>
      </c>
      <c r="BM150" s="139" t="s">
        <v>1967</v>
      </c>
    </row>
    <row r="151" spans="2:65" s="12" customFormat="1" ht="11.25">
      <c r="B151" s="145"/>
      <c r="D151" s="146" t="s">
        <v>161</v>
      </c>
      <c r="E151" s="147" t="s">
        <v>19</v>
      </c>
      <c r="F151" s="148" t="s">
        <v>1949</v>
      </c>
      <c r="H151" s="147" t="s">
        <v>19</v>
      </c>
      <c r="I151" s="149"/>
      <c r="L151" s="145"/>
      <c r="M151" s="150"/>
      <c r="T151" s="151"/>
      <c r="AT151" s="147" t="s">
        <v>161</v>
      </c>
      <c r="AU151" s="147" t="s">
        <v>78</v>
      </c>
      <c r="AV151" s="12" t="s">
        <v>74</v>
      </c>
      <c r="AW151" s="12" t="s">
        <v>31</v>
      </c>
      <c r="AX151" s="12" t="s">
        <v>69</v>
      </c>
      <c r="AY151" s="147" t="s">
        <v>151</v>
      </c>
    </row>
    <row r="152" spans="2:65" s="12" customFormat="1" ht="11.25">
      <c r="B152" s="145"/>
      <c r="D152" s="146" t="s">
        <v>161</v>
      </c>
      <c r="E152" s="147" t="s">
        <v>19</v>
      </c>
      <c r="F152" s="148" t="s">
        <v>1950</v>
      </c>
      <c r="H152" s="147" t="s">
        <v>19</v>
      </c>
      <c r="I152" s="149"/>
      <c r="L152" s="145"/>
      <c r="M152" s="150"/>
      <c r="T152" s="151"/>
      <c r="AT152" s="147" t="s">
        <v>161</v>
      </c>
      <c r="AU152" s="147" t="s">
        <v>78</v>
      </c>
      <c r="AV152" s="12" t="s">
        <v>74</v>
      </c>
      <c r="AW152" s="12" t="s">
        <v>31</v>
      </c>
      <c r="AX152" s="12" t="s">
        <v>69</v>
      </c>
      <c r="AY152" s="147" t="s">
        <v>151</v>
      </c>
    </row>
    <row r="153" spans="2:65" s="12" customFormat="1" ht="11.25">
      <c r="B153" s="145"/>
      <c r="D153" s="146" t="s">
        <v>161</v>
      </c>
      <c r="E153" s="147" t="s">
        <v>19</v>
      </c>
      <c r="F153" s="148" t="s">
        <v>1951</v>
      </c>
      <c r="H153" s="147" t="s">
        <v>19</v>
      </c>
      <c r="I153" s="149"/>
      <c r="L153" s="145"/>
      <c r="M153" s="150"/>
      <c r="T153" s="151"/>
      <c r="AT153" s="147" t="s">
        <v>161</v>
      </c>
      <c r="AU153" s="147" t="s">
        <v>78</v>
      </c>
      <c r="AV153" s="12" t="s">
        <v>74</v>
      </c>
      <c r="AW153" s="12" t="s">
        <v>31</v>
      </c>
      <c r="AX153" s="12" t="s">
        <v>69</v>
      </c>
      <c r="AY153" s="147" t="s">
        <v>151</v>
      </c>
    </row>
    <row r="154" spans="2:65" s="12" customFormat="1" ht="11.25">
      <c r="B154" s="145"/>
      <c r="D154" s="146" t="s">
        <v>161</v>
      </c>
      <c r="E154" s="147" t="s">
        <v>19</v>
      </c>
      <c r="F154" s="148" t="s">
        <v>1952</v>
      </c>
      <c r="H154" s="147" t="s">
        <v>19</v>
      </c>
      <c r="I154" s="149"/>
      <c r="L154" s="145"/>
      <c r="M154" s="150"/>
      <c r="T154" s="151"/>
      <c r="AT154" s="147" t="s">
        <v>161</v>
      </c>
      <c r="AU154" s="147" t="s">
        <v>78</v>
      </c>
      <c r="AV154" s="12" t="s">
        <v>74</v>
      </c>
      <c r="AW154" s="12" t="s">
        <v>31</v>
      </c>
      <c r="AX154" s="12" t="s">
        <v>69</v>
      </c>
      <c r="AY154" s="147" t="s">
        <v>151</v>
      </c>
    </row>
    <row r="155" spans="2:65" s="12" customFormat="1" ht="11.25">
      <c r="B155" s="145"/>
      <c r="D155" s="146" t="s">
        <v>161</v>
      </c>
      <c r="E155" s="147" t="s">
        <v>19</v>
      </c>
      <c r="F155" s="148" t="s">
        <v>1953</v>
      </c>
      <c r="H155" s="147" t="s">
        <v>19</v>
      </c>
      <c r="I155" s="149"/>
      <c r="L155" s="145"/>
      <c r="M155" s="150"/>
      <c r="T155" s="151"/>
      <c r="AT155" s="147" t="s">
        <v>161</v>
      </c>
      <c r="AU155" s="147" t="s">
        <v>78</v>
      </c>
      <c r="AV155" s="12" t="s">
        <v>74</v>
      </c>
      <c r="AW155" s="12" t="s">
        <v>31</v>
      </c>
      <c r="AX155" s="12" t="s">
        <v>69</v>
      </c>
      <c r="AY155" s="147" t="s">
        <v>151</v>
      </c>
    </row>
    <row r="156" spans="2:65" s="13" customFormat="1" ht="11.25">
      <c r="B156" s="152"/>
      <c r="D156" s="146" t="s">
        <v>161</v>
      </c>
      <c r="E156" s="153" t="s">
        <v>19</v>
      </c>
      <c r="F156" s="154" t="s">
        <v>74</v>
      </c>
      <c r="H156" s="155">
        <v>1</v>
      </c>
      <c r="I156" s="156"/>
      <c r="L156" s="152"/>
      <c r="M156" s="157"/>
      <c r="T156" s="158"/>
      <c r="AT156" s="153" t="s">
        <v>161</v>
      </c>
      <c r="AU156" s="153" t="s">
        <v>78</v>
      </c>
      <c r="AV156" s="13" t="s">
        <v>78</v>
      </c>
      <c r="AW156" s="13" t="s">
        <v>31</v>
      </c>
      <c r="AX156" s="13" t="s">
        <v>69</v>
      </c>
      <c r="AY156" s="153" t="s">
        <v>151</v>
      </c>
    </row>
    <row r="157" spans="2:65" s="14" customFormat="1" ht="11.25">
      <c r="B157" s="159"/>
      <c r="D157" s="146" t="s">
        <v>161</v>
      </c>
      <c r="E157" s="160" t="s">
        <v>19</v>
      </c>
      <c r="F157" s="161" t="s">
        <v>165</v>
      </c>
      <c r="H157" s="162">
        <v>1</v>
      </c>
      <c r="I157" s="163"/>
      <c r="L157" s="159"/>
      <c r="M157" s="164"/>
      <c r="T157" s="165"/>
      <c r="AT157" s="160" t="s">
        <v>161</v>
      </c>
      <c r="AU157" s="160" t="s">
        <v>78</v>
      </c>
      <c r="AV157" s="14" t="s">
        <v>84</v>
      </c>
      <c r="AW157" s="14" t="s">
        <v>31</v>
      </c>
      <c r="AX157" s="14" t="s">
        <v>74</v>
      </c>
      <c r="AY157" s="160" t="s">
        <v>151</v>
      </c>
    </row>
    <row r="158" spans="2:65" s="1" customFormat="1" ht="24.95" customHeight="1">
      <c r="B158" s="33"/>
      <c r="C158" s="128" t="s">
        <v>226</v>
      </c>
      <c r="D158" s="128" t="s">
        <v>153</v>
      </c>
      <c r="E158" s="129" t="s">
        <v>81</v>
      </c>
      <c r="F158" s="130" t="s">
        <v>1956</v>
      </c>
      <c r="G158" s="131" t="s">
        <v>630</v>
      </c>
      <c r="H158" s="132">
        <v>1</v>
      </c>
      <c r="I158" s="133"/>
      <c r="J158" s="134">
        <f>ROUND(I158*H158,2)</f>
        <v>0</v>
      </c>
      <c r="K158" s="130" t="s">
        <v>19</v>
      </c>
      <c r="L158" s="33"/>
      <c r="M158" s="135" t="s">
        <v>19</v>
      </c>
      <c r="N158" s="136" t="s">
        <v>40</v>
      </c>
      <c r="P158" s="137">
        <f>O158*H158</f>
        <v>0</v>
      </c>
      <c r="Q158" s="137">
        <v>0</v>
      </c>
      <c r="R158" s="137">
        <f>Q158*H158</f>
        <v>0</v>
      </c>
      <c r="S158" s="137">
        <v>0</v>
      </c>
      <c r="T158" s="138">
        <f>S158*H158</f>
        <v>0</v>
      </c>
      <c r="AR158" s="139" t="s">
        <v>84</v>
      </c>
      <c r="AT158" s="139" t="s">
        <v>153</v>
      </c>
      <c r="AU158" s="139" t="s">
        <v>78</v>
      </c>
      <c r="AY158" s="18" t="s">
        <v>151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8" t="s">
        <v>74</v>
      </c>
      <c r="BK158" s="140">
        <f>ROUND(I158*H158,2)</f>
        <v>0</v>
      </c>
      <c r="BL158" s="18" t="s">
        <v>84</v>
      </c>
      <c r="BM158" s="139" t="s">
        <v>1968</v>
      </c>
    </row>
    <row r="159" spans="2:65" s="12" customFormat="1" ht="11.25">
      <c r="B159" s="145"/>
      <c r="D159" s="146" t="s">
        <v>161</v>
      </c>
      <c r="E159" s="147" t="s">
        <v>19</v>
      </c>
      <c r="F159" s="148" t="s">
        <v>1949</v>
      </c>
      <c r="H159" s="147" t="s">
        <v>19</v>
      </c>
      <c r="I159" s="149"/>
      <c r="L159" s="145"/>
      <c r="M159" s="150"/>
      <c r="T159" s="151"/>
      <c r="AT159" s="147" t="s">
        <v>161</v>
      </c>
      <c r="AU159" s="147" t="s">
        <v>78</v>
      </c>
      <c r="AV159" s="12" t="s">
        <v>74</v>
      </c>
      <c r="AW159" s="12" t="s">
        <v>31</v>
      </c>
      <c r="AX159" s="12" t="s">
        <v>69</v>
      </c>
      <c r="AY159" s="147" t="s">
        <v>151</v>
      </c>
    </row>
    <row r="160" spans="2:65" s="12" customFormat="1" ht="11.25">
      <c r="B160" s="145"/>
      <c r="D160" s="146" t="s">
        <v>161</v>
      </c>
      <c r="E160" s="147" t="s">
        <v>19</v>
      </c>
      <c r="F160" s="148" t="s">
        <v>1950</v>
      </c>
      <c r="H160" s="147" t="s">
        <v>19</v>
      </c>
      <c r="I160" s="149"/>
      <c r="L160" s="145"/>
      <c r="M160" s="150"/>
      <c r="T160" s="151"/>
      <c r="AT160" s="147" t="s">
        <v>161</v>
      </c>
      <c r="AU160" s="147" t="s">
        <v>78</v>
      </c>
      <c r="AV160" s="12" t="s">
        <v>74</v>
      </c>
      <c r="AW160" s="12" t="s">
        <v>31</v>
      </c>
      <c r="AX160" s="12" t="s">
        <v>69</v>
      </c>
      <c r="AY160" s="147" t="s">
        <v>151</v>
      </c>
    </row>
    <row r="161" spans="2:65" s="12" customFormat="1" ht="11.25">
      <c r="B161" s="145"/>
      <c r="D161" s="146" t="s">
        <v>161</v>
      </c>
      <c r="E161" s="147" t="s">
        <v>19</v>
      </c>
      <c r="F161" s="148" t="s">
        <v>1951</v>
      </c>
      <c r="H161" s="147" t="s">
        <v>19</v>
      </c>
      <c r="I161" s="149"/>
      <c r="L161" s="145"/>
      <c r="M161" s="150"/>
      <c r="T161" s="151"/>
      <c r="AT161" s="147" t="s">
        <v>161</v>
      </c>
      <c r="AU161" s="147" t="s">
        <v>78</v>
      </c>
      <c r="AV161" s="12" t="s">
        <v>74</v>
      </c>
      <c r="AW161" s="12" t="s">
        <v>31</v>
      </c>
      <c r="AX161" s="12" t="s">
        <v>69</v>
      </c>
      <c r="AY161" s="147" t="s">
        <v>151</v>
      </c>
    </row>
    <row r="162" spans="2:65" s="12" customFormat="1" ht="11.25">
      <c r="B162" s="145"/>
      <c r="D162" s="146" t="s">
        <v>161</v>
      </c>
      <c r="E162" s="147" t="s">
        <v>19</v>
      </c>
      <c r="F162" s="148" t="s">
        <v>1952</v>
      </c>
      <c r="H162" s="147" t="s">
        <v>19</v>
      </c>
      <c r="I162" s="149"/>
      <c r="L162" s="145"/>
      <c r="M162" s="150"/>
      <c r="T162" s="151"/>
      <c r="AT162" s="147" t="s">
        <v>161</v>
      </c>
      <c r="AU162" s="147" t="s">
        <v>78</v>
      </c>
      <c r="AV162" s="12" t="s">
        <v>74</v>
      </c>
      <c r="AW162" s="12" t="s">
        <v>31</v>
      </c>
      <c r="AX162" s="12" t="s">
        <v>69</v>
      </c>
      <c r="AY162" s="147" t="s">
        <v>151</v>
      </c>
    </row>
    <row r="163" spans="2:65" s="12" customFormat="1" ht="11.25">
      <c r="B163" s="145"/>
      <c r="D163" s="146" t="s">
        <v>161</v>
      </c>
      <c r="E163" s="147" t="s">
        <v>19</v>
      </c>
      <c r="F163" s="148" t="s">
        <v>1958</v>
      </c>
      <c r="H163" s="147" t="s">
        <v>19</v>
      </c>
      <c r="I163" s="149"/>
      <c r="L163" s="145"/>
      <c r="M163" s="150"/>
      <c r="T163" s="151"/>
      <c r="AT163" s="147" t="s">
        <v>161</v>
      </c>
      <c r="AU163" s="147" t="s">
        <v>78</v>
      </c>
      <c r="AV163" s="12" t="s">
        <v>74</v>
      </c>
      <c r="AW163" s="12" t="s">
        <v>31</v>
      </c>
      <c r="AX163" s="12" t="s">
        <v>69</v>
      </c>
      <c r="AY163" s="147" t="s">
        <v>151</v>
      </c>
    </row>
    <row r="164" spans="2:65" s="13" customFormat="1" ht="11.25">
      <c r="B164" s="152"/>
      <c r="D164" s="146" t="s">
        <v>161</v>
      </c>
      <c r="E164" s="153" t="s">
        <v>19</v>
      </c>
      <c r="F164" s="154" t="s">
        <v>74</v>
      </c>
      <c r="H164" s="155">
        <v>1</v>
      </c>
      <c r="I164" s="156"/>
      <c r="L164" s="152"/>
      <c r="M164" s="157"/>
      <c r="T164" s="158"/>
      <c r="AT164" s="153" t="s">
        <v>161</v>
      </c>
      <c r="AU164" s="153" t="s">
        <v>78</v>
      </c>
      <c r="AV164" s="13" t="s">
        <v>78</v>
      </c>
      <c r="AW164" s="13" t="s">
        <v>31</v>
      </c>
      <c r="AX164" s="13" t="s">
        <v>69</v>
      </c>
      <c r="AY164" s="153" t="s">
        <v>151</v>
      </c>
    </row>
    <row r="165" spans="2:65" s="14" customFormat="1" ht="11.25">
      <c r="B165" s="159"/>
      <c r="D165" s="146" t="s">
        <v>161</v>
      </c>
      <c r="E165" s="160" t="s">
        <v>19</v>
      </c>
      <c r="F165" s="161" t="s">
        <v>165</v>
      </c>
      <c r="H165" s="162">
        <v>1</v>
      </c>
      <c r="I165" s="163"/>
      <c r="L165" s="159"/>
      <c r="M165" s="164"/>
      <c r="T165" s="165"/>
      <c r="AT165" s="160" t="s">
        <v>161</v>
      </c>
      <c r="AU165" s="160" t="s">
        <v>78</v>
      </c>
      <c r="AV165" s="14" t="s">
        <v>84</v>
      </c>
      <c r="AW165" s="14" t="s">
        <v>31</v>
      </c>
      <c r="AX165" s="14" t="s">
        <v>74</v>
      </c>
      <c r="AY165" s="160" t="s">
        <v>151</v>
      </c>
    </row>
    <row r="166" spans="2:65" s="11" customFormat="1" ht="22.9" customHeight="1">
      <c r="B166" s="116"/>
      <c r="D166" s="117" t="s">
        <v>68</v>
      </c>
      <c r="E166" s="126" t="s">
        <v>1969</v>
      </c>
      <c r="F166" s="126" t="s">
        <v>1970</v>
      </c>
      <c r="I166" s="119"/>
      <c r="J166" s="127">
        <f>BK166</f>
        <v>0</v>
      </c>
      <c r="L166" s="116"/>
      <c r="M166" s="121"/>
      <c r="P166" s="122">
        <f>SUM(P167:P190)</f>
        <v>0</v>
      </c>
      <c r="R166" s="122">
        <f>SUM(R167:R190)</f>
        <v>0</v>
      </c>
      <c r="T166" s="123">
        <f>SUM(T167:T190)</f>
        <v>0</v>
      </c>
      <c r="AR166" s="117" t="s">
        <v>74</v>
      </c>
      <c r="AT166" s="124" t="s">
        <v>68</v>
      </c>
      <c r="AU166" s="124" t="s">
        <v>74</v>
      </c>
      <c r="AY166" s="117" t="s">
        <v>151</v>
      </c>
      <c r="BK166" s="125">
        <f>SUM(BK167:BK190)</f>
        <v>0</v>
      </c>
    </row>
    <row r="167" spans="2:65" s="1" customFormat="1" ht="16.5" customHeight="1">
      <c r="B167" s="33"/>
      <c r="C167" s="128" t="s">
        <v>233</v>
      </c>
      <c r="D167" s="128" t="s">
        <v>153</v>
      </c>
      <c r="E167" s="129" t="s">
        <v>74</v>
      </c>
      <c r="F167" s="130" t="s">
        <v>1947</v>
      </c>
      <c r="G167" s="131" t="s">
        <v>630</v>
      </c>
      <c r="H167" s="132">
        <v>1</v>
      </c>
      <c r="I167" s="133"/>
      <c r="J167" s="134">
        <f>ROUND(I167*H167,2)</f>
        <v>0</v>
      </c>
      <c r="K167" s="130" t="s">
        <v>19</v>
      </c>
      <c r="L167" s="33"/>
      <c r="M167" s="135" t="s">
        <v>19</v>
      </c>
      <c r="N167" s="136" t="s">
        <v>40</v>
      </c>
      <c r="P167" s="137">
        <f>O167*H167</f>
        <v>0</v>
      </c>
      <c r="Q167" s="137">
        <v>0</v>
      </c>
      <c r="R167" s="137">
        <f>Q167*H167</f>
        <v>0</v>
      </c>
      <c r="S167" s="137">
        <v>0</v>
      </c>
      <c r="T167" s="138">
        <f>S167*H167</f>
        <v>0</v>
      </c>
      <c r="AR167" s="139" t="s">
        <v>84</v>
      </c>
      <c r="AT167" s="139" t="s">
        <v>153</v>
      </c>
      <c r="AU167" s="139" t="s">
        <v>78</v>
      </c>
      <c r="AY167" s="18" t="s">
        <v>151</v>
      </c>
      <c r="BE167" s="140">
        <f>IF(N167="základní",J167,0)</f>
        <v>0</v>
      </c>
      <c r="BF167" s="140">
        <f>IF(N167="snížená",J167,0)</f>
        <v>0</v>
      </c>
      <c r="BG167" s="140">
        <f>IF(N167="zákl. přenesená",J167,0)</f>
        <v>0</v>
      </c>
      <c r="BH167" s="140">
        <f>IF(N167="sníž. přenesená",J167,0)</f>
        <v>0</v>
      </c>
      <c r="BI167" s="140">
        <f>IF(N167="nulová",J167,0)</f>
        <v>0</v>
      </c>
      <c r="BJ167" s="18" t="s">
        <v>74</v>
      </c>
      <c r="BK167" s="140">
        <f>ROUND(I167*H167,2)</f>
        <v>0</v>
      </c>
      <c r="BL167" s="18" t="s">
        <v>84</v>
      </c>
      <c r="BM167" s="139" t="s">
        <v>1971</v>
      </c>
    </row>
    <row r="168" spans="2:65" s="12" customFormat="1" ht="11.25">
      <c r="B168" s="145"/>
      <c r="D168" s="146" t="s">
        <v>161</v>
      </c>
      <c r="E168" s="147" t="s">
        <v>19</v>
      </c>
      <c r="F168" s="148" t="s">
        <v>1949</v>
      </c>
      <c r="H168" s="147" t="s">
        <v>19</v>
      </c>
      <c r="I168" s="149"/>
      <c r="L168" s="145"/>
      <c r="M168" s="150"/>
      <c r="T168" s="151"/>
      <c r="AT168" s="147" t="s">
        <v>161</v>
      </c>
      <c r="AU168" s="147" t="s">
        <v>78</v>
      </c>
      <c r="AV168" s="12" t="s">
        <v>74</v>
      </c>
      <c r="AW168" s="12" t="s">
        <v>31</v>
      </c>
      <c r="AX168" s="12" t="s">
        <v>69</v>
      </c>
      <c r="AY168" s="147" t="s">
        <v>151</v>
      </c>
    </row>
    <row r="169" spans="2:65" s="12" customFormat="1" ht="11.25">
      <c r="B169" s="145"/>
      <c r="D169" s="146" t="s">
        <v>161</v>
      </c>
      <c r="E169" s="147" t="s">
        <v>19</v>
      </c>
      <c r="F169" s="148" t="s">
        <v>1950</v>
      </c>
      <c r="H169" s="147" t="s">
        <v>19</v>
      </c>
      <c r="I169" s="149"/>
      <c r="L169" s="145"/>
      <c r="M169" s="150"/>
      <c r="T169" s="151"/>
      <c r="AT169" s="147" t="s">
        <v>161</v>
      </c>
      <c r="AU169" s="147" t="s">
        <v>78</v>
      </c>
      <c r="AV169" s="12" t="s">
        <v>74</v>
      </c>
      <c r="AW169" s="12" t="s">
        <v>31</v>
      </c>
      <c r="AX169" s="12" t="s">
        <v>69</v>
      </c>
      <c r="AY169" s="147" t="s">
        <v>151</v>
      </c>
    </row>
    <row r="170" spans="2:65" s="12" customFormat="1" ht="11.25">
      <c r="B170" s="145"/>
      <c r="D170" s="146" t="s">
        <v>161</v>
      </c>
      <c r="E170" s="147" t="s">
        <v>19</v>
      </c>
      <c r="F170" s="148" t="s">
        <v>1951</v>
      </c>
      <c r="H170" s="147" t="s">
        <v>19</v>
      </c>
      <c r="I170" s="149"/>
      <c r="L170" s="145"/>
      <c r="M170" s="150"/>
      <c r="T170" s="151"/>
      <c r="AT170" s="147" t="s">
        <v>161</v>
      </c>
      <c r="AU170" s="147" t="s">
        <v>78</v>
      </c>
      <c r="AV170" s="12" t="s">
        <v>74</v>
      </c>
      <c r="AW170" s="12" t="s">
        <v>31</v>
      </c>
      <c r="AX170" s="12" t="s">
        <v>69</v>
      </c>
      <c r="AY170" s="147" t="s">
        <v>151</v>
      </c>
    </row>
    <row r="171" spans="2:65" s="12" customFormat="1" ht="11.25">
      <c r="B171" s="145"/>
      <c r="D171" s="146" t="s">
        <v>161</v>
      </c>
      <c r="E171" s="147" t="s">
        <v>19</v>
      </c>
      <c r="F171" s="148" t="s">
        <v>1952</v>
      </c>
      <c r="H171" s="147" t="s">
        <v>19</v>
      </c>
      <c r="I171" s="149"/>
      <c r="L171" s="145"/>
      <c r="M171" s="150"/>
      <c r="T171" s="151"/>
      <c r="AT171" s="147" t="s">
        <v>161</v>
      </c>
      <c r="AU171" s="147" t="s">
        <v>78</v>
      </c>
      <c r="AV171" s="12" t="s">
        <v>74</v>
      </c>
      <c r="AW171" s="12" t="s">
        <v>31</v>
      </c>
      <c r="AX171" s="12" t="s">
        <v>69</v>
      </c>
      <c r="AY171" s="147" t="s">
        <v>151</v>
      </c>
    </row>
    <row r="172" spans="2:65" s="12" customFormat="1" ht="11.25">
      <c r="B172" s="145"/>
      <c r="D172" s="146" t="s">
        <v>161</v>
      </c>
      <c r="E172" s="147" t="s">
        <v>19</v>
      </c>
      <c r="F172" s="148" t="s">
        <v>1953</v>
      </c>
      <c r="H172" s="147" t="s">
        <v>19</v>
      </c>
      <c r="I172" s="149"/>
      <c r="L172" s="145"/>
      <c r="M172" s="150"/>
      <c r="T172" s="151"/>
      <c r="AT172" s="147" t="s">
        <v>161</v>
      </c>
      <c r="AU172" s="147" t="s">
        <v>78</v>
      </c>
      <c r="AV172" s="12" t="s">
        <v>74</v>
      </c>
      <c r="AW172" s="12" t="s">
        <v>31</v>
      </c>
      <c r="AX172" s="12" t="s">
        <v>69</v>
      </c>
      <c r="AY172" s="147" t="s">
        <v>151</v>
      </c>
    </row>
    <row r="173" spans="2:65" s="13" customFormat="1" ht="11.25">
      <c r="B173" s="152"/>
      <c r="D173" s="146" t="s">
        <v>161</v>
      </c>
      <c r="E173" s="153" t="s">
        <v>19</v>
      </c>
      <c r="F173" s="154" t="s">
        <v>74</v>
      </c>
      <c r="H173" s="155">
        <v>1</v>
      </c>
      <c r="I173" s="156"/>
      <c r="L173" s="152"/>
      <c r="M173" s="157"/>
      <c r="T173" s="158"/>
      <c r="AT173" s="153" t="s">
        <v>161</v>
      </c>
      <c r="AU173" s="153" t="s">
        <v>78</v>
      </c>
      <c r="AV173" s="13" t="s">
        <v>78</v>
      </c>
      <c r="AW173" s="13" t="s">
        <v>31</v>
      </c>
      <c r="AX173" s="13" t="s">
        <v>69</v>
      </c>
      <c r="AY173" s="153" t="s">
        <v>151</v>
      </c>
    </row>
    <row r="174" spans="2:65" s="14" customFormat="1" ht="11.25">
      <c r="B174" s="159"/>
      <c r="D174" s="146" t="s">
        <v>161</v>
      </c>
      <c r="E174" s="160" t="s">
        <v>19</v>
      </c>
      <c r="F174" s="161" t="s">
        <v>165</v>
      </c>
      <c r="H174" s="162">
        <v>1</v>
      </c>
      <c r="I174" s="163"/>
      <c r="L174" s="159"/>
      <c r="M174" s="164"/>
      <c r="T174" s="165"/>
      <c r="AT174" s="160" t="s">
        <v>161</v>
      </c>
      <c r="AU174" s="160" t="s">
        <v>78</v>
      </c>
      <c r="AV174" s="14" t="s">
        <v>84</v>
      </c>
      <c r="AW174" s="14" t="s">
        <v>31</v>
      </c>
      <c r="AX174" s="14" t="s">
        <v>74</v>
      </c>
      <c r="AY174" s="160" t="s">
        <v>151</v>
      </c>
    </row>
    <row r="175" spans="2:65" s="1" customFormat="1" ht="24.95" customHeight="1">
      <c r="B175" s="33"/>
      <c r="C175" s="128" t="s">
        <v>236</v>
      </c>
      <c r="D175" s="128" t="s">
        <v>153</v>
      </c>
      <c r="E175" s="129" t="s">
        <v>78</v>
      </c>
      <c r="F175" s="130" t="s">
        <v>1954</v>
      </c>
      <c r="G175" s="131" t="s">
        <v>630</v>
      </c>
      <c r="H175" s="132">
        <v>1</v>
      </c>
      <c r="I175" s="133"/>
      <c r="J175" s="134">
        <f>ROUND(I175*H175,2)</f>
        <v>0</v>
      </c>
      <c r="K175" s="130" t="s">
        <v>19</v>
      </c>
      <c r="L175" s="33"/>
      <c r="M175" s="135" t="s">
        <v>19</v>
      </c>
      <c r="N175" s="136" t="s">
        <v>40</v>
      </c>
      <c r="P175" s="137">
        <f>O175*H175</f>
        <v>0</v>
      </c>
      <c r="Q175" s="137">
        <v>0</v>
      </c>
      <c r="R175" s="137">
        <f>Q175*H175</f>
        <v>0</v>
      </c>
      <c r="S175" s="137">
        <v>0</v>
      </c>
      <c r="T175" s="138">
        <f>S175*H175</f>
        <v>0</v>
      </c>
      <c r="AR175" s="139" t="s">
        <v>84</v>
      </c>
      <c r="AT175" s="139" t="s">
        <v>153</v>
      </c>
      <c r="AU175" s="139" t="s">
        <v>78</v>
      </c>
      <c r="AY175" s="18" t="s">
        <v>151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8" t="s">
        <v>74</v>
      </c>
      <c r="BK175" s="140">
        <f>ROUND(I175*H175,2)</f>
        <v>0</v>
      </c>
      <c r="BL175" s="18" t="s">
        <v>84</v>
      </c>
      <c r="BM175" s="139" t="s">
        <v>1972</v>
      </c>
    </row>
    <row r="176" spans="2:65" s="12" customFormat="1" ht="11.25">
      <c r="B176" s="145"/>
      <c r="D176" s="146" t="s">
        <v>161</v>
      </c>
      <c r="E176" s="147" t="s">
        <v>19</v>
      </c>
      <c r="F176" s="148" t="s">
        <v>1949</v>
      </c>
      <c r="H176" s="147" t="s">
        <v>19</v>
      </c>
      <c r="I176" s="149"/>
      <c r="L176" s="145"/>
      <c r="M176" s="150"/>
      <c r="T176" s="151"/>
      <c r="AT176" s="147" t="s">
        <v>161</v>
      </c>
      <c r="AU176" s="147" t="s">
        <v>78</v>
      </c>
      <c r="AV176" s="12" t="s">
        <v>74</v>
      </c>
      <c r="AW176" s="12" t="s">
        <v>31</v>
      </c>
      <c r="AX176" s="12" t="s">
        <v>69</v>
      </c>
      <c r="AY176" s="147" t="s">
        <v>151</v>
      </c>
    </row>
    <row r="177" spans="2:65" s="12" customFormat="1" ht="11.25">
      <c r="B177" s="145"/>
      <c r="D177" s="146" t="s">
        <v>161</v>
      </c>
      <c r="E177" s="147" t="s">
        <v>19</v>
      </c>
      <c r="F177" s="148" t="s">
        <v>1950</v>
      </c>
      <c r="H177" s="147" t="s">
        <v>19</v>
      </c>
      <c r="I177" s="149"/>
      <c r="L177" s="145"/>
      <c r="M177" s="150"/>
      <c r="T177" s="151"/>
      <c r="AT177" s="147" t="s">
        <v>161</v>
      </c>
      <c r="AU177" s="147" t="s">
        <v>78</v>
      </c>
      <c r="AV177" s="12" t="s">
        <v>74</v>
      </c>
      <c r="AW177" s="12" t="s">
        <v>31</v>
      </c>
      <c r="AX177" s="12" t="s">
        <v>69</v>
      </c>
      <c r="AY177" s="147" t="s">
        <v>151</v>
      </c>
    </row>
    <row r="178" spans="2:65" s="12" customFormat="1" ht="11.25">
      <c r="B178" s="145"/>
      <c r="D178" s="146" t="s">
        <v>161</v>
      </c>
      <c r="E178" s="147" t="s">
        <v>19</v>
      </c>
      <c r="F178" s="148" t="s">
        <v>1951</v>
      </c>
      <c r="H178" s="147" t="s">
        <v>19</v>
      </c>
      <c r="I178" s="149"/>
      <c r="L178" s="145"/>
      <c r="M178" s="150"/>
      <c r="T178" s="151"/>
      <c r="AT178" s="147" t="s">
        <v>161</v>
      </c>
      <c r="AU178" s="147" t="s">
        <v>78</v>
      </c>
      <c r="AV178" s="12" t="s">
        <v>74</v>
      </c>
      <c r="AW178" s="12" t="s">
        <v>31</v>
      </c>
      <c r="AX178" s="12" t="s">
        <v>69</v>
      </c>
      <c r="AY178" s="147" t="s">
        <v>151</v>
      </c>
    </row>
    <row r="179" spans="2:65" s="12" customFormat="1" ht="11.25">
      <c r="B179" s="145"/>
      <c r="D179" s="146" t="s">
        <v>161</v>
      </c>
      <c r="E179" s="147" t="s">
        <v>19</v>
      </c>
      <c r="F179" s="148" t="s">
        <v>1952</v>
      </c>
      <c r="H179" s="147" t="s">
        <v>19</v>
      </c>
      <c r="I179" s="149"/>
      <c r="L179" s="145"/>
      <c r="M179" s="150"/>
      <c r="T179" s="151"/>
      <c r="AT179" s="147" t="s">
        <v>161</v>
      </c>
      <c r="AU179" s="147" t="s">
        <v>78</v>
      </c>
      <c r="AV179" s="12" t="s">
        <v>74</v>
      </c>
      <c r="AW179" s="12" t="s">
        <v>31</v>
      </c>
      <c r="AX179" s="12" t="s">
        <v>69</v>
      </c>
      <c r="AY179" s="147" t="s">
        <v>151</v>
      </c>
    </row>
    <row r="180" spans="2:65" s="12" customFormat="1" ht="11.25">
      <c r="B180" s="145"/>
      <c r="D180" s="146" t="s">
        <v>161</v>
      </c>
      <c r="E180" s="147" t="s">
        <v>19</v>
      </c>
      <c r="F180" s="148" t="s">
        <v>1953</v>
      </c>
      <c r="H180" s="147" t="s">
        <v>19</v>
      </c>
      <c r="I180" s="149"/>
      <c r="L180" s="145"/>
      <c r="M180" s="150"/>
      <c r="T180" s="151"/>
      <c r="AT180" s="147" t="s">
        <v>161</v>
      </c>
      <c r="AU180" s="147" t="s">
        <v>78</v>
      </c>
      <c r="AV180" s="12" t="s">
        <v>74</v>
      </c>
      <c r="AW180" s="12" t="s">
        <v>31</v>
      </c>
      <c r="AX180" s="12" t="s">
        <v>69</v>
      </c>
      <c r="AY180" s="147" t="s">
        <v>151</v>
      </c>
    </row>
    <row r="181" spans="2:65" s="13" customFormat="1" ht="11.25">
      <c r="B181" s="152"/>
      <c r="D181" s="146" t="s">
        <v>161</v>
      </c>
      <c r="E181" s="153" t="s">
        <v>19</v>
      </c>
      <c r="F181" s="154" t="s">
        <v>74</v>
      </c>
      <c r="H181" s="155">
        <v>1</v>
      </c>
      <c r="I181" s="156"/>
      <c r="L181" s="152"/>
      <c r="M181" s="157"/>
      <c r="T181" s="158"/>
      <c r="AT181" s="153" t="s">
        <v>161</v>
      </c>
      <c r="AU181" s="153" t="s">
        <v>78</v>
      </c>
      <c r="AV181" s="13" t="s">
        <v>78</v>
      </c>
      <c r="AW181" s="13" t="s">
        <v>31</v>
      </c>
      <c r="AX181" s="13" t="s">
        <v>69</v>
      </c>
      <c r="AY181" s="153" t="s">
        <v>151</v>
      </c>
    </row>
    <row r="182" spans="2:65" s="14" customFormat="1" ht="11.25">
      <c r="B182" s="159"/>
      <c r="D182" s="146" t="s">
        <v>161</v>
      </c>
      <c r="E182" s="160" t="s">
        <v>19</v>
      </c>
      <c r="F182" s="161" t="s">
        <v>165</v>
      </c>
      <c r="H182" s="162">
        <v>1</v>
      </c>
      <c r="I182" s="163"/>
      <c r="L182" s="159"/>
      <c r="M182" s="164"/>
      <c r="T182" s="165"/>
      <c r="AT182" s="160" t="s">
        <v>161</v>
      </c>
      <c r="AU182" s="160" t="s">
        <v>78</v>
      </c>
      <c r="AV182" s="14" t="s">
        <v>84</v>
      </c>
      <c r="AW182" s="14" t="s">
        <v>31</v>
      </c>
      <c r="AX182" s="14" t="s">
        <v>74</v>
      </c>
      <c r="AY182" s="160" t="s">
        <v>151</v>
      </c>
    </row>
    <row r="183" spans="2:65" s="1" customFormat="1" ht="24.95" customHeight="1">
      <c r="B183" s="33"/>
      <c r="C183" s="128" t="s">
        <v>8</v>
      </c>
      <c r="D183" s="128" t="s">
        <v>153</v>
      </c>
      <c r="E183" s="129" t="s">
        <v>81</v>
      </c>
      <c r="F183" s="130" t="s">
        <v>1956</v>
      </c>
      <c r="G183" s="131" t="s">
        <v>630</v>
      </c>
      <c r="H183" s="132">
        <v>1</v>
      </c>
      <c r="I183" s="133"/>
      <c r="J183" s="134">
        <f>ROUND(I183*H183,2)</f>
        <v>0</v>
      </c>
      <c r="K183" s="130" t="s">
        <v>19</v>
      </c>
      <c r="L183" s="33"/>
      <c r="M183" s="135" t="s">
        <v>19</v>
      </c>
      <c r="N183" s="136" t="s">
        <v>40</v>
      </c>
      <c r="P183" s="137">
        <f>O183*H183</f>
        <v>0</v>
      </c>
      <c r="Q183" s="137">
        <v>0</v>
      </c>
      <c r="R183" s="137">
        <f>Q183*H183</f>
        <v>0</v>
      </c>
      <c r="S183" s="137">
        <v>0</v>
      </c>
      <c r="T183" s="138">
        <f>S183*H183</f>
        <v>0</v>
      </c>
      <c r="AR183" s="139" t="s">
        <v>84</v>
      </c>
      <c r="AT183" s="139" t="s">
        <v>153</v>
      </c>
      <c r="AU183" s="139" t="s">
        <v>78</v>
      </c>
      <c r="AY183" s="18" t="s">
        <v>151</v>
      </c>
      <c r="BE183" s="140">
        <f>IF(N183="základní",J183,0)</f>
        <v>0</v>
      </c>
      <c r="BF183" s="140">
        <f>IF(N183="snížená",J183,0)</f>
        <v>0</v>
      </c>
      <c r="BG183" s="140">
        <f>IF(N183="zákl. přenesená",J183,0)</f>
        <v>0</v>
      </c>
      <c r="BH183" s="140">
        <f>IF(N183="sníž. přenesená",J183,0)</f>
        <v>0</v>
      </c>
      <c r="BI183" s="140">
        <f>IF(N183="nulová",J183,0)</f>
        <v>0</v>
      </c>
      <c r="BJ183" s="18" t="s">
        <v>74</v>
      </c>
      <c r="BK183" s="140">
        <f>ROUND(I183*H183,2)</f>
        <v>0</v>
      </c>
      <c r="BL183" s="18" t="s">
        <v>84</v>
      </c>
      <c r="BM183" s="139" t="s">
        <v>1973</v>
      </c>
    </row>
    <row r="184" spans="2:65" s="12" customFormat="1" ht="11.25">
      <c r="B184" s="145"/>
      <c r="D184" s="146" t="s">
        <v>161</v>
      </c>
      <c r="E184" s="147" t="s">
        <v>19</v>
      </c>
      <c r="F184" s="148" t="s">
        <v>1949</v>
      </c>
      <c r="H184" s="147" t="s">
        <v>19</v>
      </c>
      <c r="I184" s="149"/>
      <c r="L184" s="145"/>
      <c r="M184" s="150"/>
      <c r="T184" s="151"/>
      <c r="AT184" s="147" t="s">
        <v>161</v>
      </c>
      <c r="AU184" s="147" t="s">
        <v>78</v>
      </c>
      <c r="AV184" s="12" t="s">
        <v>74</v>
      </c>
      <c r="AW184" s="12" t="s">
        <v>31</v>
      </c>
      <c r="AX184" s="12" t="s">
        <v>69</v>
      </c>
      <c r="AY184" s="147" t="s">
        <v>151</v>
      </c>
    </row>
    <row r="185" spans="2:65" s="12" customFormat="1" ht="11.25">
      <c r="B185" s="145"/>
      <c r="D185" s="146" t="s">
        <v>161</v>
      </c>
      <c r="E185" s="147" t="s">
        <v>19</v>
      </c>
      <c r="F185" s="148" t="s">
        <v>1950</v>
      </c>
      <c r="H185" s="147" t="s">
        <v>19</v>
      </c>
      <c r="I185" s="149"/>
      <c r="L185" s="145"/>
      <c r="M185" s="150"/>
      <c r="T185" s="151"/>
      <c r="AT185" s="147" t="s">
        <v>161</v>
      </c>
      <c r="AU185" s="147" t="s">
        <v>78</v>
      </c>
      <c r="AV185" s="12" t="s">
        <v>74</v>
      </c>
      <c r="AW185" s="12" t="s">
        <v>31</v>
      </c>
      <c r="AX185" s="12" t="s">
        <v>69</v>
      </c>
      <c r="AY185" s="147" t="s">
        <v>151</v>
      </c>
    </row>
    <row r="186" spans="2:65" s="12" customFormat="1" ht="11.25">
      <c r="B186" s="145"/>
      <c r="D186" s="146" t="s">
        <v>161</v>
      </c>
      <c r="E186" s="147" t="s">
        <v>19</v>
      </c>
      <c r="F186" s="148" t="s">
        <v>1951</v>
      </c>
      <c r="H186" s="147" t="s">
        <v>19</v>
      </c>
      <c r="I186" s="149"/>
      <c r="L186" s="145"/>
      <c r="M186" s="150"/>
      <c r="T186" s="151"/>
      <c r="AT186" s="147" t="s">
        <v>161</v>
      </c>
      <c r="AU186" s="147" t="s">
        <v>78</v>
      </c>
      <c r="AV186" s="12" t="s">
        <v>74</v>
      </c>
      <c r="AW186" s="12" t="s">
        <v>31</v>
      </c>
      <c r="AX186" s="12" t="s">
        <v>69</v>
      </c>
      <c r="AY186" s="147" t="s">
        <v>151</v>
      </c>
    </row>
    <row r="187" spans="2:65" s="12" customFormat="1" ht="11.25">
      <c r="B187" s="145"/>
      <c r="D187" s="146" t="s">
        <v>161</v>
      </c>
      <c r="E187" s="147" t="s">
        <v>19</v>
      </c>
      <c r="F187" s="148" t="s">
        <v>1952</v>
      </c>
      <c r="H187" s="147" t="s">
        <v>19</v>
      </c>
      <c r="I187" s="149"/>
      <c r="L187" s="145"/>
      <c r="M187" s="150"/>
      <c r="T187" s="151"/>
      <c r="AT187" s="147" t="s">
        <v>161</v>
      </c>
      <c r="AU187" s="147" t="s">
        <v>78</v>
      </c>
      <c r="AV187" s="12" t="s">
        <v>74</v>
      </c>
      <c r="AW187" s="12" t="s">
        <v>31</v>
      </c>
      <c r="AX187" s="12" t="s">
        <v>69</v>
      </c>
      <c r="AY187" s="147" t="s">
        <v>151</v>
      </c>
    </row>
    <row r="188" spans="2:65" s="12" customFormat="1" ht="11.25">
      <c r="B188" s="145"/>
      <c r="D188" s="146" t="s">
        <v>161</v>
      </c>
      <c r="E188" s="147" t="s">
        <v>19</v>
      </c>
      <c r="F188" s="148" t="s">
        <v>1958</v>
      </c>
      <c r="H188" s="147" t="s">
        <v>19</v>
      </c>
      <c r="I188" s="149"/>
      <c r="L188" s="145"/>
      <c r="M188" s="150"/>
      <c r="T188" s="151"/>
      <c r="AT188" s="147" t="s">
        <v>161</v>
      </c>
      <c r="AU188" s="147" t="s">
        <v>78</v>
      </c>
      <c r="AV188" s="12" t="s">
        <v>74</v>
      </c>
      <c r="AW188" s="12" t="s">
        <v>31</v>
      </c>
      <c r="AX188" s="12" t="s">
        <v>69</v>
      </c>
      <c r="AY188" s="147" t="s">
        <v>151</v>
      </c>
    </row>
    <row r="189" spans="2:65" s="13" customFormat="1" ht="11.25">
      <c r="B189" s="152"/>
      <c r="D189" s="146" t="s">
        <v>161</v>
      </c>
      <c r="E189" s="153" t="s">
        <v>19</v>
      </c>
      <c r="F189" s="154" t="s">
        <v>74</v>
      </c>
      <c r="H189" s="155">
        <v>1</v>
      </c>
      <c r="I189" s="156"/>
      <c r="L189" s="152"/>
      <c r="M189" s="157"/>
      <c r="T189" s="158"/>
      <c r="AT189" s="153" t="s">
        <v>161</v>
      </c>
      <c r="AU189" s="153" t="s">
        <v>78</v>
      </c>
      <c r="AV189" s="13" t="s">
        <v>78</v>
      </c>
      <c r="AW189" s="13" t="s">
        <v>31</v>
      </c>
      <c r="AX189" s="13" t="s">
        <v>69</v>
      </c>
      <c r="AY189" s="153" t="s">
        <v>151</v>
      </c>
    </row>
    <row r="190" spans="2:65" s="14" customFormat="1" ht="11.25">
      <c r="B190" s="159"/>
      <c r="D190" s="146" t="s">
        <v>161</v>
      </c>
      <c r="E190" s="160" t="s">
        <v>19</v>
      </c>
      <c r="F190" s="161" t="s">
        <v>165</v>
      </c>
      <c r="H190" s="162">
        <v>1</v>
      </c>
      <c r="I190" s="163"/>
      <c r="L190" s="159"/>
      <c r="M190" s="164"/>
      <c r="T190" s="165"/>
      <c r="AT190" s="160" t="s">
        <v>161</v>
      </c>
      <c r="AU190" s="160" t="s">
        <v>78</v>
      </c>
      <c r="AV190" s="14" t="s">
        <v>84</v>
      </c>
      <c r="AW190" s="14" t="s">
        <v>31</v>
      </c>
      <c r="AX190" s="14" t="s">
        <v>74</v>
      </c>
      <c r="AY190" s="160" t="s">
        <v>151</v>
      </c>
    </row>
    <row r="191" spans="2:65" s="11" customFormat="1" ht="22.9" customHeight="1">
      <c r="B191" s="116"/>
      <c r="D191" s="117" t="s">
        <v>68</v>
      </c>
      <c r="E191" s="126" t="s">
        <v>1974</v>
      </c>
      <c r="F191" s="126" t="s">
        <v>1975</v>
      </c>
      <c r="I191" s="119"/>
      <c r="J191" s="127">
        <f>BK191</f>
        <v>0</v>
      </c>
      <c r="L191" s="116"/>
      <c r="M191" s="121"/>
      <c r="P191" s="122">
        <f>SUM(P192:P215)</f>
        <v>0</v>
      </c>
      <c r="R191" s="122">
        <f>SUM(R192:R215)</f>
        <v>0</v>
      </c>
      <c r="T191" s="123">
        <f>SUM(T192:T215)</f>
        <v>0</v>
      </c>
      <c r="AR191" s="117" t="s">
        <v>74</v>
      </c>
      <c r="AT191" s="124" t="s">
        <v>68</v>
      </c>
      <c r="AU191" s="124" t="s">
        <v>74</v>
      </c>
      <c r="AY191" s="117" t="s">
        <v>151</v>
      </c>
      <c r="BK191" s="125">
        <f>SUM(BK192:BK215)</f>
        <v>0</v>
      </c>
    </row>
    <row r="192" spans="2:65" s="1" customFormat="1" ht="16.5" customHeight="1">
      <c r="B192" s="33"/>
      <c r="C192" s="128" t="s">
        <v>252</v>
      </c>
      <c r="D192" s="128" t="s">
        <v>153</v>
      </c>
      <c r="E192" s="129" t="s">
        <v>74</v>
      </c>
      <c r="F192" s="130" t="s">
        <v>1947</v>
      </c>
      <c r="G192" s="131" t="s">
        <v>630</v>
      </c>
      <c r="H192" s="132">
        <v>1</v>
      </c>
      <c r="I192" s="133"/>
      <c r="J192" s="134">
        <f>ROUND(I192*H192,2)</f>
        <v>0</v>
      </c>
      <c r="K192" s="130" t="s">
        <v>19</v>
      </c>
      <c r="L192" s="33"/>
      <c r="M192" s="135" t="s">
        <v>19</v>
      </c>
      <c r="N192" s="136" t="s">
        <v>40</v>
      </c>
      <c r="P192" s="137">
        <f>O192*H192</f>
        <v>0</v>
      </c>
      <c r="Q192" s="137">
        <v>0</v>
      </c>
      <c r="R192" s="137">
        <f>Q192*H192</f>
        <v>0</v>
      </c>
      <c r="S192" s="137">
        <v>0</v>
      </c>
      <c r="T192" s="138">
        <f>S192*H192</f>
        <v>0</v>
      </c>
      <c r="AR192" s="139" t="s">
        <v>84</v>
      </c>
      <c r="AT192" s="139" t="s">
        <v>153</v>
      </c>
      <c r="AU192" s="139" t="s">
        <v>78</v>
      </c>
      <c r="AY192" s="18" t="s">
        <v>151</v>
      </c>
      <c r="BE192" s="140">
        <f>IF(N192="základní",J192,0)</f>
        <v>0</v>
      </c>
      <c r="BF192" s="140">
        <f>IF(N192="snížená",J192,0)</f>
        <v>0</v>
      </c>
      <c r="BG192" s="140">
        <f>IF(N192="zákl. přenesená",J192,0)</f>
        <v>0</v>
      </c>
      <c r="BH192" s="140">
        <f>IF(N192="sníž. přenesená",J192,0)</f>
        <v>0</v>
      </c>
      <c r="BI192" s="140">
        <f>IF(N192="nulová",J192,0)</f>
        <v>0</v>
      </c>
      <c r="BJ192" s="18" t="s">
        <v>74</v>
      </c>
      <c r="BK192" s="140">
        <f>ROUND(I192*H192,2)</f>
        <v>0</v>
      </c>
      <c r="BL192" s="18" t="s">
        <v>84</v>
      </c>
      <c r="BM192" s="139" t="s">
        <v>1976</v>
      </c>
    </row>
    <row r="193" spans="2:65" s="12" customFormat="1" ht="11.25">
      <c r="B193" s="145"/>
      <c r="D193" s="146" t="s">
        <v>161</v>
      </c>
      <c r="E193" s="147" t="s">
        <v>19</v>
      </c>
      <c r="F193" s="148" t="s">
        <v>1949</v>
      </c>
      <c r="H193" s="147" t="s">
        <v>19</v>
      </c>
      <c r="I193" s="149"/>
      <c r="L193" s="145"/>
      <c r="M193" s="150"/>
      <c r="T193" s="151"/>
      <c r="AT193" s="147" t="s">
        <v>161</v>
      </c>
      <c r="AU193" s="147" t="s">
        <v>78</v>
      </c>
      <c r="AV193" s="12" t="s">
        <v>74</v>
      </c>
      <c r="AW193" s="12" t="s">
        <v>31</v>
      </c>
      <c r="AX193" s="12" t="s">
        <v>69</v>
      </c>
      <c r="AY193" s="147" t="s">
        <v>151</v>
      </c>
    </row>
    <row r="194" spans="2:65" s="12" customFormat="1" ht="11.25">
      <c r="B194" s="145"/>
      <c r="D194" s="146" t="s">
        <v>161</v>
      </c>
      <c r="E194" s="147" t="s">
        <v>19</v>
      </c>
      <c r="F194" s="148" t="s">
        <v>1950</v>
      </c>
      <c r="H194" s="147" t="s">
        <v>19</v>
      </c>
      <c r="I194" s="149"/>
      <c r="L194" s="145"/>
      <c r="M194" s="150"/>
      <c r="T194" s="151"/>
      <c r="AT194" s="147" t="s">
        <v>161</v>
      </c>
      <c r="AU194" s="147" t="s">
        <v>78</v>
      </c>
      <c r="AV194" s="12" t="s">
        <v>74</v>
      </c>
      <c r="AW194" s="12" t="s">
        <v>31</v>
      </c>
      <c r="AX194" s="12" t="s">
        <v>69</v>
      </c>
      <c r="AY194" s="147" t="s">
        <v>151</v>
      </c>
    </row>
    <row r="195" spans="2:65" s="12" customFormat="1" ht="11.25">
      <c r="B195" s="145"/>
      <c r="D195" s="146" t="s">
        <v>161</v>
      </c>
      <c r="E195" s="147" t="s">
        <v>19</v>
      </c>
      <c r="F195" s="148" t="s">
        <v>1951</v>
      </c>
      <c r="H195" s="147" t="s">
        <v>19</v>
      </c>
      <c r="I195" s="149"/>
      <c r="L195" s="145"/>
      <c r="M195" s="150"/>
      <c r="T195" s="151"/>
      <c r="AT195" s="147" t="s">
        <v>161</v>
      </c>
      <c r="AU195" s="147" t="s">
        <v>78</v>
      </c>
      <c r="AV195" s="12" t="s">
        <v>74</v>
      </c>
      <c r="AW195" s="12" t="s">
        <v>31</v>
      </c>
      <c r="AX195" s="12" t="s">
        <v>69</v>
      </c>
      <c r="AY195" s="147" t="s">
        <v>151</v>
      </c>
    </row>
    <row r="196" spans="2:65" s="12" customFormat="1" ht="11.25">
      <c r="B196" s="145"/>
      <c r="D196" s="146" t="s">
        <v>161</v>
      </c>
      <c r="E196" s="147" t="s">
        <v>19</v>
      </c>
      <c r="F196" s="148" t="s">
        <v>1952</v>
      </c>
      <c r="H196" s="147" t="s">
        <v>19</v>
      </c>
      <c r="I196" s="149"/>
      <c r="L196" s="145"/>
      <c r="M196" s="150"/>
      <c r="T196" s="151"/>
      <c r="AT196" s="147" t="s">
        <v>161</v>
      </c>
      <c r="AU196" s="147" t="s">
        <v>78</v>
      </c>
      <c r="AV196" s="12" t="s">
        <v>74</v>
      </c>
      <c r="AW196" s="12" t="s">
        <v>31</v>
      </c>
      <c r="AX196" s="12" t="s">
        <v>69</v>
      </c>
      <c r="AY196" s="147" t="s">
        <v>151</v>
      </c>
    </row>
    <row r="197" spans="2:65" s="12" customFormat="1" ht="11.25">
      <c r="B197" s="145"/>
      <c r="D197" s="146" t="s">
        <v>161</v>
      </c>
      <c r="E197" s="147" t="s">
        <v>19</v>
      </c>
      <c r="F197" s="148" t="s">
        <v>1953</v>
      </c>
      <c r="H197" s="147" t="s">
        <v>19</v>
      </c>
      <c r="I197" s="149"/>
      <c r="L197" s="145"/>
      <c r="M197" s="150"/>
      <c r="T197" s="151"/>
      <c r="AT197" s="147" t="s">
        <v>161</v>
      </c>
      <c r="AU197" s="147" t="s">
        <v>78</v>
      </c>
      <c r="AV197" s="12" t="s">
        <v>74</v>
      </c>
      <c r="AW197" s="12" t="s">
        <v>31</v>
      </c>
      <c r="AX197" s="12" t="s">
        <v>69</v>
      </c>
      <c r="AY197" s="147" t="s">
        <v>151</v>
      </c>
    </row>
    <row r="198" spans="2:65" s="13" customFormat="1" ht="11.25">
      <c r="B198" s="152"/>
      <c r="D198" s="146" t="s">
        <v>161</v>
      </c>
      <c r="E198" s="153" t="s">
        <v>19</v>
      </c>
      <c r="F198" s="154" t="s">
        <v>74</v>
      </c>
      <c r="H198" s="155">
        <v>1</v>
      </c>
      <c r="I198" s="156"/>
      <c r="L198" s="152"/>
      <c r="M198" s="157"/>
      <c r="T198" s="158"/>
      <c r="AT198" s="153" t="s">
        <v>161</v>
      </c>
      <c r="AU198" s="153" t="s">
        <v>78</v>
      </c>
      <c r="AV198" s="13" t="s">
        <v>78</v>
      </c>
      <c r="AW198" s="13" t="s">
        <v>31</v>
      </c>
      <c r="AX198" s="13" t="s">
        <v>69</v>
      </c>
      <c r="AY198" s="153" t="s">
        <v>151</v>
      </c>
    </row>
    <row r="199" spans="2:65" s="14" customFormat="1" ht="11.25">
      <c r="B199" s="159"/>
      <c r="D199" s="146" t="s">
        <v>161</v>
      </c>
      <c r="E199" s="160" t="s">
        <v>19</v>
      </c>
      <c r="F199" s="161" t="s">
        <v>165</v>
      </c>
      <c r="H199" s="162">
        <v>1</v>
      </c>
      <c r="I199" s="163"/>
      <c r="L199" s="159"/>
      <c r="M199" s="164"/>
      <c r="T199" s="165"/>
      <c r="AT199" s="160" t="s">
        <v>161</v>
      </c>
      <c r="AU199" s="160" t="s">
        <v>78</v>
      </c>
      <c r="AV199" s="14" t="s">
        <v>84</v>
      </c>
      <c r="AW199" s="14" t="s">
        <v>31</v>
      </c>
      <c r="AX199" s="14" t="s">
        <v>74</v>
      </c>
      <c r="AY199" s="160" t="s">
        <v>151</v>
      </c>
    </row>
    <row r="200" spans="2:65" s="1" customFormat="1" ht="24.95" customHeight="1">
      <c r="B200" s="33"/>
      <c r="C200" s="128" t="s">
        <v>260</v>
      </c>
      <c r="D200" s="128" t="s">
        <v>153</v>
      </c>
      <c r="E200" s="129" t="s">
        <v>78</v>
      </c>
      <c r="F200" s="130" t="s">
        <v>1954</v>
      </c>
      <c r="G200" s="131" t="s">
        <v>630</v>
      </c>
      <c r="H200" s="132">
        <v>1</v>
      </c>
      <c r="I200" s="133"/>
      <c r="J200" s="134">
        <f>ROUND(I200*H200,2)</f>
        <v>0</v>
      </c>
      <c r="K200" s="130" t="s">
        <v>19</v>
      </c>
      <c r="L200" s="33"/>
      <c r="M200" s="135" t="s">
        <v>19</v>
      </c>
      <c r="N200" s="136" t="s">
        <v>40</v>
      </c>
      <c r="P200" s="137">
        <f>O200*H200</f>
        <v>0</v>
      </c>
      <c r="Q200" s="137">
        <v>0</v>
      </c>
      <c r="R200" s="137">
        <f>Q200*H200</f>
        <v>0</v>
      </c>
      <c r="S200" s="137">
        <v>0</v>
      </c>
      <c r="T200" s="138">
        <f>S200*H200</f>
        <v>0</v>
      </c>
      <c r="AR200" s="139" t="s">
        <v>84</v>
      </c>
      <c r="AT200" s="139" t="s">
        <v>153</v>
      </c>
      <c r="AU200" s="139" t="s">
        <v>78</v>
      </c>
      <c r="AY200" s="18" t="s">
        <v>151</v>
      </c>
      <c r="BE200" s="140">
        <f>IF(N200="základní",J200,0)</f>
        <v>0</v>
      </c>
      <c r="BF200" s="140">
        <f>IF(N200="snížená",J200,0)</f>
        <v>0</v>
      </c>
      <c r="BG200" s="140">
        <f>IF(N200="zákl. přenesená",J200,0)</f>
        <v>0</v>
      </c>
      <c r="BH200" s="140">
        <f>IF(N200="sníž. přenesená",J200,0)</f>
        <v>0</v>
      </c>
      <c r="BI200" s="140">
        <f>IF(N200="nulová",J200,0)</f>
        <v>0</v>
      </c>
      <c r="BJ200" s="18" t="s">
        <v>74</v>
      </c>
      <c r="BK200" s="140">
        <f>ROUND(I200*H200,2)</f>
        <v>0</v>
      </c>
      <c r="BL200" s="18" t="s">
        <v>84</v>
      </c>
      <c r="BM200" s="139" t="s">
        <v>1977</v>
      </c>
    </row>
    <row r="201" spans="2:65" s="12" customFormat="1" ht="11.25">
      <c r="B201" s="145"/>
      <c r="D201" s="146" t="s">
        <v>161</v>
      </c>
      <c r="E201" s="147" t="s">
        <v>19</v>
      </c>
      <c r="F201" s="148" t="s">
        <v>1949</v>
      </c>
      <c r="H201" s="147" t="s">
        <v>19</v>
      </c>
      <c r="I201" s="149"/>
      <c r="L201" s="145"/>
      <c r="M201" s="150"/>
      <c r="T201" s="151"/>
      <c r="AT201" s="147" t="s">
        <v>161</v>
      </c>
      <c r="AU201" s="147" t="s">
        <v>78</v>
      </c>
      <c r="AV201" s="12" t="s">
        <v>74</v>
      </c>
      <c r="AW201" s="12" t="s">
        <v>31</v>
      </c>
      <c r="AX201" s="12" t="s">
        <v>69</v>
      </c>
      <c r="AY201" s="147" t="s">
        <v>151</v>
      </c>
    </row>
    <row r="202" spans="2:65" s="12" customFormat="1" ht="11.25">
      <c r="B202" s="145"/>
      <c r="D202" s="146" t="s">
        <v>161</v>
      </c>
      <c r="E202" s="147" t="s">
        <v>19</v>
      </c>
      <c r="F202" s="148" t="s">
        <v>1950</v>
      </c>
      <c r="H202" s="147" t="s">
        <v>19</v>
      </c>
      <c r="I202" s="149"/>
      <c r="L202" s="145"/>
      <c r="M202" s="150"/>
      <c r="T202" s="151"/>
      <c r="AT202" s="147" t="s">
        <v>161</v>
      </c>
      <c r="AU202" s="147" t="s">
        <v>78</v>
      </c>
      <c r="AV202" s="12" t="s">
        <v>74</v>
      </c>
      <c r="AW202" s="12" t="s">
        <v>31</v>
      </c>
      <c r="AX202" s="12" t="s">
        <v>69</v>
      </c>
      <c r="AY202" s="147" t="s">
        <v>151</v>
      </c>
    </row>
    <row r="203" spans="2:65" s="12" customFormat="1" ht="11.25">
      <c r="B203" s="145"/>
      <c r="D203" s="146" t="s">
        <v>161</v>
      </c>
      <c r="E203" s="147" t="s">
        <v>19</v>
      </c>
      <c r="F203" s="148" t="s">
        <v>1951</v>
      </c>
      <c r="H203" s="147" t="s">
        <v>19</v>
      </c>
      <c r="I203" s="149"/>
      <c r="L203" s="145"/>
      <c r="M203" s="150"/>
      <c r="T203" s="151"/>
      <c r="AT203" s="147" t="s">
        <v>161</v>
      </c>
      <c r="AU203" s="147" t="s">
        <v>78</v>
      </c>
      <c r="AV203" s="12" t="s">
        <v>74</v>
      </c>
      <c r="AW203" s="12" t="s">
        <v>31</v>
      </c>
      <c r="AX203" s="12" t="s">
        <v>69</v>
      </c>
      <c r="AY203" s="147" t="s">
        <v>151</v>
      </c>
    </row>
    <row r="204" spans="2:65" s="12" customFormat="1" ht="11.25">
      <c r="B204" s="145"/>
      <c r="D204" s="146" t="s">
        <v>161</v>
      </c>
      <c r="E204" s="147" t="s">
        <v>19</v>
      </c>
      <c r="F204" s="148" t="s">
        <v>1952</v>
      </c>
      <c r="H204" s="147" t="s">
        <v>19</v>
      </c>
      <c r="I204" s="149"/>
      <c r="L204" s="145"/>
      <c r="M204" s="150"/>
      <c r="T204" s="151"/>
      <c r="AT204" s="147" t="s">
        <v>161</v>
      </c>
      <c r="AU204" s="147" t="s">
        <v>78</v>
      </c>
      <c r="AV204" s="12" t="s">
        <v>74</v>
      </c>
      <c r="AW204" s="12" t="s">
        <v>31</v>
      </c>
      <c r="AX204" s="12" t="s">
        <v>69</v>
      </c>
      <c r="AY204" s="147" t="s">
        <v>151</v>
      </c>
    </row>
    <row r="205" spans="2:65" s="12" customFormat="1" ht="11.25">
      <c r="B205" s="145"/>
      <c r="D205" s="146" t="s">
        <v>161</v>
      </c>
      <c r="E205" s="147" t="s">
        <v>19</v>
      </c>
      <c r="F205" s="148" t="s">
        <v>1953</v>
      </c>
      <c r="H205" s="147" t="s">
        <v>19</v>
      </c>
      <c r="I205" s="149"/>
      <c r="L205" s="145"/>
      <c r="M205" s="150"/>
      <c r="T205" s="151"/>
      <c r="AT205" s="147" t="s">
        <v>161</v>
      </c>
      <c r="AU205" s="147" t="s">
        <v>78</v>
      </c>
      <c r="AV205" s="12" t="s">
        <v>74</v>
      </c>
      <c r="AW205" s="12" t="s">
        <v>31</v>
      </c>
      <c r="AX205" s="12" t="s">
        <v>69</v>
      </c>
      <c r="AY205" s="147" t="s">
        <v>151</v>
      </c>
    </row>
    <row r="206" spans="2:65" s="13" customFormat="1" ht="11.25">
      <c r="B206" s="152"/>
      <c r="D206" s="146" t="s">
        <v>161</v>
      </c>
      <c r="E206" s="153" t="s">
        <v>19</v>
      </c>
      <c r="F206" s="154" t="s">
        <v>74</v>
      </c>
      <c r="H206" s="155">
        <v>1</v>
      </c>
      <c r="I206" s="156"/>
      <c r="L206" s="152"/>
      <c r="M206" s="157"/>
      <c r="T206" s="158"/>
      <c r="AT206" s="153" t="s">
        <v>161</v>
      </c>
      <c r="AU206" s="153" t="s">
        <v>78</v>
      </c>
      <c r="AV206" s="13" t="s">
        <v>78</v>
      </c>
      <c r="AW206" s="13" t="s">
        <v>31</v>
      </c>
      <c r="AX206" s="13" t="s">
        <v>69</v>
      </c>
      <c r="AY206" s="153" t="s">
        <v>151</v>
      </c>
    </row>
    <row r="207" spans="2:65" s="14" customFormat="1" ht="11.25">
      <c r="B207" s="159"/>
      <c r="D207" s="146" t="s">
        <v>161</v>
      </c>
      <c r="E207" s="160" t="s">
        <v>19</v>
      </c>
      <c r="F207" s="161" t="s">
        <v>165</v>
      </c>
      <c r="H207" s="162">
        <v>1</v>
      </c>
      <c r="I207" s="163"/>
      <c r="L207" s="159"/>
      <c r="M207" s="164"/>
      <c r="T207" s="165"/>
      <c r="AT207" s="160" t="s">
        <v>161</v>
      </c>
      <c r="AU207" s="160" t="s">
        <v>78</v>
      </c>
      <c r="AV207" s="14" t="s">
        <v>84</v>
      </c>
      <c r="AW207" s="14" t="s">
        <v>31</v>
      </c>
      <c r="AX207" s="14" t="s">
        <v>74</v>
      </c>
      <c r="AY207" s="160" t="s">
        <v>151</v>
      </c>
    </row>
    <row r="208" spans="2:65" s="1" customFormat="1" ht="24.95" customHeight="1">
      <c r="B208" s="33"/>
      <c r="C208" s="128" t="s">
        <v>267</v>
      </c>
      <c r="D208" s="128" t="s">
        <v>153</v>
      </c>
      <c r="E208" s="129" t="s">
        <v>81</v>
      </c>
      <c r="F208" s="130" t="s">
        <v>1956</v>
      </c>
      <c r="G208" s="131" t="s">
        <v>630</v>
      </c>
      <c r="H208" s="132">
        <v>1</v>
      </c>
      <c r="I208" s="133"/>
      <c r="J208" s="134">
        <f>ROUND(I208*H208,2)</f>
        <v>0</v>
      </c>
      <c r="K208" s="130" t="s">
        <v>19</v>
      </c>
      <c r="L208" s="33"/>
      <c r="M208" s="135" t="s">
        <v>19</v>
      </c>
      <c r="N208" s="136" t="s">
        <v>40</v>
      </c>
      <c r="P208" s="137">
        <f>O208*H208</f>
        <v>0</v>
      </c>
      <c r="Q208" s="137">
        <v>0</v>
      </c>
      <c r="R208" s="137">
        <f>Q208*H208</f>
        <v>0</v>
      </c>
      <c r="S208" s="137">
        <v>0</v>
      </c>
      <c r="T208" s="138">
        <f>S208*H208</f>
        <v>0</v>
      </c>
      <c r="AR208" s="139" t="s">
        <v>84</v>
      </c>
      <c r="AT208" s="139" t="s">
        <v>153</v>
      </c>
      <c r="AU208" s="139" t="s">
        <v>78</v>
      </c>
      <c r="AY208" s="18" t="s">
        <v>151</v>
      </c>
      <c r="BE208" s="140">
        <f>IF(N208="základní",J208,0)</f>
        <v>0</v>
      </c>
      <c r="BF208" s="140">
        <f>IF(N208="snížená",J208,0)</f>
        <v>0</v>
      </c>
      <c r="BG208" s="140">
        <f>IF(N208="zákl. přenesená",J208,0)</f>
        <v>0</v>
      </c>
      <c r="BH208" s="140">
        <f>IF(N208="sníž. přenesená",J208,0)</f>
        <v>0</v>
      </c>
      <c r="BI208" s="140">
        <f>IF(N208="nulová",J208,0)</f>
        <v>0</v>
      </c>
      <c r="BJ208" s="18" t="s">
        <v>74</v>
      </c>
      <c r="BK208" s="140">
        <f>ROUND(I208*H208,2)</f>
        <v>0</v>
      </c>
      <c r="BL208" s="18" t="s">
        <v>84</v>
      </c>
      <c r="BM208" s="139" t="s">
        <v>1978</v>
      </c>
    </row>
    <row r="209" spans="2:65" s="12" customFormat="1" ht="11.25">
      <c r="B209" s="145"/>
      <c r="D209" s="146" t="s">
        <v>161</v>
      </c>
      <c r="E209" s="147" t="s">
        <v>19</v>
      </c>
      <c r="F209" s="148" t="s">
        <v>1949</v>
      </c>
      <c r="H209" s="147" t="s">
        <v>19</v>
      </c>
      <c r="I209" s="149"/>
      <c r="L209" s="145"/>
      <c r="M209" s="150"/>
      <c r="T209" s="151"/>
      <c r="AT209" s="147" t="s">
        <v>161</v>
      </c>
      <c r="AU209" s="147" t="s">
        <v>78</v>
      </c>
      <c r="AV209" s="12" t="s">
        <v>74</v>
      </c>
      <c r="AW209" s="12" t="s">
        <v>31</v>
      </c>
      <c r="AX209" s="12" t="s">
        <v>69</v>
      </c>
      <c r="AY209" s="147" t="s">
        <v>151</v>
      </c>
    </row>
    <row r="210" spans="2:65" s="12" customFormat="1" ht="11.25">
      <c r="B210" s="145"/>
      <c r="D210" s="146" t="s">
        <v>161</v>
      </c>
      <c r="E210" s="147" t="s">
        <v>19</v>
      </c>
      <c r="F210" s="148" t="s">
        <v>1950</v>
      </c>
      <c r="H210" s="147" t="s">
        <v>19</v>
      </c>
      <c r="I210" s="149"/>
      <c r="L210" s="145"/>
      <c r="M210" s="150"/>
      <c r="T210" s="151"/>
      <c r="AT210" s="147" t="s">
        <v>161</v>
      </c>
      <c r="AU210" s="147" t="s">
        <v>78</v>
      </c>
      <c r="AV210" s="12" t="s">
        <v>74</v>
      </c>
      <c r="AW210" s="12" t="s">
        <v>31</v>
      </c>
      <c r="AX210" s="12" t="s">
        <v>69</v>
      </c>
      <c r="AY210" s="147" t="s">
        <v>151</v>
      </c>
    </row>
    <row r="211" spans="2:65" s="12" customFormat="1" ht="11.25">
      <c r="B211" s="145"/>
      <c r="D211" s="146" t="s">
        <v>161</v>
      </c>
      <c r="E211" s="147" t="s">
        <v>19</v>
      </c>
      <c r="F211" s="148" t="s">
        <v>1951</v>
      </c>
      <c r="H211" s="147" t="s">
        <v>19</v>
      </c>
      <c r="I211" s="149"/>
      <c r="L211" s="145"/>
      <c r="M211" s="150"/>
      <c r="T211" s="151"/>
      <c r="AT211" s="147" t="s">
        <v>161</v>
      </c>
      <c r="AU211" s="147" t="s">
        <v>78</v>
      </c>
      <c r="AV211" s="12" t="s">
        <v>74</v>
      </c>
      <c r="AW211" s="12" t="s">
        <v>31</v>
      </c>
      <c r="AX211" s="12" t="s">
        <v>69</v>
      </c>
      <c r="AY211" s="147" t="s">
        <v>151</v>
      </c>
    </row>
    <row r="212" spans="2:65" s="12" customFormat="1" ht="11.25">
      <c r="B212" s="145"/>
      <c r="D212" s="146" t="s">
        <v>161</v>
      </c>
      <c r="E212" s="147" t="s">
        <v>19</v>
      </c>
      <c r="F212" s="148" t="s">
        <v>1952</v>
      </c>
      <c r="H212" s="147" t="s">
        <v>19</v>
      </c>
      <c r="I212" s="149"/>
      <c r="L212" s="145"/>
      <c r="M212" s="150"/>
      <c r="T212" s="151"/>
      <c r="AT212" s="147" t="s">
        <v>161</v>
      </c>
      <c r="AU212" s="147" t="s">
        <v>78</v>
      </c>
      <c r="AV212" s="12" t="s">
        <v>74</v>
      </c>
      <c r="AW212" s="12" t="s">
        <v>31</v>
      </c>
      <c r="AX212" s="12" t="s">
        <v>69</v>
      </c>
      <c r="AY212" s="147" t="s">
        <v>151</v>
      </c>
    </row>
    <row r="213" spans="2:65" s="12" customFormat="1" ht="11.25">
      <c r="B213" s="145"/>
      <c r="D213" s="146" t="s">
        <v>161</v>
      </c>
      <c r="E213" s="147" t="s">
        <v>19</v>
      </c>
      <c r="F213" s="148" t="s">
        <v>1958</v>
      </c>
      <c r="H213" s="147" t="s">
        <v>19</v>
      </c>
      <c r="I213" s="149"/>
      <c r="L213" s="145"/>
      <c r="M213" s="150"/>
      <c r="T213" s="151"/>
      <c r="AT213" s="147" t="s">
        <v>161</v>
      </c>
      <c r="AU213" s="147" t="s">
        <v>78</v>
      </c>
      <c r="AV213" s="12" t="s">
        <v>74</v>
      </c>
      <c r="AW213" s="12" t="s">
        <v>31</v>
      </c>
      <c r="AX213" s="12" t="s">
        <v>69</v>
      </c>
      <c r="AY213" s="147" t="s">
        <v>151</v>
      </c>
    </row>
    <row r="214" spans="2:65" s="13" customFormat="1" ht="11.25">
      <c r="B214" s="152"/>
      <c r="D214" s="146" t="s">
        <v>161</v>
      </c>
      <c r="E214" s="153" t="s">
        <v>19</v>
      </c>
      <c r="F214" s="154" t="s">
        <v>74</v>
      </c>
      <c r="H214" s="155">
        <v>1</v>
      </c>
      <c r="I214" s="156"/>
      <c r="L214" s="152"/>
      <c r="M214" s="157"/>
      <c r="T214" s="158"/>
      <c r="AT214" s="153" t="s">
        <v>161</v>
      </c>
      <c r="AU214" s="153" t="s">
        <v>78</v>
      </c>
      <c r="AV214" s="13" t="s">
        <v>78</v>
      </c>
      <c r="AW214" s="13" t="s">
        <v>31</v>
      </c>
      <c r="AX214" s="13" t="s">
        <v>69</v>
      </c>
      <c r="AY214" s="153" t="s">
        <v>151</v>
      </c>
    </row>
    <row r="215" spans="2:65" s="14" customFormat="1" ht="11.25">
      <c r="B215" s="159"/>
      <c r="D215" s="146" t="s">
        <v>161</v>
      </c>
      <c r="E215" s="160" t="s">
        <v>19</v>
      </c>
      <c r="F215" s="161" t="s">
        <v>165</v>
      </c>
      <c r="H215" s="162">
        <v>1</v>
      </c>
      <c r="I215" s="163"/>
      <c r="L215" s="159"/>
      <c r="M215" s="164"/>
      <c r="T215" s="165"/>
      <c r="AT215" s="160" t="s">
        <v>161</v>
      </c>
      <c r="AU215" s="160" t="s">
        <v>78</v>
      </c>
      <c r="AV215" s="14" t="s">
        <v>84</v>
      </c>
      <c r="AW215" s="14" t="s">
        <v>31</v>
      </c>
      <c r="AX215" s="14" t="s">
        <v>74</v>
      </c>
      <c r="AY215" s="160" t="s">
        <v>151</v>
      </c>
    </row>
    <row r="216" spans="2:65" s="11" customFormat="1" ht="22.9" customHeight="1">
      <c r="B216" s="116"/>
      <c r="D216" s="117" t="s">
        <v>68</v>
      </c>
      <c r="E216" s="126" t="s">
        <v>1979</v>
      </c>
      <c r="F216" s="126" t="s">
        <v>1980</v>
      </c>
      <c r="I216" s="119"/>
      <c r="J216" s="127">
        <f>BK216</f>
        <v>0</v>
      </c>
      <c r="L216" s="116"/>
      <c r="M216" s="121"/>
      <c r="P216" s="122">
        <f>SUM(P217:P240)</f>
        <v>0</v>
      </c>
      <c r="R216" s="122">
        <f>SUM(R217:R240)</f>
        <v>0</v>
      </c>
      <c r="T216" s="123">
        <f>SUM(T217:T240)</f>
        <v>0</v>
      </c>
      <c r="AR216" s="117" t="s">
        <v>74</v>
      </c>
      <c r="AT216" s="124" t="s">
        <v>68</v>
      </c>
      <c r="AU216" s="124" t="s">
        <v>74</v>
      </c>
      <c r="AY216" s="117" t="s">
        <v>151</v>
      </c>
      <c r="BK216" s="125">
        <f>SUM(BK217:BK240)</f>
        <v>0</v>
      </c>
    </row>
    <row r="217" spans="2:65" s="1" customFormat="1" ht="16.5" customHeight="1">
      <c r="B217" s="33"/>
      <c r="C217" s="128" t="s">
        <v>74</v>
      </c>
      <c r="D217" s="128" t="s">
        <v>153</v>
      </c>
      <c r="E217" s="129" t="s">
        <v>211</v>
      </c>
      <c r="F217" s="130" t="s">
        <v>1981</v>
      </c>
      <c r="G217" s="131" t="s">
        <v>630</v>
      </c>
      <c r="H217" s="132">
        <v>1</v>
      </c>
      <c r="I217" s="133"/>
      <c r="J217" s="134">
        <f>ROUND(I217*H217,2)</f>
        <v>0</v>
      </c>
      <c r="K217" s="130" t="s">
        <v>19</v>
      </c>
      <c r="L217" s="33"/>
      <c r="M217" s="135" t="s">
        <v>19</v>
      </c>
      <c r="N217" s="136" t="s">
        <v>40</v>
      </c>
      <c r="P217" s="137">
        <f>O217*H217</f>
        <v>0</v>
      </c>
      <c r="Q217" s="137">
        <v>0</v>
      </c>
      <c r="R217" s="137">
        <f>Q217*H217</f>
        <v>0</v>
      </c>
      <c r="S217" s="137">
        <v>0</v>
      </c>
      <c r="T217" s="138">
        <f>S217*H217</f>
        <v>0</v>
      </c>
      <c r="AR217" s="139" t="s">
        <v>84</v>
      </c>
      <c r="AT217" s="139" t="s">
        <v>153</v>
      </c>
      <c r="AU217" s="139" t="s">
        <v>78</v>
      </c>
      <c r="AY217" s="18" t="s">
        <v>151</v>
      </c>
      <c r="BE217" s="140">
        <f>IF(N217="základní",J217,0)</f>
        <v>0</v>
      </c>
      <c r="BF217" s="140">
        <f>IF(N217="snížená",J217,0)</f>
        <v>0</v>
      </c>
      <c r="BG217" s="140">
        <f>IF(N217="zákl. přenesená",J217,0)</f>
        <v>0</v>
      </c>
      <c r="BH217" s="140">
        <f>IF(N217="sníž. přenesená",J217,0)</f>
        <v>0</v>
      </c>
      <c r="BI217" s="140">
        <f>IF(N217="nulová",J217,0)</f>
        <v>0</v>
      </c>
      <c r="BJ217" s="18" t="s">
        <v>74</v>
      </c>
      <c r="BK217" s="140">
        <f>ROUND(I217*H217,2)</f>
        <v>0</v>
      </c>
      <c r="BL217" s="18" t="s">
        <v>84</v>
      </c>
      <c r="BM217" s="139" t="s">
        <v>1982</v>
      </c>
    </row>
    <row r="218" spans="2:65" s="12" customFormat="1" ht="11.25">
      <c r="B218" s="145"/>
      <c r="D218" s="146" t="s">
        <v>161</v>
      </c>
      <c r="E218" s="147" t="s">
        <v>19</v>
      </c>
      <c r="F218" s="148" t="s">
        <v>1949</v>
      </c>
      <c r="H218" s="147" t="s">
        <v>19</v>
      </c>
      <c r="I218" s="149"/>
      <c r="L218" s="145"/>
      <c r="M218" s="150"/>
      <c r="T218" s="151"/>
      <c r="AT218" s="147" t="s">
        <v>161</v>
      </c>
      <c r="AU218" s="147" t="s">
        <v>78</v>
      </c>
      <c r="AV218" s="12" t="s">
        <v>74</v>
      </c>
      <c r="AW218" s="12" t="s">
        <v>31</v>
      </c>
      <c r="AX218" s="12" t="s">
        <v>69</v>
      </c>
      <c r="AY218" s="147" t="s">
        <v>151</v>
      </c>
    </row>
    <row r="219" spans="2:65" s="12" customFormat="1" ht="11.25">
      <c r="B219" s="145"/>
      <c r="D219" s="146" t="s">
        <v>161</v>
      </c>
      <c r="E219" s="147" t="s">
        <v>19</v>
      </c>
      <c r="F219" s="148" t="s">
        <v>1950</v>
      </c>
      <c r="H219" s="147" t="s">
        <v>19</v>
      </c>
      <c r="I219" s="149"/>
      <c r="L219" s="145"/>
      <c r="M219" s="150"/>
      <c r="T219" s="151"/>
      <c r="AT219" s="147" t="s">
        <v>161</v>
      </c>
      <c r="AU219" s="147" t="s">
        <v>78</v>
      </c>
      <c r="AV219" s="12" t="s">
        <v>74</v>
      </c>
      <c r="AW219" s="12" t="s">
        <v>31</v>
      </c>
      <c r="AX219" s="12" t="s">
        <v>69</v>
      </c>
      <c r="AY219" s="147" t="s">
        <v>151</v>
      </c>
    </row>
    <row r="220" spans="2:65" s="12" customFormat="1" ht="11.25">
      <c r="B220" s="145"/>
      <c r="D220" s="146" t="s">
        <v>161</v>
      </c>
      <c r="E220" s="147" t="s">
        <v>19</v>
      </c>
      <c r="F220" s="148" t="s">
        <v>1951</v>
      </c>
      <c r="H220" s="147" t="s">
        <v>19</v>
      </c>
      <c r="I220" s="149"/>
      <c r="L220" s="145"/>
      <c r="M220" s="150"/>
      <c r="T220" s="151"/>
      <c r="AT220" s="147" t="s">
        <v>161</v>
      </c>
      <c r="AU220" s="147" t="s">
        <v>78</v>
      </c>
      <c r="AV220" s="12" t="s">
        <v>74</v>
      </c>
      <c r="AW220" s="12" t="s">
        <v>31</v>
      </c>
      <c r="AX220" s="12" t="s">
        <v>69</v>
      </c>
      <c r="AY220" s="147" t="s">
        <v>151</v>
      </c>
    </row>
    <row r="221" spans="2:65" s="12" customFormat="1" ht="11.25">
      <c r="B221" s="145"/>
      <c r="D221" s="146" t="s">
        <v>161</v>
      </c>
      <c r="E221" s="147" t="s">
        <v>19</v>
      </c>
      <c r="F221" s="148" t="s">
        <v>1952</v>
      </c>
      <c r="H221" s="147" t="s">
        <v>19</v>
      </c>
      <c r="I221" s="149"/>
      <c r="L221" s="145"/>
      <c r="M221" s="150"/>
      <c r="T221" s="151"/>
      <c r="AT221" s="147" t="s">
        <v>161</v>
      </c>
      <c r="AU221" s="147" t="s">
        <v>78</v>
      </c>
      <c r="AV221" s="12" t="s">
        <v>74</v>
      </c>
      <c r="AW221" s="12" t="s">
        <v>31</v>
      </c>
      <c r="AX221" s="12" t="s">
        <v>69</v>
      </c>
      <c r="AY221" s="147" t="s">
        <v>151</v>
      </c>
    </row>
    <row r="222" spans="2:65" s="12" customFormat="1" ht="11.25">
      <c r="B222" s="145"/>
      <c r="D222" s="146" t="s">
        <v>161</v>
      </c>
      <c r="E222" s="147" t="s">
        <v>19</v>
      </c>
      <c r="F222" s="148" t="s">
        <v>1953</v>
      </c>
      <c r="H222" s="147" t="s">
        <v>19</v>
      </c>
      <c r="I222" s="149"/>
      <c r="L222" s="145"/>
      <c r="M222" s="150"/>
      <c r="T222" s="151"/>
      <c r="AT222" s="147" t="s">
        <v>161</v>
      </c>
      <c r="AU222" s="147" t="s">
        <v>78</v>
      </c>
      <c r="AV222" s="12" t="s">
        <v>74</v>
      </c>
      <c r="AW222" s="12" t="s">
        <v>31</v>
      </c>
      <c r="AX222" s="12" t="s">
        <v>69</v>
      </c>
      <c r="AY222" s="147" t="s">
        <v>151</v>
      </c>
    </row>
    <row r="223" spans="2:65" s="13" customFormat="1" ht="11.25">
      <c r="B223" s="152"/>
      <c r="D223" s="146" t="s">
        <v>161</v>
      </c>
      <c r="E223" s="153" t="s">
        <v>19</v>
      </c>
      <c r="F223" s="154" t="s">
        <v>74</v>
      </c>
      <c r="H223" s="155">
        <v>1</v>
      </c>
      <c r="I223" s="156"/>
      <c r="L223" s="152"/>
      <c r="M223" s="157"/>
      <c r="T223" s="158"/>
      <c r="AT223" s="153" t="s">
        <v>161</v>
      </c>
      <c r="AU223" s="153" t="s">
        <v>78</v>
      </c>
      <c r="AV223" s="13" t="s">
        <v>78</v>
      </c>
      <c r="AW223" s="13" t="s">
        <v>31</v>
      </c>
      <c r="AX223" s="13" t="s">
        <v>69</v>
      </c>
      <c r="AY223" s="153" t="s">
        <v>151</v>
      </c>
    </row>
    <row r="224" spans="2:65" s="14" customFormat="1" ht="11.25">
      <c r="B224" s="159"/>
      <c r="D224" s="146" t="s">
        <v>161</v>
      </c>
      <c r="E224" s="160" t="s">
        <v>19</v>
      </c>
      <c r="F224" s="161" t="s">
        <v>165</v>
      </c>
      <c r="H224" s="162">
        <v>1</v>
      </c>
      <c r="I224" s="163"/>
      <c r="L224" s="159"/>
      <c r="M224" s="164"/>
      <c r="T224" s="165"/>
      <c r="AT224" s="160" t="s">
        <v>161</v>
      </c>
      <c r="AU224" s="160" t="s">
        <v>78</v>
      </c>
      <c r="AV224" s="14" t="s">
        <v>84</v>
      </c>
      <c r="AW224" s="14" t="s">
        <v>31</v>
      </c>
      <c r="AX224" s="14" t="s">
        <v>74</v>
      </c>
      <c r="AY224" s="160" t="s">
        <v>151</v>
      </c>
    </row>
    <row r="225" spans="2:65" s="1" customFormat="1" ht="24.95" customHeight="1">
      <c r="B225" s="33"/>
      <c r="C225" s="128" t="s">
        <v>78</v>
      </c>
      <c r="D225" s="128" t="s">
        <v>153</v>
      </c>
      <c r="E225" s="129" t="s">
        <v>220</v>
      </c>
      <c r="F225" s="130" t="s">
        <v>1983</v>
      </c>
      <c r="G225" s="131" t="s">
        <v>630</v>
      </c>
      <c r="H225" s="132">
        <v>1</v>
      </c>
      <c r="I225" s="133"/>
      <c r="J225" s="134">
        <f>ROUND(I225*H225,2)</f>
        <v>0</v>
      </c>
      <c r="K225" s="130" t="s">
        <v>19</v>
      </c>
      <c r="L225" s="33"/>
      <c r="M225" s="135" t="s">
        <v>19</v>
      </c>
      <c r="N225" s="136" t="s">
        <v>40</v>
      </c>
      <c r="P225" s="137">
        <f>O225*H225</f>
        <v>0</v>
      </c>
      <c r="Q225" s="137">
        <v>0</v>
      </c>
      <c r="R225" s="137">
        <f>Q225*H225</f>
        <v>0</v>
      </c>
      <c r="S225" s="137">
        <v>0</v>
      </c>
      <c r="T225" s="138">
        <f>S225*H225</f>
        <v>0</v>
      </c>
      <c r="AR225" s="139" t="s">
        <v>84</v>
      </c>
      <c r="AT225" s="139" t="s">
        <v>153</v>
      </c>
      <c r="AU225" s="139" t="s">
        <v>78</v>
      </c>
      <c r="AY225" s="18" t="s">
        <v>151</v>
      </c>
      <c r="BE225" s="140">
        <f>IF(N225="základní",J225,0)</f>
        <v>0</v>
      </c>
      <c r="BF225" s="140">
        <f>IF(N225="snížená",J225,0)</f>
        <v>0</v>
      </c>
      <c r="BG225" s="140">
        <f>IF(N225="zákl. přenesená",J225,0)</f>
        <v>0</v>
      </c>
      <c r="BH225" s="140">
        <f>IF(N225="sníž. přenesená",J225,0)</f>
        <v>0</v>
      </c>
      <c r="BI225" s="140">
        <f>IF(N225="nulová",J225,0)</f>
        <v>0</v>
      </c>
      <c r="BJ225" s="18" t="s">
        <v>74</v>
      </c>
      <c r="BK225" s="140">
        <f>ROUND(I225*H225,2)</f>
        <v>0</v>
      </c>
      <c r="BL225" s="18" t="s">
        <v>84</v>
      </c>
      <c r="BM225" s="139" t="s">
        <v>1984</v>
      </c>
    </row>
    <row r="226" spans="2:65" s="12" customFormat="1" ht="11.25">
      <c r="B226" s="145"/>
      <c r="D226" s="146" t="s">
        <v>161</v>
      </c>
      <c r="E226" s="147" t="s">
        <v>19</v>
      </c>
      <c r="F226" s="148" t="s">
        <v>1949</v>
      </c>
      <c r="H226" s="147" t="s">
        <v>19</v>
      </c>
      <c r="I226" s="149"/>
      <c r="L226" s="145"/>
      <c r="M226" s="150"/>
      <c r="T226" s="151"/>
      <c r="AT226" s="147" t="s">
        <v>161</v>
      </c>
      <c r="AU226" s="147" t="s">
        <v>78</v>
      </c>
      <c r="AV226" s="12" t="s">
        <v>74</v>
      </c>
      <c r="AW226" s="12" t="s">
        <v>31</v>
      </c>
      <c r="AX226" s="12" t="s">
        <v>69</v>
      </c>
      <c r="AY226" s="147" t="s">
        <v>151</v>
      </c>
    </row>
    <row r="227" spans="2:65" s="12" customFormat="1" ht="11.25">
      <c r="B227" s="145"/>
      <c r="D227" s="146" t="s">
        <v>161</v>
      </c>
      <c r="E227" s="147" t="s">
        <v>19</v>
      </c>
      <c r="F227" s="148" t="s">
        <v>1950</v>
      </c>
      <c r="H227" s="147" t="s">
        <v>19</v>
      </c>
      <c r="I227" s="149"/>
      <c r="L227" s="145"/>
      <c r="M227" s="150"/>
      <c r="T227" s="151"/>
      <c r="AT227" s="147" t="s">
        <v>161</v>
      </c>
      <c r="AU227" s="147" t="s">
        <v>78</v>
      </c>
      <c r="AV227" s="12" t="s">
        <v>74</v>
      </c>
      <c r="AW227" s="12" t="s">
        <v>31</v>
      </c>
      <c r="AX227" s="12" t="s">
        <v>69</v>
      </c>
      <c r="AY227" s="147" t="s">
        <v>151</v>
      </c>
    </row>
    <row r="228" spans="2:65" s="12" customFormat="1" ht="11.25">
      <c r="B228" s="145"/>
      <c r="D228" s="146" t="s">
        <v>161</v>
      </c>
      <c r="E228" s="147" t="s">
        <v>19</v>
      </c>
      <c r="F228" s="148" t="s">
        <v>1951</v>
      </c>
      <c r="H228" s="147" t="s">
        <v>19</v>
      </c>
      <c r="I228" s="149"/>
      <c r="L228" s="145"/>
      <c r="M228" s="150"/>
      <c r="T228" s="151"/>
      <c r="AT228" s="147" t="s">
        <v>161</v>
      </c>
      <c r="AU228" s="147" t="s">
        <v>78</v>
      </c>
      <c r="AV228" s="12" t="s">
        <v>74</v>
      </c>
      <c r="AW228" s="12" t="s">
        <v>31</v>
      </c>
      <c r="AX228" s="12" t="s">
        <v>69</v>
      </c>
      <c r="AY228" s="147" t="s">
        <v>151</v>
      </c>
    </row>
    <row r="229" spans="2:65" s="12" customFormat="1" ht="11.25">
      <c r="B229" s="145"/>
      <c r="D229" s="146" t="s">
        <v>161</v>
      </c>
      <c r="E229" s="147" t="s">
        <v>19</v>
      </c>
      <c r="F229" s="148" t="s">
        <v>1952</v>
      </c>
      <c r="H229" s="147" t="s">
        <v>19</v>
      </c>
      <c r="I229" s="149"/>
      <c r="L229" s="145"/>
      <c r="M229" s="150"/>
      <c r="T229" s="151"/>
      <c r="AT229" s="147" t="s">
        <v>161</v>
      </c>
      <c r="AU229" s="147" t="s">
        <v>78</v>
      </c>
      <c r="AV229" s="12" t="s">
        <v>74</v>
      </c>
      <c r="AW229" s="12" t="s">
        <v>31</v>
      </c>
      <c r="AX229" s="12" t="s">
        <v>69</v>
      </c>
      <c r="AY229" s="147" t="s">
        <v>151</v>
      </c>
    </row>
    <row r="230" spans="2:65" s="12" customFormat="1" ht="11.25">
      <c r="B230" s="145"/>
      <c r="D230" s="146" t="s">
        <v>161</v>
      </c>
      <c r="E230" s="147" t="s">
        <v>19</v>
      </c>
      <c r="F230" s="148" t="s">
        <v>1953</v>
      </c>
      <c r="H230" s="147" t="s">
        <v>19</v>
      </c>
      <c r="I230" s="149"/>
      <c r="L230" s="145"/>
      <c r="M230" s="150"/>
      <c r="T230" s="151"/>
      <c r="AT230" s="147" t="s">
        <v>161</v>
      </c>
      <c r="AU230" s="147" t="s">
        <v>78</v>
      </c>
      <c r="AV230" s="12" t="s">
        <v>74</v>
      </c>
      <c r="AW230" s="12" t="s">
        <v>31</v>
      </c>
      <c r="AX230" s="12" t="s">
        <v>69</v>
      </c>
      <c r="AY230" s="147" t="s">
        <v>151</v>
      </c>
    </row>
    <row r="231" spans="2:65" s="13" customFormat="1" ht="11.25">
      <c r="B231" s="152"/>
      <c r="D231" s="146" t="s">
        <v>161</v>
      </c>
      <c r="E231" s="153" t="s">
        <v>19</v>
      </c>
      <c r="F231" s="154" t="s">
        <v>74</v>
      </c>
      <c r="H231" s="155">
        <v>1</v>
      </c>
      <c r="I231" s="156"/>
      <c r="L231" s="152"/>
      <c r="M231" s="157"/>
      <c r="T231" s="158"/>
      <c r="AT231" s="153" t="s">
        <v>161</v>
      </c>
      <c r="AU231" s="153" t="s">
        <v>78</v>
      </c>
      <c r="AV231" s="13" t="s">
        <v>78</v>
      </c>
      <c r="AW231" s="13" t="s">
        <v>31</v>
      </c>
      <c r="AX231" s="13" t="s">
        <v>69</v>
      </c>
      <c r="AY231" s="153" t="s">
        <v>151</v>
      </c>
    </row>
    <row r="232" spans="2:65" s="14" customFormat="1" ht="11.25">
      <c r="B232" s="159"/>
      <c r="D232" s="146" t="s">
        <v>161</v>
      </c>
      <c r="E232" s="160" t="s">
        <v>19</v>
      </c>
      <c r="F232" s="161" t="s">
        <v>165</v>
      </c>
      <c r="H232" s="162">
        <v>1</v>
      </c>
      <c r="I232" s="163"/>
      <c r="L232" s="159"/>
      <c r="M232" s="164"/>
      <c r="T232" s="165"/>
      <c r="AT232" s="160" t="s">
        <v>161</v>
      </c>
      <c r="AU232" s="160" t="s">
        <v>78</v>
      </c>
      <c r="AV232" s="14" t="s">
        <v>84</v>
      </c>
      <c r="AW232" s="14" t="s">
        <v>31</v>
      </c>
      <c r="AX232" s="14" t="s">
        <v>74</v>
      </c>
      <c r="AY232" s="160" t="s">
        <v>151</v>
      </c>
    </row>
    <row r="233" spans="2:65" s="1" customFormat="1" ht="24.95" customHeight="1">
      <c r="B233" s="33"/>
      <c r="C233" s="128" t="s">
        <v>81</v>
      </c>
      <c r="D233" s="128" t="s">
        <v>153</v>
      </c>
      <c r="E233" s="129" t="s">
        <v>81</v>
      </c>
      <c r="F233" s="130" t="s">
        <v>1956</v>
      </c>
      <c r="G233" s="131" t="s">
        <v>630</v>
      </c>
      <c r="H233" s="132">
        <v>1</v>
      </c>
      <c r="I233" s="133"/>
      <c r="J233" s="134">
        <f>ROUND(I233*H233,2)</f>
        <v>0</v>
      </c>
      <c r="K233" s="130" t="s">
        <v>19</v>
      </c>
      <c r="L233" s="33"/>
      <c r="M233" s="135" t="s">
        <v>19</v>
      </c>
      <c r="N233" s="136" t="s">
        <v>40</v>
      </c>
      <c r="P233" s="137">
        <f>O233*H233</f>
        <v>0</v>
      </c>
      <c r="Q233" s="137">
        <v>0</v>
      </c>
      <c r="R233" s="137">
        <f>Q233*H233</f>
        <v>0</v>
      </c>
      <c r="S233" s="137">
        <v>0</v>
      </c>
      <c r="T233" s="138">
        <f>S233*H233</f>
        <v>0</v>
      </c>
      <c r="AR233" s="139" t="s">
        <v>84</v>
      </c>
      <c r="AT233" s="139" t="s">
        <v>153</v>
      </c>
      <c r="AU233" s="139" t="s">
        <v>78</v>
      </c>
      <c r="AY233" s="18" t="s">
        <v>151</v>
      </c>
      <c r="BE233" s="140">
        <f>IF(N233="základní",J233,0)</f>
        <v>0</v>
      </c>
      <c r="BF233" s="140">
        <f>IF(N233="snížená",J233,0)</f>
        <v>0</v>
      </c>
      <c r="BG233" s="140">
        <f>IF(N233="zákl. přenesená",J233,0)</f>
        <v>0</v>
      </c>
      <c r="BH233" s="140">
        <f>IF(N233="sníž. přenesená",J233,0)</f>
        <v>0</v>
      </c>
      <c r="BI233" s="140">
        <f>IF(N233="nulová",J233,0)</f>
        <v>0</v>
      </c>
      <c r="BJ233" s="18" t="s">
        <v>74</v>
      </c>
      <c r="BK233" s="140">
        <f>ROUND(I233*H233,2)</f>
        <v>0</v>
      </c>
      <c r="BL233" s="18" t="s">
        <v>84</v>
      </c>
      <c r="BM233" s="139" t="s">
        <v>1985</v>
      </c>
    </row>
    <row r="234" spans="2:65" s="12" customFormat="1" ht="11.25">
      <c r="B234" s="145"/>
      <c r="D234" s="146" t="s">
        <v>161</v>
      </c>
      <c r="E234" s="147" t="s">
        <v>19</v>
      </c>
      <c r="F234" s="148" t="s">
        <v>1949</v>
      </c>
      <c r="H234" s="147" t="s">
        <v>19</v>
      </c>
      <c r="I234" s="149"/>
      <c r="L234" s="145"/>
      <c r="M234" s="150"/>
      <c r="T234" s="151"/>
      <c r="AT234" s="147" t="s">
        <v>161</v>
      </c>
      <c r="AU234" s="147" t="s">
        <v>78</v>
      </c>
      <c r="AV234" s="12" t="s">
        <v>74</v>
      </c>
      <c r="AW234" s="12" t="s">
        <v>31</v>
      </c>
      <c r="AX234" s="12" t="s">
        <v>69</v>
      </c>
      <c r="AY234" s="147" t="s">
        <v>151</v>
      </c>
    </row>
    <row r="235" spans="2:65" s="12" customFormat="1" ht="11.25">
      <c r="B235" s="145"/>
      <c r="D235" s="146" t="s">
        <v>161</v>
      </c>
      <c r="E235" s="147" t="s">
        <v>19</v>
      </c>
      <c r="F235" s="148" t="s">
        <v>1950</v>
      </c>
      <c r="H235" s="147" t="s">
        <v>19</v>
      </c>
      <c r="I235" s="149"/>
      <c r="L235" s="145"/>
      <c r="M235" s="150"/>
      <c r="T235" s="151"/>
      <c r="AT235" s="147" t="s">
        <v>161</v>
      </c>
      <c r="AU235" s="147" t="s">
        <v>78</v>
      </c>
      <c r="AV235" s="12" t="s">
        <v>74</v>
      </c>
      <c r="AW235" s="12" t="s">
        <v>31</v>
      </c>
      <c r="AX235" s="12" t="s">
        <v>69</v>
      </c>
      <c r="AY235" s="147" t="s">
        <v>151</v>
      </c>
    </row>
    <row r="236" spans="2:65" s="12" customFormat="1" ht="11.25">
      <c r="B236" s="145"/>
      <c r="D236" s="146" t="s">
        <v>161</v>
      </c>
      <c r="E236" s="147" t="s">
        <v>19</v>
      </c>
      <c r="F236" s="148" t="s">
        <v>1951</v>
      </c>
      <c r="H236" s="147" t="s">
        <v>19</v>
      </c>
      <c r="I236" s="149"/>
      <c r="L236" s="145"/>
      <c r="M236" s="150"/>
      <c r="T236" s="151"/>
      <c r="AT236" s="147" t="s">
        <v>161</v>
      </c>
      <c r="AU236" s="147" t="s">
        <v>78</v>
      </c>
      <c r="AV236" s="12" t="s">
        <v>74</v>
      </c>
      <c r="AW236" s="12" t="s">
        <v>31</v>
      </c>
      <c r="AX236" s="12" t="s">
        <v>69</v>
      </c>
      <c r="AY236" s="147" t="s">
        <v>151</v>
      </c>
    </row>
    <row r="237" spans="2:65" s="12" customFormat="1" ht="11.25">
      <c r="B237" s="145"/>
      <c r="D237" s="146" t="s">
        <v>161</v>
      </c>
      <c r="E237" s="147" t="s">
        <v>19</v>
      </c>
      <c r="F237" s="148" t="s">
        <v>1952</v>
      </c>
      <c r="H237" s="147" t="s">
        <v>19</v>
      </c>
      <c r="I237" s="149"/>
      <c r="L237" s="145"/>
      <c r="M237" s="150"/>
      <c r="T237" s="151"/>
      <c r="AT237" s="147" t="s">
        <v>161</v>
      </c>
      <c r="AU237" s="147" t="s">
        <v>78</v>
      </c>
      <c r="AV237" s="12" t="s">
        <v>74</v>
      </c>
      <c r="AW237" s="12" t="s">
        <v>31</v>
      </c>
      <c r="AX237" s="12" t="s">
        <v>69</v>
      </c>
      <c r="AY237" s="147" t="s">
        <v>151</v>
      </c>
    </row>
    <row r="238" spans="2:65" s="12" customFormat="1" ht="11.25">
      <c r="B238" s="145"/>
      <c r="D238" s="146" t="s">
        <v>161</v>
      </c>
      <c r="E238" s="147" t="s">
        <v>19</v>
      </c>
      <c r="F238" s="148" t="s">
        <v>1958</v>
      </c>
      <c r="H238" s="147" t="s">
        <v>19</v>
      </c>
      <c r="I238" s="149"/>
      <c r="L238" s="145"/>
      <c r="M238" s="150"/>
      <c r="T238" s="151"/>
      <c r="AT238" s="147" t="s">
        <v>161</v>
      </c>
      <c r="AU238" s="147" t="s">
        <v>78</v>
      </c>
      <c r="AV238" s="12" t="s">
        <v>74</v>
      </c>
      <c r="AW238" s="12" t="s">
        <v>31</v>
      </c>
      <c r="AX238" s="12" t="s">
        <v>69</v>
      </c>
      <c r="AY238" s="147" t="s">
        <v>151</v>
      </c>
    </row>
    <row r="239" spans="2:65" s="13" customFormat="1" ht="11.25">
      <c r="B239" s="152"/>
      <c r="D239" s="146" t="s">
        <v>161</v>
      </c>
      <c r="E239" s="153" t="s">
        <v>19</v>
      </c>
      <c r="F239" s="154" t="s">
        <v>74</v>
      </c>
      <c r="H239" s="155">
        <v>1</v>
      </c>
      <c r="I239" s="156"/>
      <c r="L239" s="152"/>
      <c r="M239" s="157"/>
      <c r="T239" s="158"/>
      <c r="AT239" s="153" t="s">
        <v>161</v>
      </c>
      <c r="AU239" s="153" t="s">
        <v>78</v>
      </c>
      <c r="AV239" s="13" t="s">
        <v>78</v>
      </c>
      <c r="AW239" s="13" t="s">
        <v>31</v>
      </c>
      <c r="AX239" s="13" t="s">
        <v>69</v>
      </c>
      <c r="AY239" s="153" t="s">
        <v>151</v>
      </c>
    </row>
    <row r="240" spans="2:65" s="14" customFormat="1" ht="11.25">
      <c r="B240" s="159"/>
      <c r="D240" s="146" t="s">
        <v>161</v>
      </c>
      <c r="E240" s="160" t="s">
        <v>19</v>
      </c>
      <c r="F240" s="161" t="s">
        <v>165</v>
      </c>
      <c r="H240" s="162">
        <v>1</v>
      </c>
      <c r="I240" s="163"/>
      <c r="L240" s="159"/>
      <c r="M240" s="164"/>
      <c r="T240" s="165"/>
      <c r="AT240" s="160" t="s">
        <v>161</v>
      </c>
      <c r="AU240" s="160" t="s">
        <v>78</v>
      </c>
      <c r="AV240" s="14" t="s">
        <v>84</v>
      </c>
      <c r="AW240" s="14" t="s">
        <v>31</v>
      </c>
      <c r="AX240" s="14" t="s">
        <v>74</v>
      </c>
      <c r="AY240" s="160" t="s">
        <v>151</v>
      </c>
    </row>
    <row r="241" spans="2:65" s="11" customFormat="1" ht="22.9" customHeight="1">
      <c r="B241" s="116"/>
      <c r="D241" s="117" t="s">
        <v>68</v>
      </c>
      <c r="E241" s="126" t="s">
        <v>1986</v>
      </c>
      <c r="F241" s="126" t="s">
        <v>1987</v>
      </c>
      <c r="I241" s="119"/>
      <c r="J241" s="127">
        <f>BK241</f>
        <v>0</v>
      </c>
      <c r="L241" s="116"/>
      <c r="M241" s="121"/>
      <c r="P241" s="122">
        <f>SUM(P242:P265)</f>
        <v>0</v>
      </c>
      <c r="R241" s="122">
        <f>SUM(R242:R265)</f>
        <v>0</v>
      </c>
      <c r="T241" s="123">
        <f>SUM(T242:T265)</f>
        <v>0</v>
      </c>
      <c r="AR241" s="117" t="s">
        <v>74</v>
      </c>
      <c r="AT241" s="124" t="s">
        <v>68</v>
      </c>
      <c r="AU241" s="124" t="s">
        <v>74</v>
      </c>
      <c r="AY241" s="117" t="s">
        <v>151</v>
      </c>
      <c r="BK241" s="125">
        <f>SUM(BK242:BK265)</f>
        <v>0</v>
      </c>
    </row>
    <row r="242" spans="2:65" s="1" customFormat="1" ht="16.5" customHeight="1">
      <c r="B242" s="33"/>
      <c r="C242" s="128" t="s">
        <v>274</v>
      </c>
      <c r="D242" s="128" t="s">
        <v>153</v>
      </c>
      <c r="E242" s="129" t="s">
        <v>211</v>
      </c>
      <c r="F242" s="130" t="s">
        <v>1981</v>
      </c>
      <c r="G242" s="131" t="s">
        <v>630</v>
      </c>
      <c r="H242" s="132">
        <v>1</v>
      </c>
      <c r="I242" s="133"/>
      <c r="J242" s="134">
        <f>ROUND(I242*H242,2)</f>
        <v>0</v>
      </c>
      <c r="K242" s="130" t="s">
        <v>19</v>
      </c>
      <c r="L242" s="33"/>
      <c r="M242" s="135" t="s">
        <v>19</v>
      </c>
      <c r="N242" s="136" t="s">
        <v>40</v>
      </c>
      <c r="P242" s="137">
        <f>O242*H242</f>
        <v>0</v>
      </c>
      <c r="Q242" s="137">
        <v>0</v>
      </c>
      <c r="R242" s="137">
        <f>Q242*H242</f>
        <v>0</v>
      </c>
      <c r="S242" s="137">
        <v>0</v>
      </c>
      <c r="T242" s="138">
        <f>S242*H242</f>
        <v>0</v>
      </c>
      <c r="AR242" s="139" t="s">
        <v>84</v>
      </c>
      <c r="AT242" s="139" t="s">
        <v>153</v>
      </c>
      <c r="AU242" s="139" t="s">
        <v>78</v>
      </c>
      <c r="AY242" s="18" t="s">
        <v>151</v>
      </c>
      <c r="BE242" s="140">
        <f>IF(N242="základní",J242,0)</f>
        <v>0</v>
      </c>
      <c r="BF242" s="140">
        <f>IF(N242="snížená",J242,0)</f>
        <v>0</v>
      </c>
      <c r="BG242" s="140">
        <f>IF(N242="zákl. přenesená",J242,0)</f>
        <v>0</v>
      </c>
      <c r="BH242" s="140">
        <f>IF(N242="sníž. přenesená",J242,0)</f>
        <v>0</v>
      </c>
      <c r="BI242" s="140">
        <f>IF(N242="nulová",J242,0)</f>
        <v>0</v>
      </c>
      <c r="BJ242" s="18" t="s">
        <v>74</v>
      </c>
      <c r="BK242" s="140">
        <f>ROUND(I242*H242,2)</f>
        <v>0</v>
      </c>
      <c r="BL242" s="18" t="s">
        <v>84</v>
      </c>
      <c r="BM242" s="139" t="s">
        <v>1988</v>
      </c>
    </row>
    <row r="243" spans="2:65" s="12" customFormat="1" ht="11.25">
      <c r="B243" s="145"/>
      <c r="D243" s="146" t="s">
        <v>161</v>
      </c>
      <c r="E243" s="147" t="s">
        <v>19</v>
      </c>
      <c r="F243" s="148" t="s">
        <v>1949</v>
      </c>
      <c r="H243" s="147" t="s">
        <v>19</v>
      </c>
      <c r="I243" s="149"/>
      <c r="L243" s="145"/>
      <c r="M243" s="150"/>
      <c r="T243" s="151"/>
      <c r="AT243" s="147" t="s">
        <v>161</v>
      </c>
      <c r="AU243" s="147" t="s">
        <v>78</v>
      </c>
      <c r="AV243" s="12" t="s">
        <v>74</v>
      </c>
      <c r="AW243" s="12" t="s">
        <v>31</v>
      </c>
      <c r="AX243" s="12" t="s">
        <v>69</v>
      </c>
      <c r="AY243" s="147" t="s">
        <v>151</v>
      </c>
    </row>
    <row r="244" spans="2:65" s="12" customFormat="1" ht="11.25">
      <c r="B244" s="145"/>
      <c r="D244" s="146" t="s">
        <v>161</v>
      </c>
      <c r="E244" s="147" t="s">
        <v>19</v>
      </c>
      <c r="F244" s="148" t="s">
        <v>1950</v>
      </c>
      <c r="H244" s="147" t="s">
        <v>19</v>
      </c>
      <c r="I244" s="149"/>
      <c r="L244" s="145"/>
      <c r="M244" s="150"/>
      <c r="T244" s="151"/>
      <c r="AT244" s="147" t="s">
        <v>161</v>
      </c>
      <c r="AU244" s="147" t="s">
        <v>78</v>
      </c>
      <c r="AV244" s="12" t="s">
        <v>74</v>
      </c>
      <c r="AW244" s="12" t="s">
        <v>31</v>
      </c>
      <c r="AX244" s="12" t="s">
        <v>69</v>
      </c>
      <c r="AY244" s="147" t="s">
        <v>151</v>
      </c>
    </row>
    <row r="245" spans="2:65" s="12" customFormat="1" ht="11.25">
      <c r="B245" s="145"/>
      <c r="D245" s="146" t="s">
        <v>161</v>
      </c>
      <c r="E245" s="147" t="s">
        <v>19</v>
      </c>
      <c r="F245" s="148" t="s">
        <v>1951</v>
      </c>
      <c r="H245" s="147" t="s">
        <v>19</v>
      </c>
      <c r="I245" s="149"/>
      <c r="L245" s="145"/>
      <c r="M245" s="150"/>
      <c r="T245" s="151"/>
      <c r="AT245" s="147" t="s">
        <v>161</v>
      </c>
      <c r="AU245" s="147" t="s">
        <v>78</v>
      </c>
      <c r="AV245" s="12" t="s">
        <v>74</v>
      </c>
      <c r="AW245" s="12" t="s">
        <v>31</v>
      </c>
      <c r="AX245" s="12" t="s">
        <v>69</v>
      </c>
      <c r="AY245" s="147" t="s">
        <v>151</v>
      </c>
    </row>
    <row r="246" spans="2:65" s="12" customFormat="1" ht="11.25">
      <c r="B246" s="145"/>
      <c r="D246" s="146" t="s">
        <v>161</v>
      </c>
      <c r="E246" s="147" t="s">
        <v>19</v>
      </c>
      <c r="F246" s="148" t="s">
        <v>1952</v>
      </c>
      <c r="H246" s="147" t="s">
        <v>19</v>
      </c>
      <c r="I246" s="149"/>
      <c r="L246" s="145"/>
      <c r="M246" s="150"/>
      <c r="T246" s="151"/>
      <c r="AT246" s="147" t="s">
        <v>161</v>
      </c>
      <c r="AU246" s="147" t="s">
        <v>78</v>
      </c>
      <c r="AV246" s="12" t="s">
        <v>74</v>
      </c>
      <c r="AW246" s="12" t="s">
        <v>31</v>
      </c>
      <c r="AX246" s="12" t="s">
        <v>69</v>
      </c>
      <c r="AY246" s="147" t="s">
        <v>151</v>
      </c>
    </row>
    <row r="247" spans="2:65" s="12" customFormat="1" ht="11.25">
      <c r="B247" s="145"/>
      <c r="D247" s="146" t="s">
        <v>161</v>
      </c>
      <c r="E247" s="147" t="s">
        <v>19</v>
      </c>
      <c r="F247" s="148" t="s">
        <v>1953</v>
      </c>
      <c r="H247" s="147" t="s">
        <v>19</v>
      </c>
      <c r="I247" s="149"/>
      <c r="L247" s="145"/>
      <c r="M247" s="150"/>
      <c r="T247" s="151"/>
      <c r="AT247" s="147" t="s">
        <v>161</v>
      </c>
      <c r="AU247" s="147" t="s">
        <v>78</v>
      </c>
      <c r="AV247" s="12" t="s">
        <v>74</v>
      </c>
      <c r="AW247" s="12" t="s">
        <v>31</v>
      </c>
      <c r="AX247" s="12" t="s">
        <v>69</v>
      </c>
      <c r="AY247" s="147" t="s">
        <v>151</v>
      </c>
    </row>
    <row r="248" spans="2:65" s="13" customFormat="1" ht="11.25">
      <c r="B248" s="152"/>
      <c r="D248" s="146" t="s">
        <v>161</v>
      </c>
      <c r="E248" s="153" t="s">
        <v>19</v>
      </c>
      <c r="F248" s="154" t="s">
        <v>74</v>
      </c>
      <c r="H248" s="155">
        <v>1</v>
      </c>
      <c r="I248" s="156"/>
      <c r="L248" s="152"/>
      <c r="M248" s="157"/>
      <c r="T248" s="158"/>
      <c r="AT248" s="153" t="s">
        <v>161</v>
      </c>
      <c r="AU248" s="153" t="s">
        <v>78</v>
      </c>
      <c r="AV248" s="13" t="s">
        <v>78</v>
      </c>
      <c r="AW248" s="13" t="s">
        <v>31</v>
      </c>
      <c r="AX248" s="13" t="s">
        <v>69</v>
      </c>
      <c r="AY248" s="153" t="s">
        <v>151</v>
      </c>
    </row>
    <row r="249" spans="2:65" s="14" customFormat="1" ht="11.25">
      <c r="B249" s="159"/>
      <c r="D249" s="146" t="s">
        <v>161</v>
      </c>
      <c r="E249" s="160" t="s">
        <v>19</v>
      </c>
      <c r="F249" s="161" t="s">
        <v>165</v>
      </c>
      <c r="H249" s="162">
        <v>1</v>
      </c>
      <c r="I249" s="163"/>
      <c r="L249" s="159"/>
      <c r="M249" s="164"/>
      <c r="T249" s="165"/>
      <c r="AT249" s="160" t="s">
        <v>161</v>
      </c>
      <c r="AU249" s="160" t="s">
        <v>78</v>
      </c>
      <c r="AV249" s="14" t="s">
        <v>84</v>
      </c>
      <c r="AW249" s="14" t="s">
        <v>31</v>
      </c>
      <c r="AX249" s="14" t="s">
        <v>74</v>
      </c>
      <c r="AY249" s="160" t="s">
        <v>151</v>
      </c>
    </row>
    <row r="250" spans="2:65" s="1" customFormat="1" ht="24.95" customHeight="1">
      <c r="B250" s="33"/>
      <c r="C250" s="128" t="s">
        <v>321</v>
      </c>
      <c r="D250" s="128" t="s">
        <v>153</v>
      </c>
      <c r="E250" s="129" t="s">
        <v>220</v>
      </c>
      <c r="F250" s="130" t="s">
        <v>1983</v>
      </c>
      <c r="G250" s="131" t="s">
        <v>630</v>
      </c>
      <c r="H250" s="132">
        <v>1</v>
      </c>
      <c r="I250" s="133"/>
      <c r="J250" s="134">
        <f>ROUND(I250*H250,2)</f>
        <v>0</v>
      </c>
      <c r="K250" s="130" t="s">
        <v>19</v>
      </c>
      <c r="L250" s="33"/>
      <c r="M250" s="135" t="s">
        <v>19</v>
      </c>
      <c r="N250" s="136" t="s">
        <v>40</v>
      </c>
      <c r="P250" s="137">
        <f>O250*H250</f>
        <v>0</v>
      </c>
      <c r="Q250" s="137">
        <v>0</v>
      </c>
      <c r="R250" s="137">
        <f>Q250*H250</f>
        <v>0</v>
      </c>
      <c r="S250" s="137">
        <v>0</v>
      </c>
      <c r="T250" s="138">
        <f>S250*H250</f>
        <v>0</v>
      </c>
      <c r="AR250" s="139" t="s">
        <v>84</v>
      </c>
      <c r="AT250" s="139" t="s">
        <v>153</v>
      </c>
      <c r="AU250" s="139" t="s">
        <v>78</v>
      </c>
      <c r="AY250" s="18" t="s">
        <v>151</v>
      </c>
      <c r="BE250" s="140">
        <f>IF(N250="základní",J250,0)</f>
        <v>0</v>
      </c>
      <c r="BF250" s="140">
        <f>IF(N250="snížená",J250,0)</f>
        <v>0</v>
      </c>
      <c r="BG250" s="140">
        <f>IF(N250="zákl. přenesená",J250,0)</f>
        <v>0</v>
      </c>
      <c r="BH250" s="140">
        <f>IF(N250="sníž. přenesená",J250,0)</f>
        <v>0</v>
      </c>
      <c r="BI250" s="140">
        <f>IF(N250="nulová",J250,0)</f>
        <v>0</v>
      </c>
      <c r="BJ250" s="18" t="s">
        <v>74</v>
      </c>
      <c r="BK250" s="140">
        <f>ROUND(I250*H250,2)</f>
        <v>0</v>
      </c>
      <c r="BL250" s="18" t="s">
        <v>84</v>
      </c>
      <c r="BM250" s="139" t="s">
        <v>1989</v>
      </c>
    </row>
    <row r="251" spans="2:65" s="12" customFormat="1" ht="11.25">
      <c r="B251" s="145"/>
      <c r="D251" s="146" t="s">
        <v>161</v>
      </c>
      <c r="E251" s="147" t="s">
        <v>19</v>
      </c>
      <c r="F251" s="148" t="s">
        <v>1949</v>
      </c>
      <c r="H251" s="147" t="s">
        <v>19</v>
      </c>
      <c r="I251" s="149"/>
      <c r="L251" s="145"/>
      <c r="M251" s="150"/>
      <c r="T251" s="151"/>
      <c r="AT251" s="147" t="s">
        <v>161</v>
      </c>
      <c r="AU251" s="147" t="s">
        <v>78</v>
      </c>
      <c r="AV251" s="12" t="s">
        <v>74</v>
      </c>
      <c r="AW251" s="12" t="s">
        <v>31</v>
      </c>
      <c r="AX251" s="12" t="s">
        <v>69</v>
      </c>
      <c r="AY251" s="147" t="s">
        <v>151</v>
      </c>
    </row>
    <row r="252" spans="2:65" s="12" customFormat="1" ht="11.25">
      <c r="B252" s="145"/>
      <c r="D252" s="146" t="s">
        <v>161</v>
      </c>
      <c r="E252" s="147" t="s">
        <v>19</v>
      </c>
      <c r="F252" s="148" t="s">
        <v>1950</v>
      </c>
      <c r="H252" s="147" t="s">
        <v>19</v>
      </c>
      <c r="I252" s="149"/>
      <c r="L252" s="145"/>
      <c r="M252" s="150"/>
      <c r="T252" s="151"/>
      <c r="AT252" s="147" t="s">
        <v>161</v>
      </c>
      <c r="AU252" s="147" t="s">
        <v>78</v>
      </c>
      <c r="AV252" s="12" t="s">
        <v>74</v>
      </c>
      <c r="AW252" s="12" t="s">
        <v>31</v>
      </c>
      <c r="AX252" s="12" t="s">
        <v>69</v>
      </c>
      <c r="AY252" s="147" t="s">
        <v>151</v>
      </c>
    </row>
    <row r="253" spans="2:65" s="12" customFormat="1" ht="11.25">
      <c r="B253" s="145"/>
      <c r="D253" s="146" t="s">
        <v>161</v>
      </c>
      <c r="E253" s="147" t="s">
        <v>19</v>
      </c>
      <c r="F253" s="148" t="s">
        <v>1951</v>
      </c>
      <c r="H253" s="147" t="s">
        <v>19</v>
      </c>
      <c r="I253" s="149"/>
      <c r="L253" s="145"/>
      <c r="M253" s="150"/>
      <c r="T253" s="151"/>
      <c r="AT253" s="147" t="s">
        <v>161</v>
      </c>
      <c r="AU253" s="147" t="s">
        <v>78</v>
      </c>
      <c r="AV253" s="12" t="s">
        <v>74</v>
      </c>
      <c r="AW253" s="12" t="s">
        <v>31</v>
      </c>
      <c r="AX253" s="12" t="s">
        <v>69</v>
      </c>
      <c r="AY253" s="147" t="s">
        <v>151</v>
      </c>
    </row>
    <row r="254" spans="2:65" s="12" customFormat="1" ht="11.25">
      <c r="B254" s="145"/>
      <c r="D254" s="146" t="s">
        <v>161</v>
      </c>
      <c r="E254" s="147" t="s">
        <v>19</v>
      </c>
      <c r="F254" s="148" t="s">
        <v>1952</v>
      </c>
      <c r="H254" s="147" t="s">
        <v>19</v>
      </c>
      <c r="I254" s="149"/>
      <c r="L254" s="145"/>
      <c r="M254" s="150"/>
      <c r="T254" s="151"/>
      <c r="AT254" s="147" t="s">
        <v>161</v>
      </c>
      <c r="AU254" s="147" t="s">
        <v>78</v>
      </c>
      <c r="AV254" s="12" t="s">
        <v>74</v>
      </c>
      <c r="AW254" s="12" t="s">
        <v>31</v>
      </c>
      <c r="AX254" s="12" t="s">
        <v>69</v>
      </c>
      <c r="AY254" s="147" t="s">
        <v>151</v>
      </c>
    </row>
    <row r="255" spans="2:65" s="12" customFormat="1" ht="11.25">
      <c r="B255" s="145"/>
      <c r="D255" s="146" t="s">
        <v>161</v>
      </c>
      <c r="E255" s="147" t="s">
        <v>19</v>
      </c>
      <c r="F255" s="148" t="s">
        <v>1953</v>
      </c>
      <c r="H255" s="147" t="s">
        <v>19</v>
      </c>
      <c r="I255" s="149"/>
      <c r="L255" s="145"/>
      <c r="M255" s="150"/>
      <c r="T255" s="151"/>
      <c r="AT255" s="147" t="s">
        <v>161</v>
      </c>
      <c r="AU255" s="147" t="s">
        <v>78</v>
      </c>
      <c r="AV255" s="12" t="s">
        <v>74</v>
      </c>
      <c r="AW255" s="12" t="s">
        <v>31</v>
      </c>
      <c r="AX255" s="12" t="s">
        <v>69</v>
      </c>
      <c r="AY255" s="147" t="s">
        <v>151</v>
      </c>
    </row>
    <row r="256" spans="2:65" s="13" customFormat="1" ht="11.25">
      <c r="B256" s="152"/>
      <c r="D256" s="146" t="s">
        <v>161</v>
      </c>
      <c r="E256" s="153" t="s">
        <v>19</v>
      </c>
      <c r="F256" s="154" t="s">
        <v>74</v>
      </c>
      <c r="H256" s="155">
        <v>1</v>
      </c>
      <c r="I256" s="156"/>
      <c r="L256" s="152"/>
      <c r="M256" s="157"/>
      <c r="T256" s="158"/>
      <c r="AT256" s="153" t="s">
        <v>161</v>
      </c>
      <c r="AU256" s="153" t="s">
        <v>78</v>
      </c>
      <c r="AV256" s="13" t="s">
        <v>78</v>
      </c>
      <c r="AW256" s="13" t="s">
        <v>31</v>
      </c>
      <c r="AX256" s="13" t="s">
        <v>69</v>
      </c>
      <c r="AY256" s="153" t="s">
        <v>151</v>
      </c>
    </row>
    <row r="257" spans="2:65" s="14" customFormat="1" ht="11.25">
      <c r="B257" s="159"/>
      <c r="D257" s="146" t="s">
        <v>161</v>
      </c>
      <c r="E257" s="160" t="s">
        <v>19</v>
      </c>
      <c r="F257" s="161" t="s">
        <v>165</v>
      </c>
      <c r="H257" s="162">
        <v>1</v>
      </c>
      <c r="I257" s="163"/>
      <c r="L257" s="159"/>
      <c r="M257" s="164"/>
      <c r="T257" s="165"/>
      <c r="AT257" s="160" t="s">
        <v>161</v>
      </c>
      <c r="AU257" s="160" t="s">
        <v>78</v>
      </c>
      <c r="AV257" s="14" t="s">
        <v>84</v>
      </c>
      <c r="AW257" s="14" t="s">
        <v>31</v>
      </c>
      <c r="AX257" s="14" t="s">
        <v>74</v>
      </c>
      <c r="AY257" s="160" t="s">
        <v>151</v>
      </c>
    </row>
    <row r="258" spans="2:65" s="1" customFormat="1" ht="24.95" customHeight="1">
      <c r="B258" s="33"/>
      <c r="C258" s="128" t="s">
        <v>7</v>
      </c>
      <c r="D258" s="128" t="s">
        <v>153</v>
      </c>
      <c r="E258" s="129" t="s">
        <v>81</v>
      </c>
      <c r="F258" s="130" t="s">
        <v>1956</v>
      </c>
      <c r="G258" s="131" t="s">
        <v>630</v>
      </c>
      <c r="H258" s="132">
        <v>1</v>
      </c>
      <c r="I258" s="133"/>
      <c r="J258" s="134">
        <f>ROUND(I258*H258,2)</f>
        <v>0</v>
      </c>
      <c r="K258" s="130" t="s">
        <v>19</v>
      </c>
      <c r="L258" s="33"/>
      <c r="M258" s="135" t="s">
        <v>19</v>
      </c>
      <c r="N258" s="136" t="s">
        <v>40</v>
      </c>
      <c r="P258" s="137">
        <f>O258*H258</f>
        <v>0</v>
      </c>
      <c r="Q258" s="137">
        <v>0</v>
      </c>
      <c r="R258" s="137">
        <f>Q258*H258</f>
        <v>0</v>
      </c>
      <c r="S258" s="137">
        <v>0</v>
      </c>
      <c r="T258" s="138">
        <f>S258*H258</f>
        <v>0</v>
      </c>
      <c r="AR258" s="139" t="s">
        <v>84</v>
      </c>
      <c r="AT258" s="139" t="s">
        <v>153</v>
      </c>
      <c r="AU258" s="139" t="s">
        <v>78</v>
      </c>
      <c r="AY258" s="18" t="s">
        <v>151</v>
      </c>
      <c r="BE258" s="140">
        <f>IF(N258="základní",J258,0)</f>
        <v>0</v>
      </c>
      <c r="BF258" s="140">
        <f>IF(N258="snížená",J258,0)</f>
        <v>0</v>
      </c>
      <c r="BG258" s="140">
        <f>IF(N258="zákl. přenesená",J258,0)</f>
        <v>0</v>
      </c>
      <c r="BH258" s="140">
        <f>IF(N258="sníž. přenesená",J258,0)</f>
        <v>0</v>
      </c>
      <c r="BI258" s="140">
        <f>IF(N258="nulová",J258,0)</f>
        <v>0</v>
      </c>
      <c r="BJ258" s="18" t="s">
        <v>74</v>
      </c>
      <c r="BK258" s="140">
        <f>ROUND(I258*H258,2)</f>
        <v>0</v>
      </c>
      <c r="BL258" s="18" t="s">
        <v>84</v>
      </c>
      <c r="BM258" s="139" t="s">
        <v>1990</v>
      </c>
    </row>
    <row r="259" spans="2:65" s="12" customFormat="1" ht="11.25">
      <c r="B259" s="145"/>
      <c r="D259" s="146" t="s">
        <v>161</v>
      </c>
      <c r="E259" s="147" t="s">
        <v>19</v>
      </c>
      <c r="F259" s="148" t="s">
        <v>1949</v>
      </c>
      <c r="H259" s="147" t="s">
        <v>19</v>
      </c>
      <c r="I259" s="149"/>
      <c r="L259" s="145"/>
      <c r="M259" s="150"/>
      <c r="T259" s="151"/>
      <c r="AT259" s="147" t="s">
        <v>161</v>
      </c>
      <c r="AU259" s="147" t="s">
        <v>78</v>
      </c>
      <c r="AV259" s="12" t="s">
        <v>74</v>
      </c>
      <c r="AW259" s="12" t="s">
        <v>31</v>
      </c>
      <c r="AX259" s="12" t="s">
        <v>69</v>
      </c>
      <c r="AY259" s="147" t="s">
        <v>151</v>
      </c>
    </row>
    <row r="260" spans="2:65" s="12" customFormat="1" ht="11.25">
      <c r="B260" s="145"/>
      <c r="D260" s="146" t="s">
        <v>161</v>
      </c>
      <c r="E260" s="147" t="s">
        <v>19</v>
      </c>
      <c r="F260" s="148" t="s">
        <v>1950</v>
      </c>
      <c r="H260" s="147" t="s">
        <v>19</v>
      </c>
      <c r="I260" s="149"/>
      <c r="L260" s="145"/>
      <c r="M260" s="150"/>
      <c r="T260" s="151"/>
      <c r="AT260" s="147" t="s">
        <v>161</v>
      </c>
      <c r="AU260" s="147" t="s">
        <v>78</v>
      </c>
      <c r="AV260" s="12" t="s">
        <v>74</v>
      </c>
      <c r="AW260" s="12" t="s">
        <v>31</v>
      </c>
      <c r="AX260" s="12" t="s">
        <v>69</v>
      </c>
      <c r="AY260" s="147" t="s">
        <v>151</v>
      </c>
    </row>
    <row r="261" spans="2:65" s="12" customFormat="1" ht="11.25">
      <c r="B261" s="145"/>
      <c r="D261" s="146" t="s">
        <v>161</v>
      </c>
      <c r="E261" s="147" t="s">
        <v>19</v>
      </c>
      <c r="F261" s="148" t="s">
        <v>1951</v>
      </c>
      <c r="H261" s="147" t="s">
        <v>19</v>
      </c>
      <c r="I261" s="149"/>
      <c r="L261" s="145"/>
      <c r="M261" s="150"/>
      <c r="T261" s="151"/>
      <c r="AT261" s="147" t="s">
        <v>161</v>
      </c>
      <c r="AU261" s="147" t="s">
        <v>78</v>
      </c>
      <c r="AV261" s="12" t="s">
        <v>74</v>
      </c>
      <c r="AW261" s="12" t="s">
        <v>31</v>
      </c>
      <c r="AX261" s="12" t="s">
        <v>69</v>
      </c>
      <c r="AY261" s="147" t="s">
        <v>151</v>
      </c>
    </row>
    <row r="262" spans="2:65" s="12" customFormat="1" ht="11.25">
      <c r="B262" s="145"/>
      <c r="D262" s="146" t="s">
        <v>161</v>
      </c>
      <c r="E262" s="147" t="s">
        <v>19</v>
      </c>
      <c r="F262" s="148" t="s">
        <v>1952</v>
      </c>
      <c r="H262" s="147" t="s">
        <v>19</v>
      </c>
      <c r="I262" s="149"/>
      <c r="L262" s="145"/>
      <c r="M262" s="150"/>
      <c r="T262" s="151"/>
      <c r="AT262" s="147" t="s">
        <v>161</v>
      </c>
      <c r="AU262" s="147" t="s">
        <v>78</v>
      </c>
      <c r="AV262" s="12" t="s">
        <v>74</v>
      </c>
      <c r="AW262" s="12" t="s">
        <v>31</v>
      </c>
      <c r="AX262" s="12" t="s">
        <v>69</v>
      </c>
      <c r="AY262" s="147" t="s">
        <v>151</v>
      </c>
    </row>
    <row r="263" spans="2:65" s="12" customFormat="1" ht="11.25">
      <c r="B263" s="145"/>
      <c r="D263" s="146" t="s">
        <v>161</v>
      </c>
      <c r="E263" s="147" t="s">
        <v>19</v>
      </c>
      <c r="F263" s="148" t="s">
        <v>1958</v>
      </c>
      <c r="H263" s="147" t="s">
        <v>19</v>
      </c>
      <c r="I263" s="149"/>
      <c r="L263" s="145"/>
      <c r="M263" s="150"/>
      <c r="T263" s="151"/>
      <c r="AT263" s="147" t="s">
        <v>161</v>
      </c>
      <c r="AU263" s="147" t="s">
        <v>78</v>
      </c>
      <c r="AV263" s="12" t="s">
        <v>74</v>
      </c>
      <c r="AW263" s="12" t="s">
        <v>31</v>
      </c>
      <c r="AX263" s="12" t="s">
        <v>69</v>
      </c>
      <c r="AY263" s="147" t="s">
        <v>151</v>
      </c>
    </row>
    <row r="264" spans="2:65" s="13" customFormat="1" ht="11.25">
      <c r="B264" s="152"/>
      <c r="D264" s="146" t="s">
        <v>161</v>
      </c>
      <c r="E264" s="153" t="s">
        <v>19</v>
      </c>
      <c r="F264" s="154" t="s">
        <v>74</v>
      </c>
      <c r="H264" s="155">
        <v>1</v>
      </c>
      <c r="I264" s="156"/>
      <c r="L264" s="152"/>
      <c r="M264" s="157"/>
      <c r="T264" s="158"/>
      <c r="AT264" s="153" t="s">
        <v>161</v>
      </c>
      <c r="AU264" s="153" t="s">
        <v>78</v>
      </c>
      <c r="AV264" s="13" t="s">
        <v>78</v>
      </c>
      <c r="AW264" s="13" t="s">
        <v>31</v>
      </c>
      <c r="AX264" s="13" t="s">
        <v>69</v>
      </c>
      <c r="AY264" s="153" t="s">
        <v>151</v>
      </c>
    </row>
    <row r="265" spans="2:65" s="14" customFormat="1" ht="11.25">
      <c r="B265" s="159"/>
      <c r="D265" s="146" t="s">
        <v>161</v>
      </c>
      <c r="E265" s="160" t="s">
        <v>19</v>
      </c>
      <c r="F265" s="161" t="s">
        <v>165</v>
      </c>
      <c r="H265" s="162">
        <v>1</v>
      </c>
      <c r="I265" s="163"/>
      <c r="L265" s="159"/>
      <c r="M265" s="164"/>
      <c r="T265" s="165"/>
      <c r="AT265" s="160" t="s">
        <v>161</v>
      </c>
      <c r="AU265" s="160" t="s">
        <v>78</v>
      </c>
      <c r="AV265" s="14" t="s">
        <v>84</v>
      </c>
      <c r="AW265" s="14" t="s">
        <v>31</v>
      </c>
      <c r="AX265" s="14" t="s">
        <v>74</v>
      </c>
      <c r="AY265" s="160" t="s">
        <v>151</v>
      </c>
    </row>
    <row r="266" spans="2:65" s="11" customFormat="1" ht="22.9" customHeight="1">
      <c r="B266" s="116"/>
      <c r="D266" s="117" t="s">
        <v>68</v>
      </c>
      <c r="E266" s="126" t="s">
        <v>1991</v>
      </c>
      <c r="F266" s="126" t="s">
        <v>1992</v>
      </c>
      <c r="I266" s="119"/>
      <c r="J266" s="127">
        <f>BK266</f>
        <v>0</v>
      </c>
      <c r="L266" s="116"/>
      <c r="M266" s="121"/>
      <c r="P266" s="122">
        <f>SUM(P267:P306)</f>
        <v>0</v>
      </c>
      <c r="R266" s="122">
        <f>SUM(R267:R306)</f>
        <v>0</v>
      </c>
      <c r="T266" s="123">
        <f>SUM(T267:T306)</f>
        <v>0</v>
      </c>
      <c r="AR266" s="117" t="s">
        <v>74</v>
      </c>
      <c r="AT266" s="124" t="s">
        <v>68</v>
      </c>
      <c r="AU266" s="124" t="s">
        <v>74</v>
      </c>
      <c r="AY266" s="117" t="s">
        <v>151</v>
      </c>
      <c r="BK266" s="125">
        <f>SUM(BK267:BK306)</f>
        <v>0</v>
      </c>
    </row>
    <row r="267" spans="2:65" s="1" customFormat="1" ht="16.5" customHeight="1">
      <c r="B267" s="33"/>
      <c r="C267" s="128" t="s">
        <v>344</v>
      </c>
      <c r="D267" s="128" t="s">
        <v>153</v>
      </c>
      <c r="E267" s="129" t="s">
        <v>74</v>
      </c>
      <c r="F267" s="130" t="s">
        <v>1947</v>
      </c>
      <c r="G267" s="131" t="s">
        <v>630</v>
      </c>
      <c r="H267" s="132">
        <v>1</v>
      </c>
      <c r="I267" s="133"/>
      <c r="J267" s="134">
        <f>ROUND(I267*H267,2)</f>
        <v>0</v>
      </c>
      <c r="K267" s="130" t="s">
        <v>19</v>
      </c>
      <c r="L267" s="33"/>
      <c r="M267" s="135" t="s">
        <v>19</v>
      </c>
      <c r="N267" s="136" t="s">
        <v>40</v>
      </c>
      <c r="P267" s="137">
        <f>O267*H267</f>
        <v>0</v>
      </c>
      <c r="Q267" s="137">
        <v>0</v>
      </c>
      <c r="R267" s="137">
        <f>Q267*H267</f>
        <v>0</v>
      </c>
      <c r="S267" s="137">
        <v>0</v>
      </c>
      <c r="T267" s="138">
        <f>S267*H267</f>
        <v>0</v>
      </c>
      <c r="AR267" s="139" t="s">
        <v>84</v>
      </c>
      <c r="AT267" s="139" t="s">
        <v>153</v>
      </c>
      <c r="AU267" s="139" t="s">
        <v>78</v>
      </c>
      <c r="AY267" s="18" t="s">
        <v>151</v>
      </c>
      <c r="BE267" s="140">
        <f>IF(N267="základní",J267,0)</f>
        <v>0</v>
      </c>
      <c r="BF267" s="140">
        <f>IF(N267="snížená",J267,0)</f>
        <v>0</v>
      </c>
      <c r="BG267" s="140">
        <f>IF(N267="zákl. přenesená",J267,0)</f>
        <v>0</v>
      </c>
      <c r="BH267" s="140">
        <f>IF(N267="sníž. přenesená",J267,0)</f>
        <v>0</v>
      </c>
      <c r="BI267" s="140">
        <f>IF(N267="nulová",J267,0)</f>
        <v>0</v>
      </c>
      <c r="BJ267" s="18" t="s">
        <v>74</v>
      </c>
      <c r="BK267" s="140">
        <f>ROUND(I267*H267,2)</f>
        <v>0</v>
      </c>
      <c r="BL267" s="18" t="s">
        <v>84</v>
      </c>
      <c r="BM267" s="139" t="s">
        <v>1993</v>
      </c>
    </row>
    <row r="268" spans="2:65" s="12" customFormat="1" ht="11.25">
      <c r="B268" s="145"/>
      <c r="D268" s="146" t="s">
        <v>161</v>
      </c>
      <c r="E268" s="147" t="s">
        <v>19</v>
      </c>
      <c r="F268" s="148" t="s">
        <v>1949</v>
      </c>
      <c r="H268" s="147" t="s">
        <v>19</v>
      </c>
      <c r="I268" s="149"/>
      <c r="L268" s="145"/>
      <c r="M268" s="150"/>
      <c r="T268" s="151"/>
      <c r="AT268" s="147" t="s">
        <v>161</v>
      </c>
      <c r="AU268" s="147" t="s">
        <v>78</v>
      </c>
      <c r="AV268" s="12" t="s">
        <v>74</v>
      </c>
      <c r="AW268" s="12" t="s">
        <v>31</v>
      </c>
      <c r="AX268" s="12" t="s">
        <v>69</v>
      </c>
      <c r="AY268" s="147" t="s">
        <v>151</v>
      </c>
    </row>
    <row r="269" spans="2:65" s="12" customFormat="1" ht="11.25">
      <c r="B269" s="145"/>
      <c r="D269" s="146" t="s">
        <v>161</v>
      </c>
      <c r="E269" s="147" t="s">
        <v>19</v>
      </c>
      <c r="F269" s="148" t="s">
        <v>1950</v>
      </c>
      <c r="H269" s="147" t="s">
        <v>19</v>
      </c>
      <c r="I269" s="149"/>
      <c r="L269" s="145"/>
      <c r="M269" s="150"/>
      <c r="T269" s="151"/>
      <c r="AT269" s="147" t="s">
        <v>161</v>
      </c>
      <c r="AU269" s="147" t="s">
        <v>78</v>
      </c>
      <c r="AV269" s="12" t="s">
        <v>74</v>
      </c>
      <c r="AW269" s="12" t="s">
        <v>31</v>
      </c>
      <c r="AX269" s="12" t="s">
        <v>69</v>
      </c>
      <c r="AY269" s="147" t="s">
        <v>151</v>
      </c>
    </row>
    <row r="270" spans="2:65" s="12" customFormat="1" ht="11.25">
      <c r="B270" s="145"/>
      <c r="D270" s="146" t="s">
        <v>161</v>
      </c>
      <c r="E270" s="147" t="s">
        <v>19</v>
      </c>
      <c r="F270" s="148" t="s">
        <v>1951</v>
      </c>
      <c r="H270" s="147" t="s">
        <v>19</v>
      </c>
      <c r="I270" s="149"/>
      <c r="L270" s="145"/>
      <c r="M270" s="150"/>
      <c r="T270" s="151"/>
      <c r="AT270" s="147" t="s">
        <v>161</v>
      </c>
      <c r="AU270" s="147" t="s">
        <v>78</v>
      </c>
      <c r="AV270" s="12" t="s">
        <v>74</v>
      </c>
      <c r="AW270" s="12" t="s">
        <v>31</v>
      </c>
      <c r="AX270" s="12" t="s">
        <v>69</v>
      </c>
      <c r="AY270" s="147" t="s">
        <v>151</v>
      </c>
    </row>
    <row r="271" spans="2:65" s="12" customFormat="1" ht="11.25">
      <c r="B271" s="145"/>
      <c r="D271" s="146" t="s">
        <v>161</v>
      </c>
      <c r="E271" s="147" t="s">
        <v>19</v>
      </c>
      <c r="F271" s="148" t="s">
        <v>1994</v>
      </c>
      <c r="H271" s="147" t="s">
        <v>19</v>
      </c>
      <c r="I271" s="149"/>
      <c r="L271" s="145"/>
      <c r="M271" s="150"/>
      <c r="T271" s="151"/>
      <c r="AT271" s="147" t="s">
        <v>161</v>
      </c>
      <c r="AU271" s="147" t="s">
        <v>78</v>
      </c>
      <c r="AV271" s="12" t="s">
        <v>74</v>
      </c>
      <c r="AW271" s="12" t="s">
        <v>31</v>
      </c>
      <c r="AX271" s="12" t="s">
        <v>69</v>
      </c>
      <c r="AY271" s="147" t="s">
        <v>151</v>
      </c>
    </row>
    <row r="272" spans="2:65" s="12" customFormat="1" ht="11.25">
      <c r="B272" s="145"/>
      <c r="D272" s="146" t="s">
        <v>161</v>
      </c>
      <c r="E272" s="147" t="s">
        <v>19</v>
      </c>
      <c r="F272" s="148" t="s">
        <v>1953</v>
      </c>
      <c r="H272" s="147" t="s">
        <v>19</v>
      </c>
      <c r="I272" s="149"/>
      <c r="L272" s="145"/>
      <c r="M272" s="150"/>
      <c r="T272" s="151"/>
      <c r="AT272" s="147" t="s">
        <v>161</v>
      </c>
      <c r="AU272" s="147" t="s">
        <v>78</v>
      </c>
      <c r="AV272" s="12" t="s">
        <v>74</v>
      </c>
      <c r="AW272" s="12" t="s">
        <v>31</v>
      </c>
      <c r="AX272" s="12" t="s">
        <v>69</v>
      </c>
      <c r="AY272" s="147" t="s">
        <v>151</v>
      </c>
    </row>
    <row r="273" spans="2:65" s="13" customFormat="1" ht="11.25">
      <c r="B273" s="152"/>
      <c r="D273" s="146" t="s">
        <v>161</v>
      </c>
      <c r="E273" s="153" t="s">
        <v>19</v>
      </c>
      <c r="F273" s="154" t="s">
        <v>74</v>
      </c>
      <c r="H273" s="155">
        <v>1</v>
      </c>
      <c r="I273" s="156"/>
      <c r="L273" s="152"/>
      <c r="M273" s="157"/>
      <c r="T273" s="158"/>
      <c r="AT273" s="153" t="s">
        <v>161</v>
      </c>
      <c r="AU273" s="153" t="s">
        <v>78</v>
      </c>
      <c r="AV273" s="13" t="s">
        <v>78</v>
      </c>
      <c r="AW273" s="13" t="s">
        <v>31</v>
      </c>
      <c r="AX273" s="13" t="s">
        <v>69</v>
      </c>
      <c r="AY273" s="153" t="s">
        <v>151</v>
      </c>
    </row>
    <row r="274" spans="2:65" s="14" customFormat="1" ht="11.25">
      <c r="B274" s="159"/>
      <c r="D274" s="146" t="s">
        <v>161</v>
      </c>
      <c r="E274" s="160" t="s">
        <v>19</v>
      </c>
      <c r="F274" s="161" t="s">
        <v>165</v>
      </c>
      <c r="H274" s="162">
        <v>1</v>
      </c>
      <c r="I274" s="163"/>
      <c r="L274" s="159"/>
      <c r="M274" s="164"/>
      <c r="T274" s="165"/>
      <c r="AT274" s="160" t="s">
        <v>161</v>
      </c>
      <c r="AU274" s="160" t="s">
        <v>78</v>
      </c>
      <c r="AV274" s="14" t="s">
        <v>84</v>
      </c>
      <c r="AW274" s="14" t="s">
        <v>31</v>
      </c>
      <c r="AX274" s="14" t="s">
        <v>74</v>
      </c>
      <c r="AY274" s="160" t="s">
        <v>151</v>
      </c>
    </row>
    <row r="275" spans="2:65" s="1" customFormat="1" ht="24.95" customHeight="1">
      <c r="B275" s="33"/>
      <c r="C275" s="128" t="s">
        <v>368</v>
      </c>
      <c r="D275" s="128" t="s">
        <v>153</v>
      </c>
      <c r="E275" s="129" t="s">
        <v>78</v>
      </c>
      <c r="F275" s="130" t="s">
        <v>1954</v>
      </c>
      <c r="G275" s="131" t="s">
        <v>630</v>
      </c>
      <c r="H275" s="132">
        <v>1</v>
      </c>
      <c r="I275" s="133"/>
      <c r="J275" s="134">
        <f>ROUND(I275*H275,2)</f>
        <v>0</v>
      </c>
      <c r="K275" s="130" t="s">
        <v>19</v>
      </c>
      <c r="L275" s="33"/>
      <c r="M275" s="135" t="s">
        <v>19</v>
      </c>
      <c r="N275" s="136" t="s">
        <v>40</v>
      </c>
      <c r="P275" s="137">
        <f>O275*H275</f>
        <v>0</v>
      </c>
      <c r="Q275" s="137">
        <v>0</v>
      </c>
      <c r="R275" s="137">
        <f>Q275*H275</f>
        <v>0</v>
      </c>
      <c r="S275" s="137">
        <v>0</v>
      </c>
      <c r="T275" s="138">
        <f>S275*H275</f>
        <v>0</v>
      </c>
      <c r="AR275" s="139" t="s">
        <v>84</v>
      </c>
      <c r="AT275" s="139" t="s">
        <v>153</v>
      </c>
      <c r="AU275" s="139" t="s">
        <v>78</v>
      </c>
      <c r="AY275" s="18" t="s">
        <v>151</v>
      </c>
      <c r="BE275" s="140">
        <f>IF(N275="základní",J275,0)</f>
        <v>0</v>
      </c>
      <c r="BF275" s="140">
        <f>IF(N275="snížená",J275,0)</f>
        <v>0</v>
      </c>
      <c r="BG275" s="140">
        <f>IF(N275="zákl. přenesená",J275,0)</f>
        <v>0</v>
      </c>
      <c r="BH275" s="140">
        <f>IF(N275="sníž. přenesená",J275,0)</f>
        <v>0</v>
      </c>
      <c r="BI275" s="140">
        <f>IF(N275="nulová",J275,0)</f>
        <v>0</v>
      </c>
      <c r="BJ275" s="18" t="s">
        <v>74</v>
      </c>
      <c r="BK275" s="140">
        <f>ROUND(I275*H275,2)</f>
        <v>0</v>
      </c>
      <c r="BL275" s="18" t="s">
        <v>84</v>
      </c>
      <c r="BM275" s="139" t="s">
        <v>1995</v>
      </c>
    </row>
    <row r="276" spans="2:65" s="12" customFormat="1" ht="11.25">
      <c r="B276" s="145"/>
      <c r="D276" s="146" t="s">
        <v>161</v>
      </c>
      <c r="E276" s="147" t="s">
        <v>19</v>
      </c>
      <c r="F276" s="148" t="s">
        <v>1949</v>
      </c>
      <c r="H276" s="147" t="s">
        <v>19</v>
      </c>
      <c r="I276" s="149"/>
      <c r="L276" s="145"/>
      <c r="M276" s="150"/>
      <c r="T276" s="151"/>
      <c r="AT276" s="147" t="s">
        <v>161</v>
      </c>
      <c r="AU276" s="147" t="s">
        <v>78</v>
      </c>
      <c r="AV276" s="12" t="s">
        <v>74</v>
      </c>
      <c r="AW276" s="12" t="s">
        <v>31</v>
      </c>
      <c r="AX276" s="12" t="s">
        <v>69</v>
      </c>
      <c r="AY276" s="147" t="s">
        <v>151</v>
      </c>
    </row>
    <row r="277" spans="2:65" s="12" customFormat="1" ht="11.25">
      <c r="B277" s="145"/>
      <c r="D277" s="146" t="s">
        <v>161</v>
      </c>
      <c r="E277" s="147" t="s">
        <v>19</v>
      </c>
      <c r="F277" s="148" t="s">
        <v>1950</v>
      </c>
      <c r="H277" s="147" t="s">
        <v>19</v>
      </c>
      <c r="I277" s="149"/>
      <c r="L277" s="145"/>
      <c r="M277" s="150"/>
      <c r="T277" s="151"/>
      <c r="AT277" s="147" t="s">
        <v>161</v>
      </c>
      <c r="AU277" s="147" t="s">
        <v>78</v>
      </c>
      <c r="AV277" s="12" t="s">
        <v>74</v>
      </c>
      <c r="AW277" s="12" t="s">
        <v>31</v>
      </c>
      <c r="AX277" s="12" t="s">
        <v>69</v>
      </c>
      <c r="AY277" s="147" t="s">
        <v>151</v>
      </c>
    </row>
    <row r="278" spans="2:65" s="12" customFormat="1" ht="11.25">
      <c r="B278" s="145"/>
      <c r="D278" s="146" t="s">
        <v>161</v>
      </c>
      <c r="E278" s="147" t="s">
        <v>19</v>
      </c>
      <c r="F278" s="148" t="s">
        <v>1951</v>
      </c>
      <c r="H278" s="147" t="s">
        <v>19</v>
      </c>
      <c r="I278" s="149"/>
      <c r="L278" s="145"/>
      <c r="M278" s="150"/>
      <c r="T278" s="151"/>
      <c r="AT278" s="147" t="s">
        <v>161</v>
      </c>
      <c r="AU278" s="147" t="s">
        <v>78</v>
      </c>
      <c r="AV278" s="12" t="s">
        <v>74</v>
      </c>
      <c r="AW278" s="12" t="s">
        <v>31</v>
      </c>
      <c r="AX278" s="12" t="s">
        <v>69</v>
      </c>
      <c r="AY278" s="147" t="s">
        <v>151</v>
      </c>
    </row>
    <row r="279" spans="2:65" s="12" customFormat="1" ht="11.25">
      <c r="B279" s="145"/>
      <c r="D279" s="146" t="s">
        <v>161</v>
      </c>
      <c r="E279" s="147" t="s">
        <v>19</v>
      </c>
      <c r="F279" s="148" t="s">
        <v>1996</v>
      </c>
      <c r="H279" s="147" t="s">
        <v>19</v>
      </c>
      <c r="I279" s="149"/>
      <c r="L279" s="145"/>
      <c r="M279" s="150"/>
      <c r="T279" s="151"/>
      <c r="AT279" s="147" t="s">
        <v>161</v>
      </c>
      <c r="AU279" s="147" t="s">
        <v>78</v>
      </c>
      <c r="AV279" s="12" t="s">
        <v>74</v>
      </c>
      <c r="AW279" s="12" t="s">
        <v>31</v>
      </c>
      <c r="AX279" s="12" t="s">
        <v>69</v>
      </c>
      <c r="AY279" s="147" t="s">
        <v>151</v>
      </c>
    </row>
    <row r="280" spans="2:65" s="12" customFormat="1" ht="11.25">
      <c r="B280" s="145"/>
      <c r="D280" s="146" t="s">
        <v>161</v>
      </c>
      <c r="E280" s="147" t="s">
        <v>19</v>
      </c>
      <c r="F280" s="148" t="s">
        <v>1953</v>
      </c>
      <c r="H280" s="147" t="s">
        <v>19</v>
      </c>
      <c r="I280" s="149"/>
      <c r="L280" s="145"/>
      <c r="M280" s="150"/>
      <c r="T280" s="151"/>
      <c r="AT280" s="147" t="s">
        <v>161</v>
      </c>
      <c r="AU280" s="147" t="s">
        <v>78</v>
      </c>
      <c r="AV280" s="12" t="s">
        <v>74</v>
      </c>
      <c r="AW280" s="12" t="s">
        <v>31</v>
      </c>
      <c r="AX280" s="12" t="s">
        <v>69</v>
      </c>
      <c r="AY280" s="147" t="s">
        <v>151</v>
      </c>
    </row>
    <row r="281" spans="2:65" s="13" customFormat="1" ht="11.25">
      <c r="B281" s="152"/>
      <c r="D281" s="146" t="s">
        <v>161</v>
      </c>
      <c r="E281" s="153" t="s">
        <v>19</v>
      </c>
      <c r="F281" s="154" t="s">
        <v>74</v>
      </c>
      <c r="H281" s="155">
        <v>1</v>
      </c>
      <c r="I281" s="156"/>
      <c r="L281" s="152"/>
      <c r="M281" s="157"/>
      <c r="T281" s="158"/>
      <c r="AT281" s="153" t="s">
        <v>161</v>
      </c>
      <c r="AU281" s="153" t="s">
        <v>78</v>
      </c>
      <c r="AV281" s="13" t="s">
        <v>78</v>
      </c>
      <c r="AW281" s="13" t="s">
        <v>31</v>
      </c>
      <c r="AX281" s="13" t="s">
        <v>69</v>
      </c>
      <c r="AY281" s="153" t="s">
        <v>151</v>
      </c>
    </row>
    <row r="282" spans="2:65" s="14" customFormat="1" ht="11.25">
      <c r="B282" s="159"/>
      <c r="D282" s="146" t="s">
        <v>161</v>
      </c>
      <c r="E282" s="160" t="s">
        <v>19</v>
      </c>
      <c r="F282" s="161" t="s">
        <v>165</v>
      </c>
      <c r="H282" s="162">
        <v>1</v>
      </c>
      <c r="I282" s="163"/>
      <c r="L282" s="159"/>
      <c r="M282" s="164"/>
      <c r="T282" s="165"/>
      <c r="AT282" s="160" t="s">
        <v>161</v>
      </c>
      <c r="AU282" s="160" t="s">
        <v>78</v>
      </c>
      <c r="AV282" s="14" t="s">
        <v>84</v>
      </c>
      <c r="AW282" s="14" t="s">
        <v>31</v>
      </c>
      <c r="AX282" s="14" t="s">
        <v>74</v>
      </c>
      <c r="AY282" s="160" t="s">
        <v>151</v>
      </c>
    </row>
    <row r="283" spans="2:65" s="1" customFormat="1" ht="16.5" customHeight="1">
      <c r="B283" s="33"/>
      <c r="C283" s="128" t="s">
        <v>377</v>
      </c>
      <c r="D283" s="128" t="s">
        <v>153</v>
      </c>
      <c r="E283" s="129" t="s">
        <v>211</v>
      </c>
      <c r="F283" s="130" t="s">
        <v>1981</v>
      </c>
      <c r="G283" s="131" t="s">
        <v>630</v>
      </c>
      <c r="H283" s="132">
        <v>1</v>
      </c>
      <c r="I283" s="133"/>
      <c r="J283" s="134">
        <f>ROUND(I283*H283,2)</f>
        <v>0</v>
      </c>
      <c r="K283" s="130" t="s">
        <v>19</v>
      </c>
      <c r="L283" s="33"/>
      <c r="M283" s="135" t="s">
        <v>19</v>
      </c>
      <c r="N283" s="136" t="s">
        <v>40</v>
      </c>
      <c r="P283" s="137">
        <f>O283*H283</f>
        <v>0</v>
      </c>
      <c r="Q283" s="137">
        <v>0</v>
      </c>
      <c r="R283" s="137">
        <f>Q283*H283</f>
        <v>0</v>
      </c>
      <c r="S283" s="137">
        <v>0</v>
      </c>
      <c r="T283" s="138">
        <f>S283*H283</f>
        <v>0</v>
      </c>
      <c r="AR283" s="139" t="s">
        <v>84</v>
      </c>
      <c r="AT283" s="139" t="s">
        <v>153</v>
      </c>
      <c r="AU283" s="139" t="s">
        <v>78</v>
      </c>
      <c r="AY283" s="18" t="s">
        <v>151</v>
      </c>
      <c r="BE283" s="140">
        <f>IF(N283="základní",J283,0)</f>
        <v>0</v>
      </c>
      <c r="BF283" s="140">
        <f>IF(N283="snížená",J283,0)</f>
        <v>0</v>
      </c>
      <c r="BG283" s="140">
        <f>IF(N283="zákl. přenesená",J283,0)</f>
        <v>0</v>
      </c>
      <c r="BH283" s="140">
        <f>IF(N283="sníž. přenesená",J283,0)</f>
        <v>0</v>
      </c>
      <c r="BI283" s="140">
        <f>IF(N283="nulová",J283,0)</f>
        <v>0</v>
      </c>
      <c r="BJ283" s="18" t="s">
        <v>74</v>
      </c>
      <c r="BK283" s="140">
        <f>ROUND(I283*H283,2)</f>
        <v>0</v>
      </c>
      <c r="BL283" s="18" t="s">
        <v>84</v>
      </c>
      <c r="BM283" s="139" t="s">
        <v>1997</v>
      </c>
    </row>
    <row r="284" spans="2:65" s="12" customFormat="1" ht="11.25">
      <c r="B284" s="145"/>
      <c r="D284" s="146" t="s">
        <v>161</v>
      </c>
      <c r="E284" s="147" t="s">
        <v>19</v>
      </c>
      <c r="F284" s="148" t="s">
        <v>1949</v>
      </c>
      <c r="H284" s="147" t="s">
        <v>19</v>
      </c>
      <c r="I284" s="149"/>
      <c r="L284" s="145"/>
      <c r="M284" s="150"/>
      <c r="T284" s="151"/>
      <c r="AT284" s="147" t="s">
        <v>161</v>
      </c>
      <c r="AU284" s="147" t="s">
        <v>78</v>
      </c>
      <c r="AV284" s="12" t="s">
        <v>74</v>
      </c>
      <c r="AW284" s="12" t="s">
        <v>31</v>
      </c>
      <c r="AX284" s="12" t="s">
        <v>69</v>
      </c>
      <c r="AY284" s="147" t="s">
        <v>151</v>
      </c>
    </row>
    <row r="285" spans="2:65" s="12" customFormat="1" ht="11.25">
      <c r="B285" s="145"/>
      <c r="D285" s="146" t="s">
        <v>161</v>
      </c>
      <c r="E285" s="147" t="s">
        <v>19</v>
      </c>
      <c r="F285" s="148" t="s">
        <v>1950</v>
      </c>
      <c r="H285" s="147" t="s">
        <v>19</v>
      </c>
      <c r="I285" s="149"/>
      <c r="L285" s="145"/>
      <c r="M285" s="150"/>
      <c r="T285" s="151"/>
      <c r="AT285" s="147" t="s">
        <v>161</v>
      </c>
      <c r="AU285" s="147" t="s">
        <v>78</v>
      </c>
      <c r="AV285" s="12" t="s">
        <v>74</v>
      </c>
      <c r="AW285" s="12" t="s">
        <v>31</v>
      </c>
      <c r="AX285" s="12" t="s">
        <v>69</v>
      </c>
      <c r="AY285" s="147" t="s">
        <v>151</v>
      </c>
    </row>
    <row r="286" spans="2:65" s="12" customFormat="1" ht="11.25">
      <c r="B286" s="145"/>
      <c r="D286" s="146" t="s">
        <v>161</v>
      </c>
      <c r="E286" s="147" t="s">
        <v>19</v>
      </c>
      <c r="F286" s="148" t="s">
        <v>1951</v>
      </c>
      <c r="H286" s="147" t="s">
        <v>19</v>
      </c>
      <c r="I286" s="149"/>
      <c r="L286" s="145"/>
      <c r="M286" s="150"/>
      <c r="T286" s="151"/>
      <c r="AT286" s="147" t="s">
        <v>161</v>
      </c>
      <c r="AU286" s="147" t="s">
        <v>78</v>
      </c>
      <c r="AV286" s="12" t="s">
        <v>74</v>
      </c>
      <c r="AW286" s="12" t="s">
        <v>31</v>
      </c>
      <c r="AX286" s="12" t="s">
        <v>69</v>
      </c>
      <c r="AY286" s="147" t="s">
        <v>151</v>
      </c>
    </row>
    <row r="287" spans="2:65" s="12" customFormat="1" ht="11.25">
      <c r="B287" s="145"/>
      <c r="D287" s="146" t="s">
        <v>161</v>
      </c>
      <c r="E287" s="147" t="s">
        <v>19</v>
      </c>
      <c r="F287" s="148" t="s">
        <v>1994</v>
      </c>
      <c r="H287" s="147" t="s">
        <v>19</v>
      </c>
      <c r="I287" s="149"/>
      <c r="L287" s="145"/>
      <c r="M287" s="150"/>
      <c r="T287" s="151"/>
      <c r="AT287" s="147" t="s">
        <v>161</v>
      </c>
      <c r="AU287" s="147" t="s">
        <v>78</v>
      </c>
      <c r="AV287" s="12" t="s">
        <v>74</v>
      </c>
      <c r="AW287" s="12" t="s">
        <v>31</v>
      </c>
      <c r="AX287" s="12" t="s">
        <v>69</v>
      </c>
      <c r="AY287" s="147" t="s">
        <v>151</v>
      </c>
    </row>
    <row r="288" spans="2:65" s="12" customFormat="1" ht="11.25">
      <c r="B288" s="145"/>
      <c r="D288" s="146" t="s">
        <v>161</v>
      </c>
      <c r="E288" s="147" t="s">
        <v>19</v>
      </c>
      <c r="F288" s="148" t="s">
        <v>1953</v>
      </c>
      <c r="H288" s="147" t="s">
        <v>19</v>
      </c>
      <c r="I288" s="149"/>
      <c r="L288" s="145"/>
      <c r="M288" s="150"/>
      <c r="T288" s="151"/>
      <c r="AT288" s="147" t="s">
        <v>161</v>
      </c>
      <c r="AU288" s="147" t="s">
        <v>78</v>
      </c>
      <c r="AV288" s="12" t="s">
        <v>74</v>
      </c>
      <c r="AW288" s="12" t="s">
        <v>31</v>
      </c>
      <c r="AX288" s="12" t="s">
        <v>69</v>
      </c>
      <c r="AY288" s="147" t="s">
        <v>151</v>
      </c>
    </row>
    <row r="289" spans="2:65" s="13" customFormat="1" ht="11.25">
      <c r="B289" s="152"/>
      <c r="D289" s="146" t="s">
        <v>161</v>
      </c>
      <c r="E289" s="153" t="s">
        <v>19</v>
      </c>
      <c r="F289" s="154" t="s">
        <v>74</v>
      </c>
      <c r="H289" s="155">
        <v>1</v>
      </c>
      <c r="I289" s="156"/>
      <c r="L289" s="152"/>
      <c r="M289" s="157"/>
      <c r="T289" s="158"/>
      <c r="AT289" s="153" t="s">
        <v>161</v>
      </c>
      <c r="AU289" s="153" t="s">
        <v>78</v>
      </c>
      <c r="AV289" s="13" t="s">
        <v>78</v>
      </c>
      <c r="AW289" s="13" t="s">
        <v>31</v>
      </c>
      <c r="AX289" s="13" t="s">
        <v>69</v>
      </c>
      <c r="AY289" s="153" t="s">
        <v>151</v>
      </c>
    </row>
    <row r="290" spans="2:65" s="14" customFormat="1" ht="11.25">
      <c r="B290" s="159"/>
      <c r="D290" s="146" t="s">
        <v>161</v>
      </c>
      <c r="E290" s="160" t="s">
        <v>19</v>
      </c>
      <c r="F290" s="161" t="s">
        <v>165</v>
      </c>
      <c r="H290" s="162">
        <v>1</v>
      </c>
      <c r="I290" s="163"/>
      <c r="L290" s="159"/>
      <c r="M290" s="164"/>
      <c r="T290" s="165"/>
      <c r="AT290" s="160" t="s">
        <v>161</v>
      </c>
      <c r="AU290" s="160" t="s">
        <v>78</v>
      </c>
      <c r="AV290" s="14" t="s">
        <v>84</v>
      </c>
      <c r="AW290" s="14" t="s">
        <v>31</v>
      </c>
      <c r="AX290" s="14" t="s">
        <v>74</v>
      </c>
      <c r="AY290" s="160" t="s">
        <v>151</v>
      </c>
    </row>
    <row r="291" spans="2:65" s="1" customFormat="1" ht="24.95" customHeight="1">
      <c r="B291" s="33"/>
      <c r="C291" s="128" t="s">
        <v>408</v>
      </c>
      <c r="D291" s="128" t="s">
        <v>153</v>
      </c>
      <c r="E291" s="129" t="s">
        <v>220</v>
      </c>
      <c r="F291" s="130" t="s">
        <v>1983</v>
      </c>
      <c r="G291" s="131" t="s">
        <v>630</v>
      </c>
      <c r="H291" s="132">
        <v>1</v>
      </c>
      <c r="I291" s="133"/>
      <c r="J291" s="134">
        <f>ROUND(I291*H291,2)</f>
        <v>0</v>
      </c>
      <c r="K291" s="130" t="s">
        <v>19</v>
      </c>
      <c r="L291" s="33"/>
      <c r="M291" s="135" t="s">
        <v>19</v>
      </c>
      <c r="N291" s="136" t="s">
        <v>40</v>
      </c>
      <c r="P291" s="137">
        <f>O291*H291</f>
        <v>0</v>
      </c>
      <c r="Q291" s="137">
        <v>0</v>
      </c>
      <c r="R291" s="137">
        <f>Q291*H291</f>
        <v>0</v>
      </c>
      <c r="S291" s="137">
        <v>0</v>
      </c>
      <c r="T291" s="138">
        <f>S291*H291</f>
        <v>0</v>
      </c>
      <c r="AR291" s="139" t="s">
        <v>84</v>
      </c>
      <c r="AT291" s="139" t="s">
        <v>153</v>
      </c>
      <c r="AU291" s="139" t="s">
        <v>78</v>
      </c>
      <c r="AY291" s="18" t="s">
        <v>151</v>
      </c>
      <c r="BE291" s="140">
        <f>IF(N291="základní",J291,0)</f>
        <v>0</v>
      </c>
      <c r="BF291" s="140">
        <f>IF(N291="snížená",J291,0)</f>
        <v>0</v>
      </c>
      <c r="BG291" s="140">
        <f>IF(N291="zákl. přenesená",J291,0)</f>
        <v>0</v>
      </c>
      <c r="BH291" s="140">
        <f>IF(N291="sníž. přenesená",J291,0)</f>
        <v>0</v>
      </c>
      <c r="BI291" s="140">
        <f>IF(N291="nulová",J291,0)</f>
        <v>0</v>
      </c>
      <c r="BJ291" s="18" t="s">
        <v>74</v>
      </c>
      <c r="BK291" s="140">
        <f>ROUND(I291*H291,2)</f>
        <v>0</v>
      </c>
      <c r="BL291" s="18" t="s">
        <v>84</v>
      </c>
      <c r="BM291" s="139" t="s">
        <v>1998</v>
      </c>
    </row>
    <row r="292" spans="2:65" s="12" customFormat="1" ht="11.25">
      <c r="B292" s="145"/>
      <c r="D292" s="146" t="s">
        <v>161</v>
      </c>
      <c r="E292" s="147" t="s">
        <v>19</v>
      </c>
      <c r="F292" s="148" t="s">
        <v>1949</v>
      </c>
      <c r="H292" s="147" t="s">
        <v>19</v>
      </c>
      <c r="I292" s="149"/>
      <c r="L292" s="145"/>
      <c r="M292" s="150"/>
      <c r="T292" s="151"/>
      <c r="AT292" s="147" t="s">
        <v>161</v>
      </c>
      <c r="AU292" s="147" t="s">
        <v>78</v>
      </c>
      <c r="AV292" s="12" t="s">
        <v>74</v>
      </c>
      <c r="AW292" s="12" t="s">
        <v>31</v>
      </c>
      <c r="AX292" s="12" t="s">
        <v>69</v>
      </c>
      <c r="AY292" s="147" t="s">
        <v>151</v>
      </c>
    </row>
    <row r="293" spans="2:65" s="12" customFormat="1" ht="11.25">
      <c r="B293" s="145"/>
      <c r="D293" s="146" t="s">
        <v>161</v>
      </c>
      <c r="E293" s="147" t="s">
        <v>19</v>
      </c>
      <c r="F293" s="148" t="s">
        <v>1950</v>
      </c>
      <c r="H293" s="147" t="s">
        <v>19</v>
      </c>
      <c r="I293" s="149"/>
      <c r="L293" s="145"/>
      <c r="M293" s="150"/>
      <c r="T293" s="151"/>
      <c r="AT293" s="147" t="s">
        <v>161</v>
      </c>
      <c r="AU293" s="147" t="s">
        <v>78</v>
      </c>
      <c r="AV293" s="12" t="s">
        <v>74</v>
      </c>
      <c r="AW293" s="12" t="s">
        <v>31</v>
      </c>
      <c r="AX293" s="12" t="s">
        <v>69</v>
      </c>
      <c r="AY293" s="147" t="s">
        <v>151</v>
      </c>
    </row>
    <row r="294" spans="2:65" s="12" customFormat="1" ht="11.25">
      <c r="B294" s="145"/>
      <c r="D294" s="146" t="s">
        <v>161</v>
      </c>
      <c r="E294" s="147" t="s">
        <v>19</v>
      </c>
      <c r="F294" s="148" t="s">
        <v>1951</v>
      </c>
      <c r="H294" s="147" t="s">
        <v>19</v>
      </c>
      <c r="I294" s="149"/>
      <c r="L294" s="145"/>
      <c r="M294" s="150"/>
      <c r="T294" s="151"/>
      <c r="AT294" s="147" t="s">
        <v>161</v>
      </c>
      <c r="AU294" s="147" t="s">
        <v>78</v>
      </c>
      <c r="AV294" s="12" t="s">
        <v>74</v>
      </c>
      <c r="AW294" s="12" t="s">
        <v>31</v>
      </c>
      <c r="AX294" s="12" t="s">
        <v>69</v>
      </c>
      <c r="AY294" s="147" t="s">
        <v>151</v>
      </c>
    </row>
    <row r="295" spans="2:65" s="12" customFormat="1" ht="11.25">
      <c r="B295" s="145"/>
      <c r="D295" s="146" t="s">
        <v>161</v>
      </c>
      <c r="E295" s="147" t="s">
        <v>19</v>
      </c>
      <c r="F295" s="148" t="s">
        <v>1994</v>
      </c>
      <c r="H295" s="147" t="s">
        <v>19</v>
      </c>
      <c r="I295" s="149"/>
      <c r="L295" s="145"/>
      <c r="M295" s="150"/>
      <c r="T295" s="151"/>
      <c r="AT295" s="147" t="s">
        <v>161</v>
      </c>
      <c r="AU295" s="147" t="s">
        <v>78</v>
      </c>
      <c r="AV295" s="12" t="s">
        <v>74</v>
      </c>
      <c r="AW295" s="12" t="s">
        <v>31</v>
      </c>
      <c r="AX295" s="12" t="s">
        <v>69</v>
      </c>
      <c r="AY295" s="147" t="s">
        <v>151</v>
      </c>
    </row>
    <row r="296" spans="2:65" s="12" customFormat="1" ht="11.25">
      <c r="B296" s="145"/>
      <c r="D296" s="146" t="s">
        <v>161</v>
      </c>
      <c r="E296" s="147" t="s">
        <v>19</v>
      </c>
      <c r="F296" s="148" t="s">
        <v>1953</v>
      </c>
      <c r="H296" s="147" t="s">
        <v>19</v>
      </c>
      <c r="I296" s="149"/>
      <c r="L296" s="145"/>
      <c r="M296" s="150"/>
      <c r="T296" s="151"/>
      <c r="AT296" s="147" t="s">
        <v>161</v>
      </c>
      <c r="AU296" s="147" t="s">
        <v>78</v>
      </c>
      <c r="AV296" s="12" t="s">
        <v>74</v>
      </c>
      <c r="AW296" s="12" t="s">
        <v>31</v>
      </c>
      <c r="AX296" s="12" t="s">
        <v>69</v>
      </c>
      <c r="AY296" s="147" t="s">
        <v>151</v>
      </c>
    </row>
    <row r="297" spans="2:65" s="13" customFormat="1" ht="11.25">
      <c r="B297" s="152"/>
      <c r="D297" s="146" t="s">
        <v>161</v>
      </c>
      <c r="E297" s="153" t="s">
        <v>19</v>
      </c>
      <c r="F297" s="154" t="s">
        <v>74</v>
      </c>
      <c r="H297" s="155">
        <v>1</v>
      </c>
      <c r="I297" s="156"/>
      <c r="L297" s="152"/>
      <c r="M297" s="157"/>
      <c r="T297" s="158"/>
      <c r="AT297" s="153" t="s">
        <v>161</v>
      </c>
      <c r="AU297" s="153" t="s">
        <v>78</v>
      </c>
      <c r="AV297" s="13" t="s">
        <v>78</v>
      </c>
      <c r="AW297" s="13" t="s">
        <v>31</v>
      </c>
      <c r="AX297" s="13" t="s">
        <v>69</v>
      </c>
      <c r="AY297" s="153" t="s">
        <v>151</v>
      </c>
    </row>
    <row r="298" spans="2:65" s="14" customFormat="1" ht="11.25">
      <c r="B298" s="159"/>
      <c r="D298" s="146" t="s">
        <v>161</v>
      </c>
      <c r="E298" s="160" t="s">
        <v>19</v>
      </c>
      <c r="F298" s="161" t="s">
        <v>165</v>
      </c>
      <c r="H298" s="162">
        <v>1</v>
      </c>
      <c r="I298" s="163"/>
      <c r="L298" s="159"/>
      <c r="M298" s="164"/>
      <c r="T298" s="165"/>
      <c r="AT298" s="160" t="s">
        <v>161</v>
      </c>
      <c r="AU298" s="160" t="s">
        <v>78</v>
      </c>
      <c r="AV298" s="14" t="s">
        <v>84</v>
      </c>
      <c r="AW298" s="14" t="s">
        <v>31</v>
      </c>
      <c r="AX298" s="14" t="s">
        <v>74</v>
      </c>
      <c r="AY298" s="160" t="s">
        <v>151</v>
      </c>
    </row>
    <row r="299" spans="2:65" s="1" customFormat="1" ht="24.95" customHeight="1">
      <c r="B299" s="33"/>
      <c r="C299" s="128" t="s">
        <v>414</v>
      </c>
      <c r="D299" s="128" t="s">
        <v>153</v>
      </c>
      <c r="E299" s="129" t="s">
        <v>81</v>
      </c>
      <c r="F299" s="130" t="s">
        <v>1956</v>
      </c>
      <c r="G299" s="131" t="s">
        <v>630</v>
      </c>
      <c r="H299" s="132">
        <v>1</v>
      </c>
      <c r="I299" s="133"/>
      <c r="J299" s="134">
        <f>ROUND(I299*H299,2)</f>
        <v>0</v>
      </c>
      <c r="K299" s="130" t="s">
        <v>19</v>
      </c>
      <c r="L299" s="33"/>
      <c r="M299" s="135" t="s">
        <v>19</v>
      </c>
      <c r="N299" s="136" t="s">
        <v>40</v>
      </c>
      <c r="P299" s="137">
        <f>O299*H299</f>
        <v>0</v>
      </c>
      <c r="Q299" s="137">
        <v>0</v>
      </c>
      <c r="R299" s="137">
        <f>Q299*H299</f>
        <v>0</v>
      </c>
      <c r="S299" s="137">
        <v>0</v>
      </c>
      <c r="T299" s="138">
        <f>S299*H299</f>
        <v>0</v>
      </c>
      <c r="AR299" s="139" t="s">
        <v>84</v>
      </c>
      <c r="AT299" s="139" t="s">
        <v>153</v>
      </c>
      <c r="AU299" s="139" t="s">
        <v>78</v>
      </c>
      <c r="AY299" s="18" t="s">
        <v>151</v>
      </c>
      <c r="BE299" s="140">
        <f>IF(N299="základní",J299,0)</f>
        <v>0</v>
      </c>
      <c r="BF299" s="140">
        <f>IF(N299="snížená",J299,0)</f>
        <v>0</v>
      </c>
      <c r="BG299" s="140">
        <f>IF(N299="zákl. přenesená",J299,0)</f>
        <v>0</v>
      </c>
      <c r="BH299" s="140">
        <f>IF(N299="sníž. přenesená",J299,0)</f>
        <v>0</v>
      </c>
      <c r="BI299" s="140">
        <f>IF(N299="nulová",J299,0)</f>
        <v>0</v>
      </c>
      <c r="BJ299" s="18" t="s">
        <v>74</v>
      </c>
      <c r="BK299" s="140">
        <f>ROUND(I299*H299,2)</f>
        <v>0</v>
      </c>
      <c r="BL299" s="18" t="s">
        <v>84</v>
      </c>
      <c r="BM299" s="139" t="s">
        <v>1999</v>
      </c>
    </row>
    <row r="300" spans="2:65" s="12" customFormat="1" ht="11.25">
      <c r="B300" s="145"/>
      <c r="D300" s="146" t="s">
        <v>161</v>
      </c>
      <c r="E300" s="147" t="s">
        <v>19</v>
      </c>
      <c r="F300" s="148" t="s">
        <v>1949</v>
      </c>
      <c r="H300" s="147" t="s">
        <v>19</v>
      </c>
      <c r="I300" s="149"/>
      <c r="L300" s="145"/>
      <c r="M300" s="150"/>
      <c r="T300" s="151"/>
      <c r="AT300" s="147" t="s">
        <v>161</v>
      </c>
      <c r="AU300" s="147" t="s">
        <v>78</v>
      </c>
      <c r="AV300" s="12" t="s">
        <v>74</v>
      </c>
      <c r="AW300" s="12" t="s">
        <v>31</v>
      </c>
      <c r="AX300" s="12" t="s">
        <v>69</v>
      </c>
      <c r="AY300" s="147" t="s">
        <v>151</v>
      </c>
    </row>
    <row r="301" spans="2:65" s="12" customFormat="1" ht="11.25">
      <c r="B301" s="145"/>
      <c r="D301" s="146" t="s">
        <v>161</v>
      </c>
      <c r="E301" s="147" t="s">
        <v>19</v>
      </c>
      <c r="F301" s="148" t="s">
        <v>1950</v>
      </c>
      <c r="H301" s="147" t="s">
        <v>19</v>
      </c>
      <c r="I301" s="149"/>
      <c r="L301" s="145"/>
      <c r="M301" s="150"/>
      <c r="T301" s="151"/>
      <c r="AT301" s="147" t="s">
        <v>161</v>
      </c>
      <c r="AU301" s="147" t="s">
        <v>78</v>
      </c>
      <c r="AV301" s="12" t="s">
        <v>74</v>
      </c>
      <c r="AW301" s="12" t="s">
        <v>31</v>
      </c>
      <c r="AX301" s="12" t="s">
        <v>69</v>
      </c>
      <c r="AY301" s="147" t="s">
        <v>151</v>
      </c>
    </row>
    <row r="302" spans="2:65" s="12" customFormat="1" ht="11.25">
      <c r="B302" s="145"/>
      <c r="D302" s="146" t="s">
        <v>161</v>
      </c>
      <c r="E302" s="147" t="s">
        <v>19</v>
      </c>
      <c r="F302" s="148" t="s">
        <v>1951</v>
      </c>
      <c r="H302" s="147" t="s">
        <v>19</v>
      </c>
      <c r="I302" s="149"/>
      <c r="L302" s="145"/>
      <c r="M302" s="150"/>
      <c r="T302" s="151"/>
      <c r="AT302" s="147" t="s">
        <v>161</v>
      </c>
      <c r="AU302" s="147" t="s">
        <v>78</v>
      </c>
      <c r="AV302" s="12" t="s">
        <v>74</v>
      </c>
      <c r="AW302" s="12" t="s">
        <v>31</v>
      </c>
      <c r="AX302" s="12" t="s">
        <v>69</v>
      </c>
      <c r="AY302" s="147" t="s">
        <v>151</v>
      </c>
    </row>
    <row r="303" spans="2:65" s="12" customFormat="1" ht="11.25">
      <c r="B303" s="145"/>
      <c r="D303" s="146" t="s">
        <v>161</v>
      </c>
      <c r="E303" s="147" t="s">
        <v>19</v>
      </c>
      <c r="F303" s="148" t="s">
        <v>1994</v>
      </c>
      <c r="H303" s="147" t="s">
        <v>19</v>
      </c>
      <c r="I303" s="149"/>
      <c r="L303" s="145"/>
      <c r="M303" s="150"/>
      <c r="T303" s="151"/>
      <c r="AT303" s="147" t="s">
        <v>161</v>
      </c>
      <c r="AU303" s="147" t="s">
        <v>78</v>
      </c>
      <c r="AV303" s="12" t="s">
        <v>74</v>
      </c>
      <c r="AW303" s="12" t="s">
        <v>31</v>
      </c>
      <c r="AX303" s="12" t="s">
        <v>69</v>
      </c>
      <c r="AY303" s="147" t="s">
        <v>151</v>
      </c>
    </row>
    <row r="304" spans="2:65" s="12" customFormat="1" ht="11.25">
      <c r="B304" s="145"/>
      <c r="D304" s="146" t="s">
        <v>161</v>
      </c>
      <c r="E304" s="147" t="s">
        <v>19</v>
      </c>
      <c r="F304" s="148" t="s">
        <v>1958</v>
      </c>
      <c r="H304" s="147" t="s">
        <v>19</v>
      </c>
      <c r="I304" s="149"/>
      <c r="L304" s="145"/>
      <c r="M304" s="150"/>
      <c r="T304" s="151"/>
      <c r="AT304" s="147" t="s">
        <v>161</v>
      </c>
      <c r="AU304" s="147" t="s">
        <v>78</v>
      </c>
      <c r="AV304" s="12" t="s">
        <v>74</v>
      </c>
      <c r="AW304" s="12" t="s">
        <v>31</v>
      </c>
      <c r="AX304" s="12" t="s">
        <v>69</v>
      </c>
      <c r="AY304" s="147" t="s">
        <v>151</v>
      </c>
    </row>
    <row r="305" spans="2:65" s="13" customFormat="1" ht="11.25">
      <c r="B305" s="152"/>
      <c r="D305" s="146" t="s">
        <v>161</v>
      </c>
      <c r="E305" s="153" t="s">
        <v>19</v>
      </c>
      <c r="F305" s="154" t="s">
        <v>74</v>
      </c>
      <c r="H305" s="155">
        <v>1</v>
      </c>
      <c r="I305" s="156"/>
      <c r="L305" s="152"/>
      <c r="M305" s="157"/>
      <c r="T305" s="158"/>
      <c r="AT305" s="153" t="s">
        <v>161</v>
      </c>
      <c r="AU305" s="153" t="s">
        <v>78</v>
      </c>
      <c r="AV305" s="13" t="s">
        <v>78</v>
      </c>
      <c r="AW305" s="13" t="s">
        <v>31</v>
      </c>
      <c r="AX305" s="13" t="s">
        <v>69</v>
      </c>
      <c r="AY305" s="153" t="s">
        <v>151</v>
      </c>
    </row>
    <row r="306" spans="2:65" s="14" customFormat="1" ht="11.25">
      <c r="B306" s="159"/>
      <c r="D306" s="146" t="s">
        <v>161</v>
      </c>
      <c r="E306" s="160" t="s">
        <v>19</v>
      </c>
      <c r="F306" s="161" t="s">
        <v>165</v>
      </c>
      <c r="H306" s="162">
        <v>1</v>
      </c>
      <c r="I306" s="163"/>
      <c r="L306" s="159"/>
      <c r="M306" s="164"/>
      <c r="T306" s="165"/>
      <c r="AT306" s="160" t="s">
        <v>161</v>
      </c>
      <c r="AU306" s="160" t="s">
        <v>78</v>
      </c>
      <c r="AV306" s="14" t="s">
        <v>84</v>
      </c>
      <c r="AW306" s="14" t="s">
        <v>31</v>
      </c>
      <c r="AX306" s="14" t="s">
        <v>74</v>
      </c>
      <c r="AY306" s="160" t="s">
        <v>151</v>
      </c>
    </row>
    <row r="307" spans="2:65" s="11" customFormat="1" ht="22.9" customHeight="1">
      <c r="B307" s="116"/>
      <c r="D307" s="117" t="s">
        <v>68</v>
      </c>
      <c r="E307" s="126" t="s">
        <v>2000</v>
      </c>
      <c r="F307" s="126" t="s">
        <v>2001</v>
      </c>
      <c r="I307" s="119"/>
      <c r="J307" s="127">
        <f>BK307</f>
        <v>0</v>
      </c>
      <c r="L307" s="116"/>
      <c r="M307" s="121"/>
      <c r="P307" s="122">
        <f>SUM(P308:P325)</f>
        <v>0</v>
      </c>
      <c r="R307" s="122">
        <f>SUM(R308:R325)</f>
        <v>0</v>
      </c>
      <c r="T307" s="123">
        <f>SUM(T308:T325)</f>
        <v>0</v>
      </c>
      <c r="AR307" s="117" t="s">
        <v>74</v>
      </c>
      <c r="AT307" s="124" t="s">
        <v>68</v>
      </c>
      <c r="AU307" s="124" t="s">
        <v>74</v>
      </c>
      <c r="AY307" s="117" t="s">
        <v>151</v>
      </c>
      <c r="BK307" s="125">
        <f>SUM(BK308:BK325)</f>
        <v>0</v>
      </c>
    </row>
    <row r="308" spans="2:65" s="1" customFormat="1" ht="16.5" customHeight="1">
      <c r="B308" s="33"/>
      <c r="C308" s="128" t="s">
        <v>419</v>
      </c>
      <c r="D308" s="128" t="s">
        <v>153</v>
      </c>
      <c r="E308" s="129" t="s">
        <v>440</v>
      </c>
      <c r="F308" s="130" t="s">
        <v>2002</v>
      </c>
      <c r="G308" s="131" t="s">
        <v>630</v>
      </c>
      <c r="H308" s="132">
        <v>1</v>
      </c>
      <c r="I308" s="133"/>
      <c r="J308" s="134">
        <f>ROUND(I308*H308,2)</f>
        <v>0</v>
      </c>
      <c r="K308" s="130" t="s">
        <v>19</v>
      </c>
      <c r="L308" s="33"/>
      <c r="M308" s="135" t="s">
        <v>19</v>
      </c>
      <c r="N308" s="136" t="s">
        <v>40</v>
      </c>
      <c r="P308" s="137">
        <f>O308*H308</f>
        <v>0</v>
      </c>
      <c r="Q308" s="137">
        <v>0</v>
      </c>
      <c r="R308" s="137">
        <f>Q308*H308</f>
        <v>0</v>
      </c>
      <c r="S308" s="137">
        <v>0</v>
      </c>
      <c r="T308" s="138">
        <f>S308*H308</f>
        <v>0</v>
      </c>
      <c r="AR308" s="139" t="s">
        <v>84</v>
      </c>
      <c r="AT308" s="139" t="s">
        <v>153</v>
      </c>
      <c r="AU308" s="139" t="s">
        <v>78</v>
      </c>
      <c r="AY308" s="18" t="s">
        <v>151</v>
      </c>
      <c r="BE308" s="140">
        <f>IF(N308="základní",J308,0)</f>
        <v>0</v>
      </c>
      <c r="BF308" s="140">
        <f>IF(N308="snížená",J308,0)</f>
        <v>0</v>
      </c>
      <c r="BG308" s="140">
        <f>IF(N308="zákl. přenesená",J308,0)</f>
        <v>0</v>
      </c>
      <c r="BH308" s="140">
        <f>IF(N308="sníž. přenesená",J308,0)</f>
        <v>0</v>
      </c>
      <c r="BI308" s="140">
        <f>IF(N308="nulová",J308,0)</f>
        <v>0</v>
      </c>
      <c r="BJ308" s="18" t="s">
        <v>74</v>
      </c>
      <c r="BK308" s="140">
        <f>ROUND(I308*H308,2)</f>
        <v>0</v>
      </c>
      <c r="BL308" s="18" t="s">
        <v>84</v>
      </c>
      <c r="BM308" s="139" t="s">
        <v>2003</v>
      </c>
    </row>
    <row r="309" spans="2:65" s="12" customFormat="1" ht="11.25">
      <c r="B309" s="145"/>
      <c r="D309" s="146" t="s">
        <v>161</v>
      </c>
      <c r="E309" s="147" t="s">
        <v>19</v>
      </c>
      <c r="F309" s="148" t="s">
        <v>2004</v>
      </c>
      <c r="H309" s="147" t="s">
        <v>19</v>
      </c>
      <c r="I309" s="149"/>
      <c r="L309" s="145"/>
      <c r="M309" s="150"/>
      <c r="T309" s="151"/>
      <c r="AT309" s="147" t="s">
        <v>161</v>
      </c>
      <c r="AU309" s="147" t="s">
        <v>78</v>
      </c>
      <c r="AV309" s="12" t="s">
        <v>74</v>
      </c>
      <c r="AW309" s="12" t="s">
        <v>31</v>
      </c>
      <c r="AX309" s="12" t="s">
        <v>69</v>
      </c>
      <c r="AY309" s="147" t="s">
        <v>151</v>
      </c>
    </row>
    <row r="310" spans="2:65" s="12" customFormat="1" ht="11.25">
      <c r="B310" s="145"/>
      <c r="D310" s="146" t="s">
        <v>161</v>
      </c>
      <c r="E310" s="147" t="s">
        <v>19</v>
      </c>
      <c r="F310" s="148" t="s">
        <v>2005</v>
      </c>
      <c r="H310" s="147" t="s">
        <v>19</v>
      </c>
      <c r="I310" s="149"/>
      <c r="L310" s="145"/>
      <c r="M310" s="150"/>
      <c r="T310" s="151"/>
      <c r="AT310" s="147" t="s">
        <v>161</v>
      </c>
      <c r="AU310" s="147" t="s">
        <v>78</v>
      </c>
      <c r="AV310" s="12" t="s">
        <v>74</v>
      </c>
      <c r="AW310" s="12" t="s">
        <v>31</v>
      </c>
      <c r="AX310" s="12" t="s">
        <v>69</v>
      </c>
      <c r="AY310" s="147" t="s">
        <v>151</v>
      </c>
    </row>
    <row r="311" spans="2:65" s="12" customFormat="1" ht="11.25">
      <c r="B311" s="145"/>
      <c r="D311" s="146" t="s">
        <v>161</v>
      </c>
      <c r="E311" s="147" t="s">
        <v>19</v>
      </c>
      <c r="F311" s="148" t="s">
        <v>1951</v>
      </c>
      <c r="H311" s="147" t="s">
        <v>19</v>
      </c>
      <c r="I311" s="149"/>
      <c r="L311" s="145"/>
      <c r="M311" s="150"/>
      <c r="T311" s="151"/>
      <c r="AT311" s="147" t="s">
        <v>161</v>
      </c>
      <c r="AU311" s="147" t="s">
        <v>78</v>
      </c>
      <c r="AV311" s="12" t="s">
        <v>74</v>
      </c>
      <c r="AW311" s="12" t="s">
        <v>31</v>
      </c>
      <c r="AX311" s="12" t="s">
        <v>69</v>
      </c>
      <c r="AY311" s="147" t="s">
        <v>151</v>
      </c>
    </row>
    <row r="312" spans="2:65" s="12" customFormat="1" ht="11.25">
      <c r="B312" s="145"/>
      <c r="D312" s="146" t="s">
        <v>161</v>
      </c>
      <c r="E312" s="147" t="s">
        <v>19</v>
      </c>
      <c r="F312" s="148" t="s">
        <v>2006</v>
      </c>
      <c r="H312" s="147" t="s">
        <v>19</v>
      </c>
      <c r="I312" s="149"/>
      <c r="L312" s="145"/>
      <c r="M312" s="150"/>
      <c r="T312" s="151"/>
      <c r="AT312" s="147" t="s">
        <v>161</v>
      </c>
      <c r="AU312" s="147" t="s">
        <v>78</v>
      </c>
      <c r="AV312" s="12" t="s">
        <v>74</v>
      </c>
      <c r="AW312" s="12" t="s">
        <v>31</v>
      </c>
      <c r="AX312" s="12" t="s">
        <v>69</v>
      </c>
      <c r="AY312" s="147" t="s">
        <v>151</v>
      </c>
    </row>
    <row r="313" spans="2:65" s="12" customFormat="1" ht="11.25">
      <c r="B313" s="145"/>
      <c r="D313" s="146" t="s">
        <v>161</v>
      </c>
      <c r="E313" s="147" t="s">
        <v>19</v>
      </c>
      <c r="F313" s="148" t="s">
        <v>1958</v>
      </c>
      <c r="H313" s="147" t="s">
        <v>19</v>
      </c>
      <c r="I313" s="149"/>
      <c r="L313" s="145"/>
      <c r="M313" s="150"/>
      <c r="T313" s="151"/>
      <c r="AT313" s="147" t="s">
        <v>161</v>
      </c>
      <c r="AU313" s="147" t="s">
        <v>78</v>
      </c>
      <c r="AV313" s="12" t="s">
        <v>74</v>
      </c>
      <c r="AW313" s="12" t="s">
        <v>31</v>
      </c>
      <c r="AX313" s="12" t="s">
        <v>69</v>
      </c>
      <c r="AY313" s="147" t="s">
        <v>151</v>
      </c>
    </row>
    <row r="314" spans="2:65" s="12" customFormat="1" ht="11.25">
      <c r="B314" s="145"/>
      <c r="D314" s="146" t="s">
        <v>161</v>
      </c>
      <c r="E314" s="147" t="s">
        <v>19</v>
      </c>
      <c r="F314" s="148" t="s">
        <v>2007</v>
      </c>
      <c r="H314" s="147" t="s">
        <v>19</v>
      </c>
      <c r="I314" s="149"/>
      <c r="L314" s="145"/>
      <c r="M314" s="150"/>
      <c r="T314" s="151"/>
      <c r="AT314" s="147" t="s">
        <v>161</v>
      </c>
      <c r="AU314" s="147" t="s">
        <v>78</v>
      </c>
      <c r="AV314" s="12" t="s">
        <v>74</v>
      </c>
      <c r="AW314" s="12" t="s">
        <v>31</v>
      </c>
      <c r="AX314" s="12" t="s">
        <v>69</v>
      </c>
      <c r="AY314" s="147" t="s">
        <v>151</v>
      </c>
    </row>
    <row r="315" spans="2:65" s="13" customFormat="1" ht="11.25">
      <c r="B315" s="152"/>
      <c r="D315" s="146" t="s">
        <v>161</v>
      </c>
      <c r="E315" s="153" t="s">
        <v>19</v>
      </c>
      <c r="F315" s="154" t="s">
        <v>74</v>
      </c>
      <c r="H315" s="155">
        <v>1</v>
      </c>
      <c r="I315" s="156"/>
      <c r="L315" s="152"/>
      <c r="M315" s="157"/>
      <c r="T315" s="158"/>
      <c r="AT315" s="153" t="s">
        <v>161</v>
      </c>
      <c r="AU315" s="153" t="s">
        <v>78</v>
      </c>
      <c r="AV315" s="13" t="s">
        <v>78</v>
      </c>
      <c r="AW315" s="13" t="s">
        <v>31</v>
      </c>
      <c r="AX315" s="13" t="s">
        <v>69</v>
      </c>
      <c r="AY315" s="153" t="s">
        <v>151</v>
      </c>
    </row>
    <row r="316" spans="2:65" s="14" customFormat="1" ht="11.25">
      <c r="B316" s="159"/>
      <c r="D316" s="146" t="s">
        <v>161</v>
      </c>
      <c r="E316" s="160" t="s">
        <v>19</v>
      </c>
      <c r="F316" s="161" t="s">
        <v>165</v>
      </c>
      <c r="H316" s="162">
        <v>1</v>
      </c>
      <c r="I316" s="163"/>
      <c r="L316" s="159"/>
      <c r="M316" s="164"/>
      <c r="T316" s="165"/>
      <c r="AT316" s="160" t="s">
        <v>161</v>
      </c>
      <c r="AU316" s="160" t="s">
        <v>78</v>
      </c>
      <c r="AV316" s="14" t="s">
        <v>84</v>
      </c>
      <c r="AW316" s="14" t="s">
        <v>31</v>
      </c>
      <c r="AX316" s="14" t="s">
        <v>74</v>
      </c>
      <c r="AY316" s="160" t="s">
        <v>151</v>
      </c>
    </row>
    <row r="317" spans="2:65" s="1" customFormat="1" ht="16.5" customHeight="1">
      <c r="B317" s="33"/>
      <c r="C317" s="128" t="s">
        <v>425</v>
      </c>
      <c r="D317" s="128" t="s">
        <v>153</v>
      </c>
      <c r="E317" s="129" t="s">
        <v>447</v>
      </c>
      <c r="F317" s="130" t="s">
        <v>2002</v>
      </c>
      <c r="G317" s="131" t="s">
        <v>630</v>
      </c>
      <c r="H317" s="132">
        <v>1</v>
      </c>
      <c r="I317" s="133"/>
      <c r="J317" s="134">
        <f>ROUND(I317*H317,2)</f>
        <v>0</v>
      </c>
      <c r="K317" s="130" t="s">
        <v>19</v>
      </c>
      <c r="L317" s="33"/>
      <c r="M317" s="135" t="s">
        <v>19</v>
      </c>
      <c r="N317" s="136" t="s">
        <v>40</v>
      </c>
      <c r="P317" s="137">
        <f>O317*H317</f>
        <v>0</v>
      </c>
      <c r="Q317" s="137">
        <v>0</v>
      </c>
      <c r="R317" s="137">
        <f>Q317*H317</f>
        <v>0</v>
      </c>
      <c r="S317" s="137">
        <v>0</v>
      </c>
      <c r="T317" s="138">
        <f>S317*H317</f>
        <v>0</v>
      </c>
      <c r="AR317" s="139" t="s">
        <v>84</v>
      </c>
      <c r="AT317" s="139" t="s">
        <v>153</v>
      </c>
      <c r="AU317" s="139" t="s">
        <v>78</v>
      </c>
      <c r="AY317" s="18" t="s">
        <v>151</v>
      </c>
      <c r="BE317" s="140">
        <f>IF(N317="základní",J317,0)</f>
        <v>0</v>
      </c>
      <c r="BF317" s="140">
        <f>IF(N317="snížená",J317,0)</f>
        <v>0</v>
      </c>
      <c r="BG317" s="140">
        <f>IF(N317="zákl. přenesená",J317,0)</f>
        <v>0</v>
      </c>
      <c r="BH317" s="140">
        <f>IF(N317="sníž. přenesená",J317,0)</f>
        <v>0</v>
      </c>
      <c r="BI317" s="140">
        <f>IF(N317="nulová",J317,0)</f>
        <v>0</v>
      </c>
      <c r="BJ317" s="18" t="s">
        <v>74</v>
      </c>
      <c r="BK317" s="140">
        <f>ROUND(I317*H317,2)</f>
        <v>0</v>
      </c>
      <c r="BL317" s="18" t="s">
        <v>84</v>
      </c>
      <c r="BM317" s="139" t="s">
        <v>2008</v>
      </c>
    </row>
    <row r="318" spans="2:65" s="12" customFormat="1" ht="11.25">
      <c r="B318" s="145"/>
      <c r="D318" s="146" t="s">
        <v>161</v>
      </c>
      <c r="E318" s="147" t="s">
        <v>19</v>
      </c>
      <c r="F318" s="148" t="s">
        <v>2004</v>
      </c>
      <c r="H318" s="147" t="s">
        <v>19</v>
      </c>
      <c r="I318" s="149"/>
      <c r="L318" s="145"/>
      <c r="M318" s="150"/>
      <c r="T318" s="151"/>
      <c r="AT318" s="147" t="s">
        <v>161</v>
      </c>
      <c r="AU318" s="147" t="s">
        <v>78</v>
      </c>
      <c r="AV318" s="12" t="s">
        <v>74</v>
      </c>
      <c r="AW318" s="12" t="s">
        <v>31</v>
      </c>
      <c r="AX318" s="12" t="s">
        <v>69</v>
      </c>
      <c r="AY318" s="147" t="s">
        <v>151</v>
      </c>
    </row>
    <row r="319" spans="2:65" s="12" customFormat="1" ht="11.25">
      <c r="B319" s="145"/>
      <c r="D319" s="146" t="s">
        <v>161</v>
      </c>
      <c r="E319" s="147" t="s">
        <v>19</v>
      </c>
      <c r="F319" s="148" t="s">
        <v>2005</v>
      </c>
      <c r="H319" s="147" t="s">
        <v>19</v>
      </c>
      <c r="I319" s="149"/>
      <c r="L319" s="145"/>
      <c r="M319" s="150"/>
      <c r="T319" s="151"/>
      <c r="AT319" s="147" t="s">
        <v>161</v>
      </c>
      <c r="AU319" s="147" t="s">
        <v>78</v>
      </c>
      <c r="AV319" s="12" t="s">
        <v>74</v>
      </c>
      <c r="AW319" s="12" t="s">
        <v>31</v>
      </c>
      <c r="AX319" s="12" t="s">
        <v>69</v>
      </c>
      <c r="AY319" s="147" t="s">
        <v>151</v>
      </c>
    </row>
    <row r="320" spans="2:65" s="12" customFormat="1" ht="11.25">
      <c r="B320" s="145"/>
      <c r="D320" s="146" t="s">
        <v>161</v>
      </c>
      <c r="E320" s="147" t="s">
        <v>19</v>
      </c>
      <c r="F320" s="148" t="s">
        <v>1951</v>
      </c>
      <c r="H320" s="147" t="s">
        <v>19</v>
      </c>
      <c r="I320" s="149"/>
      <c r="L320" s="145"/>
      <c r="M320" s="150"/>
      <c r="T320" s="151"/>
      <c r="AT320" s="147" t="s">
        <v>161</v>
      </c>
      <c r="AU320" s="147" t="s">
        <v>78</v>
      </c>
      <c r="AV320" s="12" t="s">
        <v>74</v>
      </c>
      <c r="AW320" s="12" t="s">
        <v>31</v>
      </c>
      <c r="AX320" s="12" t="s">
        <v>69</v>
      </c>
      <c r="AY320" s="147" t="s">
        <v>151</v>
      </c>
    </row>
    <row r="321" spans="2:51" s="12" customFormat="1" ht="11.25">
      <c r="B321" s="145"/>
      <c r="D321" s="146" t="s">
        <v>161</v>
      </c>
      <c r="E321" s="147" t="s">
        <v>19</v>
      </c>
      <c r="F321" s="148" t="s">
        <v>2006</v>
      </c>
      <c r="H321" s="147" t="s">
        <v>19</v>
      </c>
      <c r="I321" s="149"/>
      <c r="L321" s="145"/>
      <c r="M321" s="150"/>
      <c r="T321" s="151"/>
      <c r="AT321" s="147" t="s">
        <v>161</v>
      </c>
      <c r="AU321" s="147" t="s">
        <v>78</v>
      </c>
      <c r="AV321" s="12" t="s">
        <v>74</v>
      </c>
      <c r="AW321" s="12" t="s">
        <v>31</v>
      </c>
      <c r="AX321" s="12" t="s">
        <v>69</v>
      </c>
      <c r="AY321" s="147" t="s">
        <v>151</v>
      </c>
    </row>
    <row r="322" spans="2:51" s="12" customFormat="1" ht="11.25">
      <c r="B322" s="145"/>
      <c r="D322" s="146" t="s">
        <v>161</v>
      </c>
      <c r="E322" s="147" t="s">
        <v>19</v>
      </c>
      <c r="F322" s="148" t="s">
        <v>1958</v>
      </c>
      <c r="H322" s="147" t="s">
        <v>19</v>
      </c>
      <c r="I322" s="149"/>
      <c r="L322" s="145"/>
      <c r="M322" s="150"/>
      <c r="T322" s="151"/>
      <c r="AT322" s="147" t="s">
        <v>161</v>
      </c>
      <c r="AU322" s="147" t="s">
        <v>78</v>
      </c>
      <c r="AV322" s="12" t="s">
        <v>74</v>
      </c>
      <c r="AW322" s="12" t="s">
        <v>31</v>
      </c>
      <c r="AX322" s="12" t="s">
        <v>69</v>
      </c>
      <c r="AY322" s="147" t="s">
        <v>151</v>
      </c>
    </row>
    <row r="323" spans="2:51" s="12" customFormat="1" ht="11.25">
      <c r="B323" s="145"/>
      <c r="D323" s="146" t="s">
        <v>161</v>
      </c>
      <c r="E323" s="147" t="s">
        <v>19</v>
      </c>
      <c r="F323" s="148" t="s">
        <v>2007</v>
      </c>
      <c r="H323" s="147" t="s">
        <v>19</v>
      </c>
      <c r="I323" s="149"/>
      <c r="L323" s="145"/>
      <c r="M323" s="150"/>
      <c r="T323" s="151"/>
      <c r="AT323" s="147" t="s">
        <v>161</v>
      </c>
      <c r="AU323" s="147" t="s">
        <v>78</v>
      </c>
      <c r="AV323" s="12" t="s">
        <v>74</v>
      </c>
      <c r="AW323" s="12" t="s">
        <v>31</v>
      </c>
      <c r="AX323" s="12" t="s">
        <v>69</v>
      </c>
      <c r="AY323" s="147" t="s">
        <v>151</v>
      </c>
    </row>
    <row r="324" spans="2:51" s="13" customFormat="1" ht="11.25">
      <c r="B324" s="152"/>
      <c r="D324" s="146" t="s">
        <v>161</v>
      </c>
      <c r="E324" s="153" t="s">
        <v>19</v>
      </c>
      <c r="F324" s="154" t="s">
        <v>74</v>
      </c>
      <c r="H324" s="155">
        <v>1</v>
      </c>
      <c r="I324" s="156"/>
      <c r="L324" s="152"/>
      <c r="M324" s="157"/>
      <c r="T324" s="158"/>
      <c r="AT324" s="153" t="s">
        <v>161</v>
      </c>
      <c r="AU324" s="153" t="s">
        <v>78</v>
      </c>
      <c r="AV324" s="13" t="s">
        <v>78</v>
      </c>
      <c r="AW324" s="13" t="s">
        <v>31</v>
      </c>
      <c r="AX324" s="13" t="s">
        <v>69</v>
      </c>
      <c r="AY324" s="153" t="s">
        <v>151</v>
      </c>
    </row>
    <row r="325" spans="2:51" s="14" customFormat="1" ht="11.25">
      <c r="B325" s="159"/>
      <c r="D325" s="146" t="s">
        <v>161</v>
      </c>
      <c r="E325" s="160" t="s">
        <v>19</v>
      </c>
      <c r="F325" s="161" t="s">
        <v>165</v>
      </c>
      <c r="H325" s="162">
        <v>1</v>
      </c>
      <c r="I325" s="163"/>
      <c r="L325" s="159"/>
      <c r="M325" s="184"/>
      <c r="N325" s="185"/>
      <c r="O325" s="185"/>
      <c r="P325" s="185"/>
      <c r="Q325" s="185"/>
      <c r="R325" s="185"/>
      <c r="S325" s="185"/>
      <c r="T325" s="186"/>
      <c r="AT325" s="160" t="s">
        <v>161</v>
      </c>
      <c r="AU325" s="160" t="s">
        <v>78</v>
      </c>
      <c r="AV325" s="14" t="s">
        <v>84</v>
      </c>
      <c r="AW325" s="14" t="s">
        <v>31</v>
      </c>
      <c r="AX325" s="14" t="s">
        <v>74</v>
      </c>
      <c r="AY325" s="160" t="s">
        <v>151</v>
      </c>
    </row>
    <row r="326" spans="2:51" s="1" customFormat="1" ht="6.95" customHeight="1">
      <c r="B326" s="42"/>
      <c r="C326" s="43"/>
      <c r="D326" s="43"/>
      <c r="E326" s="43"/>
      <c r="F326" s="43"/>
      <c r="G326" s="43"/>
      <c r="H326" s="43"/>
      <c r="I326" s="43"/>
      <c r="J326" s="43"/>
      <c r="K326" s="43"/>
      <c r="L326" s="33"/>
    </row>
  </sheetData>
  <sheetProtection algorithmName="SHA-512" hashValue="zqrGxBP5NprBvzSd4FrAHjDwO1U1y0zhIgLYpaBikEG1mHPIbOi9EdqzVTd++l+u3txPcWalQsrvF+SXfWKnpg==" saltValue="9P6J99iuRLE9Kq6zbTD7kXT2z47SOHwrmCYhc7EisQd/1+b08IKeHAI+9KZJGY1DO4ARud+mQBrRMWUt3hFs3g==" spinCount="100000" sheet="1" objects="1" scenarios="1" formatColumns="0" formatRows="0" autoFilter="0"/>
  <autoFilter ref="C88:K325" xr:uid="{00000000-0009-0000-0000-000007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9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AT2" s="18" t="s">
        <v>98</v>
      </c>
    </row>
    <row r="3" spans="2:4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78</v>
      </c>
    </row>
    <row r="4" spans="2:46" ht="24.95" customHeight="1">
      <c r="B4" s="21"/>
      <c r="D4" s="22" t="s">
        <v>105</v>
      </c>
      <c r="L4" s="21"/>
      <c r="M4" s="8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28" t="s">
        <v>16</v>
      </c>
      <c r="L6" s="21"/>
    </row>
    <row r="7" spans="2:46" ht="16.5" customHeight="1">
      <c r="B7" s="21"/>
      <c r="E7" s="311" t="str">
        <f>'Rekapitulace stavby'!K6</f>
        <v>Česká Lípa - přístavba komory C 10</v>
      </c>
      <c r="F7" s="312"/>
      <c r="G7" s="312"/>
      <c r="H7" s="312"/>
      <c r="L7" s="21"/>
    </row>
    <row r="8" spans="2:46" s="1" customFormat="1" ht="12" customHeight="1">
      <c r="B8" s="33"/>
      <c r="D8" s="28" t="s">
        <v>106</v>
      </c>
      <c r="L8" s="33"/>
    </row>
    <row r="9" spans="2:46" s="1" customFormat="1" ht="16.5" customHeight="1">
      <c r="B9" s="33"/>
      <c r="E9" s="278" t="s">
        <v>2009</v>
      </c>
      <c r="F9" s="313"/>
      <c r="G9" s="313"/>
      <c r="H9" s="313"/>
      <c r="L9" s="33"/>
    </row>
    <row r="10" spans="2:46" s="1" customFormat="1" ht="11.25">
      <c r="B10" s="33"/>
      <c r="L10" s="33"/>
    </row>
    <row r="11" spans="2:46" s="1" customFormat="1" ht="12" customHeight="1">
      <c r="B11" s="33"/>
      <c r="D11" s="28" t="s">
        <v>18</v>
      </c>
      <c r="F11" s="26" t="s">
        <v>19</v>
      </c>
      <c r="I11" s="28" t="s">
        <v>20</v>
      </c>
      <c r="J11" s="26" t="s">
        <v>19</v>
      </c>
      <c r="L11" s="33"/>
    </row>
    <row r="12" spans="2:46" s="1" customFormat="1" ht="12" customHeight="1">
      <c r="B12" s="33"/>
      <c r="D12" s="28" t="s">
        <v>21</v>
      </c>
      <c r="F12" s="26" t="s">
        <v>22</v>
      </c>
      <c r="I12" s="28" t="s">
        <v>23</v>
      </c>
      <c r="J12" s="50" t="str">
        <f>'Rekapitulace stavby'!AN8</f>
        <v>25. 4. 2022</v>
      </c>
      <c r="L12" s="33"/>
    </row>
    <row r="13" spans="2:46" s="1" customFormat="1" ht="10.9" customHeight="1">
      <c r="B13" s="33"/>
      <c r="L13" s="33"/>
    </row>
    <row r="14" spans="2:46" s="1" customFormat="1" ht="12" customHeight="1">
      <c r="B14" s="33"/>
      <c r="D14" s="28" t="s">
        <v>25</v>
      </c>
      <c r="I14" s="28" t="s">
        <v>26</v>
      </c>
      <c r="J14" s="26" t="str">
        <f>IF('Rekapitulace stavby'!AN10="","",'Rekapitulace stavby'!AN10)</f>
        <v/>
      </c>
      <c r="L14" s="33"/>
    </row>
    <row r="15" spans="2:46" s="1" customFormat="1" ht="18" customHeight="1">
      <c r="B15" s="33"/>
      <c r="E15" s="26" t="str">
        <f>IF('Rekapitulace stavby'!E11="","",'Rekapitulace stavby'!E11)</f>
        <v xml:space="preserve"> </v>
      </c>
      <c r="I15" s="28" t="s">
        <v>27</v>
      </c>
      <c r="J15" s="26" t="str">
        <f>IF('Rekapitulace stavby'!AN11="","",'Rekapitulace stavby'!AN11)</f>
        <v/>
      </c>
      <c r="L15" s="33"/>
    </row>
    <row r="16" spans="2:46" s="1" customFormat="1" ht="6.95" customHeight="1">
      <c r="B16" s="33"/>
      <c r="L16" s="33"/>
    </row>
    <row r="17" spans="2:12" s="1" customFormat="1" ht="12" customHeight="1">
      <c r="B17" s="33"/>
      <c r="D17" s="28" t="s">
        <v>28</v>
      </c>
      <c r="I17" s="28" t="s">
        <v>26</v>
      </c>
      <c r="J17" s="29" t="str">
        <f>'Rekapitulace stavby'!AN13</f>
        <v>Vyplň údaj</v>
      </c>
      <c r="L17" s="33"/>
    </row>
    <row r="18" spans="2:12" s="1" customFormat="1" ht="18" customHeight="1">
      <c r="B18" s="33"/>
      <c r="E18" s="314" t="str">
        <f>'Rekapitulace stavby'!E14</f>
        <v>Vyplň údaj</v>
      </c>
      <c r="F18" s="284"/>
      <c r="G18" s="284"/>
      <c r="H18" s="284"/>
      <c r="I18" s="28" t="s">
        <v>27</v>
      </c>
      <c r="J18" s="29" t="str">
        <f>'Rekapitulace stavby'!AN14</f>
        <v>Vyplň údaj</v>
      </c>
      <c r="L18" s="33"/>
    </row>
    <row r="19" spans="2:12" s="1" customFormat="1" ht="6.95" customHeight="1">
      <c r="B19" s="33"/>
      <c r="L19" s="33"/>
    </row>
    <row r="20" spans="2:12" s="1" customFormat="1" ht="12" customHeight="1">
      <c r="B20" s="33"/>
      <c r="D20" s="28" t="s">
        <v>30</v>
      </c>
      <c r="I20" s="28" t="s">
        <v>26</v>
      </c>
      <c r="J20" s="26" t="str">
        <f>IF('Rekapitulace stavby'!AN16="","",'Rekapitulace stavby'!AN16)</f>
        <v/>
      </c>
      <c r="L20" s="33"/>
    </row>
    <row r="21" spans="2:12" s="1" customFormat="1" ht="18" customHeight="1">
      <c r="B21" s="33"/>
      <c r="E21" s="26" t="str">
        <f>IF('Rekapitulace stavby'!E17="","",'Rekapitulace stavby'!E17)</f>
        <v xml:space="preserve"> </v>
      </c>
      <c r="I21" s="28" t="s">
        <v>27</v>
      </c>
      <c r="J21" s="26" t="str">
        <f>IF('Rekapitulace stavby'!AN17="","",'Rekapitulace stavby'!AN17)</f>
        <v/>
      </c>
      <c r="L21" s="33"/>
    </row>
    <row r="22" spans="2:12" s="1" customFormat="1" ht="6.95" customHeight="1">
      <c r="B22" s="33"/>
      <c r="L22" s="33"/>
    </row>
    <row r="23" spans="2:12" s="1" customFormat="1" ht="12" customHeight="1">
      <c r="B23" s="33"/>
      <c r="D23" s="28" t="s">
        <v>32</v>
      </c>
      <c r="I23" s="28" t="s">
        <v>26</v>
      </c>
      <c r="J23" s="26" t="str">
        <f>IF('Rekapitulace stavby'!AN19="","",'Rekapitulace stavby'!AN19)</f>
        <v/>
      </c>
      <c r="L23" s="33"/>
    </row>
    <row r="24" spans="2:12" s="1" customFormat="1" ht="18" customHeight="1">
      <c r="B24" s="33"/>
      <c r="E24" s="26" t="str">
        <f>IF('Rekapitulace stavby'!E20="","",'Rekapitulace stavby'!E20)</f>
        <v xml:space="preserve"> </v>
      </c>
      <c r="I24" s="28" t="s">
        <v>27</v>
      </c>
      <c r="J24" s="26" t="str">
        <f>IF('Rekapitulace stavby'!AN20="","",'Rekapitulace stavby'!AN20)</f>
        <v/>
      </c>
      <c r="L24" s="33"/>
    </row>
    <row r="25" spans="2:12" s="1" customFormat="1" ht="6.95" customHeight="1">
      <c r="B25" s="33"/>
      <c r="L25" s="33"/>
    </row>
    <row r="26" spans="2:12" s="1" customFormat="1" ht="12" customHeight="1">
      <c r="B26" s="33"/>
      <c r="D26" s="28" t="s">
        <v>33</v>
      </c>
      <c r="L26" s="33"/>
    </row>
    <row r="27" spans="2:12" s="7" customFormat="1" ht="16.5" customHeight="1">
      <c r="B27" s="87"/>
      <c r="E27" s="289" t="s">
        <v>19</v>
      </c>
      <c r="F27" s="289"/>
      <c r="G27" s="289"/>
      <c r="H27" s="289"/>
      <c r="L27" s="87"/>
    </row>
    <row r="28" spans="2:12" s="1" customFormat="1" ht="6.95" customHeight="1">
      <c r="B28" s="33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51"/>
      <c r="J29" s="51"/>
      <c r="K29" s="51"/>
      <c r="L29" s="33"/>
    </row>
    <row r="30" spans="2:12" s="1" customFormat="1" ht="25.35" customHeight="1">
      <c r="B30" s="33"/>
      <c r="D30" s="88" t="s">
        <v>35</v>
      </c>
      <c r="J30" s="64">
        <f>ROUND(J112,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51"/>
      <c r="J31" s="51"/>
      <c r="K31" s="51"/>
      <c r="L31" s="33"/>
    </row>
    <row r="32" spans="2:12" s="1" customFormat="1" ht="14.45" customHeight="1">
      <c r="B32" s="33"/>
      <c r="F32" s="36" t="s">
        <v>37</v>
      </c>
      <c r="I32" s="36" t="s">
        <v>36</v>
      </c>
      <c r="J32" s="36" t="s">
        <v>38</v>
      </c>
      <c r="L32" s="33"/>
    </row>
    <row r="33" spans="2:12" s="1" customFormat="1" ht="14.45" customHeight="1">
      <c r="B33" s="33"/>
      <c r="D33" s="53" t="s">
        <v>39</v>
      </c>
      <c r="E33" s="28" t="s">
        <v>40</v>
      </c>
      <c r="F33" s="89">
        <f>ROUND((SUM(BE112:BE198)),  2)</f>
        <v>0</v>
      </c>
      <c r="I33" s="90">
        <v>0.21</v>
      </c>
      <c r="J33" s="89">
        <f>ROUND(((SUM(BE112:BE198))*I33),  2)</f>
        <v>0</v>
      </c>
      <c r="L33" s="33"/>
    </row>
    <row r="34" spans="2:12" s="1" customFormat="1" ht="14.45" customHeight="1">
      <c r="B34" s="33"/>
      <c r="E34" s="28" t="s">
        <v>41</v>
      </c>
      <c r="F34" s="89">
        <f>ROUND((SUM(BF112:BF198)),  2)</f>
        <v>0</v>
      </c>
      <c r="I34" s="90">
        <v>0.15</v>
      </c>
      <c r="J34" s="89">
        <f>ROUND(((SUM(BF112:BF198))*I34),  2)</f>
        <v>0</v>
      </c>
      <c r="L34" s="33"/>
    </row>
    <row r="35" spans="2:12" s="1" customFormat="1" ht="14.45" hidden="1" customHeight="1">
      <c r="B35" s="33"/>
      <c r="E35" s="28" t="s">
        <v>42</v>
      </c>
      <c r="F35" s="89">
        <f>ROUND((SUM(BG112:BG198)),  2)</f>
        <v>0</v>
      </c>
      <c r="I35" s="90">
        <v>0.21</v>
      </c>
      <c r="J35" s="89">
        <f>0</f>
        <v>0</v>
      </c>
      <c r="L35" s="33"/>
    </row>
    <row r="36" spans="2:12" s="1" customFormat="1" ht="14.45" hidden="1" customHeight="1">
      <c r="B36" s="33"/>
      <c r="E36" s="28" t="s">
        <v>43</v>
      </c>
      <c r="F36" s="89">
        <f>ROUND((SUM(BH112:BH198)),  2)</f>
        <v>0</v>
      </c>
      <c r="I36" s="90">
        <v>0.15</v>
      </c>
      <c r="J36" s="89">
        <f>0</f>
        <v>0</v>
      </c>
      <c r="L36" s="33"/>
    </row>
    <row r="37" spans="2:12" s="1" customFormat="1" ht="14.45" hidden="1" customHeight="1">
      <c r="B37" s="33"/>
      <c r="E37" s="28" t="s">
        <v>44</v>
      </c>
      <c r="F37" s="89">
        <f>ROUND((SUM(BI112:BI198)),  2)</f>
        <v>0</v>
      </c>
      <c r="I37" s="90">
        <v>0</v>
      </c>
      <c r="J37" s="89">
        <f>0</f>
        <v>0</v>
      </c>
      <c r="L37" s="33"/>
    </row>
    <row r="38" spans="2:12" s="1" customFormat="1" ht="6.95" customHeight="1">
      <c r="B38" s="33"/>
      <c r="L38" s="33"/>
    </row>
    <row r="39" spans="2:12" s="1" customFormat="1" ht="25.35" customHeight="1">
      <c r="B39" s="33"/>
      <c r="C39" s="91"/>
      <c r="D39" s="92" t="s">
        <v>45</v>
      </c>
      <c r="E39" s="55"/>
      <c r="F39" s="55"/>
      <c r="G39" s="93" t="s">
        <v>46</v>
      </c>
      <c r="H39" s="94" t="s">
        <v>47</v>
      </c>
      <c r="I39" s="55"/>
      <c r="J39" s="95">
        <f>SUM(J30:J37)</f>
        <v>0</v>
      </c>
      <c r="K39" s="96"/>
      <c r="L39" s="33"/>
    </row>
    <row r="40" spans="2:12" s="1" customFormat="1" ht="14.4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33"/>
    </row>
    <row r="44" spans="2:12" s="1" customFormat="1" ht="6.95" customHeight="1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33"/>
    </row>
    <row r="45" spans="2:12" s="1" customFormat="1" ht="24.95" customHeight="1">
      <c r="B45" s="33"/>
      <c r="C45" s="22" t="s">
        <v>108</v>
      </c>
      <c r="L45" s="33"/>
    </row>
    <row r="46" spans="2:12" s="1" customFormat="1" ht="6.95" customHeight="1">
      <c r="B46" s="33"/>
      <c r="L46" s="33"/>
    </row>
    <row r="47" spans="2:12" s="1" customFormat="1" ht="12" customHeight="1">
      <c r="B47" s="33"/>
      <c r="C47" s="28" t="s">
        <v>16</v>
      </c>
      <c r="L47" s="33"/>
    </row>
    <row r="48" spans="2:12" s="1" customFormat="1" ht="16.5" customHeight="1">
      <c r="B48" s="33"/>
      <c r="E48" s="311" t="str">
        <f>E7</f>
        <v>Česká Lípa - přístavba komory C 10</v>
      </c>
      <c r="F48" s="312"/>
      <c r="G48" s="312"/>
      <c r="H48" s="312"/>
      <c r="L48" s="33"/>
    </row>
    <row r="49" spans="2:47" s="1" customFormat="1" ht="12" customHeight="1">
      <c r="B49" s="33"/>
      <c r="C49" s="28" t="s">
        <v>106</v>
      </c>
      <c r="L49" s="33"/>
    </row>
    <row r="50" spans="2:47" s="1" customFormat="1" ht="16.5" customHeight="1">
      <c r="B50" s="33"/>
      <c r="E50" s="278" t="str">
        <f>E9</f>
        <v>8 - potrubí</v>
      </c>
      <c r="F50" s="313"/>
      <c r="G50" s="313"/>
      <c r="H50" s="313"/>
      <c r="L50" s="33"/>
    </row>
    <row r="51" spans="2:47" s="1" customFormat="1" ht="6.95" customHeight="1">
      <c r="B51" s="33"/>
      <c r="L51" s="33"/>
    </row>
    <row r="52" spans="2:47" s="1" customFormat="1" ht="12" customHeight="1">
      <c r="B52" s="33"/>
      <c r="C52" s="28" t="s">
        <v>21</v>
      </c>
      <c r="F52" s="26" t="str">
        <f>F12</f>
        <v xml:space="preserve"> </v>
      </c>
      <c r="I52" s="28" t="s">
        <v>23</v>
      </c>
      <c r="J52" s="50" t="str">
        <f>IF(J12="","",J12)</f>
        <v>25. 4. 2022</v>
      </c>
      <c r="L52" s="33"/>
    </row>
    <row r="53" spans="2:47" s="1" customFormat="1" ht="6.95" customHeight="1">
      <c r="B53" s="33"/>
      <c r="L53" s="33"/>
    </row>
    <row r="54" spans="2:47" s="1" customFormat="1" ht="15.2" customHeight="1">
      <c r="B54" s="33"/>
      <c r="C54" s="28" t="s">
        <v>25</v>
      </c>
      <c r="F54" s="26" t="str">
        <f>E15</f>
        <v xml:space="preserve"> </v>
      </c>
      <c r="I54" s="28" t="s">
        <v>30</v>
      </c>
      <c r="J54" s="31" t="str">
        <f>E21</f>
        <v xml:space="preserve"> </v>
      </c>
      <c r="L54" s="33"/>
    </row>
    <row r="55" spans="2:47" s="1" customFormat="1" ht="15.2" customHeight="1">
      <c r="B55" s="33"/>
      <c r="C55" s="28" t="s">
        <v>28</v>
      </c>
      <c r="F55" s="26" t="str">
        <f>IF(E18="","",E18)</f>
        <v>Vyplň údaj</v>
      </c>
      <c r="I55" s="28" t="s">
        <v>32</v>
      </c>
      <c r="J55" s="31" t="str">
        <f>E24</f>
        <v xml:space="preserve"> </v>
      </c>
      <c r="L55" s="33"/>
    </row>
    <row r="56" spans="2:47" s="1" customFormat="1" ht="10.35" customHeight="1">
      <c r="B56" s="33"/>
      <c r="L56" s="33"/>
    </row>
    <row r="57" spans="2:47" s="1" customFormat="1" ht="29.25" customHeight="1">
      <c r="B57" s="33"/>
      <c r="C57" s="97" t="s">
        <v>109</v>
      </c>
      <c r="D57" s="91"/>
      <c r="E57" s="91"/>
      <c r="F57" s="91"/>
      <c r="G57" s="91"/>
      <c r="H57" s="91"/>
      <c r="I57" s="91"/>
      <c r="J57" s="98" t="s">
        <v>110</v>
      </c>
      <c r="K57" s="91"/>
      <c r="L57" s="33"/>
    </row>
    <row r="58" spans="2:47" s="1" customFormat="1" ht="10.35" customHeight="1">
      <c r="B58" s="33"/>
      <c r="L58" s="33"/>
    </row>
    <row r="59" spans="2:47" s="1" customFormat="1" ht="22.9" customHeight="1">
      <c r="B59" s="33"/>
      <c r="C59" s="99" t="s">
        <v>67</v>
      </c>
      <c r="J59" s="64">
        <f>J112</f>
        <v>0</v>
      </c>
      <c r="L59" s="33"/>
      <c r="AU59" s="18" t="s">
        <v>111</v>
      </c>
    </row>
    <row r="60" spans="2:47" s="8" customFormat="1" ht="24.95" customHeight="1">
      <c r="B60" s="100"/>
      <c r="D60" s="101" t="s">
        <v>1561</v>
      </c>
      <c r="E60" s="102"/>
      <c r="F60" s="102"/>
      <c r="G60" s="102"/>
      <c r="H60" s="102"/>
      <c r="I60" s="102"/>
      <c r="J60" s="103">
        <f>J113</f>
        <v>0</v>
      </c>
      <c r="L60" s="100"/>
    </row>
    <row r="61" spans="2:47" s="9" customFormat="1" ht="19.899999999999999" customHeight="1">
      <c r="B61" s="104"/>
      <c r="D61" s="105" t="s">
        <v>2010</v>
      </c>
      <c r="E61" s="106"/>
      <c r="F61" s="106"/>
      <c r="G61" s="106"/>
      <c r="H61" s="106"/>
      <c r="I61" s="106"/>
      <c r="J61" s="107">
        <f>J114</f>
        <v>0</v>
      </c>
      <c r="L61" s="104"/>
    </row>
    <row r="62" spans="2:47" s="8" customFormat="1" ht="24.95" customHeight="1">
      <c r="B62" s="100"/>
      <c r="D62" s="101" t="s">
        <v>2011</v>
      </c>
      <c r="E62" s="102"/>
      <c r="F62" s="102"/>
      <c r="G62" s="102"/>
      <c r="H62" s="102"/>
      <c r="I62" s="102"/>
      <c r="J62" s="103">
        <f>J115</f>
        <v>0</v>
      </c>
      <c r="L62" s="100"/>
    </row>
    <row r="63" spans="2:47" s="8" customFormat="1" ht="24.95" customHeight="1">
      <c r="B63" s="100"/>
      <c r="D63" s="101" t="s">
        <v>2012</v>
      </c>
      <c r="E63" s="102"/>
      <c r="F63" s="102"/>
      <c r="G63" s="102"/>
      <c r="H63" s="102"/>
      <c r="I63" s="102"/>
      <c r="J63" s="103">
        <f>J118</f>
        <v>0</v>
      </c>
      <c r="L63" s="100"/>
    </row>
    <row r="64" spans="2:47" s="8" customFormat="1" ht="24.95" customHeight="1">
      <c r="B64" s="100"/>
      <c r="D64" s="101" t="s">
        <v>2013</v>
      </c>
      <c r="E64" s="102"/>
      <c r="F64" s="102"/>
      <c r="G64" s="102"/>
      <c r="H64" s="102"/>
      <c r="I64" s="102"/>
      <c r="J64" s="103">
        <f>J121</f>
        <v>0</v>
      </c>
      <c r="L64" s="100"/>
    </row>
    <row r="65" spans="2:12" s="8" customFormat="1" ht="24.95" customHeight="1">
      <c r="B65" s="100"/>
      <c r="D65" s="101" t="s">
        <v>2014</v>
      </c>
      <c r="E65" s="102"/>
      <c r="F65" s="102"/>
      <c r="G65" s="102"/>
      <c r="H65" s="102"/>
      <c r="I65" s="102"/>
      <c r="J65" s="103">
        <f>J124</f>
        <v>0</v>
      </c>
      <c r="L65" s="100"/>
    </row>
    <row r="66" spans="2:12" s="9" customFormat="1" ht="19.899999999999999" customHeight="1">
      <c r="B66" s="104"/>
      <c r="D66" s="105" t="s">
        <v>2015</v>
      </c>
      <c r="E66" s="106"/>
      <c r="F66" s="106"/>
      <c r="G66" s="106"/>
      <c r="H66" s="106"/>
      <c r="I66" s="106"/>
      <c r="J66" s="107">
        <f>J127</f>
        <v>0</v>
      </c>
      <c r="L66" s="104"/>
    </row>
    <row r="67" spans="2:12" s="8" customFormat="1" ht="24.95" customHeight="1">
      <c r="B67" s="100"/>
      <c r="D67" s="101" t="s">
        <v>2011</v>
      </c>
      <c r="E67" s="102"/>
      <c r="F67" s="102"/>
      <c r="G67" s="102"/>
      <c r="H67" s="102"/>
      <c r="I67" s="102"/>
      <c r="J67" s="103">
        <f>J128</f>
        <v>0</v>
      </c>
      <c r="L67" s="100"/>
    </row>
    <row r="68" spans="2:12" s="8" customFormat="1" ht="24.95" customHeight="1">
      <c r="B68" s="100"/>
      <c r="D68" s="101" t="s">
        <v>2012</v>
      </c>
      <c r="E68" s="102"/>
      <c r="F68" s="102"/>
      <c r="G68" s="102"/>
      <c r="H68" s="102"/>
      <c r="I68" s="102"/>
      <c r="J68" s="103">
        <f>J131</f>
        <v>0</v>
      </c>
      <c r="L68" s="100"/>
    </row>
    <row r="69" spans="2:12" s="8" customFormat="1" ht="24.95" customHeight="1">
      <c r="B69" s="100"/>
      <c r="D69" s="101" t="s">
        <v>2013</v>
      </c>
      <c r="E69" s="102"/>
      <c r="F69" s="102"/>
      <c r="G69" s="102"/>
      <c r="H69" s="102"/>
      <c r="I69" s="102"/>
      <c r="J69" s="103">
        <f>J134</f>
        <v>0</v>
      </c>
      <c r="L69" s="100"/>
    </row>
    <row r="70" spans="2:12" s="8" customFormat="1" ht="24.95" customHeight="1">
      <c r="B70" s="100"/>
      <c r="D70" s="101" t="s">
        <v>2014</v>
      </c>
      <c r="E70" s="102"/>
      <c r="F70" s="102"/>
      <c r="G70" s="102"/>
      <c r="H70" s="102"/>
      <c r="I70" s="102"/>
      <c r="J70" s="103">
        <f>J137</f>
        <v>0</v>
      </c>
      <c r="L70" s="100"/>
    </row>
    <row r="71" spans="2:12" s="9" customFormat="1" ht="19.899999999999999" customHeight="1">
      <c r="B71" s="104"/>
      <c r="D71" s="105" t="s">
        <v>2016</v>
      </c>
      <c r="E71" s="106"/>
      <c r="F71" s="106"/>
      <c r="G71" s="106"/>
      <c r="H71" s="106"/>
      <c r="I71" s="106"/>
      <c r="J71" s="107">
        <f>J140</f>
        <v>0</v>
      </c>
      <c r="L71" s="104"/>
    </row>
    <row r="72" spans="2:12" s="8" customFormat="1" ht="24.95" customHeight="1">
      <c r="B72" s="100"/>
      <c r="D72" s="101" t="s">
        <v>2011</v>
      </c>
      <c r="E72" s="102"/>
      <c r="F72" s="102"/>
      <c r="G72" s="102"/>
      <c r="H72" s="102"/>
      <c r="I72" s="102"/>
      <c r="J72" s="103">
        <f>J141</f>
        <v>0</v>
      </c>
      <c r="L72" s="100"/>
    </row>
    <row r="73" spans="2:12" s="8" customFormat="1" ht="24.95" customHeight="1">
      <c r="B73" s="100"/>
      <c r="D73" s="101" t="s">
        <v>2012</v>
      </c>
      <c r="E73" s="102"/>
      <c r="F73" s="102"/>
      <c r="G73" s="102"/>
      <c r="H73" s="102"/>
      <c r="I73" s="102"/>
      <c r="J73" s="103">
        <f>J144</f>
        <v>0</v>
      </c>
      <c r="L73" s="100"/>
    </row>
    <row r="74" spans="2:12" s="8" customFormat="1" ht="24.95" customHeight="1">
      <c r="B74" s="100"/>
      <c r="D74" s="101" t="s">
        <v>2013</v>
      </c>
      <c r="E74" s="102"/>
      <c r="F74" s="102"/>
      <c r="G74" s="102"/>
      <c r="H74" s="102"/>
      <c r="I74" s="102"/>
      <c r="J74" s="103">
        <f>J147</f>
        <v>0</v>
      </c>
      <c r="L74" s="100"/>
    </row>
    <row r="75" spans="2:12" s="8" customFormat="1" ht="24.95" customHeight="1">
      <c r="B75" s="100"/>
      <c r="D75" s="101" t="s">
        <v>2014</v>
      </c>
      <c r="E75" s="102"/>
      <c r="F75" s="102"/>
      <c r="G75" s="102"/>
      <c r="H75" s="102"/>
      <c r="I75" s="102"/>
      <c r="J75" s="103">
        <f>J150</f>
        <v>0</v>
      </c>
      <c r="L75" s="100"/>
    </row>
    <row r="76" spans="2:12" s="9" customFormat="1" ht="19.899999999999999" customHeight="1">
      <c r="B76" s="104"/>
      <c r="D76" s="105" t="s">
        <v>2017</v>
      </c>
      <c r="E76" s="106"/>
      <c r="F76" s="106"/>
      <c r="G76" s="106"/>
      <c r="H76" s="106"/>
      <c r="I76" s="106"/>
      <c r="J76" s="107">
        <f>J153</f>
        <v>0</v>
      </c>
      <c r="L76" s="104"/>
    </row>
    <row r="77" spans="2:12" s="8" customFormat="1" ht="24.95" customHeight="1">
      <c r="B77" s="100"/>
      <c r="D77" s="101" t="s">
        <v>2011</v>
      </c>
      <c r="E77" s="102"/>
      <c r="F77" s="102"/>
      <c r="G77" s="102"/>
      <c r="H77" s="102"/>
      <c r="I77" s="102"/>
      <c r="J77" s="103">
        <f>J154</f>
        <v>0</v>
      </c>
      <c r="L77" s="100"/>
    </row>
    <row r="78" spans="2:12" s="8" customFormat="1" ht="24.95" customHeight="1">
      <c r="B78" s="100"/>
      <c r="D78" s="101" t="s">
        <v>2012</v>
      </c>
      <c r="E78" s="102"/>
      <c r="F78" s="102"/>
      <c r="G78" s="102"/>
      <c r="H78" s="102"/>
      <c r="I78" s="102"/>
      <c r="J78" s="103">
        <f>J157</f>
        <v>0</v>
      </c>
      <c r="L78" s="100"/>
    </row>
    <row r="79" spans="2:12" s="8" customFormat="1" ht="24.95" customHeight="1">
      <c r="B79" s="100"/>
      <c r="D79" s="101" t="s">
        <v>2013</v>
      </c>
      <c r="E79" s="102"/>
      <c r="F79" s="102"/>
      <c r="G79" s="102"/>
      <c r="H79" s="102"/>
      <c r="I79" s="102"/>
      <c r="J79" s="103">
        <f>J160</f>
        <v>0</v>
      </c>
      <c r="L79" s="100"/>
    </row>
    <row r="80" spans="2:12" s="8" customFormat="1" ht="24.95" customHeight="1">
      <c r="B80" s="100"/>
      <c r="D80" s="101" t="s">
        <v>2014</v>
      </c>
      <c r="E80" s="102"/>
      <c r="F80" s="102"/>
      <c r="G80" s="102"/>
      <c r="H80" s="102"/>
      <c r="I80" s="102"/>
      <c r="J80" s="103">
        <f>J163</f>
        <v>0</v>
      </c>
      <c r="L80" s="100"/>
    </row>
    <row r="81" spans="2:12" s="9" customFormat="1" ht="19.899999999999999" customHeight="1">
      <c r="B81" s="104"/>
      <c r="D81" s="105" t="s">
        <v>2018</v>
      </c>
      <c r="E81" s="106"/>
      <c r="F81" s="106"/>
      <c r="G81" s="106"/>
      <c r="H81" s="106"/>
      <c r="I81" s="106"/>
      <c r="J81" s="107">
        <f>J166</f>
        <v>0</v>
      </c>
      <c r="L81" s="104"/>
    </row>
    <row r="82" spans="2:12" s="8" customFormat="1" ht="24.95" customHeight="1">
      <c r="B82" s="100"/>
      <c r="D82" s="101" t="s">
        <v>2011</v>
      </c>
      <c r="E82" s="102"/>
      <c r="F82" s="102"/>
      <c r="G82" s="102"/>
      <c r="H82" s="102"/>
      <c r="I82" s="102"/>
      <c r="J82" s="103">
        <f>J167</f>
        <v>0</v>
      </c>
      <c r="L82" s="100"/>
    </row>
    <row r="83" spans="2:12" s="8" customFormat="1" ht="24.95" customHeight="1">
      <c r="B83" s="100"/>
      <c r="D83" s="101" t="s">
        <v>2012</v>
      </c>
      <c r="E83" s="102"/>
      <c r="F83" s="102"/>
      <c r="G83" s="102"/>
      <c r="H83" s="102"/>
      <c r="I83" s="102"/>
      <c r="J83" s="103">
        <f>J170</f>
        <v>0</v>
      </c>
      <c r="L83" s="100"/>
    </row>
    <row r="84" spans="2:12" s="8" customFormat="1" ht="24.95" customHeight="1">
      <c r="B84" s="100"/>
      <c r="D84" s="101" t="s">
        <v>2013</v>
      </c>
      <c r="E84" s="102"/>
      <c r="F84" s="102"/>
      <c r="G84" s="102"/>
      <c r="H84" s="102"/>
      <c r="I84" s="102"/>
      <c r="J84" s="103">
        <f>J173</f>
        <v>0</v>
      </c>
      <c r="L84" s="100"/>
    </row>
    <row r="85" spans="2:12" s="8" customFormat="1" ht="24.95" customHeight="1">
      <c r="B85" s="100"/>
      <c r="D85" s="101" t="s">
        <v>2014</v>
      </c>
      <c r="E85" s="102"/>
      <c r="F85" s="102"/>
      <c r="G85" s="102"/>
      <c r="H85" s="102"/>
      <c r="I85" s="102"/>
      <c r="J85" s="103">
        <f>J176</f>
        <v>0</v>
      </c>
      <c r="L85" s="100"/>
    </row>
    <row r="86" spans="2:12" s="9" customFormat="1" ht="19.899999999999999" customHeight="1">
      <c r="B86" s="104"/>
      <c r="D86" s="105" t="s">
        <v>2019</v>
      </c>
      <c r="E86" s="106"/>
      <c r="F86" s="106"/>
      <c r="G86" s="106"/>
      <c r="H86" s="106"/>
      <c r="I86" s="106"/>
      <c r="J86" s="107">
        <f>J179</f>
        <v>0</v>
      </c>
      <c r="L86" s="104"/>
    </row>
    <row r="87" spans="2:12" s="8" customFormat="1" ht="24.95" customHeight="1">
      <c r="B87" s="100"/>
      <c r="D87" s="101" t="s">
        <v>2011</v>
      </c>
      <c r="E87" s="102"/>
      <c r="F87" s="102"/>
      <c r="G87" s="102"/>
      <c r="H87" s="102"/>
      <c r="I87" s="102"/>
      <c r="J87" s="103">
        <f>J180</f>
        <v>0</v>
      </c>
      <c r="L87" s="100"/>
    </row>
    <row r="88" spans="2:12" s="8" customFormat="1" ht="24.95" customHeight="1">
      <c r="B88" s="100"/>
      <c r="D88" s="101" t="s">
        <v>2012</v>
      </c>
      <c r="E88" s="102"/>
      <c r="F88" s="102"/>
      <c r="G88" s="102"/>
      <c r="H88" s="102"/>
      <c r="I88" s="102"/>
      <c r="J88" s="103">
        <f>J183</f>
        <v>0</v>
      </c>
      <c r="L88" s="100"/>
    </row>
    <row r="89" spans="2:12" s="8" customFormat="1" ht="24.95" customHeight="1">
      <c r="B89" s="100"/>
      <c r="D89" s="101" t="s">
        <v>2013</v>
      </c>
      <c r="E89" s="102"/>
      <c r="F89" s="102"/>
      <c r="G89" s="102"/>
      <c r="H89" s="102"/>
      <c r="I89" s="102"/>
      <c r="J89" s="103">
        <f>J186</f>
        <v>0</v>
      </c>
      <c r="L89" s="100"/>
    </row>
    <row r="90" spans="2:12" s="8" customFormat="1" ht="24.95" customHeight="1">
      <c r="B90" s="100"/>
      <c r="D90" s="101" t="s">
        <v>2020</v>
      </c>
      <c r="E90" s="102"/>
      <c r="F90" s="102"/>
      <c r="G90" s="102"/>
      <c r="H90" s="102"/>
      <c r="I90" s="102"/>
      <c r="J90" s="103">
        <f>J189</f>
        <v>0</v>
      </c>
      <c r="L90" s="100"/>
    </row>
    <row r="91" spans="2:12" s="9" customFormat="1" ht="19.899999999999999" customHeight="1">
      <c r="B91" s="104"/>
      <c r="D91" s="105" t="s">
        <v>2021</v>
      </c>
      <c r="E91" s="106"/>
      <c r="F91" s="106"/>
      <c r="G91" s="106"/>
      <c r="H91" s="106"/>
      <c r="I91" s="106"/>
      <c r="J91" s="107">
        <f>J192</f>
        <v>0</v>
      </c>
      <c r="L91" s="104"/>
    </row>
    <row r="92" spans="2:12" s="8" customFormat="1" ht="24.95" customHeight="1">
      <c r="B92" s="100"/>
      <c r="D92" s="101" t="s">
        <v>2022</v>
      </c>
      <c r="E92" s="102"/>
      <c r="F92" s="102"/>
      <c r="G92" s="102"/>
      <c r="H92" s="102"/>
      <c r="I92" s="102"/>
      <c r="J92" s="103">
        <f>J193</f>
        <v>0</v>
      </c>
      <c r="L92" s="100"/>
    </row>
    <row r="93" spans="2:12" s="1" customFormat="1" ht="21.75" customHeight="1">
      <c r="B93" s="33"/>
      <c r="L93" s="33"/>
    </row>
    <row r="94" spans="2:12" s="1" customFormat="1" ht="6.95" customHeight="1"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33"/>
    </row>
    <row r="98" spans="2:63" s="1" customFormat="1" ht="6.95" customHeight="1"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33"/>
    </row>
    <row r="99" spans="2:63" s="1" customFormat="1" ht="24.95" customHeight="1">
      <c r="B99" s="33"/>
      <c r="C99" s="22" t="s">
        <v>136</v>
      </c>
      <c r="L99" s="33"/>
    </row>
    <row r="100" spans="2:63" s="1" customFormat="1" ht="6.95" customHeight="1">
      <c r="B100" s="33"/>
      <c r="L100" s="33"/>
    </row>
    <row r="101" spans="2:63" s="1" customFormat="1" ht="12" customHeight="1">
      <c r="B101" s="33"/>
      <c r="C101" s="28" t="s">
        <v>16</v>
      </c>
      <c r="L101" s="33"/>
    </row>
    <row r="102" spans="2:63" s="1" customFormat="1" ht="16.5" customHeight="1">
      <c r="B102" s="33"/>
      <c r="E102" s="311" t="str">
        <f>E7</f>
        <v>Česká Lípa - přístavba komory C 10</v>
      </c>
      <c r="F102" s="312"/>
      <c r="G102" s="312"/>
      <c r="H102" s="312"/>
      <c r="L102" s="33"/>
    </row>
    <row r="103" spans="2:63" s="1" customFormat="1" ht="12" customHeight="1">
      <c r="B103" s="33"/>
      <c r="C103" s="28" t="s">
        <v>106</v>
      </c>
      <c r="L103" s="33"/>
    </row>
    <row r="104" spans="2:63" s="1" customFormat="1" ht="16.5" customHeight="1">
      <c r="B104" s="33"/>
      <c r="E104" s="278" t="str">
        <f>E9</f>
        <v>8 - potrubí</v>
      </c>
      <c r="F104" s="313"/>
      <c r="G104" s="313"/>
      <c r="H104" s="313"/>
      <c r="L104" s="33"/>
    </row>
    <row r="105" spans="2:63" s="1" customFormat="1" ht="6.95" customHeight="1">
      <c r="B105" s="33"/>
      <c r="L105" s="33"/>
    </row>
    <row r="106" spans="2:63" s="1" customFormat="1" ht="12" customHeight="1">
      <c r="B106" s="33"/>
      <c r="C106" s="28" t="s">
        <v>21</v>
      </c>
      <c r="F106" s="26" t="str">
        <f>F12</f>
        <v xml:space="preserve"> </v>
      </c>
      <c r="I106" s="28" t="s">
        <v>23</v>
      </c>
      <c r="J106" s="50" t="str">
        <f>IF(J12="","",J12)</f>
        <v>25. 4. 2022</v>
      </c>
      <c r="L106" s="33"/>
    </row>
    <row r="107" spans="2:63" s="1" customFormat="1" ht="6.95" customHeight="1">
      <c r="B107" s="33"/>
      <c r="L107" s="33"/>
    </row>
    <row r="108" spans="2:63" s="1" customFormat="1" ht="15.2" customHeight="1">
      <c r="B108" s="33"/>
      <c r="C108" s="28" t="s">
        <v>25</v>
      </c>
      <c r="F108" s="26" t="str">
        <f>E15</f>
        <v xml:space="preserve"> </v>
      </c>
      <c r="I108" s="28" t="s">
        <v>30</v>
      </c>
      <c r="J108" s="31" t="str">
        <f>E21</f>
        <v xml:space="preserve"> </v>
      </c>
      <c r="L108" s="33"/>
    </row>
    <row r="109" spans="2:63" s="1" customFormat="1" ht="15.2" customHeight="1">
      <c r="B109" s="33"/>
      <c r="C109" s="28" t="s">
        <v>28</v>
      </c>
      <c r="F109" s="26" t="str">
        <f>IF(E18="","",E18)</f>
        <v>Vyplň údaj</v>
      </c>
      <c r="I109" s="28" t="s">
        <v>32</v>
      </c>
      <c r="J109" s="31" t="str">
        <f>E24</f>
        <v xml:space="preserve"> </v>
      </c>
      <c r="L109" s="33"/>
    </row>
    <row r="110" spans="2:63" s="1" customFormat="1" ht="10.35" customHeight="1">
      <c r="B110" s="33"/>
      <c r="L110" s="33"/>
    </row>
    <row r="111" spans="2:63" s="10" customFormat="1" ht="29.25" customHeight="1">
      <c r="B111" s="108"/>
      <c r="C111" s="109" t="s">
        <v>137</v>
      </c>
      <c r="D111" s="110" t="s">
        <v>54</v>
      </c>
      <c r="E111" s="110" t="s">
        <v>50</v>
      </c>
      <c r="F111" s="110" t="s">
        <v>51</v>
      </c>
      <c r="G111" s="110" t="s">
        <v>138</v>
      </c>
      <c r="H111" s="110" t="s">
        <v>139</v>
      </c>
      <c r="I111" s="110" t="s">
        <v>140</v>
      </c>
      <c r="J111" s="110" t="s">
        <v>110</v>
      </c>
      <c r="K111" s="111" t="s">
        <v>141</v>
      </c>
      <c r="L111" s="108"/>
      <c r="M111" s="57" t="s">
        <v>19</v>
      </c>
      <c r="N111" s="58" t="s">
        <v>39</v>
      </c>
      <c r="O111" s="58" t="s">
        <v>142</v>
      </c>
      <c r="P111" s="58" t="s">
        <v>143</v>
      </c>
      <c r="Q111" s="58" t="s">
        <v>144</v>
      </c>
      <c r="R111" s="58" t="s">
        <v>145</v>
      </c>
      <c r="S111" s="58" t="s">
        <v>146</v>
      </c>
      <c r="T111" s="59" t="s">
        <v>147</v>
      </c>
    </row>
    <row r="112" spans="2:63" s="1" customFormat="1" ht="22.9" customHeight="1">
      <c r="B112" s="33"/>
      <c r="C112" s="62" t="s">
        <v>148</v>
      </c>
      <c r="J112" s="112">
        <f>BK112</f>
        <v>0</v>
      </c>
      <c r="L112" s="33"/>
      <c r="M112" s="60"/>
      <c r="N112" s="51"/>
      <c r="O112" s="51"/>
      <c r="P112" s="113">
        <f>P113+P115+P118+P121+P124+P128+P131+P134+P137+P141+P144+P147+P150+P154+P157+P160+P163+P167+P170+P173+P176+P180+P183+P186+P189+P193</f>
        <v>0</v>
      </c>
      <c r="Q112" s="51"/>
      <c r="R112" s="113">
        <f>R113+R115+R118+R121+R124+R128+R131+R134+R137+R141+R144+R147+R150+R154+R157+R160+R163+R167+R170+R173+R176+R180+R183+R186+R189+R193</f>
        <v>0</v>
      </c>
      <c r="S112" s="51"/>
      <c r="T112" s="114">
        <f>T113+T115+T118+T121+T124+T128+T131+T134+T137+T141+T144+T147+T150+T154+T157+T160+T163+T167+T170+T173+T176+T180+T183+T186+T189+T193</f>
        <v>0</v>
      </c>
      <c r="AT112" s="18" t="s">
        <v>68</v>
      </c>
      <c r="AU112" s="18" t="s">
        <v>111</v>
      </c>
      <c r="BK112" s="115">
        <f>BK113+BK115+BK118+BK121+BK124+BK128+BK131+BK134+BK137+BK141+BK144+BK147+BK150+BK154+BK157+BK160+BK163+BK167+BK170+BK173+BK176+BK180+BK183+BK186+BK189+BK193</f>
        <v>0</v>
      </c>
    </row>
    <row r="113" spans="2:65" s="11" customFormat="1" ht="25.9" customHeight="1">
      <c r="B113" s="116"/>
      <c r="D113" s="117" t="s">
        <v>68</v>
      </c>
      <c r="E113" s="118" t="s">
        <v>50</v>
      </c>
      <c r="F113" s="118" t="s">
        <v>51</v>
      </c>
      <c r="I113" s="119"/>
      <c r="J113" s="120">
        <f>BK113</f>
        <v>0</v>
      </c>
      <c r="L113" s="116"/>
      <c r="M113" s="121"/>
      <c r="P113" s="122">
        <f>P114</f>
        <v>0</v>
      </c>
      <c r="R113" s="122">
        <f>R114</f>
        <v>0</v>
      </c>
      <c r="T113" s="123">
        <f>T114</f>
        <v>0</v>
      </c>
      <c r="AR113" s="117" t="s">
        <v>74</v>
      </c>
      <c r="AT113" s="124" t="s">
        <v>68</v>
      </c>
      <c r="AU113" s="124" t="s">
        <v>69</v>
      </c>
      <c r="AY113" s="117" t="s">
        <v>151</v>
      </c>
      <c r="BK113" s="125">
        <f>BK114</f>
        <v>0</v>
      </c>
    </row>
    <row r="114" spans="2:65" s="11" customFormat="1" ht="22.9" customHeight="1">
      <c r="B114" s="116"/>
      <c r="D114" s="117" t="s">
        <v>68</v>
      </c>
      <c r="E114" s="126" t="s">
        <v>1563</v>
      </c>
      <c r="F114" s="126" t="s">
        <v>2023</v>
      </c>
      <c r="I114" s="119"/>
      <c r="J114" s="127">
        <f>BK114</f>
        <v>0</v>
      </c>
      <c r="L114" s="116"/>
      <c r="M114" s="121"/>
      <c r="P114" s="122">
        <v>0</v>
      </c>
      <c r="R114" s="122">
        <v>0</v>
      </c>
      <c r="T114" s="123">
        <v>0</v>
      </c>
      <c r="AR114" s="117" t="s">
        <v>74</v>
      </c>
      <c r="AT114" s="124" t="s">
        <v>68</v>
      </c>
      <c r="AU114" s="124" t="s">
        <v>74</v>
      </c>
      <c r="AY114" s="117" t="s">
        <v>151</v>
      </c>
      <c r="BK114" s="125">
        <v>0</v>
      </c>
    </row>
    <row r="115" spans="2:65" s="11" customFormat="1" ht="25.9" customHeight="1">
      <c r="B115" s="116"/>
      <c r="D115" s="117" t="s">
        <v>68</v>
      </c>
      <c r="E115" s="118" t="s">
        <v>1397</v>
      </c>
      <c r="F115" s="118" t="s">
        <v>2024</v>
      </c>
      <c r="I115" s="119"/>
      <c r="J115" s="120">
        <f>BK115</f>
        <v>0</v>
      </c>
      <c r="L115" s="116"/>
      <c r="M115" s="121"/>
      <c r="P115" s="122">
        <f>SUM(P116:P117)</f>
        <v>0</v>
      </c>
      <c r="R115" s="122">
        <f>SUM(R116:R117)</f>
        <v>0</v>
      </c>
      <c r="T115" s="123">
        <f>SUM(T116:T117)</f>
        <v>0</v>
      </c>
      <c r="AR115" s="117" t="s">
        <v>74</v>
      </c>
      <c r="AT115" s="124" t="s">
        <v>68</v>
      </c>
      <c r="AU115" s="124" t="s">
        <v>69</v>
      </c>
      <c r="AY115" s="117" t="s">
        <v>151</v>
      </c>
      <c r="BK115" s="125">
        <f>SUM(BK116:BK117)</f>
        <v>0</v>
      </c>
    </row>
    <row r="116" spans="2:65" s="1" customFormat="1" ht="16.5" customHeight="1">
      <c r="B116" s="33"/>
      <c r="C116" s="128" t="s">
        <v>69</v>
      </c>
      <c r="D116" s="128" t="s">
        <v>153</v>
      </c>
      <c r="E116" s="129" t="s">
        <v>2025</v>
      </c>
      <c r="F116" s="130" t="s">
        <v>2026</v>
      </c>
      <c r="G116" s="131" t="s">
        <v>1666</v>
      </c>
      <c r="H116" s="132">
        <v>1</v>
      </c>
      <c r="I116" s="133"/>
      <c r="J116" s="134">
        <f>ROUND(I116*H116,2)</f>
        <v>0</v>
      </c>
      <c r="K116" s="130" t="s">
        <v>19</v>
      </c>
      <c r="L116" s="33"/>
      <c r="M116" s="135" t="s">
        <v>19</v>
      </c>
      <c r="N116" s="136" t="s">
        <v>40</v>
      </c>
      <c r="P116" s="137">
        <f>O116*H116</f>
        <v>0</v>
      </c>
      <c r="Q116" s="137">
        <v>0</v>
      </c>
      <c r="R116" s="137">
        <f>Q116*H116</f>
        <v>0</v>
      </c>
      <c r="S116" s="137">
        <v>0</v>
      </c>
      <c r="T116" s="138">
        <f>S116*H116</f>
        <v>0</v>
      </c>
      <c r="AR116" s="139" t="s">
        <v>84</v>
      </c>
      <c r="AT116" s="139" t="s">
        <v>153</v>
      </c>
      <c r="AU116" s="139" t="s">
        <v>74</v>
      </c>
      <c r="AY116" s="18" t="s">
        <v>151</v>
      </c>
      <c r="BE116" s="140">
        <f>IF(N116="základní",J116,0)</f>
        <v>0</v>
      </c>
      <c r="BF116" s="140">
        <f>IF(N116="snížená",J116,0)</f>
        <v>0</v>
      </c>
      <c r="BG116" s="140">
        <f>IF(N116="zákl. přenesená",J116,0)</f>
        <v>0</v>
      </c>
      <c r="BH116" s="140">
        <f>IF(N116="sníž. přenesená",J116,0)</f>
        <v>0</v>
      </c>
      <c r="BI116" s="140">
        <f>IF(N116="nulová",J116,0)</f>
        <v>0</v>
      </c>
      <c r="BJ116" s="18" t="s">
        <v>74</v>
      </c>
      <c r="BK116" s="140">
        <f>ROUND(I116*H116,2)</f>
        <v>0</v>
      </c>
      <c r="BL116" s="18" t="s">
        <v>84</v>
      </c>
      <c r="BM116" s="139" t="s">
        <v>78</v>
      </c>
    </row>
    <row r="117" spans="2:65" s="1" customFormat="1" ht="19.5">
      <c r="B117" s="33"/>
      <c r="D117" s="146" t="s">
        <v>1558</v>
      </c>
      <c r="F117" s="187" t="s">
        <v>2027</v>
      </c>
      <c r="I117" s="143"/>
      <c r="L117" s="33"/>
      <c r="M117" s="144"/>
      <c r="T117" s="54"/>
      <c r="AT117" s="18" t="s">
        <v>1558</v>
      </c>
      <c r="AU117" s="18" t="s">
        <v>74</v>
      </c>
    </row>
    <row r="118" spans="2:65" s="11" customFormat="1" ht="25.9" customHeight="1">
      <c r="B118" s="116"/>
      <c r="D118" s="117" t="s">
        <v>68</v>
      </c>
      <c r="E118" s="118" t="s">
        <v>1448</v>
      </c>
      <c r="F118" s="118" t="s">
        <v>2028</v>
      </c>
      <c r="I118" s="119"/>
      <c r="J118" s="120">
        <f>BK118</f>
        <v>0</v>
      </c>
      <c r="L118" s="116"/>
      <c r="M118" s="121"/>
      <c r="P118" s="122">
        <f>SUM(P119:P120)</f>
        <v>0</v>
      </c>
      <c r="R118" s="122">
        <f>SUM(R119:R120)</f>
        <v>0</v>
      </c>
      <c r="T118" s="123">
        <f>SUM(T119:T120)</f>
        <v>0</v>
      </c>
      <c r="AR118" s="117" t="s">
        <v>74</v>
      </c>
      <c r="AT118" s="124" t="s">
        <v>68</v>
      </c>
      <c r="AU118" s="124" t="s">
        <v>69</v>
      </c>
      <c r="AY118" s="117" t="s">
        <v>151</v>
      </c>
      <c r="BK118" s="125">
        <f>SUM(BK119:BK120)</f>
        <v>0</v>
      </c>
    </row>
    <row r="119" spans="2:65" s="1" customFormat="1" ht="16.5" customHeight="1">
      <c r="B119" s="33"/>
      <c r="C119" s="128" t="s">
        <v>69</v>
      </c>
      <c r="D119" s="128" t="s">
        <v>153</v>
      </c>
      <c r="E119" s="129" t="s">
        <v>2029</v>
      </c>
      <c r="F119" s="130" t="s">
        <v>2030</v>
      </c>
      <c r="G119" s="131" t="s">
        <v>1666</v>
      </c>
      <c r="H119" s="132">
        <v>1</v>
      </c>
      <c r="I119" s="133"/>
      <c r="J119" s="134">
        <f>ROUND(I119*H119,2)</f>
        <v>0</v>
      </c>
      <c r="K119" s="130" t="s">
        <v>19</v>
      </c>
      <c r="L119" s="33"/>
      <c r="M119" s="135" t="s">
        <v>19</v>
      </c>
      <c r="N119" s="136" t="s">
        <v>40</v>
      </c>
      <c r="P119" s="137">
        <f>O119*H119</f>
        <v>0</v>
      </c>
      <c r="Q119" s="137">
        <v>0</v>
      </c>
      <c r="R119" s="137">
        <f>Q119*H119</f>
        <v>0</v>
      </c>
      <c r="S119" s="137">
        <v>0</v>
      </c>
      <c r="T119" s="138">
        <f>S119*H119</f>
        <v>0</v>
      </c>
      <c r="AR119" s="139" t="s">
        <v>84</v>
      </c>
      <c r="AT119" s="139" t="s">
        <v>153</v>
      </c>
      <c r="AU119" s="139" t="s">
        <v>74</v>
      </c>
      <c r="AY119" s="18" t="s">
        <v>151</v>
      </c>
      <c r="BE119" s="140">
        <f>IF(N119="základní",J119,0)</f>
        <v>0</v>
      </c>
      <c r="BF119" s="140">
        <f>IF(N119="snížená",J119,0)</f>
        <v>0</v>
      </c>
      <c r="BG119" s="140">
        <f>IF(N119="zákl. přenesená",J119,0)</f>
        <v>0</v>
      </c>
      <c r="BH119" s="140">
        <f>IF(N119="sníž. přenesená",J119,0)</f>
        <v>0</v>
      </c>
      <c r="BI119" s="140">
        <f>IF(N119="nulová",J119,0)</f>
        <v>0</v>
      </c>
      <c r="BJ119" s="18" t="s">
        <v>74</v>
      </c>
      <c r="BK119" s="140">
        <f>ROUND(I119*H119,2)</f>
        <v>0</v>
      </c>
      <c r="BL119" s="18" t="s">
        <v>84</v>
      </c>
      <c r="BM119" s="139" t="s">
        <v>84</v>
      </c>
    </row>
    <row r="120" spans="2:65" s="1" customFormat="1" ht="19.5">
      <c r="B120" s="33"/>
      <c r="D120" s="146" t="s">
        <v>1558</v>
      </c>
      <c r="F120" s="187" t="s">
        <v>2031</v>
      </c>
      <c r="I120" s="143"/>
      <c r="L120" s="33"/>
      <c r="M120" s="144"/>
      <c r="T120" s="54"/>
      <c r="AT120" s="18" t="s">
        <v>1558</v>
      </c>
      <c r="AU120" s="18" t="s">
        <v>74</v>
      </c>
    </row>
    <row r="121" spans="2:65" s="11" customFormat="1" ht="25.9" customHeight="1">
      <c r="B121" s="116"/>
      <c r="D121" s="117" t="s">
        <v>68</v>
      </c>
      <c r="E121" s="118" t="s">
        <v>1458</v>
      </c>
      <c r="F121" s="118" t="s">
        <v>2032</v>
      </c>
      <c r="I121" s="119"/>
      <c r="J121" s="120">
        <f>BK121</f>
        <v>0</v>
      </c>
      <c r="L121" s="116"/>
      <c r="M121" s="121"/>
      <c r="P121" s="122">
        <f>SUM(P122:P123)</f>
        <v>0</v>
      </c>
      <c r="R121" s="122">
        <f>SUM(R122:R123)</f>
        <v>0</v>
      </c>
      <c r="T121" s="123">
        <f>SUM(T122:T123)</f>
        <v>0</v>
      </c>
      <c r="AR121" s="117" t="s">
        <v>74</v>
      </c>
      <c r="AT121" s="124" t="s">
        <v>68</v>
      </c>
      <c r="AU121" s="124" t="s">
        <v>69</v>
      </c>
      <c r="AY121" s="117" t="s">
        <v>151</v>
      </c>
      <c r="BK121" s="125">
        <f>SUM(BK122:BK123)</f>
        <v>0</v>
      </c>
    </row>
    <row r="122" spans="2:65" s="1" customFormat="1" ht="16.5" customHeight="1">
      <c r="B122" s="33"/>
      <c r="C122" s="128" t="s">
        <v>69</v>
      </c>
      <c r="D122" s="128" t="s">
        <v>153</v>
      </c>
      <c r="E122" s="129" t="s">
        <v>2033</v>
      </c>
      <c r="F122" s="130" t="s">
        <v>2034</v>
      </c>
      <c r="G122" s="131" t="s">
        <v>1666</v>
      </c>
      <c r="H122" s="132">
        <v>1</v>
      </c>
      <c r="I122" s="133"/>
      <c r="J122" s="134">
        <f>ROUND(I122*H122,2)</f>
        <v>0</v>
      </c>
      <c r="K122" s="130" t="s">
        <v>19</v>
      </c>
      <c r="L122" s="33"/>
      <c r="M122" s="135" t="s">
        <v>19</v>
      </c>
      <c r="N122" s="136" t="s">
        <v>40</v>
      </c>
      <c r="P122" s="137">
        <f>O122*H122</f>
        <v>0</v>
      </c>
      <c r="Q122" s="137">
        <v>0</v>
      </c>
      <c r="R122" s="137">
        <f>Q122*H122</f>
        <v>0</v>
      </c>
      <c r="S122" s="137">
        <v>0</v>
      </c>
      <c r="T122" s="138">
        <f>S122*H122</f>
        <v>0</v>
      </c>
      <c r="AR122" s="139" t="s">
        <v>84</v>
      </c>
      <c r="AT122" s="139" t="s">
        <v>153</v>
      </c>
      <c r="AU122" s="139" t="s">
        <v>74</v>
      </c>
      <c r="AY122" s="18" t="s">
        <v>151</v>
      </c>
      <c r="BE122" s="140">
        <f>IF(N122="základní",J122,0)</f>
        <v>0</v>
      </c>
      <c r="BF122" s="140">
        <f>IF(N122="snížená",J122,0)</f>
        <v>0</v>
      </c>
      <c r="BG122" s="140">
        <f>IF(N122="zákl. přenesená",J122,0)</f>
        <v>0</v>
      </c>
      <c r="BH122" s="140">
        <f>IF(N122="sníž. přenesená",J122,0)</f>
        <v>0</v>
      </c>
      <c r="BI122" s="140">
        <f>IF(N122="nulová",J122,0)</f>
        <v>0</v>
      </c>
      <c r="BJ122" s="18" t="s">
        <v>74</v>
      </c>
      <c r="BK122" s="140">
        <f>ROUND(I122*H122,2)</f>
        <v>0</v>
      </c>
      <c r="BL122" s="18" t="s">
        <v>84</v>
      </c>
      <c r="BM122" s="139" t="s">
        <v>90</v>
      </c>
    </row>
    <row r="123" spans="2:65" s="1" customFormat="1" ht="19.5">
      <c r="B123" s="33"/>
      <c r="D123" s="146" t="s">
        <v>1558</v>
      </c>
      <c r="F123" s="187" t="s">
        <v>2035</v>
      </c>
      <c r="I123" s="143"/>
      <c r="L123" s="33"/>
      <c r="M123" s="144"/>
      <c r="T123" s="54"/>
      <c r="AT123" s="18" t="s">
        <v>1558</v>
      </c>
      <c r="AU123" s="18" t="s">
        <v>74</v>
      </c>
    </row>
    <row r="124" spans="2:65" s="11" customFormat="1" ht="25.9" customHeight="1">
      <c r="B124" s="116"/>
      <c r="D124" s="117" t="s">
        <v>68</v>
      </c>
      <c r="E124" s="118" t="s">
        <v>1469</v>
      </c>
      <c r="F124" s="118" t="s">
        <v>2036</v>
      </c>
      <c r="I124" s="119"/>
      <c r="J124" s="120">
        <f>BK124</f>
        <v>0</v>
      </c>
      <c r="L124" s="116"/>
      <c r="M124" s="121"/>
      <c r="P124" s="122">
        <f>SUM(P125:P127)</f>
        <v>0</v>
      </c>
      <c r="R124" s="122">
        <f>SUM(R125:R127)</f>
        <v>0</v>
      </c>
      <c r="T124" s="123">
        <f>SUM(T125:T127)</f>
        <v>0</v>
      </c>
      <c r="AR124" s="117" t="s">
        <v>74</v>
      </c>
      <c r="AT124" s="124" t="s">
        <v>68</v>
      </c>
      <c r="AU124" s="124" t="s">
        <v>69</v>
      </c>
      <c r="AY124" s="117" t="s">
        <v>151</v>
      </c>
      <c r="BK124" s="125">
        <f>SUM(BK125:BK127)</f>
        <v>0</v>
      </c>
    </row>
    <row r="125" spans="2:65" s="1" customFormat="1" ht="16.5" customHeight="1">
      <c r="B125" s="33"/>
      <c r="C125" s="128" t="s">
        <v>69</v>
      </c>
      <c r="D125" s="128" t="s">
        <v>153</v>
      </c>
      <c r="E125" s="129" t="s">
        <v>2037</v>
      </c>
      <c r="F125" s="130" t="s">
        <v>2038</v>
      </c>
      <c r="G125" s="131" t="s">
        <v>1666</v>
      </c>
      <c r="H125" s="132">
        <v>1</v>
      </c>
      <c r="I125" s="133"/>
      <c r="J125" s="134">
        <f>ROUND(I125*H125,2)</f>
        <v>0</v>
      </c>
      <c r="K125" s="130" t="s">
        <v>19</v>
      </c>
      <c r="L125" s="33"/>
      <c r="M125" s="135" t="s">
        <v>19</v>
      </c>
      <c r="N125" s="136" t="s">
        <v>40</v>
      </c>
      <c r="P125" s="137">
        <f>O125*H125</f>
        <v>0</v>
      </c>
      <c r="Q125" s="137">
        <v>0</v>
      </c>
      <c r="R125" s="137">
        <f>Q125*H125</f>
        <v>0</v>
      </c>
      <c r="S125" s="137">
        <v>0</v>
      </c>
      <c r="T125" s="138">
        <f>S125*H125</f>
        <v>0</v>
      </c>
      <c r="AR125" s="139" t="s">
        <v>84</v>
      </c>
      <c r="AT125" s="139" t="s">
        <v>153</v>
      </c>
      <c r="AU125" s="139" t="s">
        <v>74</v>
      </c>
      <c r="AY125" s="18" t="s">
        <v>151</v>
      </c>
      <c r="BE125" s="140">
        <f>IF(N125="základní",J125,0)</f>
        <v>0</v>
      </c>
      <c r="BF125" s="140">
        <f>IF(N125="snížená",J125,0)</f>
        <v>0</v>
      </c>
      <c r="BG125" s="140">
        <f>IF(N125="zákl. přenesená",J125,0)</f>
        <v>0</v>
      </c>
      <c r="BH125" s="140">
        <f>IF(N125="sníž. přenesená",J125,0)</f>
        <v>0</v>
      </c>
      <c r="BI125" s="140">
        <f>IF(N125="nulová",J125,0)</f>
        <v>0</v>
      </c>
      <c r="BJ125" s="18" t="s">
        <v>74</v>
      </c>
      <c r="BK125" s="140">
        <f>ROUND(I125*H125,2)</f>
        <v>0</v>
      </c>
      <c r="BL125" s="18" t="s">
        <v>84</v>
      </c>
      <c r="BM125" s="139" t="s">
        <v>96</v>
      </c>
    </row>
    <row r="126" spans="2:65" s="1" customFormat="1" ht="19.5">
      <c r="B126" s="33"/>
      <c r="D126" s="146" t="s">
        <v>1558</v>
      </c>
      <c r="F126" s="187" t="s">
        <v>2039</v>
      </c>
      <c r="I126" s="143"/>
      <c r="L126" s="33"/>
      <c r="M126" s="144"/>
      <c r="T126" s="54"/>
      <c r="AT126" s="18" t="s">
        <v>1558</v>
      </c>
      <c r="AU126" s="18" t="s">
        <v>74</v>
      </c>
    </row>
    <row r="127" spans="2:65" s="11" customFormat="1" ht="22.9" customHeight="1">
      <c r="B127" s="116"/>
      <c r="D127" s="117" t="s">
        <v>68</v>
      </c>
      <c r="E127" s="126" t="s">
        <v>1496</v>
      </c>
      <c r="F127" s="126" t="s">
        <v>2040</v>
      </c>
      <c r="I127" s="119"/>
      <c r="J127" s="127">
        <f>BK127</f>
        <v>0</v>
      </c>
      <c r="L127" s="116"/>
      <c r="M127" s="121"/>
      <c r="P127" s="122">
        <v>0</v>
      </c>
      <c r="R127" s="122">
        <v>0</v>
      </c>
      <c r="T127" s="123">
        <v>0</v>
      </c>
      <c r="AR127" s="117" t="s">
        <v>74</v>
      </c>
      <c r="AT127" s="124" t="s">
        <v>68</v>
      </c>
      <c r="AU127" s="124" t="s">
        <v>74</v>
      </c>
      <c r="AY127" s="117" t="s">
        <v>151</v>
      </c>
      <c r="BK127" s="125">
        <v>0</v>
      </c>
    </row>
    <row r="128" spans="2:65" s="11" customFormat="1" ht="25.9" customHeight="1">
      <c r="B128" s="116"/>
      <c r="D128" s="117" t="s">
        <v>68</v>
      </c>
      <c r="E128" s="118" t="s">
        <v>1397</v>
      </c>
      <c r="F128" s="118" t="s">
        <v>2024</v>
      </c>
      <c r="I128" s="119"/>
      <c r="J128" s="120">
        <f>BK128</f>
        <v>0</v>
      </c>
      <c r="L128" s="116"/>
      <c r="M128" s="121"/>
      <c r="P128" s="122">
        <f>SUM(P129:P130)</f>
        <v>0</v>
      </c>
      <c r="R128" s="122">
        <f>SUM(R129:R130)</f>
        <v>0</v>
      </c>
      <c r="T128" s="123">
        <f>SUM(T129:T130)</f>
        <v>0</v>
      </c>
      <c r="AR128" s="117" t="s">
        <v>74</v>
      </c>
      <c r="AT128" s="124" t="s">
        <v>68</v>
      </c>
      <c r="AU128" s="124" t="s">
        <v>69</v>
      </c>
      <c r="AY128" s="117" t="s">
        <v>151</v>
      </c>
      <c r="BK128" s="125">
        <f>SUM(BK129:BK130)</f>
        <v>0</v>
      </c>
    </row>
    <row r="129" spans="2:65" s="1" customFormat="1" ht="16.5" customHeight="1">
      <c r="B129" s="33"/>
      <c r="C129" s="128" t="s">
        <v>69</v>
      </c>
      <c r="D129" s="128" t="s">
        <v>153</v>
      </c>
      <c r="E129" s="129" t="s">
        <v>2025</v>
      </c>
      <c r="F129" s="130" t="s">
        <v>2026</v>
      </c>
      <c r="G129" s="131" t="s">
        <v>1666</v>
      </c>
      <c r="H129" s="132">
        <v>1</v>
      </c>
      <c r="I129" s="133"/>
      <c r="J129" s="134">
        <f>ROUND(I129*H129,2)</f>
        <v>0</v>
      </c>
      <c r="K129" s="130" t="s">
        <v>19</v>
      </c>
      <c r="L129" s="33"/>
      <c r="M129" s="135" t="s">
        <v>19</v>
      </c>
      <c r="N129" s="136" t="s">
        <v>40</v>
      </c>
      <c r="P129" s="137">
        <f>O129*H129</f>
        <v>0</v>
      </c>
      <c r="Q129" s="137">
        <v>0</v>
      </c>
      <c r="R129" s="137">
        <f>Q129*H129</f>
        <v>0</v>
      </c>
      <c r="S129" s="137">
        <v>0</v>
      </c>
      <c r="T129" s="138">
        <f>S129*H129</f>
        <v>0</v>
      </c>
      <c r="AR129" s="139" t="s">
        <v>84</v>
      </c>
      <c r="AT129" s="139" t="s">
        <v>153</v>
      </c>
      <c r="AU129" s="139" t="s">
        <v>74</v>
      </c>
      <c r="AY129" s="18" t="s">
        <v>151</v>
      </c>
      <c r="BE129" s="140">
        <f>IF(N129="základní",J129,0)</f>
        <v>0</v>
      </c>
      <c r="BF129" s="140">
        <f>IF(N129="snížená",J129,0)</f>
        <v>0</v>
      </c>
      <c r="BG129" s="140">
        <f>IF(N129="zákl. přenesená",J129,0)</f>
        <v>0</v>
      </c>
      <c r="BH129" s="140">
        <f>IF(N129="sníž. přenesená",J129,0)</f>
        <v>0</v>
      </c>
      <c r="BI129" s="140">
        <f>IF(N129="nulová",J129,0)</f>
        <v>0</v>
      </c>
      <c r="BJ129" s="18" t="s">
        <v>74</v>
      </c>
      <c r="BK129" s="140">
        <f>ROUND(I129*H129,2)</f>
        <v>0</v>
      </c>
      <c r="BL129" s="18" t="s">
        <v>84</v>
      </c>
      <c r="BM129" s="139" t="s">
        <v>211</v>
      </c>
    </row>
    <row r="130" spans="2:65" s="1" customFormat="1" ht="19.5">
      <c r="B130" s="33"/>
      <c r="D130" s="146" t="s">
        <v>1558</v>
      </c>
      <c r="F130" s="187" t="s">
        <v>2027</v>
      </c>
      <c r="I130" s="143"/>
      <c r="L130" s="33"/>
      <c r="M130" s="144"/>
      <c r="T130" s="54"/>
      <c r="AT130" s="18" t="s">
        <v>1558</v>
      </c>
      <c r="AU130" s="18" t="s">
        <v>74</v>
      </c>
    </row>
    <row r="131" spans="2:65" s="11" customFormat="1" ht="25.9" customHeight="1">
      <c r="B131" s="116"/>
      <c r="D131" s="117" t="s">
        <v>68</v>
      </c>
      <c r="E131" s="118" t="s">
        <v>1448</v>
      </c>
      <c r="F131" s="118" t="s">
        <v>2028</v>
      </c>
      <c r="I131" s="119"/>
      <c r="J131" s="120">
        <f>BK131</f>
        <v>0</v>
      </c>
      <c r="L131" s="116"/>
      <c r="M131" s="121"/>
      <c r="P131" s="122">
        <f>SUM(P132:P133)</f>
        <v>0</v>
      </c>
      <c r="R131" s="122">
        <f>SUM(R132:R133)</f>
        <v>0</v>
      </c>
      <c r="T131" s="123">
        <f>SUM(T132:T133)</f>
        <v>0</v>
      </c>
      <c r="AR131" s="117" t="s">
        <v>74</v>
      </c>
      <c r="AT131" s="124" t="s">
        <v>68</v>
      </c>
      <c r="AU131" s="124" t="s">
        <v>69</v>
      </c>
      <c r="AY131" s="117" t="s">
        <v>151</v>
      </c>
      <c r="BK131" s="125">
        <f>SUM(BK132:BK133)</f>
        <v>0</v>
      </c>
    </row>
    <row r="132" spans="2:65" s="1" customFormat="1" ht="16.5" customHeight="1">
      <c r="B132" s="33"/>
      <c r="C132" s="128" t="s">
        <v>69</v>
      </c>
      <c r="D132" s="128" t="s">
        <v>153</v>
      </c>
      <c r="E132" s="129" t="s">
        <v>2029</v>
      </c>
      <c r="F132" s="130" t="s">
        <v>2030</v>
      </c>
      <c r="G132" s="131" t="s">
        <v>1666</v>
      </c>
      <c r="H132" s="132">
        <v>1</v>
      </c>
      <c r="I132" s="133"/>
      <c r="J132" s="134">
        <f>ROUND(I132*H132,2)</f>
        <v>0</v>
      </c>
      <c r="K132" s="130" t="s">
        <v>19</v>
      </c>
      <c r="L132" s="33"/>
      <c r="M132" s="135" t="s">
        <v>19</v>
      </c>
      <c r="N132" s="136" t="s">
        <v>40</v>
      </c>
      <c r="P132" s="137">
        <f>O132*H132</f>
        <v>0</v>
      </c>
      <c r="Q132" s="137">
        <v>0</v>
      </c>
      <c r="R132" s="137">
        <f>Q132*H132</f>
        <v>0</v>
      </c>
      <c r="S132" s="137">
        <v>0</v>
      </c>
      <c r="T132" s="138">
        <f>S132*H132</f>
        <v>0</v>
      </c>
      <c r="AR132" s="139" t="s">
        <v>84</v>
      </c>
      <c r="AT132" s="139" t="s">
        <v>153</v>
      </c>
      <c r="AU132" s="139" t="s">
        <v>74</v>
      </c>
      <c r="AY132" s="18" t="s">
        <v>151</v>
      </c>
      <c r="BE132" s="140">
        <f>IF(N132="základní",J132,0)</f>
        <v>0</v>
      </c>
      <c r="BF132" s="140">
        <f>IF(N132="snížená",J132,0)</f>
        <v>0</v>
      </c>
      <c r="BG132" s="140">
        <f>IF(N132="zákl. přenesená",J132,0)</f>
        <v>0</v>
      </c>
      <c r="BH132" s="140">
        <f>IF(N132="sníž. přenesená",J132,0)</f>
        <v>0</v>
      </c>
      <c r="BI132" s="140">
        <f>IF(N132="nulová",J132,0)</f>
        <v>0</v>
      </c>
      <c r="BJ132" s="18" t="s">
        <v>74</v>
      </c>
      <c r="BK132" s="140">
        <f>ROUND(I132*H132,2)</f>
        <v>0</v>
      </c>
      <c r="BL132" s="18" t="s">
        <v>84</v>
      </c>
      <c r="BM132" s="139" t="s">
        <v>226</v>
      </c>
    </row>
    <row r="133" spans="2:65" s="1" customFormat="1" ht="19.5">
      <c r="B133" s="33"/>
      <c r="D133" s="146" t="s">
        <v>1558</v>
      </c>
      <c r="F133" s="187" t="s">
        <v>2031</v>
      </c>
      <c r="I133" s="143"/>
      <c r="L133" s="33"/>
      <c r="M133" s="144"/>
      <c r="T133" s="54"/>
      <c r="AT133" s="18" t="s">
        <v>1558</v>
      </c>
      <c r="AU133" s="18" t="s">
        <v>74</v>
      </c>
    </row>
    <row r="134" spans="2:65" s="11" customFormat="1" ht="25.9" customHeight="1">
      <c r="B134" s="116"/>
      <c r="D134" s="117" t="s">
        <v>68</v>
      </c>
      <c r="E134" s="118" t="s">
        <v>1458</v>
      </c>
      <c r="F134" s="118" t="s">
        <v>2032</v>
      </c>
      <c r="I134" s="119"/>
      <c r="J134" s="120">
        <f>BK134</f>
        <v>0</v>
      </c>
      <c r="L134" s="116"/>
      <c r="M134" s="121"/>
      <c r="P134" s="122">
        <f>SUM(P135:P136)</f>
        <v>0</v>
      </c>
      <c r="R134" s="122">
        <f>SUM(R135:R136)</f>
        <v>0</v>
      </c>
      <c r="T134" s="123">
        <f>SUM(T135:T136)</f>
        <v>0</v>
      </c>
      <c r="AR134" s="117" t="s">
        <v>74</v>
      </c>
      <c r="AT134" s="124" t="s">
        <v>68</v>
      </c>
      <c r="AU134" s="124" t="s">
        <v>69</v>
      </c>
      <c r="AY134" s="117" t="s">
        <v>151</v>
      </c>
      <c r="BK134" s="125">
        <f>SUM(BK135:BK136)</f>
        <v>0</v>
      </c>
    </row>
    <row r="135" spans="2:65" s="1" customFormat="1" ht="16.5" customHeight="1">
      <c r="B135" s="33"/>
      <c r="C135" s="128" t="s">
        <v>69</v>
      </c>
      <c r="D135" s="128" t="s">
        <v>153</v>
      </c>
      <c r="E135" s="129" t="s">
        <v>2033</v>
      </c>
      <c r="F135" s="130" t="s">
        <v>2034</v>
      </c>
      <c r="G135" s="131" t="s">
        <v>1666</v>
      </c>
      <c r="H135" s="132">
        <v>1</v>
      </c>
      <c r="I135" s="133"/>
      <c r="J135" s="134">
        <f>ROUND(I135*H135,2)</f>
        <v>0</v>
      </c>
      <c r="K135" s="130" t="s">
        <v>19</v>
      </c>
      <c r="L135" s="33"/>
      <c r="M135" s="135" t="s">
        <v>19</v>
      </c>
      <c r="N135" s="136" t="s">
        <v>40</v>
      </c>
      <c r="P135" s="137">
        <f>O135*H135</f>
        <v>0</v>
      </c>
      <c r="Q135" s="137">
        <v>0</v>
      </c>
      <c r="R135" s="137">
        <f>Q135*H135</f>
        <v>0</v>
      </c>
      <c r="S135" s="137">
        <v>0</v>
      </c>
      <c r="T135" s="138">
        <f>S135*H135</f>
        <v>0</v>
      </c>
      <c r="AR135" s="139" t="s">
        <v>84</v>
      </c>
      <c r="AT135" s="139" t="s">
        <v>153</v>
      </c>
      <c r="AU135" s="139" t="s">
        <v>74</v>
      </c>
      <c r="AY135" s="18" t="s">
        <v>151</v>
      </c>
      <c r="BE135" s="140">
        <f>IF(N135="základní",J135,0)</f>
        <v>0</v>
      </c>
      <c r="BF135" s="140">
        <f>IF(N135="snížená",J135,0)</f>
        <v>0</v>
      </c>
      <c r="BG135" s="140">
        <f>IF(N135="zákl. přenesená",J135,0)</f>
        <v>0</v>
      </c>
      <c r="BH135" s="140">
        <f>IF(N135="sníž. přenesená",J135,0)</f>
        <v>0</v>
      </c>
      <c r="BI135" s="140">
        <f>IF(N135="nulová",J135,0)</f>
        <v>0</v>
      </c>
      <c r="BJ135" s="18" t="s">
        <v>74</v>
      </c>
      <c r="BK135" s="140">
        <f>ROUND(I135*H135,2)</f>
        <v>0</v>
      </c>
      <c r="BL135" s="18" t="s">
        <v>84</v>
      </c>
      <c r="BM135" s="139" t="s">
        <v>236</v>
      </c>
    </row>
    <row r="136" spans="2:65" s="1" customFormat="1" ht="19.5">
      <c r="B136" s="33"/>
      <c r="D136" s="146" t="s">
        <v>1558</v>
      </c>
      <c r="F136" s="187" t="s">
        <v>2035</v>
      </c>
      <c r="I136" s="143"/>
      <c r="L136" s="33"/>
      <c r="M136" s="144"/>
      <c r="T136" s="54"/>
      <c r="AT136" s="18" t="s">
        <v>1558</v>
      </c>
      <c r="AU136" s="18" t="s">
        <v>74</v>
      </c>
    </row>
    <row r="137" spans="2:65" s="11" customFormat="1" ht="25.9" customHeight="1">
      <c r="B137" s="116"/>
      <c r="D137" s="117" t="s">
        <v>68</v>
      </c>
      <c r="E137" s="118" t="s">
        <v>1469</v>
      </c>
      <c r="F137" s="118" t="s">
        <v>2036</v>
      </c>
      <c r="I137" s="119"/>
      <c r="J137" s="120">
        <f>BK137</f>
        <v>0</v>
      </c>
      <c r="L137" s="116"/>
      <c r="M137" s="121"/>
      <c r="P137" s="122">
        <f>SUM(P138:P140)</f>
        <v>0</v>
      </c>
      <c r="R137" s="122">
        <f>SUM(R138:R140)</f>
        <v>0</v>
      </c>
      <c r="T137" s="123">
        <f>SUM(T138:T140)</f>
        <v>0</v>
      </c>
      <c r="AR137" s="117" t="s">
        <v>74</v>
      </c>
      <c r="AT137" s="124" t="s">
        <v>68</v>
      </c>
      <c r="AU137" s="124" t="s">
        <v>69</v>
      </c>
      <c r="AY137" s="117" t="s">
        <v>151</v>
      </c>
      <c r="BK137" s="125">
        <f>SUM(BK138:BK140)</f>
        <v>0</v>
      </c>
    </row>
    <row r="138" spans="2:65" s="1" customFormat="1" ht="16.5" customHeight="1">
      <c r="B138" s="33"/>
      <c r="C138" s="128" t="s">
        <v>69</v>
      </c>
      <c r="D138" s="128" t="s">
        <v>153</v>
      </c>
      <c r="E138" s="129" t="s">
        <v>2037</v>
      </c>
      <c r="F138" s="130" t="s">
        <v>2038</v>
      </c>
      <c r="G138" s="131" t="s">
        <v>1666</v>
      </c>
      <c r="H138" s="132">
        <v>1</v>
      </c>
      <c r="I138" s="133"/>
      <c r="J138" s="134">
        <f>ROUND(I138*H138,2)</f>
        <v>0</v>
      </c>
      <c r="K138" s="130" t="s">
        <v>19</v>
      </c>
      <c r="L138" s="33"/>
      <c r="M138" s="135" t="s">
        <v>19</v>
      </c>
      <c r="N138" s="136" t="s">
        <v>40</v>
      </c>
      <c r="P138" s="137">
        <f>O138*H138</f>
        <v>0</v>
      </c>
      <c r="Q138" s="137">
        <v>0</v>
      </c>
      <c r="R138" s="137">
        <f>Q138*H138</f>
        <v>0</v>
      </c>
      <c r="S138" s="137">
        <v>0</v>
      </c>
      <c r="T138" s="138">
        <f>S138*H138</f>
        <v>0</v>
      </c>
      <c r="AR138" s="139" t="s">
        <v>84</v>
      </c>
      <c r="AT138" s="139" t="s">
        <v>153</v>
      </c>
      <c r="AU138" s="139" t="s">
        <v>74</v>
      </c>
      <c r="AY138" s="18" t="s">
        <v>151</v>
      </c>
      <c r="BE138" s="140">
        <f>IF(N138="základní",J138,0)</f>
        <v>0</v>
      </c>
      <c r="BF138" s="140">
        <f>IF(N138="snížená",J138,0)</f>
        <v>0</v>
      </c>
      <c r="BG138" s="140">
        <f>IF(N138="zákl. přenesená",J138,0)</f>
        <v>0</v>
      </c>
      <c r="BH138" s="140">
        <f>IF(N138="sníž. přenesená",J138,0)</f>
        <v>0</v>
      </c>
      <c r="BI138" s="140">
        <f>IF(N138="nulová",J138,0)</f>
        <v>0</v>
      </c>
      <c r="BJ138" s="18" t="s">
        <v>74</v>
      </c>
      <c r="BK138" s="140">
        <f>ROUND(I138*H138,2)</f>
        <v>0</v>
      </c>
      <c r="BL138" s="18" t="s">
        <v>84</v>
      </c>
      <c r="BM138" s="139" t="s">
        <v>252</v>
      </c>
    </row>
    <row r="139" spans="2:65" s="1" customFormat="1" ht="19.5">
      <c r="B139" s="33"/>
      <c r="D139" s="146" t="s">
        <v>1558</v>
      </c>
      <c r="F139" s="187" t="s">
        <v>2039</v>
      </c>
      <c r="I139" s="143"/>
      <c r="L139" s="33"/>
      <c r="M139" s="144"/>
      <c r="T139" s="54"/>
      <c r="AT139" s="18" t="s">
        <v>1558</v>
      </c>
      <c r="AU139" s="18" t="s">
        <v>74</v>
      </c>
    </row>
    <row r="140" spans="2:65" s="11" customFormat="1" ht="22.9" customHeight="1">
      <c r="B140" s="116"/>
      <c r="D140" s="117" t="s">
        <v>68</v>
      </c>
      <c r="E140" s="126" t="s">
        <v>1516</v>
      </c>
      <c r="F140" s="126" t="s">
        <v>2041</v>
      </c>
      <c r="I140" s="119"/>
      <c r="J140" s="127">
        <f>BK140</f>
        <v>0</v>
      </c>
      <c r="L140" s="116"/>
      <c r="M140" s="121"/>
      <c r="P140" s="122">
        <v>0</v>
      </c>
      <c r="R140" s="122">
        <v>0</v>
      </c>
      <c r="T140" s="123">
        <v>0</v>
      </c>
      <c r="AR140" s="117" t="s">
        <v>74</v>
      </c>
      <c r="AT140" s="124" t="s">
        <v>68</v>
      </c>
      <c r="AU140" s="124" t="s">
        <v>74</v>
      </c>
      <c r="AY140" s="117" t="s">
        <v>151</v>
      </c>
      <c r="BK140" s="125">
        <v>0</v>
      </c>
    </row>
    <row r="141" spans="2:65" s="11" customFormat="1" ht="25.9" customHeight="1">
      <c r="B141" s="116"/>
      <c r="D141" s="117" t="s">
        <v>68</v>
      </c>
      <c r="E141" s="118" t="s">
        <v>1397</v>
      </c>
      <c r="F141" s="118" t="s">
        <v>2024</v>
      </c>
      <c r="I141" s="119"/>
      <c r="J141" s="120">
        <f>BK141</f>
        <v>0</v>
      </c>
      <c r="L141" s="116"/>
      <c r="M141" s="121"/>
      <c r="P141" s="122">
        <f>SUM(P142:P143)</f>
        <v>0</v>
      </c>
      <c r="R141" s="122">
        <f>SUM(R142:R143)</f>
        <v>0</v>
      </c>
      <c r="T141" s="123">
        <f>SUM(T142:T143)</f>
        <v>0</v>
      </c>
      <c r="AR141" s="117" t="s">
        <v>74</v>
      </c>
      <c r="AT141" s="124" t="s">
        <v>68</v>
      </c>
      <c r="AU141" s="124" t="s">
        <v>69</v>
      </c>
      <c r="AY141" s="117" t="s">
        <v>151</v>
      </c>
      <c r="BK141" s="125">
        <f>SUM(BK142:BK143)</f>
        <v>0</v>
      </c>
    </row>
    <row r="142" spans="2:65" s="1" customFormat="1" ht="16.5" customHeight="1">
      <c r="B142" s="33"/>
      <c r="C142" s="128" t="s">
        <v>69</v>
      </c>
      <c r="D142" s="128" t="s">
        <v>153</v>
      </c>
      <c r="E142" s="129" t="s">
        <v>2025</v>
      </c>
      <c r="F142" s="130" t="s">
        <v>2026</v>
      </c>
      <c r="G142" s="131" t="s">
        <v>1666</v>
      </c>
      <c r="H142" s="132">
        <v>1</v>
      </c>
      <c r="I142" s="133"/>
      <c r="J142" s="134">
        <f>ROUND(I142*H142,2)</f>
        <v>0</v>
      </c>
      <c r="K142" s="130" t="s">
        <v>19</v>
      </c>
      <c r="L142" s="33"/>
      <c r="M142" s="135" t="s">
        <v>19</v>
      </c>
      <c r="N142" s="136" t="s">
        <v>40</v>
      </c>
      <c r="P142" s="137">
        <f>O142*H142</f>
        <v>0</v>
      </c>
      <c r="Q142" s="137">
        <v>0</v>
      </c>
      <c r="R142" s="137">
        <f>Q142*H142</f>
        <v>0</v>
      </c>
      <c r="S142" s="137">
        <v>0</v>
      </c>
      <c r="T142" s="138">
        <f>S142*H142</f>
        <v>0</v>
      </c>
      <c r="AR142" s="139" t="s">
        <v>84</v>
      </c>
      <c r="AT142" s="139" t="s">
        <v>153</v>
      </c>
      <c r="AU142" s="139" t="s">
        <v>74</v>
      </c>
      <c r="AY142" s="18" t="s">
        <v>151</v>
      </c>
      <c r="BE142" s="140">
        <f>IF(N142="základní",J142,0)</f>
        <v>0</v>
      </c>
      <c r="BF142" s="140">
        <f>IF(N142="snížená",J142,0)</f>
        <v>0</v>
      </c>
      <c r="BG142" s="140">
        <f>IF(N142="zákl. přenesená",J142,0)</f>
        <v>0</v>
      </c>
      <c r="BH142" s="140">
        <f>IF(N142="sníž. přenesená",J142,0)</f>
        <v>0</v>
      </c>
      <c r="BI142" s="140">
        <f>IF(N142="nulová",J142,0)</f>
        <v>0</v>
      </c>
      <c r="BJ142" s="18" t="s">
        <v>74</v>
      </c>
      <c r="BK142" s="140">
        <f>ROUND(I142*H142,2)</f>
        <v>0</v>
      </c>
      <c r="BL142" s="18" t="s">
        <v>84</v>
      </c>
      <c r="BM142" s="139" t="s">
        <v>267</v>
      </c>
    </row>
    <row r="143" spans="2:65" s="1" customFormat="1" ht="19.5">
      <c r="B143" s="33"/>
      <c r="D143" s="146" t="s">
        <v>1558</v>
      </c>
      <c r="F143" s="187" t="s">
        <v>2027</v>
      </c>
      <c r="I143" s="143"/>
      <c r="L143" s="33"/>
      <c r="M143" s="144"/>
      <c r="T143" s="54"/>
      <c r="AT143" s="18" t="s">
        <v>1558</v>
      </c>
      <c r="AU143" s="18" t="s">
        <v>74</v>
      </c>
    </row>
    <row r="144" spans="2:65" s="11" customFormat="1" ht="25.9" customHeight="1">
      <c r="B144" s="116"/>
      <c r="D144" s="117" t="s">
        <v>68</v>
      </c>
      <c r="E144" s="118" t="s">
        <v>1448</v>
      </c>
      <c r="F144" s="118" t="s">
        <v>2028</v>
      </c>
      <c r="I144" s="119"/>
      <c r="J144" s="120">
        <f>BK144</f>
        <v>0</v>
      </c>
      <c r="L144" s="116"/>
      <c r="M144" s="121"/>
      <c r="P144" s="122">
        <f>SUM(P145:P146)</f>
        <v>0</v>
      </c>
      <c r="R144" s="122">
        <f>SUM(R145:R146)</f>
        <v>0</v>
      </c>
      <c r="T144" s="123">
        <f>SUM(T145:T146)</f>
        <v>0</v>
      </c>
      <c r="AR144" s="117" t="s">
        <v>74</v>
      </c>
      <c r="AT144" s="124" t="s">
        <v>68</v>
      </c>
      <c r="AU144" s="124" t="s">
        <v>69</v>
      </c>
      <c r="AY144" s="117" t="s">
        <v>151</v>
      </c>
      <c r="BK144" s="125">
        <f>SUM(BK145:BK146)</f>
        <v>0</v>
      </c>
    </row>
    <row r="145" spans="2:65" s="1" customFormat="1" ht="16.5" customHeight="1">
      <c r="B145" s="33"/>
      <c r="C145" s="128" t="s">
        <v>69</v>
      </c>
      <c r="D145" s="128" t="s">
        <v>153</v>
      </c>
      <c r="E145" s="129" t="s">
        <v>2029</v>
      </c>
      <c r="F145" s="130" t="s">
        <v>2030</v>
      </c>
      <c r="G145" s="131" t="s">
        <v>1666</v>
      </c>
      <c r="H145" s="132">
        <v>1</v>
      </c>
      <c r="I145" s="133"/>
      <c r="J145" s="134">
        <f>ROUND(I145*H145,2)</f>
        <v>0</v>
      </c>
      <c r="K145" s="130" t="s">
        <v>19</v>
      </c>
      <c r="L145" s="33"/>
      <c r="M145" s="135" t="s">
        <v>19</v>
      </c>
      <c r="N145" s="136" t="s">
        <v>40</v>
      </c>
      <c r="P145" s="137">
        <f>O145*H145</f>
        <v>0</v>
      </c>
      <c r="Q145" s="137">
        <v>0</v>
      </c>
      <c r="R145" s="137">
        <f>Q145*H145</f>
        <v>0</v>
      </c>
      <c r="S145" s="137">
        <v>0</v>
      </c>
      <c r="T145" s="138">
        <f>S145*H145</f>
        <v>0</v>
      </c>
      <c r="AR145" s="139" t="s">
        <v>84</v>
      </c>
      <c r="AT145" s="139" t="s">
        <v>153</v>
      </c>
      <c r="AU145" s="139" t="s">
        <v>74</v>
      </c>
      <c r="AY145" s="18" t="s">
        <v>151</v>
      </c>
      <c r="BE145" s="140">
        <f>IF(N145="základní",J145,0)</f>
        <v>0</v>
      </c>
      <c r="BF145" s="140">
        <f>IF(N145="snížená",J145,0)</f>
        <v>0</v>
      </c>
      <c r="BG145" s="140">
        <f>IF(N145="zákl. přenesená",J145,0)</f>
        <v>0</v>
      </c>
      <c r="BH145" s="140">
        <f>IF(N145="sníž. přenesená",J145,0)</f>
        <v>0</v>
      </c>
      <c r="BI145" s="140">
        <f>IF(N145="nulová",J145,0)</f>
        <v>0</v>
      </c>
      <c r="BJ145" s="18" t="s">
        <v>74</v>
      </c>
      <c r="BK145" s="140">
        <f>ROUND(I145*H145,2)</f>
        <v>0</v>
      </c>
      <c r="BL145" s="18" t="s">
        <v>84</v>
      </c>
      <c r="BM145" s="139" t="s">
        <v>321</v>
      </c>
    </row>
    <row r="146" spans="2:65" s="1" customFormat="1" ht="19.5">
      <c r="B146" s="33"/>
      <c r="D146" s="146" t="s">
        <v>1558</v>
      </c>
      <c r="F146" s="187" t="s">
        <v>2031</v>
      </c>
      <c r="I146" s="143"/>
      <c r="L146" s="33"/>
      <c r="M146" s="144"/>
      <c r="T146" s="54"/>
      <c r="AT146" s="18" t="s">
        <v>1558</v>
      </c>
      <c r="AU146" s="18" t="s">
        <v>74</v>
      </c>
    </row>
    <row r="147" spans="2:65" s="11" customFormat="1" ht="25.9" customHeight="1">
      <c r="B147" s="116"/>
      <c r="D147" s="117" t="s">
        <v>68</v>
      </c>
      <c r="E147" s="118" t="s">
        <v>1458</v>
      </c>
      <c r="F147" s="118" t="s">
        <v>2032</v>
      </c>
      <c r="I147" s="119"/>
      <c r="J147" s="120">
        <f>BK147</f>
        <v>0</v>
      </c>
      <c r="L147" s="116"/>
      <c r="M147" s="121"/>
      <c r="P147" s="122">
        <f>SUM(P148:P149)</f>
        <v>0</v>
      </c>
      <c r="R147" s="122">
        <f>SUM(R148:R149)</f>
        <v>0</v>
      </c>
      <c r="T147" s="123">
        <f>SUM(T148:T149)</f>
        <v>0</v>
      </c>
      <c r="AR147" s="117" t="s">
        <v>74</v>
      </c>
      <c r="AT147" s="124" t="s">
        <v>68</v>
      </c>
      <c r="AU147" s="124" t="s">
        <v>69</v>
      </c>
      <c r="AY147" s="117" t="s">
        <v>151</v>
      </c>
      <c r="BK147" s="125">
        <f>SUM(BK148:BK149)</f>
        <v>0</v>
      </c>
    </row>
    <row r="148" spans="2:65" s="1" customFormat="1" ht="16.5" customHeight="1">
      <c r="B148" s="33"/>
      <c r="C148" s="128" t="s">
        <v>69</v>
      </c>
      <c r="D148" s="128" t="s">
        <v>153</v>
      </c>
      <c r="E148" s="129" t="s">
        <v>2033</v>
      </c>
      <c r="F148" s="130" t="s">
        <v>2034</v>
      </c>
      <c r="G148" s="131" t="s">
        <v>1666</v>
      </c>
      <c r="H148" s="132">
        <v>1</v>
      </c>
      <c r="I148" s="133"/>
      <c r="J148" s="134">
        <f>ROUND(I148*H148,2)</f>
        <v>0</v>
      </c>
      <c r="K148" s="130" t="s">
        <v>19</v>
      </c>
      <c r="L148" s="33"/>
      <c r="M148" s="135" t="s">
        <v>19</v>
      </c>
      <c r="N148" s="136" t="s">
        <v>40</v>
      </c>
      <c r="P148" s="137">
        <f>O148*H148</f>
        <v>0</v>
      </c>
      <c r="Q148" s="137">
        <v>0</v>
      </c>
      <c r="R148" s="137">
        <f>Q148*H148</f>
        <v>0</v>
      </c>
      <c r="S148" s="137">
        <v>0</v>
      </c>
      <c r="T148" s="138">
        <f>S148*H148</f>
        <v>0</v>
      </c>
      <c r="AR148" s="139" t="s">
        <v>84</v>
      </c>
      <c r="AT148" s="139" t="s">
        <v>153</v>
      </c>
      <c r="AU148" s="139" t="s">
        <v>74</v>
      </c>
      <c r="AY148" s="18" t="s">
        <v>151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8" t="s">
        <v>74</v>
      </c>
      <c r="BK148" s="140">
        <f>ROUND(I148*H148,2)</f>
        <v>0</v>
      </c>
      <c r="BL148" s="18" t="s">
        <v>84</v>
      </c>
      <c r="BM148" s="139" t="s">
        <v>344</v>
      </c>
    </row>
    <row r="149" spans="2:65" s="1" customFormat="1" ht="19.5">
      <c r="B149" s="33"/>
      <c r="D149" s="146" t="s">
        <v>1558</v>
      </c>
      <c r="F149" s="187" t="s">
        <v>2035</v>
      </c>
      <c r="I149" s="143"/>
      <c r="L149" s="33"/>
      <c r="M149" s="144"/>
      <c r="T149" s="54"/>
      <c r="AT149" s="18" t="s">
        <v>1558</v>
      </c>
      <c r="AU149" s="18" t="s">
        <v>74</v>
      </c>
    </row>
    <row r="150" spans="2:65" s="11" customFormat="1" ht="25.9" customHeight="1">
      <c r="B150" s="116"/>
      <c r="D150" s="117" t="s">
        <v>68</v>
      </c>
      <c r="E150" s="118" t="s">
        <v>1469</v>
      </c>
      <c r="F150" s="118" t="s">
        <v>2036</v>
      </c>
      <c r="I150" s="119"/>
      <c r="J150" s="120">
        <f>BK150</f>
        <v>0</v>
      </c>
      <c r="L150" s="116"/>
      <c r="M150" s="121"/>
      <c r="P150" s="122">
        <f>SUM(P151:P153)</f>
        <v>0</v>
      </c>
      <c r="R150" s="122">
        <f>SUM(R151:R153)</f>
        <v>0</v>
      </c>
      <c r="T150" s="123">
        <f>SUM(T151:T153)</f>
        <v>0</v>
      </c>
      <c r="AR150" s="117" t="s">
        <v>74</v>
      </c>
      <c r="AT150" s="124" t="s">
        <v>68</v>
      </c>
      <c r="AU150" s="124" t="s">
        <v>69</v>
      </c>
      <c r="AY150" s="117" t="s">
        <v>151</v>
      </c>
      <c r="BK150" s="125">
        <f>SUM(BK151:BK153)</f>
        <v>0</v>
      </c>
    </row>
    <row r="151" spans="2:65" s="1" customFormat="1" ht="16.5" customHeight="1">
      <c r="B151" s="33"/>
      <c r="C151" s="128" t="s">
        <v>69</v>
      </c>
      <c r="D151" s="128" t="s">
        <v>153</v>
      </c>
      <c r="E151" s="129" t="s">
        <v>2037</v>
      </c>
      <c r="F151" s="130" t="s">
        <v>2038</v>
      </c>
      <c r="G151" s="131" t="s">
        <v>1666</v>
      </c>
      <c r="H151" s="132">
        <v>1</v>
      </c>
      <c r="I151" s="133"/>
      <c r="J151" s="134">
        <f>ROUND(I151*H151,2)</f>
        <v>0</v>
      </c>
      <c r="K151" s="130" t="s">
        <v>19</v>
      </c>
      <c r="L151" s="33"/>
      <c r="M151" s="135" t="s">
        <v>19</v>
      </c>
      <c r="N151" s="136" t="s">
        <v>40</v>
      </c>
      <c r="P151" s="137">
        <f>O151*H151</f>
        <v>0</v>
      </c>
      <c r="Q151" s="137">
        <v>0</v>
      </c>
      <c r="R151" s="137">
        <f>Q151*H151</f>
        <v>0</v>
      </c>
      <c r="S151" s="137">
        <v>0</v>
      </c>
      <c r="T151" s="138">
        <f>S151*H151</f>
        <v>0</v>
      </c>
      <c r="AR151" s="139" t="s">
        <v>84</v>
      </c>
      <c r="AT151" s="139" t="s">
        <v>153</v>
      </c>
      <c r="AU151" s="139" t="s">
        <v>74</v>
      </c>
      <c r="AY151" s="18" t="s">
        <v>151</v>
      </c>
      <c r="BE151" s="140">
        <f>IF(N151="základní",J151,0)</f>
        <v>0</v>
      </c>
      <c r="BF151" s="140">
        <f>IF(N151="snížená",J151,0)</f>
        <v>0</v>
      </c>
      <c r="BG151" s="140">
        <f>IF(N151="zákl. přenesená",J151,0)</f>
        <v>0</v>
      </c>
      <c r="BH151" s="140">
        <f>IF(N151="sníž. přenesená",J151,0)</f>
        <v>0</v>
      </c>
      <c r="BI151" s="140">
        <f>IF(N151="nulová",J151,0)</f>
        <v>0</v>
      </c>
      <c r="BJ151" s="18" t="s">
        <v>74</v>
      </c>
      <c r="BK151" s="140">
        <f>ROUND(I151*H151,2)</f>
        <v>0</v>
      </c>
      <c r="BL151" s="18" t="s">
        <v>84</v>
      </c>
      <c r="BM151" s="139" t="s">
        <v>377</v>
      </c>
    </row>
    <row r="152" spans="2:65" s="1" customFormat="1" ht="19.5">
      <c r="B152" s="33"/>
      <c r="D152" s="146" t="s">
        <v>1558</v>
      </c>
      <c r="F152" s="187" t="s">
        <v>2039</v>
      </c>
      <c r="I152" s="143"/>
      <c r="L152" s="33"/>
      <c r="M152" s="144"/>
      <c r="T152" s="54"/>
      <c r="AT152" s="18" t="s">
        <v>1558</v>
      </c>
      <c r="AU152" s="18" t="s">
        <v>74</v>
      </c>
    </row>
    <row r="153" spans="2:65" s="11" customFormat="1" ht="22.9" customHeight="1">
      <c r="B153" s="116"/>
      <c r="D153" s="117" t="s">
        <v>68</v>
      </c>
      <c r="E153" s="126" t="s">
        <v>2042</v>
      </c>
      <c r="F153" s="126" t="s">
        <v>2043</v>
      </c>
      <c r="I153" s="119"/>
      <c r="J153" s="127">
        <f>BK153</f>
        <v>0</v>
      </c>
      <c r="L153" s="116"/>
      <c r="M153" s="121"/>
      <c r="P153" s="122">
        <v>0</v>
      </c>
      <c r="R153" s="122">
        <v>0</v>
      </c>
      <c r="T153" s="123">
        <v>0</v>
      </c>
      <c r="AR153" s="117" t="s">
        <v>74</v>
      </c>
      <c r="AT153" s="124" t="s">
        <v>68</v>
      </c>
      <c r="AU153" s="124" t="s">
        <v>74</v>
      </c>
      <c r="AY153" s="117" t="s">
        <v>151</v>
      </c>
      <c r="BK153" s="125">
        <v>0</v>
      </c>
    </row>
    <row r="154" spans="2:65" s="11" customFormat="1" ht="25.9" customHeight="1">
      <c r="B154" s="116"/>
      <c r="D154" s="117" t="s">
        <v>68</v>
      </c>
      <c r="E154" s="118" t="s">
        <v>1397</v>
      </c>
      <c r="F154" s="118" t="s">
        <v>2024</v>
      </c>
      <c r="I154" s="119"/>
      <c r="J154" s="120">
        <f>BK154</f>
        <v>0</v>
      </c>
      <c r="L154" s="116"/>
      <c r="M154" s="121"/>
      <c r="P154" s="122">
        <f>SUM(P155:P156)</f>
        <v>0</v>
      </c>
      <c r="R154" s="122">
        <f>SUM(R155:R156)</f>
        <v>0</v>
      </c>
      <c r="T154" s="123">
        <f>SUM(T155:T156)</f>
        <v>0</v>
      </c>
      <c r="AR154" s="117" t="s">
        <v>74</v>
      </c>
      <c r="AT154" s="124" t="s">
        <v>68</v>
      </c>
      <c r="AU154" s="124" t="s">
        <v>69</v>
      </c>
      <c r="AY154" s="117" t="s">
        <v>151</v>
      </c>
      <c r="BK154" s="125">
        <f>SUM(BK155:BK156)</f>
        <v>0</v>
      </c>
    </row>
    <row r="155" spans="2:65" s="1" customFormat="1" ht="16.5" customHeight="1">
      <c r="B155" s="33"/>
      <c r="C155" s="128" t="s">
        <v>69</v>
      </c>
      <c r="D155" s="128" t="s">
        <v>153</v>
      </c>
      <c r="E155" s="129" t="s">
        <v>2025</v>
      </c>
      <c r="F155" s="130" t="s">
        <v>2026</v>
      </c>
      <c r="G155" s="131" t="s">
        <v>1666</v>
      </c>
      <c r="H155" s="132">
        <v>1</v>
      </c>
      <c r="I155" s="133"/>
      <c r="J155" s="134">
        <f>ROUND(I155*H155,2)</f>
        <v>0</v>
      </c>
      <c r="K155" s="130" t="s">
        <v>19</v>
      </c>
      <c r="L155" s="33"/>
      <c r="M155" s="135" t="s">
        <v>19</v>
      </c>
      <c r="N155" s="136" t="s">
        <v>40</v>
      </c>
      <c r="P155" s="137">
        <f>O155*H155</f>
        <v>0</v>
      </c>
      <c r="Q155" s="137">
        <v>0</v>
      </c>
      <c r="R155" s="137">
        <f>Q155*H155</f>
        <v>0</v>
      </c>
      <c r="S155" s="137">
        <v>0</v>
      </c>
      <c r="T155" s="138">
        <f>S155*H155</f>
        <v>0</v>
      </c>
      <c r="AR155" s="139" t="s">
        <v>84</v>
      </c>
      <c r="AT155" s="139" t="s">
        <v>153</v>
      </c>
      <c r="AU155" s="139" t="s">
        <v>74</v>
      </c>
      <c r="AY155" s="18" t="s">
        <v>151</v>
      </c>
      <c r="BE155" s="140">
        <f>IF(N155="základní",J155,0)</f>
        <v>0</v>
      </c>
      <c r="BF155" s="140">
        <f>IF(N155="snížená",J155,0)</f>
        <v>0</v>
      </c>
      <c r="BG155" s="140">
        <f>IF(N155="zákl. přenesená",J155,0)</f>
        <v>0</v>
      </c>
      <c r="BH155" s="140">
        <f>IF(N155="sníž. přenesená",J155,0)</f>
        <v>0</v>
      </c>
      <c r="BI155" s="140">
        <f>IF(N155="nulová",J155,0)</f>
        <v>0</v>
      </c>
      <c r="BJ155" s="18" t="s">
        <v>74</v>
      </c>
      <c r="BK155" s="140">
        <f>ROUND(I155*H155,2)</f>
        <v>0</v>
      </c>
      <c r="BL155" s="18" t="s">
        <v>84</v>
      </c>
      <c r="BM155" s="139" t="s">
        <v>414</v>
      </c>
    </row>
    <row r="156" spans="2:65" s="1" customFormat="1" ht="19.5">
      <c r="B156" s="33"/>
      <c r="D156" s="146" t="s">
        <v>1558</v>
      </c>
      <c r="F156" s="187" t="s">
        <v>2027</v>
      </c>
      <c r="I156" s="143"/>
      <c r="L156" s="33"/>
      <c r="M156" s="144"/>
      <c r="T156" s="54"/>
      <c r="AT156" s="18" t="s">
        <v>1558</v>
      </c>
      <c r="AU156" s="18" t="s">
        <v>74</v>
      </c>
    </row>
    <row r="157" spans="2:65" s="11" customFormat="1" ht="25.9" customHeight="1">
      <c r="B157" s="116"/>
      <c r="D157" s="117" t="s">
        <v>68</v>
      </c>
      <c r="E157" s="118" t="s">
        <v>1448</v>
      </c>
      <c r="F157" s="118" t="s">
        <v>2028</v>
      </c>
      <c r="I157" s="119"/>
      <c r="J157" s="120">
        <f>BK157</f>
        <v>0</v>
      </c>
      <c r="L157" s="116"/>
      <c r="M157" s="121"/>
      <c r="P157" s="122">
        <f>SUM(P158:P159)</f>
        <v>0</v>
      </c>
      <c r="R157" s="122">
        <f>SUM(R158:R159)</f>
        <v>0</v>
      </c>
      <c r="T157" s="123">
        <f>SUM(T158:T159)</f>
        <v>0</v>
      </c>
      <c r="AR157" s="117" t="s">
        <v>74</v>
      </c>
      <c r="AT157" s="124" t="s">
        <v>68</v>
      </c>
      <c r="AU157" s="124" t="s">
        <v>69</v>
      </c>
      <c r="AY157" s="117" t="s">
        <v>151</v>
      </c>
      <c r="BK157" s="125">
        <f>SUM(BK158:BK159)</f>
        <v>0</v>
      </c>
    </row>
    <row r="158" spans="2:65" s="1" customFormat="1" ht="16.5" customHeight="1">
      <c r="B158" s="33"/>
      <c r="C158" s="128" t="s">
        <v>69</v>
      </c>
      <c r="D158" s="128" t="s">
        <v>153</v>
      </c>
      <c r="E158" s="129" t="s">
        <v>2029</v>
      </c>
      <c r="F158" s="130" t="s">
        <v>2030</v>
      </c>
      <c r="G158" s="131" t="s">
        <v>1666</v>
      </c>
      <c r="H158" s="132">
        <v>1</v>
      </c>
      <c r="I158" s="133"/>
      <c r="J158" s="134">
        <f>ROUND(I158*H158,2)</f>
        <v>0</v>
      </c>
      <c r="K158" s="130" t="s">
        <v>19</v>
      </c>
      <c r="L158" s="33"/>
      <c r="M158" s="135" t="s">
        <v>19</v>
      </c>
      <c r="N158" s="136" t="s">
        <v>40</v>
      </c>
      <c r="P158" s="137">
        <f>O158*H158</f>
        <v>0</v>
      </c>
      <c r="Q158" s="137">
        <v>0</v>
      </c>
      <c r="R158" s="137">
        <f>Q158*H158</f>
        <v>0</v>
      </c>
      <c r="S158" s="137">
        <v>0</v>
      </c>
      <c r="T158" s="138">
        <f>S158*H158</f>
        <v>0</v>
      </c>
      <c r="AR158" s="139" t="s">
        <v>84</v>
      </c>
      <c r="AT158" s="139" t="s">
        <v>153</v>
      </c>
      <c r="AU158" s="139" t="s">
        <v>74</v>
      </c>
      <c r="AY158" s="18" t="s">
        <v>151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8" t="s">
        <v>74</v>
      </c>
      <c r="BK158" s="140">
        <f>ROUND(I158*H158,2)</f>
        <v>0</v>
      </c>
      <c r="BL158" s="18" t="s">
        <v>84</v>
      </c>
      <c r="BM158" s="139" t="s">
        <v>425</v>
      </c>
    </row>
    <row r="159" spans="2:65" s="1" customFormat="1" ht="19.5">
      <c r="B159" s="33"/>
      <c r="D159" s="146" t="s">
        <v>1558</v>
      </c>
      <c r="F159" s="187" t="s">
        <v>2031</v>
      </c>
      <c r="I159" s="143"/>
      <c r="L159" s="33"/>
      <c r="M159" s="144"/>
      <c r="T159" s="54"/>
      <c r="AT159" s="18" t="s">
        <v>1558</v>
      </c>
      <c r="AU159" s="18" t="s">
        <v>74</v>
      </c>
    </row>
    <row r="160" spans="2:65" s="11" customFormat="1" ht="25.9" customHeight="1">
      <c r="B160" s="116"/>
      <c r="D160" s="117" t="s">
        <v>68</v>
      </c>
      <c r="E160" s="118" t="s">
        <v>1458</v>
      </c>
      <c r="F160" s="118" t="s">
        <v>2032</v>
      </c>
      <c r="I160" s="119"/>
      <c r="J160" s="120">
        <f>BK160</f>
        <v>0</v>
      </c>
      <c r="L160" s="116"/>
      <c r="M160" s="121"/>
      <c r="P160" s="122">
        <f>SUM(P161:P162)</f>
        <v>0</v>
      </c>
      <c r="R160" s="122">
        <f>SUM(R161:R162)</f>
        <v>0</v>
      </c>
      <c r="T160" s="123">
        <f>SUM(T161:T162)</f>
        <v>0</v>
      </c>
      <c r="AR160" s="117" t="s">
        <v>74</v>
      </c>
      <c r="AT160" s="124" t="s">
        <v>68</v>
      </c>
      <c r="AU160" s="124" t="s">
        <v>69</v>
      </c>
      <c r="AY160" s="117" t="s">
        <v>151</v>
      </c>
      <c r="BK160" s="125">
        <f>SUM(BK161:BK162)</f>
        <v>0</v>
      </c>
    </row>
    <row r="161" spans="2:65" s="1" customFormat="1" ht="16.5" customHeight="1">
      <c r="B161" s="33"/>
      <c r="C161" s="128" t="s">
        <v>69</v>
      </c>
      <c r="D161" s="128" t="s">
        <v>153</v>
      </c>
      <c r="E161" s="129" t="s">
        <v>2033</v>
      </c>
      <c r="F161" s="130" t="s">
        <v>2034</v>
      </c>
      <c r="G161" s="131" t="s">
        <v>1666</v>
      </c>
      <c r="H161" s="132">
        <v>1</v>
      </c>
      <c r="I161" s="133"/>
      <c r="J161" s="134">
        <f>ROUND(I161*H161,2)</f>
        <v>0</v>
      </c>
      <c r="K161" s="130" t="s">
        <v>19</v>
      </c>
      <c r="L161" s="33"/>
      <c r="M161" s="135" t="s">
        <v>19</v>
      </c>
      <c r="N161" s="136" t="s">
        <v>40</v>
      </c>
      <c r="P161" s="137">
        <f>O161*H161</f>
        <v>0</v>
      </c>
      <c r="Q161" s="137">
        <v>0</v>
      </c>
      <c r="R161" s="137">
        <f>Q161*H161</f>
        <v>0</v>
      </c>
      <c r="S161" s="137">
        <v>0</v>
      </c>
      <c r="T161" s="138">
        <f>S161*H161</f>
        <v>0</v>
      </c>
      <c r="AR161" s="139" t="s">
        <v>84</v>
      </c>
      <c r="AT161" s="139" t="s">
        <v>153</v>
      </c>
      <c r="AU161" s="139" t="s">
        <v>74</v>
      </c>
      <c r="AY161" s="18" t="s">
        <v>151</v>
      </c>
      <c r="BE161" s="140">
        <f>IF(N161="základní",J161,0)</f>
        <v>0</v>
      </c>
      <c r="BF161" s="140">
        <f>IF(N161="snížená",J161,0)</f>
        <v>0</v>
      </c>
      <c r="BG161" s="140">
        <f>IF(N161="zákl. přenesená",J161,0)</f>
        <v>0</v>
      </c>
      <c r="BH161" s="140">
        <f>IF(N161="sníž. přenesená",J161,0)</f>
        <v>0</v>
      </c>
      <c r="BI161" s="140">
        <f>IF(N161="nulová",J161,0)</f>
        <v>0</v>
      </c>
      <c r="BJ161" s="18" t="s">
        <v>74</v>
      </c>
      <c r="BK161" s="140">
        <f>ROUND(I161*H161,2)</f>
        <v>0</v>
      </c>
      <c r="BL161" s="18" t="s">
        <v>84</v>
      </c>
      <c r="BM161" s="139" t="s">
        <v>440</v>
      </c>
    </row>
    <row r="162" spans="2:65" s="1" customFormat="1" ht="19.5">
      <c r="B162" s="33"/>
      <c r="D162" s="146" t="s">
        <v>1558</v>
      </c>
      <c r="F162" s="187" t="s">
        <v>2035</v>
      </c>
      <c r="I162" s="143"/>
      <c r="L162" s="33"/>
      <c r="M162" s="144"/>
      <c r="T162" s="54"/>
      <c r="AT162" s="18" t="s">
        <v>1558</v>
      </c>
      <c r="AU162" s="18" t="s">
        <v>74</v>
      </c>
    </row>
    <row r="163" spans="2:65" s="11" customFormat="1" ht="25.9" customHeight="1">
      <c r="B163" s="116"/>
      <c r="D163" s="117" t="s">
        <v>68</v>
      </c>
      <c r="E163" s="118" t="s">
        <v>1469</v>
      </c>
      <c r="F163" s="118" t="s">
        <v>2036</v>
      </c>
      <c r="I163" s="119"/>
      <c r="J163" s="120">
        <f>BK163</f>
        <v>0</v>
      </c>
      <c r="L163" s="116"/>
      <c r="M163" s="121"/>
      <c r="P163" s="122">
        <f>SUM(P164:P166)</f>
        <v>0</v>
      </c>
      <c r="R163" s="122">
        <f>SUM(R164:R166)</f>
        <v>0</v>
      </c>
      <c r="T163" s="123">
        <f>SUM(T164:T166)</f>
        <v>0</v>
      </c>
      <c r="AR163" s="117" t="s">
        <v>74</v>
      </c>
      <c r="AT163" s="124" t="s">
        <v>68</v>
      </c>
      <c r="AU163" s="124" t="s">
        <v>69</v>
      </c>
      <c r="AY163" s="117" t="s">
        <v>151</v>
      </c>
      <c r="BK163" s="125">
        <f>SUM(BK164:BK166)</f>
        <v>0</v>
      </c>
    </row>
    <row r="164" spans="2:65" s="1" customFormat="1" ht="16.5" customHeight="1">
      <c r="B164" s="33"/>
      <c r="C164" s="128" t="s">
        <v>69</v>
      </c>
      <c r="D164" s="128" t="s">
        <v>153</v>
      </c>
      <c r="E164" s="129" t="s">
        <v>2037</v>
      </c>
      <c r="F164" s="130" t="s">
        <v>2038</v>
      </c>
      <c r="G164" s="131" t="s">
        <v>1666</v>
      </c>
      <c r="H164" s="132">
        <v>1</v>
      </c>
      <c r="I164" s="133"/>
      <c r="J164" s="134">
        <f>ROUND(I164*H164,2)</f>
        <v>0</v>
      </c>
      <c r="K164" s="130" t="s">
        <v>19</v>
      </c>
      <c r="L164" s="33"/>
      <c r="M164" s="135" t="s">
        <v>19</v>
      </c>
      <c r="N164" s="136" t="s">
        <v>40</v>
      </c>
      <c r="P164" s="137">
        <f>O164*H164</f>
        <v>0</v>
      </c>
      <c r="Q164" s="137">
        <v>0</v>
      </c>
      <c r="R164" s="137">
        <f>Q164*H164</f>
        <v>0</v>
      </c>
      <c r="S164" s="137">
        <v>0</v>
      </c>
      <c r="T164" s="138">
        <f>S164*H164</f>
        <v>0</v>
      </c>
      <c r="AR164" s="139" t="s">
        <v>84</v>
      </c>
      <c r="AT164" s="139" t="s">
        <v>153</v>
      </c>
      <c r="AU164" s="139" t="s">
        <v>74</v>
      </c>
      <c r="AY164" s="18" t="s">
        <v>151</v>
      </c>
      <c r="BE164" s="140">
        <f>IF(N164="základní",J164,0)</f>
        <v>0</v>
      </c>
      <c r="BF164" s="140">
        <f>IF(N164="snížená",J164,0)</f>
        <v>0</v>
      </c>
      <c r="BG164" s="140">
        <f>IF(N164="zákl. přenesená",J164,0)</f>
        <v>0</v>
      </c>
      <c r="BH164" s="140">
        <f>IF(N164="sníž. přenesená",J164,0)</f>
        <v>0</v>
      </c>
      <c r="BI164" s="140">
        <f>IF(N164="nulová",J164,0)</f>
        <v>0</v>
      </c>
      <c r="BJ164" s="18" t="s">
        <v>74</v>
      </c>
      <c r="BK164" s="140">
        <f>ROUND(I164*H164,2)</f>
        <v>0</v>
      </c>
      <c r="BL164" s="18" t="s">
        <v>84</v>
      </c>
      <c r="BM164" s="139" t="s">
        <v>454</v>
      </c>
    </row>
    <row r="165" spans="2:65" s="1" customFormat="1" ht="19.5">
      <c r="B165" s="33"/>
      <c r="D165" s="146" t="s">
        <v>1558</v>
      </c>
      <c r="F165" s="187" t="s">
        <v>2039</v>
      </c>
      <c r="I165" s="143"/>
      <c r="L165" s="33"/>
      <c r="M165" s="144"/>
      <c r="T165" s="54"/>
      <c r="AT165" s="18" t="s">
        <v>1558</v>
      </c>
      <c r="AU165" s="18" t="s">
        <v>74</v>
      </c>
    </row>
    <row r="166" spans="2:65" s="11" customFormat="1" ht="22.9" customHeight="1">
      <c r="B166" s="116"/>
      <c r="D166" s="117" t="s">
        <v>68</v>
      </c>
      <c r="E166" s="126" t="s">
        <v>2044</v>
      </c>
      <c r="F166" s="126" t="s">
        <v>2045</v>
      </c>
      <c r="I166" s="119"/>
      <c r="J166" s="127">
        <f>BK166</f>
        <v>0</v>
      </c>
      <c r="L166" s="116"/>
      <c r="M166" s="121"/>
      <c r="P166" s="122">
        <v>0</v>
      </c>
      <c r="R166" s="122">
        <v>0</v>
      </c>
      <c r="T166" s="123">
        <v>0</v>
      </c>
      <c r="AR166" s="117" t="s">
        <v>74</v>
      </c>
      <c r="AT166" s="124" t="s">
        <v>68</v>
      </c>
      <c r="AU166" s="124" t="s">
        <v>74</v>
      </c>
      <c r="AY166" s="117" t="s">
        <v>151</v>
      </c>
      <c r="BK166" s="125">
        <v>0</v>
      </c>
    </row>
    <row r="167" spans="2:65" s="11" customFormat="1" ht="25.9" customHeight="1">
      <c r="B167" s="116"/>
      <c r="D167" s="117" t="s">
        <v>68</v>
      </c>
      <c r="E167" s="118" t="s">
        <v>1397</v>
      </c>
      <c r="F167" s="118" t="s">
        <v>2024</v>
      </c>
      <c r="I167" s="119"/>
      <c r="J167" s="120">
        <f>BK167</f>
        <v>0</v>
      </c>
      <c r="L167" s="116"/>
      <c r="M167" s="121"/>
      <c r="P167" s="122">
        <f>SUM(P168:P169)</f>
        <v>0</v>
      </c>
      <c r="R167" s="122">
        <f>SUM(R168:R169)</f>
        <v>0</v>
      </c>
      <c r="T167" s="123">
        <f>SUM(T168:T169)</f>
        <v>0</v>
      </c>
      <c r="AR167" s="117" t="s">
        <v>74</v>
      </c>
      <c r="AT167" s="124" t="s">
        <v>68</v>
      </c>
      <c r="AU167" s="124" t="s">
        <v>69</v>
      </c>
      <c r="AY167" s="117" t="s">
        <v>151</v>
      </c>
      <c r="BK167" s="125">
        <f>SUM(BK168:BK169)</f>
        <v>0</v>
      </c>
    </row>
    <row r="168" spans="2:65" s="1" customFormat="1" ht="16.5" customHeight="1">
      <c r="B168" s="33"/>
      <c r="C168" s="128" t="s">
        <v>69</v>
      </c>
      <c r="D168" s="128" t="s">
        <v>153</v>
      </c>
      <c r="E168" s="129" t="s">
        <v>2025</v>
      </c>
      <c r="F168" s="130" t="s">
        <v>2026</v>
      </c>
      <c r="G168" s="131" t="s">
        <v>1666</v>
      </c>
      <c r="H168" s="132">
        <v>1</v>
      </c>
      <c r="I168" s="133"/>
      <c r="J168" s="134">
        <f>ROUND(I168*H168,2)</f>
        <v>0</v>
      </c>
      <c r="K168" s="130" t="s">
        <v>19</v>
      </c>
      <c r="L168" s="33"/>
      <c r="M168" s="135" t="s">
        <v>19</v>
      </c>
      <c r="N168" s="136" t="s">
        <v>40</v>
      </c>
      <c r="P168" s="137">
        <f>O168*H168</f>
        <v>0</v>
      </c>
      <c r="Q168" s="137">
        <v>0</v>
      </c>
      <c r="R168" s="137">
        <f>Q168*H168</f>
        <v>0</v>
      </c>
      <c r="S168" s="137">
        <v>0</v>
      </c>
      <c r="T168" s="138">
        <f>S168*H168</f>
        <v>0</v>
      </c>
      <c r="AR168" s="139" t="s">
        <v>84</v>
      </c>
      <c r="AT168" s="139" t="s">
        <v>153</v>
      </c>
      <c r="AU168" s="139" t="s">
        <v>74</v>
      </c>
      <c r="AY168" s="18" t="s">
        <v>151</v>
      </c>
      <c r="BE168" s="140">
        <f>IF(N168="základní",J168,0)</f>
        <v>0</v>
      </c>
      <c r="BF168" s="140">
        <f>IF(N168="snížená",J168,0)</f>
        <v>0</v>
      </c>
      <c r="BG168" s="140">
        <f>IF(N168="zákl. přenesená",J168,0)</f>
        <v>0</v>
      </c>
      <c r="BH168" s="140">
        <f>IF(N168="sníž. přenesená",J168,0)</f>
        <v>0</v>
      </c>
      <c r="BI168" s="140">
        <f>IF(N168="nulová",J168,0)</f>
        <v>0</v>
      </c>
      <c r="BJ168" s="18" t="s">
        <v>74</v>
      </c>
      <c r="BK168" s="140">
        <f>ROUND(I168*H168,2)</f>
        <v>0</v>
      </c>
      <c r="BL168" s="18" t="s">
        <v>84</v>
      </c>
      <c r="BM168" s="139" t="s">
        <v>472</v>
      </c>
    </row>
    <row r="169" spans="2:65" s="1" customFormat="1" ht="19.5">
      <c r="B169" s="33"/>
      <c r="D169" s="146" t="s">
        <v>1558</v>
      </c>
      <c r="F169" s="187" t="s">
        <v>2027</v>
      </c>
      <c r="I169" s="143"/>
      <c r="L169" s="33"/>
      <c r="M169" s="144"/>
      <c r="T169" s="54"/>
      <c r="AT169" s="18" t="s">
        <v>1558</v>
      </c>
      <c r="AU169" s="18" t="s">
        <v>74</v>
      </c>
    </row>
    <row r="170" spans="2:65" s="11" customFormat="1" ht="25.9" customHeight="1">
      <c r="B170" s="116"/>
      <c r="D170" s="117" t="s">
        <v>68</v>
      </c>
      <c r="E170" s="118" t="s">
        <v>1448</v>
      </c>
      <c r="F170" s="118" t="s">
        <v>2028</v>
      </c>
      <c r="I170" s="119"/>
      <c r="J170" s="120">
        <f>BK170</f>
        <v>0</v>
      </c>
      <c r="L170" s="116"/>
      <c r="M170" s="121"/>
      <c r="P170" s="122">
        <f>SUM(P171:P172)</f>
        <v>0</v>
      </c>
      <c r="R170" s="122">
        <f>SUM(R171:R172)</f>
        <v>0</v>
      </c>
      <c r="T170" s="123">
        <f>SUM(T171:T172)</f>
        <v>0</v>
      </c>
      <c r="AR170" s="117" t="s">
        <v>74</v>
      </c>
      <c r="AT170" s="124" t="s">
        <v>68</v>
      </c>
      <c r="AU170" s="124" t="s">
        <v>69</v>
      </c>
      <c r="AY170" s="117" t="s">
        <v>151</v>
      </c>
      <c r="BK170" s="125">
        <f>SUM(BK171:BK172)</f>
        <v>0</v>
      </c>
    </row>
    <row r="171" spans="2:65" s="1" customFormat="1" ht="16.5" customHeight="1">
      <c r="B171" s="33"/>
      <c r="C171" s="128" t="s">
        <v>69</v>
      </c>
      <c r="D171" s="128" t="s">
        <v>153</v>
      </c>
      <c r="E171" s="129" t="s">
        <v>2029</v>
      </c>
      <c r="F171" s="130" t="s">
        <v>2030</v>
      </c>
      <c r="G171" s="131" t="s">
        <v>1666</v>
      </c>
      <c r="H171" s="132">
        <v>1</v>
      </c>
      <c r="I171" s="133"/>
      <c r="J171" s="134">
        <f>ROUND(I171*H171,2)</f>
        <v>0</v>
      </c>
      <c r="K171" s="130" t="s">
        <v>19</v>
      </c>
      <c r="L171" s="33"/>
      <c r="M171" s="135" t="s">
        <v>19</v>
      </c>
      <c r="N171" s="136" t="s">
        <v>40</v>
      </c>
      <c r="P171" s="137">
        <f>O171*H171</f>
        <v>0</v>
      </c>
      <c r="Q171" s="137">
        <v>0</v>
      </c>
      <c r="R171" s="137">
        <f>Q171*H171</f>
        <v>0</v>
      </c>
      <c r="S171" s="137">
        <v>0</v>
      </c>
      <c r="T171" s="138">
        <f>S171*H171</f>
        <v>0</v>
      </c>
      <c r="AR171" s="139" t="s">
        <v>84</v>
      </c>
      <c r="AT171" s="139" t="s">
        <v>153</v>
      </c>
      <c r="AU171" s="139" t="s">
        <v>74</v>
      </c>
      <c r="AY171" s="18" t="s">
        <v>151</v>
      </c>
      <c r="BE171" s="140">
        <f>IF(N171="základní",J171,0)</f>
        <v>0</v>
      </c>
      <c r="BF171" s="140">
        <f>IF(N171="snížená",J171,0)</f>
        <v>0</v>
      </c>
      <c r="BG171" s="140">
        <f>IF(N171="zákl. přenesená",J171,0)</f>
        <v>0</v>
      </c>
      <c r="BH171" s="140">
        <f>IF(N171="sníž. přenesená",J171,0)</f>
        <v>0</v>
      </c>
      <c r="BI171" s="140">
        <f>IF(N171="nulová",J171,0)</f>
        <v>0</v>
      </c>
      <c r="BJ171" s="18" t="s">
        <v>74</v>
      </c>
      <c r="BK171" s="140">
        <f>ROUND(I171*H171,2)</f>
        <v>0</v>
      </c>
      <c r="BL171" s="18" t="s">
        <v>84</v>
      </c>
      <c r="BM171" s="139" t="s">
        <v>484</v>
      </c>
    </row>
    <row r="172" spans="2:65" s="1" customFormat="1" ht="19.5">
      <c r="B172" s="33"/>
      <c r="D172" s="146" t="s">
        <v>1558</v>
      </c>
      <c r="F172" s="187" t="s">
        <v>2031</v>
      </c>
      <c r="I172" s="143"/>
      <c r="L172" s="33"/>
      <c r="M172" s="144"/>
      <c r="T172" s="54"/>
      <c r="AT172" s="18" t="s">
        <v>1558</v>
      </c>
      <c r="AU172" s="18" t="s">
        <v>74</v>
      </c>
    </row>
    <row r="173" spans="2:65" s="11" customFormat="1" ht="25.9" customHeight="1">
      <c r="B173" s="116"/>
      <c r="D173" s="117" t="s">
        <v>68</v>
      </c>
      <c r="E173" s="118" t="s">
        <v>1458</v>
      </c>
      <c r="F173" s="118" t="s">
        <v>2032</v>
      </c>
      <c r="I173" s="119"/>
      <c r="J173" s="120">
        <f>BK173</f>
        <v>0</v>
      </c>
      <c r="L173" s="116"/>
      <c r="M173" s="121"/>
      <c r="P173" s="122">
        <f>SUM(P174:P175)</f>
        <v>0</v>
      </c>
      <c r="R173" s="122">
        <f>SUM(R174:R175)</f>
        <v>0</v>
      </c>
      <c r="T173" s="123">
        <f>SUM(T174:T175)</f>
        <v>0</v>
      </c>
      <c r="AR173" s="117" t="s">
        <v>74</v>
      </c>
      <c r="AT173" s="124" t="s">
        <v>68</v>
      </c>
      <c r="AU173" s="124" t="s">
        <v>69</v>
      </c>
      <c r="AY173" s="117" t="s">
        <v>151</v>
      </c>
      <c r="BK173" s="125">
        <f>SUM(BK174:BK175)</f>
        <v>0</v>
      </c>
    </row>
    <row r="174" spans="2:65" s="1" customFormat="1" ht="16.5" customHeight="1">
      <c r="B174" s="33"/>
      <c r="C174" s="128" t="s">
        <v>69</v>
      </c>
      <c r="D174" s="128" t="s">
        <v>153</v>
      </c>
      <c r="E174" s="129" t="s">
        <v>2033</v>
      </c>
      <c r="F174" s="130" t="s">
        <v>2034</v>
      </c>
      <c r="G174" s="131" t="s">
        <v>1666</v>
      </c>
      <c r="H174" s="132">
        <v>1</v>
      </c>
      <c r="I174" s="133"/>
      <c r="J174" s="134">
        <f>ROUND(I174*H174,2)</f>
        <v>0</v>
      </c>
      <c r="K174" s="130" t="s">
        <v>19</v>
      </c>
      <c r="L174" s="33"/>
      <c r="M174" s="135" t="s">
        <v>19</v>
      </c>
      <c r="N174" s="136" t="s">
        <v>40</v>
      </c>
      <c r="P174" s="137">
        <f>O174*H174</f>
        <v>0</v>
      </c>
      <c r="Q174" s="137">
        <v>0</v>
      </c>
      <c r="R174" s="137">
        <f>Q174*H174</f>
        <v>0</v>
      </c>
      <c r="S174" s="137">
        <v>0</v>
      </c>
      <c r="T174" s="138">
        <f>S174*H174</f>
        <v>0</v>
      </c>
      <c r="AR174" s="139" t="s">
        <v>84</v>
      </c>
      <c r="AT174" s="139" t="s">
        <v>153</v>
      </c>
      <c r="AU174" s="139" t="s">
        <v>74</v>
      </c>
      <c r="AY174" s="18" t="s">
        <v>151</v>
      </c>
      <c r="BE174" s="140">
        <f>IF(N174="základní",J174,0)</f>
        <v>0</v>
      </c>
      <c r="BF174" s="140">
        <f>IF(N174="snížená",J174,0)</f>
        <v>0</v>
      </c>
      <c r="BG174" s="140">
        <f>IF(N174="zákl. přenesená",J174,0)</f>
        <v>0</v>
      </c>
      <c r="BH174" s="140">
        <f>IF(N174="sníž. přenesená",J174,0)</f>
        <v>0</v>
      </c>
      <c r="BI174" s="140">
        <f>IF(N174="nulová",J174,0)</f>
        <v>0</v>
      </c>
      <c r="BJ174" s="18" t="s">
        <v>74</v>
      </c>
      <c r="BK174" s="140">
        <f>ROUND(I174*H174,2)</f>
        <v>0</v>
      </c>
      <c r="BL174" s="18" t="s">
        <v>84</v>
      </c>
      <c r="BM174" s="139" t="s">
        <v>497</v>
      </c>
    </row>
    <row r="175" spans="2:65" s="1" customFormat="1" ht="19.5">
      <c r="B175" s="33"/>
      <c r="D175" s="146" t="s">
        <v>1558</v>
      </c>
      <c r="F175" s="187" t="s">
        <v>2035</v>
      </c>
      <c r="I175" s="143"/>
      <c r="L175" s="33"/>
      <c r="M175" s="144"/>
      <c r="T175" s="54"/>
      <c r="AT175" s="18" t="s">
        <v>1558</v>
      </c>
      <c r="AU175" s="18" t="s">
        <v>74</v>
      </c>
    </row>
    <row r="176" spans="2:65" s="11" customFormat="1" ht="25.9" customHeight="1">
      <c r="B176" s="116"/>
      <c r="D176" s="117" t="s">
        <v>68</v>
      </c>
      <c r="E176" s="118" t="s">
        <v>1469</v>
      </c>
      <c r="F176" s="118" t="s">
        <v>2036</v>
      </c>
      <c r="I176" s="119"/>
      <c r="J176" s="120">
        <f>BK176</f>
        <v>0</v>
      </c>
      <c r="L176" s="116"/>
      <c r="M176" s="121"/>
      <c r="P176" s="122">
        <f>SUM(P177:P179)</f>
        <v>0</v>
      </c>
      <c r="R176" s="122">
        <f>SUM(R177:R179)</f>
        <v>0</v>
      </c>
      <c r="T176" s="123">
        <f>SUM(T177:T179)</f>
        <v>0</v>
      </c>
      <c r="AR176" s="117" t="s">
        <v>74</v>
      </c>
      <c r="AT176" s="124" t="s">
        <v>68</v>
      </c>
      <c r="AU176" s="124" t="s">
        <v>69</v>
      </c>
      <c r="AY176" s="117" t="s">
        <v>151</v>
      </c>
      <c r="BK176" s="125">
        <f>SUM(BK177:BK179)</f>
        <v>0</v>
      </c>
    </row>
    <row r="177" spans="2:65" s="1" customFormat="1" ht="16.5" customHeight="1">
      <c r="B177" s="33"/>
      <c r="C177" s="128" t="s">
        <v>69</v>
      </c>
      <c r="D177" s="128" t="s">
        <v>153</v>
      </c>
      <c r="E177" s="129" t="s">
        <v>2037</v>
      </c>
      <c r="F177" s="130" t="s">
        <v>2038</v>
      </c>
      <c r="G177" s="131" t="s">
        <v>1666</v>
      </c>
      <c r="H177" s="132">
        <v>1</v>
      </c>
      <c r="I177" s="133"/>
      <c r="J177" s="134">
        <f>ROUND(I177*H177,2)</f>
        <v>0</v>
      </c>
      <c r="K177" s="130" t="s">
        <v>19</v>
      </c>
      <c r="L177" s="33"/>
      <c r="M177" s="135" t="s">
        <v>19</v>
      </c>
      <c r="N177" s="136" t="s">
        <v>40</v>
      </c>
      <c r="P177" s="137">
        <f>O177*H177</f>
        <v>0</v>
      </c>
      <c r="Q177" s="137">
        <v>0</v>
      </c>
      <c r="R177" s="137">
        <f>Q177*H177</f>
        <v>0</v>
      </c>
      <c r="S177" s="137">
        <v>0</v>
      </c>
      <c r="T177" s="138">
        <f>S177*H177</f>
        <v>0</v>
      </c>
      <c r="AR177" s="139" t="s">
        <v>84</v>
      </c>
      <c r="AT177" s="139" t="s">
        <v>153</v>
      </c>
      <c r="AU177" s="139" t="s">
        <v>74</v>
      </c>
      <c r="AY177" s="18" t="s">
        <v>151</v>
      </c>
      <c r="BE177" s="140">
        <f>IF(N177="základní",J177,0)</f>
        <v>0</v>
      </c>
      <c r="BF177" s="140">
        <f>IF(N177="snížená",J177,0)</f>
        <v>0</v>
      </c>
      <c r="BG177" s="140">
        <f>IF(N177="zákl. přenesená",J177,0)</f>
        <v>0</v>
      </c>
      <c r="BH177" s="140">
        <f>IF(N177="sníž. přenesená",J177,0)</f>
        <v>0</v>
      </c>
      <c r="BI177" s="140">
        <f>IF(N177="nulová",J177,0)</f>
        <v>0</v>
      </c>
      <c r="BJ177" s="18" t="s">
        <v>74</v>
      </c>
      <c r="BK177" s="140">
        <f>ROUND(I177*H177,2)</f>
        <v>0</v>
      </c>
      <c r="BL177" s="18" t="s">
        <v>84</v>
      </c>
      <c r="BM177" s="139" t="s">
        <v>510</v>
      </c>
    </row>
    <row r="178" spans="2:65" s="1" customFormat="1" ht="19.5">
      <c r="B178" s="33"/>
      <c r="D178" s="146" t="s">
        <v>1558</v>
      </c>
      <c r="F178" s="187" t="s">
        <v>2039</v>
      </c>
      <c r="I178" s="143"/>
      <c r="L178" s="33"/>
      <c r="M178" s="144"/>
      <c r="T178" s="54"/>
      <c r="AT178" s="18" t="s">
        <v>1558</v>
      </c>
      <c r="AU178" s="18" t="s">
        <v>74</v>
      </c>
    </row>
    <row r="179" spans="2:65" s="11" customFormat="1" ht="22.9" customHeight="1">
      <c r="B179" s="116"/>
      <c r="D179" s="117" t="s">
        <v>68</v>
      </c>
      <c r="E179" s="126" t="s">
        <v>2046</v>
      </c>
      <c r="F179" s="126" t="s">
        <v>2047</v>
      </c>
      <c r="I179" s="119"/>
      <c r="J179" s="127">
        <f>BK179</f>
        <v>0</v>
      </c>
      <c r="L179" s="116"/>
      <c r="M179" s="121"/>
      <c r="P179" s="122">
        <v>0</v>
      </c>
      <c r="R179" s="122">
        <v>0</v>
      </c>
      <c r="T179" s="123">
        <v>0</v>
      </c>
      <c r="AR179" s="117" t="s">
        <v>74</v>
      </c>
      <c r="AT179" s="124" t="s">
        <v>68</v>
      </c>
      <c r="AU179" s="124" t="s">
        <v>74</v>
      </c>
      <c r="AY179" s="117" t="s">
        <v>151</v>
      </c>
      <c r="BK179" s="125">
        <v>0</v>
      </c>
    </row>
    <row r="180" spans="2:65" s="11" customFormat="1" ht="25.9" customHeight="1">
      <c r="B180" s="116"/>
      <c r="D180" s="117" t="s">
        <v>68</v>
      </c>
      <c r="E180" s="118" t="s">
        <v>1397</v>
      </c>
      <c r="F180" s="118" t="s">
        <v>2024</v>
      </c>
      <c r="I180" s="119"/>
      <c r="J180" s="120">
        <f>BK180</f>
        <v>0</v>
      </c>
      <c r="L180" s="116"/>
      <c r="M180" s="121"/>
      <c r="P180" s="122">
        <f>SUM(P181:P182)</f>
        <v>0</v>
      </c>
      <c r="R180" s="122">
        <f>SUM(R181:R182)</f>
        <v>0</v>
      </c>
      <c r="T180" s="123">
        <f>SUM(T181:T182)</f>
        <v>0</v>
      </c>
      <c r="AR180" s="117" t="s">
        <v>74</v>
      </c>
      <c r="AT180" s="124" t="s">
        <v>68</v>
      </c>
      <c r="AU180" s="124" t="s">
        <v>69</v>
      </c>
      <c r="AY180" s="117" t="s">
        <v>151</v>
      </c>
      <c r="BK180" s="125">
        <f>SUM(BK181:BK182)</f>
        <v>0</v>
      </c>
    </row>
    <row r="181" spans="2:65" s="1" customFormat="1" ht="16.5" customHeight="1">
      <c r="B181" s="33"/>
      <c r="C181" s="128" t="s">
        <v>69</v>
      </c>
      <c r="D181" s="128" t="s">
        <v>153</v>
      </c>
      <c r="E181" s="129" t="s">
        <v>2048</v>
      </c>
      <c r="F181" s="130" t="s">
        <v>2049</v>
      </c>
      <c r="G181" s="131" t="s">
        <v>1666</v>
      </c>
      <c r="H181" s="132">
        <v>1</v>
      </c>
      <c r="I181" s="133"/>
      <c r="J181" s="134">
        <f>ROUND(I181*H181,2)</f>
        <v>0</v>
      </c>
      <c r="K181" s="130" t="s">
        <v>19</v>
      </c>
      <c r="L181" s="33"/>
      <c r="M181" s="135" t="s">
        <v>19</v>
      </c>
      <c r="N181" s="136" t="s">
        <v>40</v>
      </c>
      <c r="P181" s="137">
        <f>O181*H181</f>
        <v>0</v>
      </c>
      <c r="Q181" s="137">
        <v>0</v>
      </c>
      <c r="R181" s="137">
        <f>Q181*H181</f>
        <v>0</v>
      </c>
      <c r="S181" s="137">
        <v>0</v>
      </c>
      <c r="T181" s="138">
        <f>S181*H181</f>
        <v>0</v>
      </c>
      <c r="AR181" s="139" t="s">
        <v>84</v>
      </c>
      <c r="AT181" s="139" t="s">
        <v>153</v>
      </c>
      <c r="AU181" s="139" t="s">
        <v>74</v>
      </c>
      <c r="AY181" s="18" t="s">
        <v>151</v>
      </c>
      <c r="BE181" s="140">
        <f>IF(N181="základní",J181,0)</f>
        <v>0</v>
      </c>
      <c r="BF181" s="140">
        <f>IF(N181="snížená",J181,0)</f>
        <v>0</v>
      </c>
      <c r="BG181" s="140">
        <f>IF(N181="zákl. přenesená",J181,0)</f>
        <v>0</v>
      </c>
      <c r="BH181" s="140">
        <f>IF(N181="sníž. přenesená",J181,0)</f>
        <v>0</v>
      </c>
      <c r="BI181" s="140">
        <f>IF(N181="nulová",J181,0)</f>
        <v>0</v>
      </c>
      <c r="BJ181" s="18" t="s">
        <v>74</v>
      </c>
      <c r="BK181" s="140">
        <f>ROUND(I181*H181,2)</f>
        <v>0</v>
      </c>
      <c r="BL181" s="18" t="s">
        <v>84</v>
      </c>
      <c r="BM181" s="139" t="s">
        <v>524</v>
      </c>
    </row>
    <row r="182" spans="2:65" s="1" customFormat="1" ht="19.5">
      <c r="B182" s="33"/>
      <c r="D182" s="146" t="s">
        <v>1558</v>
      </c>
      <c r="F182" s="187" t="s">
        <v>2050</v>
      </c>
      <c r="I182" s="143"/>
      <c r="L182" s="33"/>
      <c r="M182" s="144"/>
      <c r="T182" s="54"/>
      <c r="AT182" s="18" t="s">
        <v>1558</v>
      </c>
      <c r="AU182" s="18" t="s">
        <v>74</v>
      </c>
    </row>
    <row r="183" spans="2:65" s="11" customFormat="1" ht="25.9" customHeight="1">
      <c r="B183" s="116"/>
      <c r="D183" s="117" t="s">
        <v>68</v>
      </c>
      <c r="E183" s="118" t="s">
        <v>1448</v>
      </c>
      <c r="F183" s="118" t="s">
        <v>2028</v>
      </c>
      <c r="I183" s="119"/>
      <c r="J183" s="120">
        <f>BK183</f>
        <v>0</v>
      </c>
      <c r="L183" s="116"/>
      <c r="M183" s="121"/>
      <c r="P183" s="122">
        <f>SUM(P184:P185)</f>
        <v>0</v>
      </c>
      <c r="R183" s="122">
        <f>SUM(R184:R185)</f>
        <v>0</v>
      </c>
      <c r="T183" s="123">
        <f>SUM(T184:T185)</f>
        <v>0</v>
      </c>
      <c r="AR183" s="117" t="s">
        <v>74</v>
      </c>
      <c r="AT183" s="124" t="s">
        <v>68</v>
      </c>
      <c r="AU183" s="124" t="s">
        <v>69</v>
      </c>
      <c r="AY183" s="117" t="s">
        <v>151</v>
      </c>
      <c r="BK183" s="125">
        <f>SUM(BK184:BK185)</f>
        <v>0</v>
      </c>
    </row>
    <row r="184" spans="2:65" s="1" customFormat="1" ht="16.5" customHeight="1">
      <c r="B184" s="33"/>
      <c r="C184" s="128" t="s">
        <v>69</v>
      </c>
      <c r="D184" s="128" t="s">
        <v>153</v>
      </c>
      <c r="E184" s="129" t="s">
        <v>2051</v>
      </c>
      <c r="F184" s="130" t="s">
        <v>2030</v>
      </c>
      <c r="G184" s="131" t="s">
        <v>1666</v>
      </c>
      <c r="H184" s="132">
        <v>1</v>
      </c>
      <c r="I184" s="133"/>
      <c r="J184" s="134">
        <f>ROUND(I184*H184,2)</f>
        <v>0</v>
      </c>
      <c r="K184" s="130" t="s">
        <v>19</v>
      </c>
      <c r="L184" s="33"/>
      <c r="M184" s="135" t="s">
        <v>19</v>
      </c>
      <c r="N184" s="136" t="s">
        <v>40</v>
      </c>
      <c r="P184" s="137">
        <f>O184*H184</f>
        <v>0</v>
      </c>
      <c r="Q184" s="137">
        <v>0</v>
      </c>
      <c r="R184" s="137">
        <f>Q184*H184</f>
        <v>0</v>
      </c>
      <c r="S184" s="137">
        <v>0</v>
      </c>
      <c r="T184" s="138">
        <f>S184*H184</f>
        <v>0</v>
      </c>
      <c r="AR184" s="139" t="s">
        <v>84</v>
      </c>
      <c r="AT184" s="139" t="s">
        <v>153</v>
      </c>
      <c r="AU184" s="139" t="s">
        <v>74</v>
      </c>
      <c r="AY184" s="18" t="s">
        <v>151</v>
      </c>
      <c r="BE184" s="140">
        <f>IF(N184="základní",J184,0)</f>
        <v>0</v>
      </c>
      <c r="BF184" s="140">
        <f>IF(N184="snížená",J184,0)</f>
        <v>0</v>
      </c>
      <c r="BG184" s="140">
        <f>IF(N184="zákl. přenesená",J184,0)</f>
        <v>0</v>
      </c>
      <c r="BH184" s="140">
        <f>IF(N184="sníž. přenesená",J184,0)</f>
        <v>0</v>
      </c>
      <c r="BI184" s="140">
        <f>IF(N184="nulová",J184,0)</f>
        <v>0</v>
      </c>
      <c r="BJ184" s="18" t="s">
        <v>74</v>
      </c>
      <c r="BK184" s="140">
        <f>ROUND(I184*H184,2)</f>
        <v>0</v>
      </c>
      <c r="BL184" s="18" t="s">
        <v>84</v>
      </c>
      <c r="BM184" s="139" t="s">
        <v>536</v>
      </c>
    </row>
    <row r="185" spans="2:65" s="1" customFormat="1" ht="19.5">
      <c r="B185" s="33"/>
      <c r="D185" s="146" t="s">
        <v>1558</v>
      </c>
      <c r="F185" s="187" t="s">
        <v>2052</v>
      </c>
      <c r="I185" s="143"/>
      <c r="L185" s="33"/>
      <c r="M185" s="144"/>
      <c r="T185" s="54"/>
      <c r="AT185" s="18" t="s">
        <v>1558</v>
      </c>
      <c r="AU185" s="18" t="s">
        <v>74</v>
      </c>
    </row>
    <row r="186" spans="2:65" s="11" customFormat="1" ht="25.9" customHeight="1">
      <c r="B186" s="116"/>
      <c r="D186" s="117" t="s">
        <v>68</v>
      </c>
      <c r="E186" s="118" t="s">
        <v>1458</v>
      </c>
      <c r="F186" s="118" t="s">
        <v>2032</v>
      </c>
      <c r="I186" s="119"/>
      <c r="J186" s="120">
        <f>BK186</f>
        <v>0</v>
      </c>
      <c r="L186" s="116"/>
      <c r="M186" s="121"/>
      <c r="P186" s="122">
        <f>SUM(P187:P188)</f>
        <v>0</v>
      </c>
      <c r="R186" s="122">
        <f>SUM(R187:R188)</f>
        <v>0</v>
      </c>
      <c r="T186" s="123">
        <f>SUM(T187:T188)</f>
        <v>0</v>
      </c>
      <c r="AR186" s="117" t="s">
        <v>74</v>
      </c>
      <c r="AT186" s="124" t="s">
        <v>68</v>
      </c>
      <c r="AU186" s="124" t="s">
        <v>69</v>
      </c>
      <c r="AY186" s="117" t="s">
        <v>151</v>
      </c>
      <c r="BK186" s="125">
        <f>SUM(BK187:BK188)</f>
        <v>0</v>
      </c>
    </row>
    <row r="187" spans="2:65" s="1" customFormat="1" ht="16.5" customHeight="1">
      <c r="B187" s="33"/>
      <c r="C187" s="128" t="s">
        <v>69</v>
      </c>
      <c r="D187" s="128" t="s">
        <v>153</v>
      </c>
      <c r="E187" s="129" t="s">
        <v>2053</v>
      </c>
      <c r="F187" s="130" t="s">
        <v>2054</v>
      </c>
      <c r="G187" s="131" t="s">
        <v>1666</v>
      </c>
      <c r="H187" s="132">
        <v>1</v>
      </c>
      <c r="I187" s="133"/>
      <c r="J187" s="134">
        <f>ROUND(I187*H187,2)</f>
        <v>0</v>
      </c>
      <c r="K187" s="130" t="s">
        <v>19</v>
      </c>
      <c r="L187" s="33"/>
      <c r="M187" s="135" t="s">
        <v>19</v>
      </c>
      <c r="N187" s="136" t="s">
        <v>40</v>
      </c>
      <c r="P187" s="137">
        <f>O187*H187</f>
        <v>0</v>
      </c>
      <c r="Q187" s="137">
        <v>0</v>
      </c>
      <c r="R187" s="137">
        <f>Q187*H187</f>
        <v>0</v>
      </c>
      <c r="S187" s="137">
        <v>0</v>
      </c>
      <c r="T187" s="138">
        <f>S187*H187</f>
        <v>0</v>
      </c>
      <c r="AR187" s="139" t="s">
        <v>84</v>
      </c>
      <c r="AT187" s="139" t="s">
        <v>153</v>
      </c>
      <c r="AU187" s="139" t="s">
        <v>74</v>
      </c>
      <c r="AY187" s="18" t="s">
        <v>151</v>
      </c>
      <c r="BE187" s="140">
        <f>IF(N187="základní",J187,0)</f>
        <v>0</v>
      </c>
      <c r="BF187" s="140">
        <f>IF(N187="snížená",J187,0)</f>
        <v>0</v>
      </c>
      <c r="BG187" s="140">
        <f>IF(N187="zákl. přenesená",J187,0)</f>
        <v>0</v>
      </c>
      <c r="BH187" s="140">
        <f>IF(N187="sníž. přenesená",J187,0)</f>
        <v>0</v>
      </c>
      <c r="BI187" s="140">
        <f>IF(N187="nulová",J187,0)</f>
        <v>0</v>
      </c>
      <c r="BJ187" s="18" t="s">
        <v>74</v>
      </c>
      <c r="BK187" s="140">
        <f>ROUND(I187*H187,2)</f>
        <v>0</v>
      </c>
      <c r="BL187" s="18" t="s">
        <v>84</v>
      </c>
      <c r="BM187" s="139" t="s">
        <v>547</v>
      </c>
    </row>
    <row r="188" spans="2:65" s="1" customFormat="1" ht="19.5">
      <c r="B188" s="33"/>
      <c r="D188" s="146" t="s">
        <v>1558</v>
      </c>
      <c r="F188" s="187" t="s">
        <v>2055</v>
      </c>
      <c r="I188" s="143"/>
      <c r="L188" s="33"/>
      <c r="M188" s="144"/>
      <c r="T188" s="54"/>
      <c r="AT188" s="18" t="s">
        <v>1558</v>
      </c>
      <c r="AU188" s="18" t="s">
        <v>74</v>
      </c>
    </row>
    <row r="189" spans="2:65" s="11" customFormat="1" ht="25.9" customHeight="1">
      <c r="B189" s="116"/>
      <c r="D189" s="117" t="s">
        <v>68</v>
      </c>
      <c r="E189" s="118" t="s">
        <v>2056</v>
      </c>
      <c r="F189" s="118" t="s">
        <v>2057</v>
      </c>
      <c r="I189" s="119"/>
      <c r="J189" s="120">
        <f>BK189</f>
        <v>0</v>
      </c>
      <c r="L189" s="116"/>
      <c r="M189" s="121"/>
      <c r="P189" s="122">
        <f>SUM(P190:P192)</f>
        <v>0</v>
      </c>
      <c r="R189" s="122">
        <f>SUM(R190:R192)</f>
        <v>0</v>
      </c>
      <c r="T189" s="123">
        <f>SUM(T190:T192)</f>
        <v>0</v>
      </c>
      <c r="AR189" s="117" t="s">
        <v>74</v>
      </c>
      <c r="AT189" s="124" t="s">
        <v>68</v>
      </c>
      <c r="AU189" s="124" t="s">
        <v>69</v>
      </c>
      <c r="AY189" s="117" t="s">
        <v>151</v>
      </c>
      <c r="BK189" s="125">
        <f>SUM(BK190:BK192)</f>
        <v>0</v>
      </c>
    </row>
    <row r="190" spans="2:65" s="1" customFormat="1" ht="16.5" customHeight="1">
      <c r="B190" s="33"/>
      <c r="C190" s="128" t="s">
        <v>69</v>
      </c>
      <c r="D190" s="128" t="s">
        <v>153</v>
      </c>
      <c r="E190" s="129" t="s">
        <v>2058</v>
      </c>
      <c r="F190" s="130" t="s">
        <v>2059</v>
      </c>
      <c r="G190" s="131" t="s">
        <v>1666</v>
      </c>
      <c r="H190" s="132">
        <v>1</v>
      </c>
      <c r="I190" s="133"/>
      <c r="J190" s="134">
        <f>ROUND(I190*H190,2)</f>
        <v>0</v>
      </c>
      <c r="K190" s="130" t="s">
        <v>19</v>
      </c>
      <c r="L190" s="33"/>
      <c r="M190" s="135" t="s">
        <v>19</v>
      </c>
      <c r="N190" s="136" t="s">
        <v>40</v>
      </c>
      <c r="P190" s="137">
        <f>O190*H190</f>
        <v>0</v>
      </c>
      <c r="Q190" s="137">
        <v>0</v>
      </c>
      <c r="R190" s="137">
        <f>Q190*H190</f>
        <v>0</v>
      </c>
      <c r="S190" s="137">
        <v>0</v>
      </c>
      <c r="T190" s="138">
        <f>S190*H190</f>
        <v>0</v>
      </c>
      <c r="AR190" s="139" t="s">
        <v>84</v>
      </c>
      <c r="AT190" s="139" t="s">
        <v>153</v>
      </c>
      <c r="AU190" s="139" t="s">
        <v>74</v>
      </c>
      <c r="AY190" s="18" t="s">
        <v>151</v>
      </c>
      <c r="BE190" s="140">
        <f>IF(N190="základní",J190,0)</f>
        <v>0</v>
      </c>
      <c r="BF190" s="140">
        <f>IF(N190="snížená",J190,0)</f>
        <v>0</v>
      </c>
      <c r="BG190" s="140">
        <f>IF(N190="zákl. přenesená",J190,0)</f>
        <v>0</v>
      </c>
      <c r="BH190" s="140">
        <f>IF(N190="sníž. přenesená",J190,0)</f>
        <v>0</v>
      </c>
      <c r="BI190" s="140">
        <f>IF(N190="nulová",J190,0)</f>
        <v>0</v>
      </c>
      <c r="BJ190" s="18" t="s">
        <v>74</v>
      </c>
      <c r="BK190" s="140">
        <f>ROUND(I190*H190,2)</f>
        <v>0</v>
      </c>
      <c r="BL190" s="18" t="s">
        <v>84</v>
      </c>
      <c r="BM190" s="139" t="s">
        <v>559</v>
      </c>
    </row>
    <row r="191" spans="2:65" s="1" customFormat="1" ht="19.5">
      <c r="B191" s="33"/>
      <c r="D191" s="146" t="s">
        <v>1558</v>
      </c>
      <c r="F191" s="187" t="s">
        <v>2060</v>
      </c>
      <c r="I191" s="143"/>
      <c r="L191" s="33"/>
      <c r="M191" s="144"/>
      <c r="T191" s="54"/>
      <c r="AT191" s="18" t="s">
        <v>1558</v>
      </c>
      <c r="AU191" s="18" t="s">
        <v>74</v>
      </c>
    </row>
    <row r="192" spans="2:65" s="11" customFormat="1" ht="22.9" customHeight="1">
      <c r="B192" s="116"/>
      <c r="D192" s="117" t="s">
        <v>68</v>
      </c>
      <c r="E192" s="126" t="s">
        <v>2061</v>
      </c>
      <c r="F192" s="126" t="s">
        <v>2062</v>
      </c>
      <c r="I192" s="119"/>
      <c r="J192" s="127">
        <f>BK192</f>
        <v>0</v>
      </c>
      <c r="L192" s="116"/>
      <c r="M192" s="121"/>
      <c r="P192" s="122">
        <v>0</v>
      </c>
      <c r="R192" s="122">
        <v>0</v>
      </c>
      <c r="T192" s="123">
        <v>0</v>
      </c>
      <c r="AR192" s="117" t="s">
        <v>74</v>
      </c>
      <c r="AT192" s="124" t="s">
        <v>68</v>
      </c>
      <c r="AU192" s="124" t="s">
        <v>74</v>
      </c>
      <c r="AY192" s="117" t="s">
        <v>151</v>
      </c>
      <c r="BK192" s="125">
        <v>0</v>
      </c>
    </row>
    <row r="193" spans="2:65" s="11" customFormat="1" ht="25.9" customHeight="1">
      <c r="B193" s="116"/>
      <c r="D193" s="117" t="s">
        <v>68</v>
      </c>
      <c r="E193" s="118" t="s">
        <v>2063</v>
      </c>
      <c r="F193" s="118" t="s">
        <v>2064</v>
      </c>
      <c r="I193" s="119"/>
      <c r="J193" s="120">
        <f>BK193</f>
        <v>0</v>
      </c>
      <c r="L193" s="116"/>
      <c r="M193" s="121"/>
      <c r="P193" s="122">
        <f>SUM(P194:P198)</f>
        <v>0</v>
      </c>
      <c r="R193" s="122">
        <f>SUM(R194:R198)</f>
        <v>0</v>
      </c>
      <c r="T193" s="123">
        <f>SUM(T194:T198)</f>
        <v>0</v>
      </c>
      <c r="AR193" s="117" t="s">
        <v>74</v>
      </c>
      <c r="AT193" s="124" t="s">
        <v>68</v>
      </c>
      <c r="AU193" s="124" t="s">
        <v>69</v>
      </c>
      <c r="AY193" s="117" t="s">
        <v>151</v>
      </c>
      <c r="BK193" s="125">
        <f>SUM(BK194:BK198)</f>
        <v>0</v>
      </c>
    </row>
    <row r="194" spans="2:65" s="1" customFormat="1" ht="16.5" customHeight="1">
      <c r="B194" s="33"/>
      <c r="C194" s="128" t="s">
        <v>69</v>
      </c>
      <c r="D194" s="128" t="s">
        <v>153</v>
      </c>
      <c r="E194" s="129" t="s">
        <v>2065</v>
      </c>
      <c r="F194" s="130" t="s">
        <v>2066</v>
      </c>
      <c r="G194" s="131" t="s">
        <v>1666</v>
      </c>
      <c r="H194" s="132">
        <v>1</v>
      </c>
      <c r="I194" s="133"/>
      <c r="J194" s="134">
        <f>ROUND(I194*H194,2)</f>
        <v>0</v>
      </c>
      <c r="K194" s="130" t="s">
        <v>19</v>
      </c>
      <c r="L194" s="33"/>
      <c r="M194" s="135" t="s">
        <v>19</v>
      </c>
      <c r="N194" s="136" t="s">
        <v>40</v>
      </c>
      <c r="P194" s="137">
        <f>O194*H194</f>
        <v>0</v>
      </c>
      <c r="Q194" s="137">
        <v>0</v>
      </c>
      <c r="R194" s="137">
        <f>Q194*H194</f>
        <v>0</v>
      </c>
      <c r="S194" s="137">
        <v>0</v>
      </c>
      <c r="T194" s="138">
        <f>S194*H194</f>
        <v>0</v>
      </c>
      <c r="AR194" s="139" t="s">
        <v>84</v>
      </c>
      <c r="AT194" s="139" t="s">
        <v>153</v>
      </c>
      <c r="AU194" s="139" t="s">
        <v>74</v>
      </c>
      <c r="AY194" s="18" t="s">
        <v>151</v>
      </c>
      <c r="BE194" s="140">
        <f>IF(N194="základní",J194,0)</f>
        <v>0</v>
      </c>
      <c r="BF194" s="140">
        <f>IF(N194="snížená",J194,0)</f>
        <v>0</v>
      </c>
      <c r="BG194" s="140">
        <f>IF(N194="zákl. přenesená",J194,0)</f>
        <v>0</v>
      </c>
      <c r="BH194" s="140">
        <f>IF(N194="sníž. přenesená",J194,0)</f>
        <v>0</v>
      </c>
      <c r="BI194" s="140">
        <f>IF(N194="nulová",J194,0)</f>
        <v>0</v>
      </c>
      <c r="BJ194" s="18" t="s">
        <v>74</v>
      </c>
      <c r="BK194" s="140">
        <f>ROUND(I194*H194,2)</f>
        <v>0</v>
      </c>
      <c r="BL194" s="18" t="s">
        <v>84</v>
      </c>
      <c r="BM194" s="139" t="s">
        <v>573</v>
      </c>
    </row>
    <row r="195" spans="2:65" s="1" customFormat="1" ht="16.5" customHeight="1">
      <c r="B195" s="33"/>
      <c r="C195" s="128" t="s">
        <v>69</v>
      </c>
      <c r="D195" s="128" t="s">
        <v>153</v>
      </c>
      <c r="E195" s="129" t="s">
        <v>2067</v>
      </c>
      <c r="F195" s="130" t="s">
        <v>2068</v>
      </c>
      <c r="G195" s="131" t="s">
        <v>1666</v>
      </c>
      <c r="H195" s="132">
        <v>1</v>
      </c>
      <c r="I195" s="133"/>
      <c r="J195" s="134">
        <f>ROUND(I195*H195,2)</f>
        <v>0</v>
      </c>
      <c r="K195" s="130" t="s">
        <v>19</v>
      </c>
      <c r="L195" s="33"/>
      <c r="M195" s="135" t="s">
        <v>19</v>
      </c>
      <c r="N195" s="136" t="s">
        <v>40</v>
      </c>
      <c r="P195" s="137">
        <f>O195*H195</f>
        <v>0</v>
      </c>
      <c r="Q195" s="137">
        <v>0</v>
      </c>
      <c r="R195" s="137">
        <f>Q195*H195</f>
        <v>0</v>
      </c>
      <c r="S195" s="137">
        <v>0</v>
      </c>
      <c r="T195" s="138">
        <f>S195*H195</f>
        <v>0</v>
      </c>
      <c r="AR195" s="139" t="s">
        <v>84</v>
      </c>
      <c r="AT195" s="139" t="s">
        <v>153</v>
      </c>
      <c r="AU195" s="139" t="s">
        <v>74</v>
      </c>
      <c r="AY195" s="18" t="s">
        <v>151</v>
      </c>
      <c r="BE195" s="140">
        <f>IF(N195="základní",J195,0)</f>
        <v>0</v>
      </c>
      <c r="BF195" s="140">
        <f>IF(N195="snížená",J195,0)</f>
        <v>0</v>
      </c>
      <c r="BG195" s="140">
        <f>IF(N195="zákl. přenesená",J195,0)</f>
        <v>0</v>
      </c>
      <c r="BH195" s="140">
        <f>IF(N195="sníž. přenesená",J195,0)</f>
        <v>0</v>
      </c>
      <c r="BI195" s="140">
        <f>IF(N195="nulová",J195,0)</f>
        <v>0</v>
      </c>
      <c r="BJ195" s="18" t="s">
        <v>74</v>
      </c>
      <c r="BK195" s="140">
        <f>ROUND(I195*H195,2)</f>
        <v>0</v>
      </c>
      <c r="BL195" s="18" t="s">
        <v>84</v>
      </c>
      <c r="BM195" s="139" t="s">
        <v>588</v>
      </c>
    </row>
    <row r="196" spans="2:65" s="1" customFormat="1" ht="16.5" customHeight="1">
      <c r="B196" s="33"/>
      <c r="C196" s="128" t="s">
        <v>69</v>
      </c>
      <c r="D196" s="128" t="s">
        <v>153</v>
      </c>
      <c r="E196" s="129" t="s">
        <v>2069</v>
      </c>
      <c r="F196" s="130" t="s">
        <v>2070</v>
      </c>
      <c r="G196" s="131" t="s">
        <v>1666</v>
      </c>
      <c r="H196" s="132">
        <v>1</v>
      </c>
      <c r="I196" s="133"/>
      <c r="J196" s="134">
        <f>ROUND(I196*H196,2)</f>
        <v>0</v>
      </c>
      <c r="K196" s="130" t="s">
        <v>19</v>
      </c>
      <c r="L196" s="33"/>
      <c r="M196" s="135" t="s">
        <v>19</v>
      </c>
      <c r="N196" s="136" t="s">
        <v>40</v>
      </c>
      <c r="P196" s="137">
        <f>O196*H196</f>
        <v>0</v>
      </c>
      <c r="Q196" s="137">
        <v>0</v>
      </c>
      <c r="R196" s="137">
        <f>Q196*H196</f>
        <v>0</v>
      </c>
      <c r="S196" s="137">
        <v>0</v>
      </c>
      <c r="T196" s="138">
        <f>S196*H196</f>
        <v>0</v>
      </c>
      <c r="AR196" s="139" t="s">
        <v>84</v>
      </c>
      <c r="AT196" s="139" t="s">
        <v>153</v>
      </c>
      <c r="AU196" s="139" t="s">
        <v>74</v>
      </c>
      <c r="AY196" s="18" t="s">
        <v>151</v>
      </c>
      <c r="BE196" s="140">
        <f>IF(N196="základní",J196,0)</f>
        <v>0</v>
      </c>
      <c r="BF196" s="140">
        <f>IF(N196="snížená",J196,0)</f>
        <v>0</v>
      </c>
      <c r="BG196" s="140">
        <f>IF(N196="zákl. přenesená",J196,0)</f>
        <v>0</v>
      </c>
      <c r="BH196" s="140">
        <f>IF(N196="sníž. přenesená",J196,0)</f>
        <v>0</v>
      </c>
      <c r="BI196" s="140">
        <f>IF(N196="nulová",J196,0)</f>
        <v>0</v>
      </c>
      <c r="BJ196" s="18" t="s">
        <v>74</v>
      </c>
      <c r="BK196" s="140">
        <f>ROUND(I196*H196,2)</f>
        <v>0</v>
      </c>
      <c r="BL196" s="18" t="s">
        <v>84</v>
      </c>
      <c r="BM196" s="139" t="s">
        <v>602</v>
      </c>
    </row>
    <row r="197" spans="2:65" s="1" customFormat="1" ht="19.5">
      <c r="B197" s="33"/>
      <c r="D197" s="146" t="s">
        <v>1558</v>
      </c>
      <c r="F197" s="187" t="s">
        <v>2071</v>
      </c>
      <c r="I197" s="143"/>
      <c r="L197" s="33"/>
      <c r="M197" s="144"/>
      <c r="T197" s="54"/>
      <c r="AT197" s="18" t="s">
        <v>1558</v>
      </c>
      <c r="AU197" s="18" t="s">
        <v>74</v>
      </c>
    </row>
    <row r="198" spans="2:65" s="1" customFormat="1" ht="16.5" customHeight="1">
      <c r="B198" s="33"/>
      <c r="C198" s="128" t="s">
        <v>69</v>
      </c>
      <c r="D198" s="128" t="s">
        <v>153</v>
      </c>
      <c r="E198" s="129" t="s">
        <v>2072</v>
      </c>
      <c r="F198" s="130" t="s">
        <v>2073</v>
      </c>
      <c r="G198" s="131" t="s">
        <v>1666</v>
      </c>
      <c r="H198" s="132">
        <v>1</v>
      </c>
      <c r="I198" s="133"/>
      <c r="J198" s="134">
        <f>ROUND(I198*H198,2)</f>
        <v>0</v>
      </c>
      <c r="K198" s="130" t="s">
        <v>19</v>
      </c>
      <c r="L198" s="33"/>
      <c r="M198" s="191" t="s">
        <v>19</v>
      </c>
      <c r="N198" s="192" t="s">
        <v>40</v>
      </c>
      <c r="O198" s="189"/>
      <c r="P198" s="193">
        <f>O198*H198</f>
        <v>0</v>
      </c>
      <c r="Q198" s="193">
        <v>0</v>
      </c>
      <c r="R198" s="193">
        <f>Q198*H198</f>
        <v>0</v>
      </c>
      <c r="S198" s="193">
        <v>0</v>
      </c>
      <c r="T198" s="194">
        <f>S198*H198</f>
        <v>0</v>
      </c>
      <c r="AR198" s="139" t="s">
        <v>84</v>
      </c>
      <c r="AT198" s="139" t="s">
        <v>153</v>
      </c>
      <c r="AU198" s="139" t="s">
        <v>74</v>
      </c>
      <c r="AY198" s="18" t="s">
        <v>151</v>
      </c>
      <c r="BE198" s="140">
        <f>IF(N198="základní",J198,0)</f>
        <v>0</v>
      </c>
      <c r="BF198" s="140">
        <f>IF(N198="snížená",J198,0)</f>
        <v>0</v>
      </c>
      <c r="BG198" s="140">
        <f>IF(N198="zákl. přenesená",J198,0)</f>
        <v>0</v>
      </c>
      <c r="BH198" s="140">
        <f>IF(N198="sníž. přenesená",J198,0)</f>
        <v>0</v>
      </c>
      <c r="BI198" s="140">
        <f>IF(N198="nulová",J198,0)</f>
        <v>0</v>
      </c>
      <c r="BJ198" s="18" t="s">
        <v>74</v>
      </c>
      <c r="BK198" s="140">
        <f>ROUND(I198*H198,2)</f>
        <v>0</v>
      </c>
      <c r="BL198" s="18" t="s">
        <v>84</v>
      </c>
      <c r="BM198" s="139" t="s">
        <v>618</v>
      </c>
    </row>
    <row r="199" spans="2:65" s="1" customFormat="1" ht="6.95" customHeight="1"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33"/>
    </row>
  </sheetData>
  <sheetProtection algorithmName="SHA-512" hashValue="Xyuf7dFAVdSQPe6iJ6NJty4YK06W+5CZJCXxTORFt3ThowZFxWWORFW8X5fOISRDTwu7pJSl6Qt8Z3+elIQGJA==" saltValue="5sqECZlKbXs0zfAwv9agbHeWBbmcY0iV4IzJmJ1o1gebAU0gpf4oyDEISS0aq+GRC8O/KmAfcqYgf5YeOWr5xQ==" spinCount="100000" sheet="1" objects="1" scenarios="1" formatColumns="0" formatRows="0" autoFilter="0"/>
  <autoFilter ref="C111:K198" xr:uid="{00000000-0009-0000-0000-000008000000}"/>
  <mergeCells count="9">
    <mergeCell ref="E50:H50"/>
    <mergeCell ref="E102:H102"/>
    <mergeCell ref="E104:H10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653EA84198BB45921875CE212399AD" ma:contentTypeVersion="16" ma:contentTypeDescription="Vytvoří nový dokument" ma:contentTypeScope="" ma:versionID="9d3cc0c4b634a983faf5a39c2ac798e9">
  <xsd:schema xmlns:xsd="http://www.w3.org/2001/XMLSchema" xmlns:xs="http://www.w3.org/2001/XMLSchema" xmlns:p="http://schemas.microsoft.com/office/2006/metadata/properties" xmlns:ns2="252fd92d-4a95-415f-85c1-c6d947e38658" xmlns:ns3="aa66c430-7097-4280-9973-0f2510a1eaf8" targetNamespace="http://schemas.microsoft.com/office/2006/metadata/properties" ma:root="true" ma:fieldsID="14bf70bd8546d21bb16c7129fb378558" ns2:_="" ns3:_="">
    <xsd:import namespace="252fd92d-4a95-415f-85c1-c6d947e38658"/>
    <xsd:import namespace="aa66c430-7097-4280-9973-0f2510a1ea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fd92d-4a95-415f-85c1-c6d947e3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c9f238a-7bcf-4ddd-b79f-3905a05b06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6c430-7097-4280-9973-0f2510a1eaf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9b3a2b-3c2c-4b99-a740-70f0002c4706}" ma:internalName="TaxCatchAll" ma:showField="CatchAllData" ma:web="aa66c430-7097-4280-9973-0f2510a1ea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2fd92d-4a95-415f-85c1-c6d947e38658">
      <Terms xmlns="http://schemas.microsoft.com/office/infopath/2007/PartnerControls"/>
    </lcf76f155ced4ddcb4097134ff3c332f>
    <TaxCatchAll xmlns="aa66c430-7097-4280-9973-0f2510a1eaf8" xsi:nil="true"/>
  </documentManagement>
</p:properties>
</file>

<file path=customXml/itemProps1.xml><?xml version="1.0" encoding="utf-8"?>
<ds:datastoreItem xmlns:ds="http://schemas.openxmlformats.org/officeDocument/2006/customXml" ds:itemID="{48BD478D-C393-425B-98E5-37DB42538055}"/>
</file>

<file path=customXml/itemProps2.xml><?xml version="1.0" encoding="utf-8"?>
<ds:datastoreItem xmlns:ds="http://schemas.openxmlformats.org/officeDocument/2006/customXml" ds:itemID="{59E6834F-95D2-4F83-B4C2-8B69DC2FA636}"/>
</file>

<file path=customXml/itemProps3.xml><?xml version="1.0" encoding="utf-8"?>
<ds:datastoreItem xmlns:ds="http://schemas.openxmlformats.org/officeDocument/2006/customXml" ds:itemID="{D1E66D42-17F9-402A-90C4-590C53949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23</vt:i4>
      </vt:variant>
    </vt:vector>
  </HeadingPairs>
  <TitlesOfParts>
    <vt:vector size="35" baseType="lpstr">
      <vt:lpstr>Rekapitulace stavby</vt:lpstr>
      <vt:lpstr>1 - stavební část</vt:lpstr>
      <vt:lpstr>2 - elektroinstalace</vt:lpstr>
      <vt:lpstr>3 - EPS</vt:lpstr>
      <vt:lpstr>4 - podlahové vytápění</vt:lpstr>
      <vt:lpstr>5 - vodovod</vt:lpstr>
      <vt:lpstr>6 - hlavní komponenty</vt:lpstr>
      <vt:lpstr>7 - armatury</vt:lpstr>
      <vt:lpstr>8 - potrubí</vt:lpstr>
      <vt:lpstr>9 - ostatní materiály a ú...</vt:lpstr>
      <vt:lpstr>99 - vedlejší a ostatní n...</vt:lpstr>
      <vt:lpstr>Pokyny pro vyplnění</vt:lpstr>
      <vt:lpstr>'1 - stavební část'!Názvy_tisku</vt:lpstr>
      <vt:lpstr>'2 - elektroinstalace'!Názvy_tisku</vt:lpstr>
      <vt:lpstr>'3 - EPS'!Názvy_tisku</vt:lpstr>
      <vt:lpstr>'4 - podlahové vytápění'!Názvy_tisku</vt:lpstr>
      <vt:lpstr>'5 - vodovod'!Názvy_tisku</vt:lpstr>
      <vt:lpstr>'6 - hlavní komponenty'!Názvy_tisku</vt:lpstr>
      <vt:lpstr>'7 - armatury'!Názvy_tisku</vt:lpstr>
      <vt:lpstr>'8 - potrubí'!Názvy_tisku</vt:lpstr>
      <vt:lpstr>'9 - ostatní materiály a ú...'!Názvy_tisku</vt:lpstr>
      <vt:lpstr>'99 - vedlejší a ostatní n...'!Názvy_tisku</vt:lpstr>
      <vt:lpstr>'Rekapitulace stavby'!Názvy_tisku</vt:lpstr>
      <vt:lpstr>'1 - stavební část'!Oblast_tisku</vt:lpstr>
      <vt:lpstr>'2 - elektroinstalace'!Oblast_tisku</vt:lpstr>
      <vt:lpstr>'3 - EPS'!Oblast_tisku</vt:lpstr>
      <vt:lpstr>'4 - podlahové vytápění'!Oblast_tisku</vt:lpstr>
      <vt:lpstr>'5 - vodovod'!Oblast_tisku</vt:lpstr>
      <vt:lpstr>'6 - hlavní komponenty'!Oblast_tisku</vt:lpstr>
      <vt:lpstr>'7 - armatury'!Oblast_tisku</vt:lpstr>
      <vt:lpstr>'8 - potrubí'!Oblast_tisku</vt:lpstr>
      <vt:lpstr>'9 - ostatní materiály a ú...'!Oblast_tisku</vt:lpstr>
      <vt:lpstr>'99 - vedlejší a ostatní n...'!Oblast_tisku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 František</dc:creator>
  <cp:lastModifiedBy>Kateřina Sejková</cp:lastModifiedBy>
  <dcterms:created xsi:type="dcterms:W3CDTF">2022-09-20T02:33:39Z</dcterms:created>
  <dcterms:modified xsi:type="dcterms:W3CDTF">2022-09-21T11:09:26Z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0x010100A2653EA84198BB45921875CE212399AD</vt:lpwstr>
  </property>
</Properties>
</file>