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activeTab="3"/>
  </bookViews>
  <sheets>
    <sheet name="Rekapitulace stavby" sheetId="1" r:id="rId1"/>
    <sheet name="2018-23-01 - SO 01 Objekt..." sheetId="2" r:id="rId2"/>
    <sheet name="2018-23-01-01 - SO 01 Zdr..." sheetId="3" r:id="rId3"/>
    <sheet name="2018-23-01-02 - SO 01 Úst..." sheetId="4" r:id="rId4"/>
    <sheet name="2018-23-01-03 - SO 01 Ele..." sheetId="5" r:id="rId5"/>
    <sheet name="2018-23-02 - SO 02 Parkov..." sheetId="6" r:id="rId6"/>
    <sheet name="2018-23-03 - SO 03 Komuni..." sheetId="7" r:id="rId7"/>
    <sheet name="2018-23-04 - SO 04 Vodovod" sheetId="8" r:id="rId8"/>
    <sheet name="2018-23-05 - SO 05 Terénn..." sheetId="9" r:id="rId9"/>
    <sheet name="2018-23-06 - SO 06 Kanali..." sheetId="10" r:id="rId10"/>
    <sheet name="2018-23-07 - SO 07 Vedení..." sheetId="11" r:id="rId11"/>
  </sheets>
  <definedNames>
    <definedName name="_xlnm._FilterDatabase" localSheetId="1" hidden="1">'2018-23-01 - SO 01 Objekt...'!$C$143:$K$1772</definedName>
    <definedName name="_xlnm._FilterDatabase" localSheetId="2" hidden="1">'2018-23-01-01 - SO 01 Zdr...'!$C$125:$K$218</definedName>
    <definedName name="_xlnm._FilterDatabase" localSheetId="3" hidden="1">'2018-23-01-02 - SO 01 Úst...'!$C$128:$K$226</definedName>
    <definedName name="_xlnm._FilterDatabase" localSheetId="4" hidden="1">'2018-23-01-03 - SO 01 Ele...'!$C$122:$K$231</definedName>
    <definedName name="_xlnm._FilterDatabase" localSheetId="5" hidden="1">'2018-23-02 - SO 02 Parkov...'!$C$123:$K$182</definedName>
    <definedName name="_xlnm._FilterDatabase" localSheetId="6" hidden="1">'2018-23-03 - SO 03 Komuni...'!$C$123:$K$177</definedName>
    <definedName name="_xlnm._FilterDatabase" localSheetId="7" hidden="1">'2018-23-04 - SO 04 Vodovod'!$C$125:$K$190</definedName>
    <definedName name="_xlnm._FilterDatabase" localSheetId="8" hidden="1">'2018-23-05 - SO 05 Terénn...'!$C$120:$K$142</definedName>
    <definedName name="_xlnm._FilterDatabase" localSheetId="9" hidden="1">'2018-23-06 - SO 06 Kanali...'!$C$125:$K$193</definedName>
    <definedName name="_xlnm._FilterDatabase" localSheetId="10" hidden="1">'2018-23-07 - SO 07 Vedení...'!$C$121:$K$141</definedName>
    <definedName name="_xlnm.Print_Titles" localSheetId="1">'2018-23-01 - SO 01 Objekt...'!$143:$143</definedName>
    <definedName name="_xlnm.Print_Titles" localSheetId="2">'2018-23-01-01 - SO 01 Zdr...'!$125:$125</definedName>
    <definedName name="_xlnm.Print_Titles" localSheetId="3">'2018-23-01-02 - SO 01 Úst...'!$128:$128</definedName>
    <definedName name="_xlnm.Print_Titles" localSheetId="4">'2018-23-01-03 - SO 01 Ele...'!$122:$122</definedName>
    <definedName name="_xlnm.Print_Titles" localSheetId="5">'2018-23-02 - SO 02 Parkov...'!$123:$123</definedName>
    <definedName name="_xlnm.Print_Titles" localSheetId="6">'2018-23-03 - SO 03 Komuni...'!$123:$123</definedName>
    <definedName name="_xlnm.Print_Titles" localSheetId="7">'2018-23-04 - SO 04 Vodovod'!$125:$125</definedName>
    <definedName name="_xlnm.Print_Titles" localSheetId="8">'2018-23-05 - SO 05 Terénn...'!$120:$120</definedName>
    <definedName name="_xlnm.Print_Titles" localSheetId="9">'2018-23-06 - SO 06 Kanali...'!$125:$125</definedName>
    <definedName name="_xlnm.Print_Titles" localSheetId="10">'2018-23-07 - SO 07 Vedení...'!$121:$121</definedName>
    <definedName name="_xlnm.Print_Titles" localSheetId="0">'Rekapitulace stavby'!$92:$92</definedName>
    <definedName name="_xlnm.Print_Area" localSheetId="1">'2018-23-01 - SO 01 Objekt...'!$C$4:$J$76,'2018-23-01 - SO 01 Objekt...'!$C$82:$J$125,'2018-23-01 - SO 01 Objekt...'!$C$131:$K$1772</definedName>
    <definedName name="_xlnm.Print_Area" localSheetId="2">'2018-23-01-01 - SO 01 Zdr...'!$C$4:$J$76,'2018-23-01-01 - SO 01 Zdr...'!$C$82:$J$107,'2018-23-01-01 - SO 01 Zdr...'!$C$113:$K$218</definedName>
    <definedName name="_xlnm.Print_Area" localSheetId="3">'2018-23-01-02 - SO 01 Úst...'!$C$4:$J$76,'2018-23-01-02 - SO 01 Úst...'!$C$82:$J$110,'2018-23-01-02 - SO 01 Úst...'!$C$116:$K$226</definedName>
    <definedName name="_xlnm.Print_Area" localSheetId="4">'2018-23-01-03 - SO 01 Ele...'!$C$4:$J$76,'2018-23-01-03 - SO 01 Ele...'!$C$82:$J$104,'2018-23-01-03 - SO 01 Ele...'!$C$110:$K$231</definedName>
    <definedName name="_xlnm.Print_Area" localSheetId="5">'2018-23-02 - SO 02 Parkov...'!$C$4:$J$76,'2018-23-02 - SO 02 Parkov...'!$C$82:$J$105,'2018-23-02 - SO 02 Parkov...'!$C$111:$K$182</definedName>
    <definedName name="_xlnm.Print_Area" localSheetId="6">'2018-23-03 - SO 03 Komuni...'!$C$4:$J$76,'2018-23-03 - SO 03 Komuni...'!$C$82:$J$105,'2018-23-03 - SO 03 Komuni...'!$C$111:$K$177</definedName>
    <definedName name="_xlnm.Print_Area" localSheetId="7">'2018-23-04 - SO 04 Vodovod'!$C$4:$J$76,'2018-23-04 - SO 04 Vodovod'!$C$82:$J$107,'2018-23-04 - SO 04 Vodovod'!$C$113:$K$190</definedName>
    <definedName name="_xlnm.Print_Area" localSheetId="8">'2018-23-05 - SO 05 Terénn...'!$C$4:$J$76,'2018-23-05 - SO 05 Terénn...'!$C$82:$J$102,'2018-23-05 - SO 05 Terénn...'!$C$108:$K$142</definedName>
    <definedName name="_xlnm.Print_Area" localSheetId="9">'2018-23-06 - SO 06 Kanali...'!$C$4:$J$76,'2018-23-06 - SO 06 Kanali...'!$C$82:$J$107,'2018-23-06 - SO 06 Kanali...'!$C$113:$K$193</definedName>
    <definedName name="_xlnm.Print_Area" localSheetId="10">'2018-23-07 - SO 07 Vedení...'!$C$4:$J$76,'2018-23-07 - SO 07 Vedení...'!$C$82:$J$103,'2018-23-07 - SO 07 Vedení...'!$C$109:$K$141</definedName>
    <definedName name="_xlnm.Print_Area" localSheetId="0">'Rekapitulace stavby'!$D$4:$AO$76,'Rekapitulace stavby'!$C$82:$AQ$105</definedName>
  </definedNames>
  <calcPr calcId="125725"/>
</workbook>
</file>

<file path=xl/calcChain.xml><?xml version="1.0" encoding="utf-8"?>
<calcChain xmlns="http://schemas.openxmlformats.org/spreadsheetml/2006/main">
  <c r="J37" i="11"/>
  <c r="J36"/>
  <c r="AY104" i="1"/>
  <c r="J35" i="11"/>
  <c r="AX104" i="1" s="1"/>
  <c r="BI141" i="11"/>
  <c r="BH141"/>
  <c r="BG141"/>
  <c r="BF141"/>
  <c r="T141"/>
  <c r="T140" s="1"/>
  <c r="R141"/>
  <c r="R140" s="1"/>
  <c r="R137" s="1"/>
  <c r="P141"/>
  <c r="P140" s="1"/>
  <c r="BK141"/>
  <c r="BK140" s="1"/>
  <c r="J140" s="1"/>
  <c r="J102" s="1"/>
  <c r="J141"/>
  <c r="BE141"/>
  <c r="BI139"/>
  <c r="BH139"/>
  <c r="BG139"/>
  <c r="BF139"/>
  <c r="T139"/>
  <c r="T138"/>
  <c r="T137"/>
  <c r="R139"/>
  <c r="R138"/>
  <c r="P139"/>
  <c r="P138" s="1"/>
  <c r="P137" s="1"/>
  <c r="BK139"/>
  <c r="BK138"/>
  <c r="J139"/>
  <c r="BE139" s="1"/>
  <c r="BI136"/>
  <c r="BH136"/>
  <c r="BG136"/>
  <c r="BF136"/>
  <c r="T136"/>
  <c r="R136"/>
  <c r="P136"/>
  <c r="BK136"/>
  <c r="J136"/>
  <c r="BE136" s="1"/>
  <c r="BI135"/>
  <c r="BH135"/>
  <c r="BG135"/>
  <c r="BF135"/>
  <c r="T135"/>
  <c r="R135"/>
  <c r="P135"/>
  <c r="BK135"/>
  <c r="BK131" s="1"/>
  <c r="J131" s="1"/>
  <c r="J99" s="1"/>
  <c r="J135"/>
  <c r="BE135"/>
  <c r="BI134"/>
  <c r="BH134"/>
  <c r="BG134"/>
  <c r="BF134"/>
  <c r="T134"/>
  <c r="R134"/>
  <c r="P134"/>
  <c r="BK134"/>
  <c r="J134"/>
  <c r="BE134" s="1"/>
  <c r="BI133"/>
  <c r="BH133"/>
  <c r="BG133"/>
  <c r="BF133"/>
  <c r="T133"/>
  <c r="R133"/>
  <c r="P133"/>
  <c r="BK133"/>
  <c r="J133"/>
  <c r="BE133" s="1"/>
  <c r="BI132"/>
  <c r="BH132"/>
  <c r="BG132"/>
  <c r="BF132"/>
  <c r="T132"/>
  <c r="R132"/>
  <c r="R131"/>
  <c r="P132"/>
  <c r="BK132"/>
  <c r="J132"/>
  <c r="BE132"/>
  <c r="BI130"/>
  <c r="BH130"/>
  <c r="BG130"/>
  <c r="BF130"/>
  <c r="T130"/>
  <c r="R130"/>
  <c r="P130"/>
  <c r="BK130"/>
  <c r="J130"/>
  <c r="BE130" s="1"/>
  <c r="BI129"/>
  <c r="BH129"/>
  <c r="BG129"/>
  <c r="BF129"/>
  <c r="T129"/>
  <c r="R129"/>
  <c r="P129"/>
  <c r="BK129"/>
  <c r="J129"/>
  <c r="BE129" s="1"/>
  <c r="BI128"/>
  <c r="BH128"/>
  <c r="BG128"/>
  <c r="BF128"/>
  <c r="T128"/>
  <c r="R128"/>
  <c r="P128"/>
  <c r="BK128"/>
  <c r="BK124" s="1"/>
  <c r="J128"/>
  <c r="BE128" s="1"/>
  <c r="BI127"/>
  <c r="BH127"/>
  <c r="BG127"/>
  <c r="BF127"/>
  <c r="T127"/>
  <c r="R127"/>
  <c r="P127"/>
  <c r="BK127"/>
  <c r="J127"/>
  <c r="BE127"/>
  <c r="BI126"/>
  <c r="F37" s="1"/>
  <c r="BD104" i="1" s="1"/>
  <c r="BH126" i="11"/>
  <c r="BG126"/>
  <c r="BF126"/>
  <c r="T126"/>
  <c r="R126"/>
  <c r="P126"/>
  <c r="BK126"/>
  <c r="J126"/>
  <c r="BE126" s="1"/>
  <c r="BI125"/>
  <c r="BH125"/>
  <c r="BG125"/>
  <c r="BF125"/>
  <c r="J34" s="1"/>
  <c r="AW104" i="1" s="1"/>
  <c r="T125" i="11"/>
  <c r="R125"/>
  <c r="R124" s="1"/>
  <c r="R123" s="1"/>
  <c r="R122" s="1"/>
  <c r="P125"/>
  <c r="BK125"/>
  <c r="J125"/>
  <c r="BE125"/>
  <c r="F119"/>
  <c r="F118"/>
  <c r="F116"/>
  <c r="E114"/>
  <c r="F92"/>
  <c r="F91"/>
  <c r="F89"/>
  <c r="E87"/>
  <c r="J24"/>
  <c r="E24"/>
  <c r="J119" s="1"/>
  <c r="J23"/>
  <c r="J21"/>
  <c r="E21"/>
  <c r="J118" s="1"/>
  <c r="J91"/>
  <c r="J20"/>
  <c r="J12"/>
  <c r="J116" s="1"/>
  <c r="J89"/>
  <c r="E7"/>
  <c r="E85" s="1"/>
  <c r="J37" i="10"/>
  <c r="J36"/>
  <c r="AY103" i="1"/>
  <c r="J35" i="10"/>
  <c r="AX103" i="1"/>
  <c r="BI193" i="10"/>
  <c r="BH193"/>
  <c r="BG193"/>
  <c r="BF193"/>
  <c r="T193"/>
  <c r="T192"/>
  <c r="R193"/>
  <c r="R192"/>
  <c r="P193"/>
  <c r="P192"/>
  <c r="BK193"/>
  <c r="BK192" s="1"/>
  <c r="J192" s="1"/>
  <c r="J106" s="1"/>
  <c r="J193"/>
  <c r="BE193" s="1"/>
  <c r="BI191"/>
  <c r="BH191"/>
  <c r="BG191"/>
  <c r="BF191"/>
  <c r="T191"/>
  <c r="T190"/>
  <c r="R191"/>
  <c r="R190"/>
  <c r="P191"/>
  <c r="P190"/>
  <c r="BK191"/>
  <c r="BK190"/>
  <c r="J190" s="1"/>
  <c r="J105" s="1"/>
  <c r="J191"/>
  <c r="BE191" s="1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 s="1"/>
  <c r="BI187"/>
  <c r="BH187"/>
  <c r="BG187"/>
  <c r="BF187"/>
  <c r="T187"/>
  <c r="T186"/>
  <c r="T185" s="1"/>
  <c r="R187"/>
  <c r="P187"/>
  <c r="P186"/>
  <c r="P185" s="1"/>
  <c r="BK187"/>
  <c r="BK186" s="1"/>
  <c r="J187"/>
  <c r="BE187" s="1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 s="1"/>
  <c r="J102" s="1"/>
  <c r="J183"/>
  <c r="BE183" s="1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 s="1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 s="1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 s="1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 s="1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 s="1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 s="1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 s="1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 s="1"/>
  <c r="BI156"/>
  <c r="BH156"/>
  <c r="BG156"/>
  <c r="BF156"/>
  <c r="T156"/>
  <c r="T155"/>
  <c r="R156"/>
  <c r="R155"/>
  <c r="P156"/>
  <c r="P155"/>
  <c r="BK156"/>
  <c r="BK155" s="1"/>
  <c r="J155" s="1"/>
  <c r="J101" s="1"/>
  <c r="J156"/>
  <c r="BE156" s="1"/>
  <c r="BI152"/>
  <c r="BH152"/>
  <c r="BG152"/>
  <c r="BF152"/>
  <c r="T152"/>
  <c r="T151"/>
  <c r="R152"/>
  <c r="R151"/>
  <c r="P152"/>
  <c r="P151"/>
  <c r="BK152"/>
  <c r="BK151" s="1"/>
  <c r="J151" s="1"/>
  <c r="J100" s="1"/>
  <c r="J152"/>
  <c r="BE152" s="1"/>
  <c r="BI150"/>
  <c r="BH150"/>
  <c r="BG150"/>
  <c r="BF150"/>
  <c r="T150"/>
  <c r="R150"/>
  <c r="P150"/>
  <c r="BK150"/>
  <c r="BK148" s="1"/>
  <c r="J148" s="1"/>
  <c r="J99" s="1"/>
  <c r="J150"/>
  <c r="BE150" s="1"/>
  <c r="BI149"/>
  <c r="BH149"/>
  <c r="BG149"/>
  <c r="BF149"/>
  <c r="T149"/>
  <c r="T148"/>
  <c r="R149"/>
  <c r="R148"/>
  <c r="P149"/>
  <c r="P148"/>
  <c r="BK149"/>
  <c r="J149"/>
  <c r="BE149" s="1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32"/>
  <c r="F37" s="1"/>
  <c r="BD103" i="1" s="1"/>
  <c r="BH132" i="10"/>
  <c r="BG132"/>
  <c r="BF132"/>
  <c r="T132"/>
  <c r="R132"/>
  <c r="R128" s="1"/>
  <c r="P132"/>
  <c r="BK132"/>
  <c r="J132"/>
  <c r="BE132"/>
  <c r="BI129"/>
  <c r="BH129"/>
  <c r="BG129"/>
  <c r="F35" s="1"/>
  <c r="BB103" i="1" s="1"/>
  <c r="BF129" i="10"/>
  <c r="T129"/>
  <c r="T128"/>
  <c r="T127" s="1"/>
  <c r="T126" s="1"/>
  <c r="R129"/>
  <c r="P129"/>
  <c r="P128"/>
  <c r="BK129"/>
  <c r="J129"/>
  <c r="BE129" s="1"/>
  <c r="F123"/>
  <c r="F122"/>
  <c r="F120"/>
  <c r="E118"/>
  <c r="F92"/>
  <c r="F91"/>
  <c r="F89"/>
  <c r="E87"/>
  <c r="J24"/>
  <c r="E24"/>
  <c r="J23"/>
  <c r="J21"/>
  <c r="E21"/>
  <c r="J91" s="1"/>
  <c r="J122"/>
  <c r="J20"/>
  <c r="J12"/>
  <c r="J89" s="1"/>
  <c r="J120"/>
  <c r="E7"/>
  <c r="J37" i="9"/>
  <c r="J36"/>
  <c r="AY102" i="1" s="1"/>
  <c r="J35" i="9"/>
  <c r="AX102" i="1" s="1"/>
  <c r="BI142" i="9"/>
  <c r="BH142"/>
  <c r="BG142"/>
  <c r="BF142"/>
  <c r="T142"/>
  <c r="T141" s="1"/>
  <c r="R142"/>
  <c r="R141" s="1"/>
  <c r="P142"/>
  <c r="P141" s="1"/>
  <c r="BK142"/>
  <c r="BK141" s="1"/>
  <c r="J141" s="1"/>
  <c r="J101" s="1"/>
  <c r="J142"/>
  <c r="BE142"/>
  <c r="BI140"/>
  <c r="BH140"/>
  <c r="BG140"/>
  <c r="BF140"/>
  <c r="T140"/>
  <c r="T139" s="1"/>
  <c r="R140"/>
  <c r="R139"/>
  <c r="R138" s="1"/>
  <c r="P140"/>
  <c r="P139" s="1"/>
  <c r="P138" s="1"/>
  <c r="BK140"/>
  <c r="BK139" s="1"/>
  <c r="J140"/>
  <c r="BE140" s="1"/>
  <c r="BI137"/>
  <c r="BH137"/>
  <c r="BG137"/>
  <c r="BF137"/>
  <c r="T137"/>
  <c r="R137"/>
  <c r="P137"/>
  <c r="BK137"/>
  <c r="J137"/>
  <c r="BE137" s="1"/>
  <c r="BI136"/>
  <c r="BH136"/>
  <c r="BG136"/>
  <c r="BF136"/>
  <c r="T136"/>
  <c r="R136"/>
  <c r="P136"/>
  <c r="BK136"/>
  <c r="J136"/>
  <c r="BE136" s="1"/>
  <c r="BI135"/>
  <c r="BH135"/>
  <c r="BG135"/>
  <c r="BF135"/>
  <c r="T135"/>
  <c r="R135"/>
  <c r="P135"/>
  <c r="BK135"/>
  <c r="J135"/>
  <c r="BE135" s="1"/>
  <c r="BI127"/>
  <c r="BH127"/>
  <c r="BG127"/>
  <c r="BF127"/>
  <c r="T127"/>
  <c r="R127"/>
  <c r="P127"/>
  <c r="BK127"/>
  <c r="J127"/>
  <c r="BE127" s="1"/>
  <c r="BI126"/>
  <c r="BH126"/>
  <c r="BG126"/>
  <c r="BF126"/>
  <c r="T126"/>
  <c r="R126"/>
  <c r="P126"/>
  <c r="BK126"/>
  <c r="J126"/>
  <c r="BE126" s="1"/>
  <c r="BI125"/>
  <c r="BH125"/>
  <c r="BG125"/>
  <c r="BF125"/>
  <c r="J34" s="1"/>
  <c r="AW102" i="1" s="1"/>
  <c r="T125" i="9"/>
  <c r="R125"/>
  <c r="P125"/>
  <c r="BK125"/>
  <c r="J125"/>
  <c r="BE125" s="1"/>
  <c r="BI124"/>
  <c r="BH124"/>
  <c r="F36"/>
  <c r="BC102" i="1" s="1"/>
  <c r="BG124" i="9"/>
  <c r="BF124"/>
  <c r="F34"/>
  <c r="BA102" i="1" s="1"/>
  <c r="T124" i="9"/>
  <c r="R124"/>
  <c r="R123" s="1"/>
  <c r="R122" s="1"/>
  <c r="P124"/>
  <c r="BK124"/>
  <c r="BK123" s="1"/>
  <c r="J124"/>
  <c r="BE124"/>
  <c r="F118"/>
  <c r="F117"/>
  <c r="F115"/>
  <c r="E113"/>
  <c r="F92"/>
  <c r="F91"/>
  <c r="F89"/>
  <c r="E87"/>
  <c r="J24"/>
  <c r="E24"/>
  <c r="J92" s="1"/>
  <c r="J23"/>
  <c r="J21"/>
  <c r="E21"/>
  <c r="J117" s="1"/>
  <c r="J20"/>
  <c r="J12"/>
  <c r="J115" s="1"/>
  <c r="E7"/>
  <c r="E85" s="1"/>
  <c r="E111"/>
  <c r="J37" i="8"/>
  <c r="J36"/>
  <c r="AY101" i="1"/>
  <c r="J35" i="8"/>
  <c r="AX101" i="1"/>
  <c r="BI190" i="8"/>
  <c r="BH190"/>
  <c r="BG190"/>
  <c r="BF190"/>
  <c r="T190"/>
  <c r="T189"/>
  <c r="R190"/>
  <c r="R189"/>
  <c r="P190"/>
  <c r="P189"/>
  <c r="BK190"/>
  <c r="BK189" s="1"/>
  <c r="J189" s="1"/>
  <c r="J106" s="1"/>
  <c r="J190"/>
  <c r="BE190" s="1"/>
  <c r="BI188"/>
  <c r="BH188"/>
  <c r="BG188"/>
  <c r="BF188"/>
  <c r="T188"/>
  <c r="T187"/>
  <c r="R188"/>
  <c r="R187"/>
  <c r="P188"/>
  <c r="P187"/>
  <c r="BK188"/>
  <c r="BK187"/>
  <c r="J187" s="1"/>
  <c r="J188"/>
  <c r="BE188" s="1"/>
  <c r="J105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T183"/>
  <c r="T182" s="1"/>
  <c r="R184"/>
  <c r="P184"/>
  <c r="P183"/>
  <c r="P182" s="1"/>
  <c r="BK184"/>
  <c r="J184"/>
  <c r="BE184"/>
  <c r="BI181"/>
  <c r="BH181"/>
  <c r="BG181"/>
  <c r="BF181"/>
  <c r="T181"/>
  <c r="T180"/>
  <c r="R181"/>
  <c r="R180"/>
  <c r="P181"/>
  <c r="P180"/>
  <c r="BK181"/>
  <c r="BK180"/>
  <c r="J180" s="1"/>
  <c r="J102" s="1"/>
  <c r="J181"/>
  <c r="BE181" s="1"/>
  <c r="BI179"/>
  <c r="BH179"/>
  <c r="BG179"/>
  <c r="BF179"/>
  <c r="T179"/>
  <c r="T178"/>
  <c r="R179"/>
  <c r="R178"/>
  <c r="P179"/>
  <c r="P178"/>
  <c r="BK179"/>
  <c r="BK178" s="1"/>
  <c r="J178" s="1"/>
  <c r="J101" s="1"/>
  <c r="J179"/>
  <c r="BE179" s="1"/>
  <c r="BI174"/>
  <c r="BH174"/>
  <c r="BG174"/>
  <c r="BF174"/>
  <c r="T174"/>
  <c r="R174"/>
  <c r="P174"/>
  <c r="BK174"/>
  <c r="J174"/>
  <c r="BE174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R151" s="1"/>
  <c r="P160"/>
  <c r="BK160"/>
  <c r="J160"/>
  <c r="BE160"/>
  <c r="BI156"/>
  <c r="BH156"/>
  <c r="BG156"/>
  <c r="BF156"/>
  <c r="T156"/>
  <c r="R156"/>
  <c r="P156"/>
  <c r="BK156"/>
  <c r="J156"/>
  <c r="BE156"/>
  <c r="BI152"/>
  <c r="BH152"/>
  <c r="BG152"/>
  <c r="BF152"/>
  <c r="T152"/>
  <c r="T151"/>
  <c r="R152"/>
  <c r="P152"/>
  <c r="P151"/>
  <c r="BK152"/>
  <c r="J152"/>
  <c r="BE152" s="1"/>
  <c r="BI148"/>
  <c r="BH148"/>
  <c r="BG148"/>
  <c r="BF148"/>
  <c r="T148"/>
  <c r="T147"/>
  <c r="R148"/>
  <c r="R147"/>
  <c r="P148"/>
  <c r="P147"/>
  <c r="BK148"/>
  <c r="BK147" s="1"/>
  <c r="J147" s="1"/>
  <c r="J99" s="1"/>
  <c r="J148"/>
  <c r="BE148" s="1"/>
  <c r="BI146"/>
  <c r="BH146"/>
  <c r="BG146"/>
  <c r="BF146"/>
  <c r="T146"/>
  <c r="R146"/>
  <c r="P146"/>
  <c r="BK146"/>
  <c r="J146"/>
  <c r="BE146" s="1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 s="1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 s="1"/>
  <c r="BI133"/>
  <c r="BH133"/>
  <c r="BG133"/>
  <c r="BF133"/>
  <c r="T133"/>
  <c r="R133"/>
  <c r="R128" s="1"/>
  <c r="R127" s="1"/>
  <c r="P133"/>
  <c r="BK133"/>
  <c r="J133"/>
  <c r="BE133"/>
  <c r="BI132"/>
  <c r="F37" s="1"/>
  <c r="BD101" i="1" s="1"/>
  <c r="BH132" i="8"/>
  <c r="BG132"/>
  <c r="BF132"/>
  <c r="T132"/>
  <c r="R132"/>
  <c r="P132"/>
  <c r="BK132"/>
  <c r="J132"/>
  <c r="BE132" s="1"/>
  <c r="BI129"/>
  <c r="BH129"/>
  <c r="BG129"/>
  <c r="F35" s="1"/>
  <c r="BB101" i="1" s="1"/>
  <c r="BF129" i="8"/>
  <c r="T129"/>
  <c r="T128"/>
  <c r="R129"/>
  <c r="P129"/>
  <c r="P128"/>
  <c r="BK129"/>
  <c r="J129"/>
  <c r="BE129" s="1"/>
  <c r="F123"/>
  <c r="F122"/>
  <c r="F120"/>
  <c r="E118"/>
  <c r="F92"/>
  <c r="F91"/>
  <c r="F89"/>
  <c r="E87"/>
  <c r="J24"/>
  <c r="E24"/>
  <c r="J92" s="1"/>
  <c r="J23"/>
  <c r="J21"/>
  <c r="E21"/>
  <c r="J91" s="1"/>
  <c r="J20"/>
  <c r="J12"/>
  <c r="E7"/>
  <c r="E116" s="1"/>
  <c r="E85"/>
  <c r="J37" i="7"/>
  <c r="J36"/>
  <c r="AY100" i="1"/>
  <c r="J35" i="7"/>
  <c r="AX100" i="1" s="1"/>
  <c r="BI177" i="7"/>
  <c r="BH177"/>
  <c r="BG177"/>
  <c r="BF177"/>
  <c r="T177"/>
  <c r="T176"/>
  <c r="R177"/>
  <c r="R176" s="1"/>
  <c r="P177"/>
  <c r="P176"/>
  <c r="BK177"/>
  <c r="BK176" s="1"/>
  <c r="J176" s="1"/>
  <c r="J104" s="1"/>
  <c r="J177"/>
  <c r="BE177"/>
  <c r="BI175"/>
  <c r="BH175"/>
  <c r="BG175"/>
  <c r="BF175"/>
  <c r="T175"/>
  <c r="T174"/>
  <c r="T173" s="1"/>
  <c r="R175"/>
  <c r="R174"/>
  <c r="R173"/>
  <c r="P175"/>
  <c r="P174" s="1"/>
  <c r="P173" s="1"/>
  <c r="BK175"/>
  <c r="BK174" s="1"/>
  <c r="J175"/>
  <c r="BE175" s="1"/>
  <c r="BI172"/>
  <c r="BH172"/>
  <c r="BG172"/>
  <c r="BF172"/>
  <c r="T172"/>
  <c r="T171" s="1"/>
  <c r="R172"/>
  <c r="R171"/>
  <c r="P172"/>
  <c r="P171" s="1"/>
  <c r="BK172"/>
  <c r="BK171"/>
  <c r="J171" s="1"/>
  <c r="J101" s="1"/>
  <c r="J172"/>
  <c r="BE172" s="1"/>
  <c r="BI170"/>
  <c r="BH170"/>
  <c r="BG170"/>
  <c r="BF170"/>
  <c r="T170"/>
  <c r="R170"/>
  <c r="P170"/>
  <c r="BK170"/>
  <c r="J170"/>
  <c r="BE170" s="1"/>
  <c r="BI165"/>
  <c r="BH165"/>
  <c r="BG165"/>
  <c r="BF165"/>
  <c r="T165"/>
  <c r="T164"/>
  <c r="R165"/>
  <c r="R164" s="1"/>
  <c r="P165"/>
  <c r="P164"/>
  <c r="BK165"/>
  <c r="J165"/>
  <c r="BE165"/>
  <c r="BI163"/>
  <c r="BH163"/>
  <c r="BG163"/>
  <c r="BF163"/>
  <c r="T163"/>
  <c r="R163"/>
  <c r="R147" s="1"/>
  <c r="P163"/>
  <c r="BK163"/>
  <c r="J163"/>
  <c r="BE163"/>
  <c r="BI158"/>
  <c r="BH158"/>
  <c r="BG158"/>
  <c r="BF158"/>
  <c r="T158"/>
  <c r="R158"/>
  <c r="P158"/>
  <c r="BK158"/>
  <c r="J158"/>
  <c r="BE158" s="1"/>
  <c r="BI153"/>
  <c r="BH153"/>
  <c r="BG153"/>
  <c r="BF153"/>
  <c r="T153"/>
  <c r="R153"/>
  <c r="P153"/>
  <c r="BK153"/>
  <c r="J153"/>
  <c r="BE153" s="1"/>
  <c r="BI148"/>
  <c r="BH148"/>
  <c r="BG148"/>
  <c r="BF148"/>
  <c r="T148"/>
  <c r="T147" s="1"/>
  <c r="R148"/>
  <c r="P148"/>
  <c r="BK148"/>
  <c r="J148"/>
  <c r="BE148" s="1"/>
  <c r="BI142"/>
  <c r="BH142"/>
  <c r="BG142"/>
  <c r="BF142"/>
  <c r="T142"/>
  <c r="R142"/>
  <c r="P142"/>
  <c r="BK142"/>
  <c r="J142"/>
  <c r="BE142" s="1"/>
  <c r="BI137"/>
  <c r="BH137"/>
  <c r="BG137"/>
  <c r="BF137"/>
  <c r="T137"/>
  <c r="R137"/>
  <c r="P137"/>
  <c r="BK137"/>
  <c r="J137"/>
  <c r="BE137" s="1"/>
  <c r="BI132"/>
  <c r="BH132"/>
  <c r="BG132"/>
  <c r="BF132"/>
  <c r="T132"/>
  <c r="R132"/>
  <c r="P132"/>
  <c r="BK132"/>
  <c r="J132"/>
  <c r="BE132" s="1"/>
  <c r="BI127"/>
  <c r="BH127"/>
  <c r="BG127"/>
  <c r="BF127"/>
  <c r="T127"/>
  <c r="R127"/>
  <c r="R126" s="1"/>
  <c r="R125" s="1"/>
  <c r="R124" s="1"/>
  <c r="P127"/>
  <c r="BK127"/>
  <c r="J127"/>
  <c r="BE127" s="1"/>
  <c r="F121"/>
  <c r="F120"/>
  <c r="F118"/>
  <c r="E116"/>
  <c r="F92"/>
  <c r="F91"/>
  <c r="F89"/>
  <c r="E87"/>
  <c r="J24"/>
  <c r="E24"/>
  <c r="J121" s="1"/>
  <c r="J92"/>
  <c r="J23"/>
  <c r="J21"/>
  <c r="E21"/>
  <c r="J91" s="1"/>
  <c r="J120"/>
  <c r="J20"/>
  <c r="J12"/>
  <c r="J89" s="1"/>
  <c r="J118"/>
  <c r="E7"/>
  <c r="E114" s="1"/>
  <c r="E85"/>
  <c r="J37" i="6"/>
  <c r="J36"/>
  <c r="AY99" i="1" s="1"/>
  <c r="J35" i="6"/>
  <c r="AX99" i="1"/>
  <c r="BI182" i="6"/>
  <c r="BH182"/>
  <c r="BG182"/>
  <c r="BF182"/>
  <c r="T182"/>
  <c r="T181" s="1"/>
  <c r="R182"/>
  <c r="R181" s="1"/>
  <c r="P182"/>
  <c r="P181" s="1"/>
  <c r="BK182"/>
  <c r="BK181" s="1"/>
  <c r="J181" s="1"/>
  <c r="J104" s="1"/>
  <c r="J182"/>
  <c r="BE182"/>
  <c r="BI180"/>
  <c r="BH180"/>
  <c r="BG180"/>
  <c r="BF180"/>
  <c r="T180"/>
  <c r="T179" s="1"/>
  <c r="T178" s="1"/>
  <c r="R180"/>
  <c r="R179" s="1"/>
  <c r="R178" s="1"/>
  <c r="P180"/>
  <c r="P179"/>
  <c r="BK180"/>
  <c r="BK179" s="1"/>
  <c r="J180"/>
  <c r="BE180" s="1"/>
  <c r="BI177"/>
  <c r="BH177"/>
  <c r="BG177"/>
  <c r="BF177"/>
  <c r="T177"/>
  <c r="T176" s="1"/>
  <c r="R177"/>
  <c r="R176" s="1"/>
  <c r="P177"/>
  <c r="P176"/>
  <c r="BK177"/>
  <c r="BK176" s="1"/>
  <c r="J176" s="1"/>
  <c r="J101" s="1"/>
  <c r="J177"/>
  <c r="BE177" s="1"/>
  <c r="BI175"/>
  <c r="BH175"/>
  <c r="BG175"/>
  <c r="BF175"/>
  <c r="T175"/>
  <c r="R175"/>
  <c r="P175"/>
  <c r="BK175"/>
  <c r="J175"/>
  <c r="BE175" s="1"/>
  <c r="BI170"/>
  <c r="BH170"/>
  <c r="BG170"/>
  <c r="BF170"/>
  <c r="T170"/>
  <c r="R170"/>
  <c r="P170"/>
  <c r="BK170"/>
  <c r="J170"/>
  <c r="BE170" s="1"/>
  <c r="BI165"/>
  <c r="BH165"/>
  <c r="BG165"/>
  <c r="BF165"/>
  <c r="T165"/>
  <c r="R165"/>
  <c r="P165"/>
  <c r="BK165"/>
  <c r="BK159" s="1"/>
  <c r="J159" s="1"/>
  <c r="J100" s="1"/>
  <c r="J165"/>
  <c r="BE165"/>
  <c r="BI160"/>
  <c r="BH160"/>
  <c r="BG160"/>
  <c r="BF160"/>
  <c r="T160"/>
  <c r="R160"/>
  <c r="R159" s="1"/>
  <c r="P160"/>
  <c r="P159" s="1"/>
  <c r="BK160"/>
  <c r="J160"/>
  <c r="BE160" s="1"/>
  <c r="BI158"/>
  <c r="BH158"/>
  <c r="BG158"/>
  <c r="BF158"/>
  <c r="T158"/>
  <c r="R158"/>
  <c r="P158"/>
  <c r="P142" s="1"/>
  <c r="BK158"/>
  <c r="J158"/>
  <c r="BE158" s="1"/>
  <c r="BI153"/>
  <c r="BH153"/>
  <c r="BG153"/>
  <c r="BF153"/>
  <c r="T153"/>
  <c r="R153"/>
  <c r="P153"/>
  <c r="BK153"/>
  <c r="J153"/>
  <c r="BE153"/>
  <c r="BI148"/>
  <c r="BH148"/>
  <c r="BG148"/>
  <c r="BF148"/>
  <c r="T148"/>
  <c r="R148"/>
  <c r="P148"/>
  <c r="BK148"/>
  <c r="J148"/>
  <c r="BE148" s="1"/>
  <c r="BI143"/>
  <c r="BH143"/>
  <c r="BG143"/>
  <c r="BF143"/>
  <c r="T143"/>
  <c r="T142" s="1"/>
  <c r="R143"/>
  <c r="P143"/>
  <c r="BK143"/>
  <c r="J143"/>
  <c r="BE143" s="1"/>
  <c r="BI137"/>
  <c r="BH137"/>
  <c r="F36" s="1"/>
  <c r="BC99" i="1" s="1"/>
  <c r="BG137" i="6"/>
  <c r="BF137"/>
  <c r="T137"/>
  <c r="R137"/>
  <c r="P137"/>
  <c r="BK137"/>
  <c r="J137"/>
  <c r="BE137" s="1"/>
  <c r="BI132"/>
  <c r="BH132"/>
  <c r="BG132"/>
  <c r="BF132"/>
  <c r="T132"/>
  <c r="R132"/>
  <c r="P132"/>
  <c r="BK132"/>
  <c r="BK126" s="1"/>
  <c r="J132"/>
  <c r="BE132" s="1"/>
  <c r="BI127"/>
  <c r="BH127"/>
  <c r="BG127"/>
  <c r="BF127"/>
  <c r="T127"/>
  <c r="R127"/>
  <c r="R126" s="1"/>
  <c r="P127"/>
  <c r="BK127"/>
  <c r="J127"/>
  <c r="BE127" s="1"/>
  <c r="F121"/>
  <c r="F120"/>
  <c r="F118"/>
  <c r="E116"/>
  <c r="F92"/>
  <c r="F91"/>
  <c r="F89"/>
  <c r="E87"/>
  <c r="J24"/>
  <c r="E24"/>
  <c r="J92" s="1"/>
  <c r="J23"/>
  <c r="J21"/>
  <c r="E21"/>
  <c r="J91" s="1"/>
  <c r="J20"/>
  <c r="J12"/>
  <c r="E7"/>
  <c r="E114" s="1"/>
  <c r="E85"/>
  <c r="J37" i="5"/>
  <c r="J36"/>
  <c r="AY98" i="1"/>
  <c r="J35" i="5"/>
  <c r="AX98" i="1" s="1"/>
  <c r="BI231" i="5"/>
  <c r="BH231"/>
  <c r="BG231"/>
  <c r="BF231"/>
  <c r="T231"/>
  <c r="R231"/>
  <c r="R229" s="1"/>
  <c r="P231"/>
  <c r="BK231"/>
  <c r="J231"/>
  <c r="BE231" s="1"/>
  <c r="BI230"/>
  <c r="BH230"/>
  <c r="BG230"/>
  <c r="BF230"/>
  <c r="T230"/>
  <c r="T229" s="1"/>
  <c r="R230"/>
  <c r="P230"/>
  <c r="P229" s="1"/>
  <c r="BK230"/>
  <c r="BK229" s="1"/>
  <c r="J229" s="1"/>
  <c r="J103" s="1"/>
  <c r="J230"/>
  <c r="BE230" s="1"/>
  <c r="BI228"/>
  <c r="BH228"/>
  <c r="BG228"/>
  <c r="BF228"/>
  <c r="T228"/>
  <c r="T226" s="1"/>
  <c r="R228"/>
  <c r="P228"/>
  <c r="BK228"/>
  <c r="J228"/>
  <c r="BE228" s="1"/>
  <c r="BI227"/>
  <c r="BH227"/>
  <c r="BG227"/>
  <c r="BF227"/>
  <c r="T227"/>
  <c r="R227"/>
  <c r="R226" s="1"/>
  <c r="P227"/>
  <c r="P226"/>
  <c r="BK227"/>
  <c r="J227"/>
  <c r="BE227"/>
  <c r="BI225"/>
  <c r="BH225"/>
  <c r="BG225"/>
  <c r="BF225"/>
  <c r="T225"/>
  <c r="T224"/>
  <c r="R225"/>
  <c r="R224" s="1"/>
  <c r="P225"/>
  <c r="P224"/>
  <c r="BK225"/>
  <c r="BK224" s="1"/>
  <c r="J224" s="1"/>
  <c r="J101" s="1"/>
  <c r="J225"/>
  <c r="BE225"/>
  <c r="BI223"/>
  <c r="BH223"/>
  <c r="BG223"/>
  <c r="BF223"/>
  <c r="T223"/>
  <c r="R223"/>
  <c r="P223"/>
  <c r="BK223"/>
  <c r="J223"/>
  <c r="BE223" s="1"/>
  <c r="BI222"/>
  <c r="BH222"/>
  <c r="BG222"/>
  <c r="BF222"/>
  <c r="T222"/>
  <c r="T221" s="1"/>
  <c r="R222"/>
  <c r="R221" s="1"/>
  <c r="R220" s="1"/>
  <c r="P222"/>
  <c r="P221"/>
  <c r="P220"/>
  <c r="BK222"/>
  <c r="BK221" s="1"/>
  <c r="J221"/>
  <c r="J100" s="1"/>
  <c r="J222"/>
  <c r="BE222" s="1"/>
  <c r="BI219"/>
  <c r="BH219"/>
  <c r="BG219"/>
  <c r="BF219"/>
  <c r="T219"/>
  <c r="R219"/>
  <c r="P219"/>
  <c r="BK219"/>
  <c r="J219"/>
  <c r="BE219" s="1"/>
  <c r="BI218"/>
  <c r="BH218"/>
  <c r="BG218"/>
  <c r="BF218"/>
  <c r="T218"/>
  <c r="R218"/>
  <c r="P218"/>
  <c r="BK218"/>
  <c r="J218"/>
  <c r="BE218" s="1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 s="1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 s="1"/>
  <c r="BI213"/>
  <c r="BH213"/>
  <c r="BG213"/>
  <c r="BF213"/>
  <c r="T213"/>
  <c r="R213"/>
  <c r="P213"/>
  <c r="BK213"/>
  <c r="J213"/>
  <c r="BE213" s="1"/>
  <c r="BI212"/>
  <c r="BH212"/>
  <c r="BG212"/>
  <c r="BF212"/>
  <c r="T212"/>
  <c r="R212"/>
  <c r="P212"/>
  <c r="BK212"/>
  <c r="J212"/>
  <c r="BE212" s="1"/>
  <c r="BI211"/>
  <c r="BH211"/>
  <c r="BG211"/>
  <c r="BF211"/>
  <c r="T211"/>
  <c r="R211"/>
  <c r="P211"/>
  <c r="BK211"/>
  <c r="J211"/>
  <c r="BE211" s="1"/>
  <c r="BI210"/>
  <c r="BH210"/>
  <c r="BG210"/>
  <c r="BF210"/>
  <c r="T210"/>
  <c r="R210"/>
  <c r="P210"/>
  <c r="BK210"/>
  <c r="J210"/>
  <c r="BE210" s="1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 s="1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 s="1"/>
  <c r="BI205"/>
  <c r="BH205"/>
  <c r="BG205"/>
  <c r="BF205"/>
  <c r="T205"/>
  <c r="R205"/>
  <c r="P205"/>
  <c r="BK205"/>
  <c r="J205"/>
  <c r="BE205" s="1"/>
  <c r="BI204"/>
  <c r="BH204"/>
  <c r="BG204"/>
  <c r="BF204"/>
  <c r="T204"/>
  <c r="R204"/>
  <c r="P204"/>
  <c r="BK204"/>
  <c r="J204"/>
  <c r="BE204" s="1"/>
  <c r="BI203"/>
  <c r="BH203"/>
  <c r="BG203"/>
  <c r="BF203"/>
  <c r="T203"/>
  <c r="R203"/>
  <c r="P203"/>
  <c r="BK203"/>
  <c r="J203"/>
  <c r="BE203" s="1"/>
  <c r="BI202"/>
  <c r="BH202"/>
  <c r="BG202"/>
  <c r="BF202"/>
  <c r="T202"/>
  <c r="R202"/>
  <c r="P202"/>
  <c r="BK202"/>
  <c r="J202"/>
  <c r="BE202" s="1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 s="1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 s="1"/>
  <c r="BI197"/>
  <c r="BH197"/>
  <c r="BG197"/>
  <c r="BF197"/>
  <c r="T197"/>
  <c r="R197"/>
  <c r="P197"/>
  <c r="BK197"/>
  <c r="J197"/>
  <c r="BE197" s="1"/>
  <c r="BI196"/>
  <c r="BH196"/>
  <c r="BG196"/>
  <c r="BF196"/>
  <c r="T196"/>
  <c r="R196"/>
  <c r="P196"/>
  <c r="BK196"/>
  <c r="J196"/>
  <c r="BE196" s="1"/>
  <c r="BI195"/>
  <c r="BH195"/>
  <c r="BG195"/>
  <c r="BF195"/>
  <c r="T195"/>
  <c r="R195"/>
  <c r="P195"/>
  <c r="BK195"/>
  <c r="J195"/>
  <c r="BE195" s="1"/>
  <c r="BI194"/>
  <c r="BH194"/>
  <c r="BG194"/>
  <c r="BF194"/>
  <c r="T194"/>
  <c r="R194"/>
  <c r="P194"/>
  <c r="BK194"/>
  <c r="J194"/>
  <c r="BE194" s="1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 s="1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 s="1"/>
  <c r="BI189"/>
  <c r="BH189"/>
  <c r="BG189"/>
  <c r="BF189"/>
  <c r="T189"/>
  <c r="R189"/>
  <c r="P189"/>
  <c r="BK189"/>
  <c r="J189"/>
  <c r="BE189" s="1"/>
  <c r="BI188"/>
  <c r="BH188"/>
  <c r="BG188"/>
  <c r="BF188"/>
  <c r="T188"/>
  <c r="R188"/>
  <c r="P188"/>
  <c r="BK188"/>
  <c r="J188"/>
  <c r="BE188" s="1"/>
  <c r="BI187"/>
  <c r="BH187"/>
  <c r="BG187"/>
  <c r="BF187"/>
  <c r="T187"/>
  <c r="R187"/>
  <c r="P187"/>
  <c r="BK187"/>
  <c r="J187"/>
  <c r="BE187" s="1"/>
  <c r="BI186"/>
  <c r="BH186"/>
  <c r="BG186"/>
  <c r="BF186"/>
  <c r="T186"/>
  <c r="R186"/>
  <c r="P186"/>
  <c r="BK186"/>
  <c r="J186"/>
  <c r="BE186" s="1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 s="1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 s="1"/>
  <c r="BI181"/>
  <c r="BH181"/>
  <c r="BG181"/>
  <c r="BF181"/>
  <c r="T181"/>
  <c r="R181"/>
  <c r="P181"/>
  <c r="BK181"/>
  <c r="J181"/>
  <c r="BE181" s="1"/>
  <c r="BI180"/>
  <c r="BH180"/>
  <c r="BG180"/>
  <c r="BF180"/>
  <c r="T180"/>
  <c r="R180"/>
  <c r="P180"/>
  <c r="BK180"/>
  <c r="J180"/>
  <c r="BE180" s="1"/>
  <c r="BI179"/>
  <c r="BH179"/>
  <c r="BG179"/>
  <c r="BF179"/>
  <c r="T179"/>
  <c r="R179"/>
  <c r="P179"/>
  <c r="BK179"/>
  <c r="J179"/>
  <c r="BE179" s="1"/>
  <c r="BI178"/>
  <c r="BH178"/>
  <c r="BG178"/>
  <c r="BF178"/>
  <c r="T178"/>
  <c r="R178"/>
  <c r="P178"/>
  <c r="BK178"/>
  <c r="J178"/>
  <c r="BE178" s="1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 s="1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 s="1"/>
  <c r="BI173"/>
  <c r="BH173"/>
  <c r="BG173"/>
  <c r="BF173"/>
  <c r="T173"/>
  <c r="R173"/>
  <c r="P173"/>
  <c r="BK173"/>
  <c r="J173"/>
  <c r="BE173" s="1"/>
  <c r="BI172"/>
  <c r="BH172"/>
  <c r="BG172"/>
  <c r="BF172"/>
  <c r="T172"/>
  <c r="R172"/>
  <c r="P172"/>
  <c r="BK172"/>
  <c r="J172"/>
  <c r="BE172" s="1"/>
  <c r="BI171"/>
  <c r="BH171"/>
  <c r="BG171"/>
  <c r="BF171"/>
  <c r="T171"/>
  <c r="R171"/>
  <c r="P171"/>
  <c r="BK171"/>
  <c r="J171"/>
  <c r="BE171" s="1"/>
  <c r="BI170"/>
  <c r="BH170"/>
  <c r="BG170"/>
  <c r="BF170"/>
  <c r="T170"/>
  <c r="R170"/>
  <c r="P170"/>
  <c r="BK170"/>
  <c r="J170"/>
  <c r="BE170" s="1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 s="1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 s="1"/>
  <c r="BI165"/>
  <c r="BH165"/>
  <c r="BG165"/>
  <c r="BF165"/>
  <c r="T165"/>
  <c r="R165"/>
  <c r="P165"/>
  <c r="BK165"/>
  <c r="J165"/>
  <c r="BE165" s="1"/>
  <c r="BI164"/>
  <c r="BH164"/>
  <c r="BG164"/>
  <c r="BF164"/>
  <c r="T164"/>
  <c r="R164"/>
  <c r="P164"/>
  <c r="BK164"/>
  <c r="J164"/>
  <c r="BE164" s="1"/>
  <c r="BI163"/>
  <c r="BH163"/>
  <c r="BG163"/>
  <c r="BF163"/>
  <c r="T163"/>
  <c r="R163"/>
  <c r="P163"/>
  <c r="BK163"/>
  <c r="J163"/>
  <c r="BE163" s="1"/>
  <c r="BI162"/>
  <c r="BH162"/>
  <c r="BG162"/>
  <c r="BF162"/>
  <c r="T162"/>
  <c r="R162"/>
  <c r="P162"/>
  <c r="BK162"/>
  <c r="J162"/>
  <c r="BE162" s="1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 s="1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 s="1"/>
  <c r="BI157"/>
  <c r="BH157"/>
  <c r="BG157"/>
  <c r="BF157"/>
  <c r="T157"/>
  <c r="R157"/>
  <c r="P157"/>
  <c r="BK157"/>
  <c r="J157"/>
  <c r="BE157" s="1"/>
  <c r="BI156"/>
  <c r="BH156"/>
  <c r="BG156"/>
  <c r="BF156"/>
  <c r="T156"/>
  <c r="R156"/>
  <c r="P156"/>
  <c r="BK156"/>
  <c r="J156"/>
  <c r="BE156" s="1"/>
  <c r="BI155"/>
  <c r="BH155"/>
  <c r="BG155"/>
  <c r="BF155"/>
  <c r="T155"/>
  <c r="R155"/>
  <c r="P155"/>
  <c r="BK155"/>
  <c r="J155"/>
  <c r="BE155" s="1"/>
  <c r="BI154"/>
  <c r="BH154"/>
  <c r="BG154"/>
  <c r="BF154"/>
  <c r="T154"/>
  <c r="R154"/>
  <c r="P154"/>
  <c r="BK154"/>
  <c r="J154"/>
  <c r="BE154" s="1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 s="1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 s="1"/>
  <c r="BI149"/>
  <c r="BH149"/>
  <c r="BG149"/>
  <c r="BF149"/>
  <c r="T149"/>
  <c r="R149"/>
  <c r="P149"/>
  <c r="BK149"/>
  <c r="J149"/>
  <c r="BE149" s="1"/>
  <c r="BI148"/>
  <c r="BH148"/>
  <c r="BG148"/>
  <c r="BF148"/>
  <c r="T148"/>
  <c r="R148"/>
  <c r="P148"/>
  <c r="BK148"/>
  <c r="J148"/>
  <c r="BE148" s="1"/>
  <c r="BI147"/>
  <c r="BH147"/>
  <c r="BG147"/>
  <c r="BF147"/>
  <c r="T147"/>
  <c r="R147"/>
  <c r="P147"/>
  <c r="BK147"/>
  <c r="J147"/>
  <c r="BE147" s="1"/>
  <c r="BI146"/>
  <c r="BH146"/>
  <c r="BG146"/>
  <c r="BF146"/>
  <c r="T146"/>
  <c r="R146"/>
  <c r="P146"/>
  <c r="BK146"/>
  <c r="J146"/>
  <c r="BE146" s="1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 s="1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 s="1"/>
  <c r="BI141"/>
  <c r="BH141"/>
  <c r="BG141"/>
  <c r="BF141"/>
  <c r="T141"/>
  <c r="R141"/>
  <c r="P141"/>
  <c r="BK141"/>
  <c r="J141"/>
  <c r="BE141" s="1"/>
  <c r="BI140"/>
  <c r="BH140"/>
  <c r="BG140"/>
  <c r="BF140"/>
  <c r="T140"/>
  <c r="R140"/>
  <c r="P140"/>
  <c r="BK140"/>
  <c r="J140"/>
  <c r="BE140" s="1"/>
  <c r="BI139"/>
  <c r="BH139"/>
  <c r="BG139"/>
  <c r="BF139"/>
  <c r="T139"/>
  <c r="R139"/>
  <c r="P139"/>
  <c r="BK139"/>
  <c r="J139"/>
  <c r="BE139" s="1"/>
  <c r="BI138"/>
  <c r="BH138"/>
  <c r="BG138"/>
  <c r="BF138"/>
  <c r="T138"/>
  <c r="R138"/>
  <c r="P138"/>
  <c r="BK138"/>
  <c r="J138"/>
  <c r="BE138" s="1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 s="1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 s="1"/>
  <c r="BI133"/>
  <c r="BH133"/>
  <c r="BG133"/>
  <c r="BF133"/>
  <c r="T133"/>
  <c r="R133"/>
  <c r="P133"/>
  <c r="BK133"/>
  <c r="J133"/>
  <c r="BE133" s="1"/>
  <c r="BI132"/>
  <c r="BH132"/>
  <c r="BG132"/>
  <c r="BF132"/>
  <c r="T132"/>
  <c r="R132"/>
  <c r="P132"/>
  <c r="BK132"/>
  <c r="J132"/>
  <c r="BE132" s="1"/>
  <c r="BI131"/>
  <c r="BH131"/>
  <c r="BG131"/>
  <c r="BF131"/>
  <c r="T131"/>
  <c r="R131"/>
  <c r="P131"/>
  <c r="BK131"/>
  <c r="J131"/>
  <c r="BE131" s="1"/>
  <c r="BI130"/>
  <c r="BH130"/>
  <c r="BG130"/>
  <c r="BF130"/>
  <c r="T130"/>
  <c r="R130"/>
  <c r="P130"/>
  <c r="BK130"/>
  <c r="J130"/>
  <c r="BE130" s="1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 s="1"/>
  <c r="BI127"/>
  <c r="BH127"/>
  <c r="BG127"/>
  <c r="F35" s="1"/>
  <c r="BB98" i="1" s="1"/>
  <c r="BF127" i="5"/>
  <c r="T127"/>
  <c r="R127"/>
  <c r="R125" s="1"/>
  <c r="R124" s="1"/>
  <c r="R123" s="1"/>
  <c r="P127"/>
  <c r="P125" s="1"/>
  <c r="P124" s="1"/>
  <c r="P123" s="1"/>
  <c r="AU98" i="1" s="1"/>
  <c r="BK127" i="5"/>
  <c r="J127"/>
  <c r="BE127"/>
  <c r="BI126"/>
  <c r="F37" s="1"/>
  <c r="BD98" i="1" s="1"/>
  <c r="BH126" i="5"/>
  <c r="BG126"/>
  <c r="BF126"/>
  <c r="T126"/>
  <c r="R126"/>
  <c r="P126"/>
  <c r="BK126"/>
  <c r="J126"/>
  <c r="BE126" s="1"/>
  <c r="F120"/>
  <c r="F119"/>
  <c r="F117"/>
  <c r="E115"/>
  <c r="F92"/>
  <c r="F91"/>
  <c r="F89"/>
  <c r="E87"/>
  <c r="J24"/>
  <c r="E24"/>
  <c r="J23"/>
  <c r="J21"/>
  <c r="E21"/>
  <c r="J91" s="1"/>
  <c r="J119"/>
  <c r="J20"/>
  <c r="J12"/>
  <c r="E7"/>
  <c r="E85" s="1"/>
  <c r="J37" i="4"/>
  <c r="J36"/>
  <c r="AY97" i="1"/>
  <c r="J35" i="4"/>
  <c r="AX97" i="1" s="1"/>
  <c r="BI226" i="4"/>
  <c r="BH226"/>
  <c r="BG226"/>
  <c r="BF226"/>
  <c r="T226"/>
  <c r="T225"/>
  <c r="R226"/>
  <c r="R225" s="1"/>
  <c r="P226"/>
  <c r="P225" s="1"/>
  <c r="BK226"/>
  <c r="BK225" s="1"/>
  <c r="J225" s="1"/>
  <c r="J109" s="1"/>
  <c r="J226"/>
  <c r="BE226"/>
  <c r="BI224"/>
  <c r="BH224"/>
  <c r="BG224"/>
  <c r="BF224"/>
  <c r="T224"/>
  <c r="T223" s="1"/>
  <c r="R224"/>
  <c r="R223"/>
  <c r="P224"/>
  <c r="P223" s="1"/>
  <c r="BK224"/>
  <c r="BK223"/>
  <c r="J223" s="1"/>
  <c r="J108" s="1"/>
  <c r="J224"/>
  <c r="BE224" s="1"/>
  <c r="BI222"/>
  <c r="BH222"/>
  <c r="BG222"/>
  <c r="BF222"/>
  <c r="T222"/>
  <c r="T221" s="1"/>
  <c r="R222"/>
  <c r="R221"/>
  <c r="P222"/>
  <c r="P221" s="1"/>
  <c r="P218" s="1"/>
  <c r="BK222"/>
  <c r="BK221" s="1"/>
  <c r="J221" s="1"/>
  <c r="J107" s="1"/>
  <c r="J222"/>
  <c r="BE222"/>
  <c r="BI220"/>
  <c r="BH220"/>
  <c r="BG220"/>
  <c r="BF220"/>
  <c r="T220"/>
  <c r="T219" s="1"/>
  <c r="R220"/>
  <c r="R219"/>
  <c r="R218" s="1"/>
  <c r="P220"/>
  <c r="P219"/>
  <c r="BK220"/>
  <c r="BK219" s="1"/>
  <c r="J220"/>
  <c r="BE220" s="1"/>
  <c r="BI217"/>
  <c r="BH217"/>
  <c r="BG217"/>
  <c r="BF217"/>
  <c r="T217"/>
  <c r="T216"/>
  <c r="R217"/>
  <c r="R216" s="1"/>
  <c r="P217"/>
  <c r="P216"/>
  <c r="BK217"/>
  <c r="BK216" s="1"/>
  <c r="J216" s="1"/>
  <c r="J104" s="1"/>
  <c r="J217"/>
  <c r="BE217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 s="1"/>
  <c r="BI213"/>
  <c r="BH213"/>
  <c r="BG213"/>
  <c r="BF213"/>
  <c r="T213"/>
  <c r="R213"/>
  <c r="P213"/>
  <c r="BK213"/>
  <c r="J213"/>
  <c r="BE213" s="1"/>
  <c r="BI212"/>
  <c r="BH212"/>
  <c r="BG212"/>
  <c r="BF212"/>
  <c r="T212"/>
  <c r="R212"/>
  <c r="P212"/>
  <c r="BK212"/>
  <c r="J212"/>
  <c r="BE212" s="1"/>
  <c r="BI211"/>
  <c r="BH211"/>
  <c r="BG211"/>
  <c r="BF211"/>
  <c r="T211"/>
  <c r="R211"/>
  <c r="P211"/>
  <c r="BK211"/>
  <c r="J211"/>
  <c r="BE211" s="1"/>
  <c r="BI210"/>
  <c r="BH210"/>
  <c r="BG210"/>
  <c r="BF210"/>
  <c r="T210"/>
  <c r="R210"/>
  <c r="P210"/>
  <c r="BK210"/>
  <c r="J210"/>
  <c r="BE210" s="1"/>
  <c r="BI209"/>
  <c r="BH209"/>
  <c r="BG209"/>
  <c r="BF209"/>
  <c r="T209"/>
  <c r="R209"/>
  <c r="P209"/>
  <c r="BK209"/>
  <c r="J209"/>
  <c r="BE209" s="1"/>
  <c r="BI208"/>
  <c r="BH208"/>
  <c r="BG208"/>
  <c r="BF208"/>
  <c r="T208"/>
  <c r="R208"/>
  <c r="P208"/>
  <c r="BK208"/>
  <c r="J208"/>
  <c r="BE208" s="1"/>
  <c r="BI207"/>
  <c r="BH207"/>
  <c r="BG207"/>
  <c r="BF207"/>
  <c r="T207"/>
  <c r="R207"/>
  <c r="P207"/>
  <c r="BK207"/>
  <c r="J207"/>
  <c r="BE207" s="1"/>
  <c r="BI206"/>
  <c r="BH206"/>
  <c r="BG206"/>
  <c r="BF206"/>
  <c r="T206"/>
  <c r="R206"/>
  <c r="P206"/>
  <c r="BK206"/>
  <c r="J206"/>
  <c r="BE206" s="1"/>
  <c r="BI205"/>
  <c r="BH205"/>
  <c r="BG205"/>
  <c r="BF205"/>
  <c r="T205"/>
  <c r="R205"/>
  <c r="P205"/>
  <c r="BK205"/>
  <c r="J205"/>
  <c r="BE205" s="1"/>
  <c r="BI204"/>
  <c r="BH204"/>
  <c r="BG204"/>
  <c r="BF204"/>
  <c r="T204"/>
  <c r="R204"/>
  <c r="P204"/>
  <c r="BK204"/>
  <c r="J204"/>
  <c r="BE204" s="1"/>
  <c r="BI203"/>
  <c r="BH203"/>
  <c r="BG203"/>
  <c r="BF203"/>
  <c r="T203"/>
  <c r="R203"/>
  <c r="P203"/>
  <c r="BK203"/>
  <c r="J203"/>
  <c r="BE203" s="1"/>
  <c r="BI202"/>
  <c r="BH202"/>
  <c r="BG202"/>
  <c r="BF202"/>
  <c r="T202"/>
  <c r="R202"/>
  <c r="P202"/>
  <c r="BK202"/>
  <c r="J202"/>
  <c r="BE202" s="1"/>
  <c r="BI201"/>
  <c r="BH201"/>
  <c r="BG201"/>
  <c r="BF201"/>
  <c r="T201"/>
  <c r="R201"/>
  <c r="P201"/>
  <c r="BK201"/>
  <c r="J201"/>
  <c r="BE201" s="1"/>
  <c r="BI200"/>
  <c r="BH200"/>
  <c r="BG200"/>
  <c r="BF200"/>
  <c r="T200"/>
  <c r="R200"/>
  <c r="P200"/>
  <c r="BK200"/>
  <c r="J200"/>
  <c r="BE200" s="1"/>
  <c r="BI199"/>
  <c r="BH199"/>
  <c r="BG199"/>
  <c r="BF199"/>
  <c r="T199"/>
  <c r="R199"/>
  <c r="P199"/>
  <c r="BK199"/>
  <c r="J199"/>
  <c r="BE199" s="1"/>
  <c r="BI198"/>
  <c r="BH198"/>
  <c r="BG198"/>
  <c r="BF198"/>
  <c r="T198"/>
  <c r="R198"/>
  <c r="P198"/>
  <c r="BK198"/>
  <c r="J198"/>
  <c r="BE198" s="1"/>
  <c r="BI197"/>
  <c r="BH197"/>
  <c r="BG197"/>
  <c r="BF197"/>
  <c r="T197"/>
  <c r="R197"/>
  <c r="P197"/>
  <c r="BK197"/>
  <c r="J197"/>
  <c r="BE197" s="1"/>
  <c r="BI196"/>
  <c r="BH196"/>
  <c r="BG196"/>
  <c r="BF196"/>
  <c r="T196"/>
  <c r="R196"/>
  <c r="P196"/>
  <c r="BK196"/>
  <c r="J196"/>
  <c r="BE196" s="1"/>
  <c r="BI195"/>
  <c r="BH195"/>
  <c r="BG195"/>
  <c r="BF195"/>
  <c r="T195"/>
  <c r="R195"/>
  <c r="P195"/>
  <c r="BK195"/>
  <c r="J195"/>
  <c r="BE195" s="1"/>
  <c r="BI194"/>
  <c r="BH194"/>
  <c r="BG194"/>
  <c r="BF194"/>
  <c r="T194"/>
  <c r="R194"/>
  <c r="P194"/>
  <c r="BK194"/>
  <c r="J194"/>
  <c r="BE194" s="1"/>
  <c r="BI193"/>
  <c r="BH193"/>
  <c r="BG193"/>
  <c r="BF193"/>
  <c r="T193"/>
  <c r="R193"/>
  <c r="P193"/>
  <c r="BK193"/>
  <c r="J193"/>
  <c r="BE193" s="1"/>
  <c r="BI192"/>
  <c r="BH192"/>
  <c r="BG192"/>
  <c r="BF192"/>
  <c r="T192"/>
  <c r="R192"/>
  <c r="P192"/>
  <c r="BK192"/>
  <c r="J192"/>
  <c r="BE192" s="1"/>
  <c r="BI191"/>
  <c r="BH191"/>
  <c r="BG191"/>
  <c r="BF191"/>
  <c r="T191"/>
  <c r="R191"/>
  <c r="P191"/>
  <c r="BK191"/>
  <c r="J191"/>
  <c r="BE191" s="1"/>
  <c r="BI190"/>
  <c r="BH190"/>
  <c r="BG190"/>
  <c r="BF190"/>
  <c r="T190"/>
  <c r="R190"/>
  <c r="P190"/>
  <c r="BK190"/>
  <c r="J190"/>
  <c r="BE190" s="1"/>
  <c r="BI189"/>
  <c r="BH189"/>
  <c r="BG189"/>
  <c r="BF189"/>
  <c r="T189"/>
  <c r="R189"/>
  <c r="P189"/>
  <c r="BK189"/>
  <c r="J189"/>
  <c r="BE189" s="1"/>
  <c r="BI188"/>
  <c r="BH188"/>
  <c r="BG188"/>
  <c r="BF188"/>
  <c r="T188"/>
  <c r="R188"/>
  <c r="P188"/>
  <c r="BK188"/>
  <c r="J188"/>
  <c r="BE188" s="1"/>
  <c r="BI187"/>
  <c r="BH187"/>
  <c r="BG187"/>
  <c r="BF187"/>
  <c r="T187"/>
  <c r="R187"/>
  <c r="R186" s="1"/>
  <c r="P187"/>
  <c r="BK187"/>
  <c r="BK186" s="1"/>
  <c r="J186" s="1"/>
  <c r="J103" s="1"/>
  <c r="J187"/>
  <c r="BE187"/>
  <c r="BI185"/>
  <c r="BH185"/>
  <c r="BG185"/>
  <c r="BF185"/>
  <c r="T185"/>
  <c r="R185"/>
  <c r="P185"/>
  <c r="BK185"/>
  <c r="J185"/>
  <c r="BE185" s="1"/>
  <c r="BI184"/>
  <c r="BH184"/>
  <c r="BG184"/>
  <c r="BF184"/>
  <c r="T184"/>
  <c r="R184"/>
  <c r="P184"/>
  <c r="BK184"/>
  <c r="J184"/>
  <c r="BE184" s="1"/>
  <c r="BI183"/>
  <c r="BH183"/>
  <c r="BG183"/>
  <c r="BF183"/>
  <c r="T183"/>
  <c r="R183"/>
  <c r="P183"/>
  <c r="BK183"/>
  <c r="J183"/>
  <c r="BE183" s="1"/>
  <c r="BI182"/>
  <c r="BH182"/>
  <c r="BG182"/>
  <c r="BF182"/>
  <c r="T182"/>
  <c r="R182"/>
  <c r="P182"/>
  <c r="BK182"/>
  <c r="J182"/>
  <c r="BE182" s="1"/>
  <c r="BI181"/>
  <c r="BH181"/>
  <c r="BG181"/>
  <c r="BF181"/>
  <c r="T181"/>
  <c r="R181"/>
  <c r="P181"/>
  <c r="BK181"/>
  <c r="J181"/>
  <c r="BE181" s="1"/>
  <c r="BI180"/>
  <c r="BH180"/>
  <c r="BG180"/>
  <c r="BF180"/>
  <c r="T180"/>
  <c r="R180"/>
  <c r="P180"/>
  <c r="BK180"/>
  <c r="J180"/>
  <c r="BE180" s="1"/>
  <c r="BI179"/>
  <c r="BH179"/>
  <c r="BG179"/>
  <c r="BF179"/>
  <c r="T179"/>
  <c r="R179"/>
  <c r="P179"/>
  <c r="BK179"/>
  <c r="J179"/>
  <c r="BE179" s="1"/>
  <c r="BI178"/>
  <c r="BH178"/>
  <c r="BG178"/>
  <c r="BF178"/>
  <c r="T178"/>
  <c r="R178"/>
  <c r="P178"/>
  <c r="BK178"/>
  <c r="J178"/>
  <c r="BE178" s="1"/>
  <c r="BI177"/>
  <c r="BH177"/>
  <c r="BG177"/>
  <c r="BF177"/>
  <c r="T177"/>
  <c r="R177"/>
  <c r="P177"/>
  <c r="BK177"/>
  <c r="J177"/>
  <c r="BE177" s="1"/>
  <c r="BI176"/>
  <c r="BH176"/>
  <c r="BG176"/>
  <c r="BF176"/>
  <c r="T176"/>
  <c r="R176"/>
  <c r="P176"/>
  <c r="BK176"/>
  <c r="J176"/>
  <c r="BE176" s="1"/>
  <c r="BI175"/>
  <c r="BH175"/>
  <c r="BG175"/>
  <c r="BF175"/>
  <c r="T175"/>
  <c r="R175"/>
  <c r="P175"/>
  <c r="BK175"/>
  <c r="J175"/>
  <c r="BE175" s="1"/>
  <c r="BI174"/>
  <c r="BH174"/>
  <c r="BG174"/>
  <c r="BF174"/>
  <c r="T174"/>
  <c r="R174"/>
  <c r="P174"/>
  <c r="BK174"/>
  <c r="J174"/>
  <c r="BE174" s="1"/>
  <c r="BI173"/>
  <c r="BH173"/>
  <c r="BG173"/>
  <c r="BF173"/>
  <c r="T173"/>
  <c r="R173"/>
  <c r="P173"/>
  <c r="BK173"/>
  <c r="J173"/>
  <c r="BE173" s="1"/>
  <c r="BI172"/>
  <c r="BH172"/>
  <c r="BG172"/>
  <c r="BF172"/>
  <c r="T172"/>
  <c r="R172"/>
  <c r="P172"/>
  <c r="BK172"/>
  <c r="J172"/>
  <c r="BE172" s="1"/>
  <c r="BI171"/>
  <c r="BH171"/>
  <c r="BG171"/>
  <c r="BF171"/>
  <c r="T171"/>
  <c r="R171"/>
  <c r="P171"/>
  <c r="BK171"/>
  <c r="J171"/>
  <c r="BE171" s="1"/>
  <c r="BI170"/>
  <c r="BH170"/>
  <c r="BG170"/>
  <c r="BF170"/>
  <c r="T170"/>
  <c r="R170"/>
  <c r="P170"/>
  <c r="BK170"/>
  <c r="J170"/>
  <c r="BE170" s="1"/>
  <c r="BI169"/>
  <c r="BH169"/>
  <c r="BG169"/>
  <c r="BF169"/>
  <c r="T169"/>
  <c r="R169"/>
  <c r="P169"/>
  <c r="BK169"/>
  <c r="J169"/>
  <c r="BE169" s="1"/>
  <c r="BI168"/>
  <c r="BH168"/>
  <c r="BG168"/>
  <c r="BF168"/>
  <c r="T168"/>
  <c r="R168"/>
  <c r="P168"/>
  <c r="BK168"/>
  <c r="J168"/>
  <c r="BE168" s="1"/>
  <c r="BI167"/>
  <c r="BH167"/>
  <c r="BG167"/>
  <c r="BF167"/>
  <c r="T167"/>
  <c r="R167"/>
  <c r="P167"/>
  <c r="BK167"/>
  <c r="J167"/>
  <c r="BE167" s="1"/>
  <c r="BI166"/>
  <c r="BH166"/>
  <c r="BG166"/>
  <c r="BF166"/>
  <c r="T166"/>
  <c r="R166"/>
  <c r="R165" s="1"/>
  <c r="P166"/>
  <c r="P165" s="1"/>
  <c r="BK166"/>
  <c r="J166"/>
  <c r="BE166" s="1"/>
  <c r="BI164"/>
  <c r="BH164"/>
  <c r="BG164"/>
  <c r="BF164"/>
  <c r="T164"/>
  <c r="R164"/>
  <c r="P164"/>
  <c r="BK164"/>
  <c r="J164"/>
  <c r="BE164" s="1"/>
  <c r="BI163"/>
  <c r="BH163"/>
  <c r="BG163"/>
  <c r="BF163"/>
  <c r="T163"/>
  <c r="R163"/>
  <c r="P163"/>
  <c r="BK163"/>
  <c r="J163"/>
  <c r="BE163" s="1"/>
  <c r="BI162"/>
  <c r="BH162"/>
  <c r="BG162"/>
  <c r="BF162"/>
  <c r="T162"/>
  <c r="R162"/>
  <c r="P162"/>
  <c r="BK162"/>
  <c r="J162"/>
  <c r="BE162" s="1"/>
  <c r="BI161"/>
  <c r="BH161"/>
  <c r="BG161"/>
  <c r="BF161"/>
  <c r="T161"/>
  <c r="R161"/>
  <c r="P161"/>
  <c r="BK161"/>
  <c r="J161"/>
  <c r="BE161" s="1"/>
  <c r="BI160"/>
  <c r="BH160"/>
  <c r="BG160"/>
  <c r="BF160"/>
  <c r="T160"/>
  <c r="R160"/>
  <c r="P160"/>
  <c r="BK160"/>
  <c r="J160"/>
  <c r="BE160" s="1"/>
  <c r="BI159"/>
  <c r="BH159"/>
  <c r="BG159"/>
  <c r="BF159"/>
  <c r="T159"/>
  <c r="R159"/>
  <c r="P159"/>
  <c r="BK159"/>
  <c r="J159"/>
  <c r="BE159" s="1"/>
  <c r="BI158"/>
  <c r="BH158"/>
  <c r="BG158"/>
  <c r="BF158"/>
  <c r="T158"/>
  <c r="R158"/>
  <c r="P158"/>
  <c r="BK158"/>
  <c r="J158"/>
  <c r="BE158" s="1"/>
  <c r="BI157"/>
  <c r="BH157"/>
  <c r="BG157"/>
  <c r="BF157"/>
  <c r="T157"/>
  <c r="T156" s="1"/>
  <c r="R157"/>
  <c r="R156" s="1"/>
  <c r="P157"/>
  <c r="BK157"/>
  <c r="J157"/>
  <c r="BE157" s="1"/>
  <c r="BI155"/>
  <c r="BH155"/>
  <c r="BG155"/>
  <c r="BF155"/>
  <c r="T155"/>
  <c r="R155"/>
  <c r="P155"/>
  <c r="BK155"/>
  <c r="J155"/>
  <c r="BE155" s="1"/>
  <c r="BI154"/>
  <c r="BH154"/>
  <c r="BG154"/>
  <c r="BF154"/>
  <c r="T154"/>
  <c r="R154"/>
  <c r="P154"/>
  <c r="BK154"/>
  <c r="J154"/>
  <c r="BE154" s="1"/>
  <c r="BI153"/>
  <c r="BH153"/>
  <c r="BG153"/>
  <c r="BF153"/>
  <c r="T153"/>
  <c r="R153"/>
  <c r="P153"/>
  <c r="BK153"/>
  <c r="J153"/>
  <c r="BE153" s="1"/>
  <c r="BI152"/>
  <c r="BH152"/>
  <c r="BG152"/>
  <c r="BF152"/>
  <c r="T152"/>
  <c r="R152"/>
  <c r="P152"/>
  <c r="BK152"/>
  <c r="J152"/>
  <c r="BE152" s="1"/>
  <c r="BI151"/>
  <c r="BH151"/>
  <c r="BG151"/>
  <c r="BF151"/>
  <c r="T151"/>
  <c r="R151"/>
  <c r="P151"/>
  <c r="BK151"/>
  <c r="J151"/>
  <c r="BE151" s="1"/>
  <c r="BI150"/>
  <c r="BH150"/>
  <c r="BG150"/>
  <c r="BF150"/>
  <c r="T150"/>
  <c r="R150"/>
  <c r="P150"/>
  <c r="BK150"/>
  <c r="J150"/>
  <c r="BE150" s="1"/>
  <c r="BI149"/>
  <c r="BH149"/>
  <c r="BG149"/>
  <c r="BF149"/>
  <c r="T149"/>
  <c r="R149"/>
  <c r="P149"/>
  <c r="BK149"/>
  <c r="J149"/>
  <c r="BE149" s="1"/>
  <c r="BI148"/>
  <c r="BH148"/>
  <c r="BG148"/>
  <c r="BF148"/>
  <c r="T148"/>
  <c r="R148"/>
  <c r="P148"/>
  <c r="BK148"/>
  <c r="J148"/>
  <c r="BE148" s="1"/>
  <c r="BI147"/>
  <c r="BH147"/>
  <c r="BG147"/>
  <c r="BF147"/>
  <c r="T147"/>
  <c r="R147"/>
  <c r="R146" s="1"/>
  <c r="P147"/>
  <c r="BK147"/>
  <c r="J147"/>
  <c r="BE147"/>
  <c r="BI145"/>
  <c r="BH145"/>
  <c r="BG145"/>
  <c r="BF145"/>
  <c r="T145"/>
  <c r="R145"/>
  <c r="P145"/>
  <c r="BK145"/>
  <c r="J145"/>
  <c r="BE145" s="1"/>
  <c r="BI144"/>
  <c r="BH144"/>
  <c r="BG144"/>
  <c r="BF144"/>
  <c r="T144"/>
  <c r="R144"/>
  <c r="P144"/>
  <c r="BK144"/>
  <c r="J144"/>
  <c r="BE144" s="1"/>
  <c r="BI143"/>
  <c r="BH143"/>
  <c r="BG143"/>
  <c r="BF143"/>
  <c r="T143"/>
  <c r="T140" s="1"/>
  <c r="R143"/>
  <c r="P143"/>
  <c r="BK143"/>
  <c r="J143"/>
  <c r="BE143" s="1"/>
  <c r="BI142"/>
  <c r="BH142"/>
  <c r="BG142"/>
  <c r="BF142"/>
  <c r="T142"/>
  <c r="R142"/>
  <c r="P142"/>
  <c r="BK142"/>
  <c r="J142"/>
  <c r="BE142" s="1"/>
  <c r="BI141"/>
  <c r="BH141"/>
  <c r="BG141"/>
  <c r="BF141"/>
  <c r="T141"/>
  <c r="R141"/>
  <c r="R140" s="1"/>
  <c r="P141"/>
  <c r="P140" s="1"/>
  <c r="BK141"/>
  <c r="J141"/>
  <c r="BE141" s="1"/>
  <c r="BI139"/>
  <c r="BH139"/>
  <c r="BG139"/>
  <c r="BF139"/>
  <c r="T139"/>
  <c r="R139"/>
  <c r="P139"/>
  <c r="BK139"/>
  <c r="J139"/>
  <c r="BE139" s="1"/>
  <c r="BI138"/>
  <c r="BH138"/>
  <c r="BG138"/>
  <c r="BF138"/>
  <c r="T138"/>
  <c r="R138"/>
  <c r="P138"/>
  <c r="BK138"/>
  <c r="J138"/>
  <c r="BE138" s="1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 s="1"/>
  <c r="BI135"/>
  <c r="BH135"/>
  <c r="BG135"/>
  <c r="BF135"/>
  <c r="T135"/>
  <c r="R135"/>
  <c r="P135"/>
  <c r="BK135"/>
  <c r="J135"/>
  <c r="BE135" s="1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 s="1"/>
  <c r="BI132"/>
  <c r="F37" s="1"/>
  <c r="BD97" i="1" s="1"/>
  <c r="BH132" i="4"/>
  <c r="BG132"/>
  <c r="BF132"/>
  <c r="J34" s="1"/>
  <c r="AW97" i="1" s="1"/>
  <c r="T132" i="4"/>
  <c r="T131" s="1"/>
  <c r="R132"/>
  <c r="R131" s="1"/>
  <c r="R130" s="1"/>
  <c r="R129" s="1"/>
  <c r="P132"/>
  <c r="P131" s="1"/>
  <c r="BK132"/>
  <c r="J132"/>
  <c r="BE132" s="1"/>
  <c r="F126"/>
  <c r="F125"/>
  <c r="F123"/>
  <c r="E121"/>
  <c r="F92"/>
  <c r="F91"/>
  <c r="F89"/>
  <c r="E87"/>
  <c r="J24"/>
  <c r="E24"/>
  <c r="J126"/>
  <c r="J92"/>
  <c r="J23"/>
  <c r="J21"/>
  <c r="E21"/>
  <c r="J91" s="1"/>
  <c r="J20"/>
  <c r="J12"/>
  <c r="J89" s="1"/>
  <c r="J123"/>
  <c r="E7"/>
  <c r="E119"/>
  <c r="E85"/>
  <c r="J37" i="3"/>
  <c r="J36"/>
  <c r="AY96" i="1"/>
  <c r="J35" i="3"/>
  <c r="AX96" i="1" s="1"/>
  <c r="BI218" i="3"/>
  <c r="BH218"/>
  <c r="BG218"/>
  <c r="BF218"/>
  <c r="T218"/>
  <c r="T217"/>
  <c r="R218"/>
  <c r="R217" s="1"/>
  <c r="P218"/>
  <c r="P217"/>
  <c r="BK218"/>
  <c r="BK217" s="1"/>
  <c r="J217" s="1"/>
  <c r="J106" s="1"/>
  <c r="J218"/>
  <c r="BE218"/>
  <c r="BI216"/>
  <c r="BH216"/>
  <c r="BG216"/>
  <c r="BF216"/>
  <c r="T216"/>
  <c r="T215"/>
  <c r="R216"/>
  <c r="R215" s="1"/>
  <c r="P216"/>
  <c r="P215"/>
  <c r="BK216"/>
  <c r="BK215" s="1"/>
  <c r="J215" s="1"/>
  <c r="J105" s="1"/>
  <c r="J216"/>
  <c r="BE216"/>
  <c r="BI214"/>
  <c r="BH214"/>
  <c r="BG214"/>
  <c r="BF214"/>
  <c r="T214"/>
  <c r="T213"/>
  <c r="T212"/>
  <c r="R214"/>
  <c r="R213" s="1"/>
  <c r="R212" s="1"/>
  <c r="P214"/>
  <c r="P213" s="1"/>
  <c r="P212" s="1"/>
  <c r="BK214"/>
  <c r="BK213" s="1"/>
  <c r="J213" s="1"/>
  <c r="J104" s="1"/>
  <c r="J214"/>
  <c r="BE214" s="1"/>
  <c r="BI211"/>
  <c r="BH211"/>
  <c r="BG211"/>
  <c r="BF211"/>
  <c r="T211"/>
  <c r="T210" s="1"/>
  <c r="R211"/>
  <c r="R210"/>
  <c r="P211"/>
  <c r="P210" s="1"/>
  <c r="BK211"/>
  <c r="BK210" s="1"/>
  <c r="J210" s="1"/>
  <c r="J102" s="1"/>
  <c r="J211"/>
  <c r="BE211" s="1"/>
  <c r="BI209"/>
  <c r="BH209"/>
  <c r="BG209"/>
  <c r="BF209"/>
  <c r="T209"/>
  <c r="T208" s="1"/>
  <c r="R209"/>
  <c r="R208"/>
  <c r="P209"/>
  <c r="P208" s="1"/>
  <c r="BK209"/>
  <c r="BK208" s="1"/>
  <c r="J208" s="1"/>
  <c r="J101" s="1"/>
  <c r="J209"/>
  <c r="BE209" s="1"/>
  <c r="BI207"/>
  <c r="BH207"/>
  <c r="BG207"/>
  <c r="BF207"/>
  <c r="T207"/>
  <c r="R207"/>
  <c r="P207"/>
  <c r="BK207"/>
  <c r="J207"/>
  <c r="BE207" s="1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 s="1"/>
  <c r="BI204"/>
  <c r="BH204"/>
  <c r="BG204"/>
  <c r="BF204"/>
  <c r="T204"/>
  <c r="R204"/>
  <c r="P204"/>
  <c r="BK204"/>
  <c r="J204"/>
  <c r="BE204" s="1"/>
  <c r="BI203"/>
  <c r="BH203"/>
  <c r="BG203"/>
  <c r="BF203"/>
  <c r="T203"/>
  <c r="R203"/>
  <c r="P203"/>
  <c r="BK203"/>
  <c r="J203"/>
  <c r="BE203" s="1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 s="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 s="1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 s="1"/>
  <c r="BI196"/>
  <c r="BH196"/>
  <c r="BG196"/>
  <c r="BF196"/>
  <c r="T196"/>
  <c r="R196"/>
  <c r="P196"/>
  <c r="BK196"/>
  <c r="J196"/>
  <c r="BE196" s="1"/>
  <c r="BI195"/>
  <c r="BH195"/>
  <c r="BG195"/>
  <c r="BF195"/>
  <c r="T195"/>
  <c r="R195"/>
  <c r="P195"/>
  <c r="BK195"/>
  <c r="J195"/>
  <c r="BE195" s="1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 s="1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 s="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 s="1"/>
  <c r="BI188"/>
  <c r="BH188"/>
  <c r="BG188"/>
  <c r="BF188"/>
  <c r="T188"/>
  <c r="R188"/>
  <c r="P188"/>
  <c r="BK188"/>
  <c r="J188"/>
  <c r="BE188" s="1"/>
  <c r="BI187"/>
  <c r="BH187"/>
  <c r="BG187"/>
  <c r="BF187"/>
  <c r="T187"/>
  <c r="R187"/>
  <c r="P187"/>
  <c r="BK187"/>
  <c r="J187"/>
  <c r="BE187" s="1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 s="1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 s="1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 s="1"/>
  <c r="BI180"/>
  <c r="BH180"/>
  <c r="BG180"/>
  <c r="BF180"/>
  <c r="T180"/>
  <c r="R180"/>
  <c r="P180"/>
  <c r="BK180"/>
  <c r="J180"/>
  <c r="BE180" s="1"/>
  <c r="BI179"/>
  <c r="BH179"/>
  <c r="BG179"/>
  <c r="BF179"/>
  <c r="T179"/>
  <c r="R179"/>
  <c r="P179"/>
  <c r="BK179"/>
  <c r="J179"/>
  <c r="BE179" s="1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 s="1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 s="1"/>
  <c r="BI174"/>
  <c r="BH174"/>
  <c r="BG174"/>
  <c r="BF174"/>
  <c r="T174"/>
  <c r="R174"/>
  <c r="P174"/>
  <c r="BK174"/>
  <c r="J174"/>
  <c r="BE174"/>
  <c r="BI173"/>
  <c r="BH173"/>
  <c r="BG173"/>
  <c r="BF173"/>
  <c r="T173"/>
  <c r="T172" s="1"/>
  <c r="R173"/>
  <c r="R172"/>
  <c r="P173"/>
  <c r="P172" s="1"/>
  <c r="BK173"/>
  <c r="BK172"/>
  <c r="J172" s="1"/>
  <c r="J100" s="1"/>
  <c r="J173"/>
  <c r="BE173" s="1"/>
  <c r="BI171"/>
  <c r="BH171"/>
  <c r="BG171"/>
  <c r="BF171"/>
  <c r="T171"/>
  <c r="R171"/>
  <c r="P171"/>
  <c r="BK171"/>
  <c r="J171"/>
  <c r="BE171" s="1"/>
  <c r="BI170"/>
  <c r="BH170"/>
  <c r="BG170"/>
  <c r="BF170"/>
  <c r="T170"/>
  <c r="R170"/>
  <c r="P170"/>
  <c r="BK170"/>
  <c r="J170"/>
  <c r="BE170" s="1"/>
  <c r="BI169"/>
  <c r="BH169"/>
  <c r="BG169"/>
  <c r="BF169"/>
  <c r="T169"/>
  <c r="R169"/>
  <c r="P169"/>
  <c r="BK169"/>
  <c r="J169"/>
  <c r="BE169" s="1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 s="1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 s="1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 s="1"/>
  <c r="BI162"/>
  <c r="BH162"/>
  <c r="BG162"/>
  <c r="BF162"/>
  <c r="T162"/>
  <c r="R162"/>
  <c r="P162"/>
  <c r="BK162"/>
  <c r="J162"/>
  <c r="BE162" s="1"/>
  <c r="BI161"/>
  <c r="BH161"/>
  <c r="BG161"/>
  <c r="BF161"/>
  <c r="T161"/>
  <c r="R161"/>
  <c r="P161"/>
  <c r="BK161"/>
  <c r="J161"/>
  <c r="BE161" s="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 s="1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 s="1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 s="1"/>
  <c r="BI154"/>
  <c r="BH154"/>
  <c r="BG154"/>
  <c r="BF154"/>
  <c r="T154"/>
  <c r="R154"/>
  <c r="P154"/>
  <c r="BK154"/>
  <c r="J154"/>
  <c r="BE154" s="1"/>
  <c r="BI153"/>
  <c r="BH153"/>
  <c r="BG153"/>
  <c r="BF153"/>
  <c r="T153"/>
  <c r="R153"/>
  <c r="P153"/>
  <c r="BK153"/>
  <c r="J153"/>
  <c r="BE153" s="1"/>
  <c r="BI152"/>
  <c r="BH152"/>
  <c r="BG152"/>
  <c r="BF152"/>
  <c r="T152"/>
  <c r="R152"/>
  <c r="P152"/>
  <c r="P149" s="1"/>
  <c r="BK152"/>
  <c r="J152"/>
  <c r="BE152"/>
  <c r="BI151"/>
  <c r="BH151"/>
  <c r="BG151"/>
  <c r="BF151"/>
  <c r="T151"/>
  <c r="T149" s="1"/>
  <c r="R151"/>
  <c r="P151"/>
  <c r="BK151"/>
  <c r="J151"/>
  <c r="BE151" s="1"/>
  <c r="BI150"/>
  <c r="BH150"/>
  <c r="BG150"/>
  <c r="BF150"/>
  <c r="T150"/>
  <c r="R150"/>
  <c r="R149" s="1"/>
  <c r="R127" s="1"/>
  <c r="R126" s="1"/>
  <c r="P150"/>
  <c r="BK150"/>
  <c r="J150"/>
  <c r="BE150"/>
  <c r="BI148"/>
  <c r="BH148"/>
  <c r="BG148"/>
  <c r="BF148"/>
  <c r="T148"/>
  <c r="R148"/>
  <c r="P148"/>
  <c r="BK148"/>
  <c r="J148"/>
  <c r="BE148" s="1"/>
  <c r="BI147"/>
  <c r="BH147"/>
  <c r="BG147"/>
  <c r="BF147"/>
  <c r="T147"/>
  <c r="R147"/>
  <c r="P147"/>
  <c r="BK147"/>
  <c r="J147"/>
  <c r="BE147" s="1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 s="1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 s="1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 s="1"/>
  <c r="BI140"/>
  <c r="BH140"/>
  <c r="BG140"/>
  <c r="BF140"/>
  <c r="T140"/>
  <c r="R140"/>
  <c r="P140"/>
  <c r="BK140"/>
  <c r="J140"/>
  <c r="BE140" s="1"/>
  <c r="BI139"/>
  <c r="BH139"/>
  <c r="BG139"/>
  <c r="BF139"/>
  <c r="T139"/>
  <c r="R139"/>
  <c r="P139"/>
  <c r="BK139"/>
  <c r="J139"/>
  <c r="BE139" s="1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 s="1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 s="1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 s="1"/>
  <c r="BI132"/>
  <c r="BH132"/>
  <c r="BG132"/>
  <c r="BF132"/>
  <c r="T132"/>
  <c r="R132"/>
  <c r="P132"/>
  <c r="BK132"/>
  <c r="J132"/>
  <c r="BE132" s="1"/>
  <c r="BI131"/>
  <c r="BH131"/>
  <c r="BG131"/>
  <c r="BF131"/>
  <c r="T131"/>
  <c r="T128" s="1"/>
  <c r="R131"/>
  <c r="P131"/>
  <c r="BK131"/>
  <c r="J131"/>
  <c r="BE131" s="1"/>
  <c r="BI130"/>
  <c r="BH130"/>
  <c r="BG130"/>
  <c r="BF130"/>
  <c r="T130"/>
  <c r="R130"/>
  <c r="P130"/>
  <c r="P128" s="1"/>
  <c r="P127" s="1"/>
  <c r="BK130"/>
  <c r="J130"/>
  <c r="BE130"/>
  <c r="BI129"/>
  <c r="BH129"/>
  <c r="BG129"/>
  <c r="BF129"/>
  <c r="T129"/>
  <c r="R129"/>
  <c r="R128"/>
  <c r="P129"/>
  <c r="BK129"/>
  <c r="BK128" s="1"/>
  <c r="J128" s="1"/>
  <c r="J98" s="1"/>
  <c r="J129"/>
  <c r="BE129" s="1"/>
  <c r="F123"/>
  <c r="F122"/>
  <c r="F120"/>
  <c r="E118"/>
  <c r="F92"/>
  <c r="F91"/>
  <c r="F89"/>
  <c r="E87"/>
  <c r="J24"/>
  <c r="E24"/>
  <c r="J92" s="1"/>
  <c r="J23"/>
  <c r="J21"/>
  <c r="E21"/>
  <c r="J122" s="1"/>
  <c r="J20"/>
  <c r="J12"/>
  <c r="J120" s="1"/>
  <c r="E7"/>
  <c r="E85" s="1"/>
  <c r="E116"/>
  <c r="J37" i="2"/>
  <c r="J36"/>
  <c r="AY95" i="1"/>
  <c r="J35" i="2"/>
  <c r="AX95" i="1" s="1"/>
  <c r="BI1772" i="2"/>
  <c r="BH1772"/>
  <c r="BG1772"/>
  <c r="BF1772"/>
  <c r="T1772"/>
  <c r="T1771"/>
  <c r="R1772"/>
  <c r="R1771" s="1"/>
  <c r="R1768" s="1"/>
  <c r="P1772"/>
  <c r="P1771"/>
  <c r="BK1772"/>
  <c r="BK1771" s="1"/>
  <c r="J1771" s="1"/>
  <c r="J124" s="1"/>
  <c r="J1772"/>
  <c r="BE1772" s="1"/>
  <c r="BI1770"/>
  <c r="BH1770"/>
  <c r="BG1770"/>
  <c r="BF1770"/>
  <c r="T1770"/>
  <c r="T1769"/>
  <c r="T1768" s="1"/>
  <c r="R1770"/>
  <c r="R1769"/>
  <c r="P1770"/>
  <c r="P1769" s="1"/>
  <c r="P1768" s="1"/>
  <c r="BK1770"/>
  <c r="BK1769" s="1"/>
  <c r="J1770"/>
  <c r="BE1770" s="1"/>
  <c r="BI1760"/>
  <c r="BH1760"/>
  <c r="BG1760"/>
  <c r="BF1760"/>
  <c r="T1760"/>
  <c r="R1760"/>
  <c r="P1760"/>
  <c r="BK1760"/>
  <c r="J1760"/>
  <c r="BE1760" s="1"/>
  <c r="BI1752"/>
  <c r="BH1752"/>
  <c r="BG1752"/>
  <c r="BF1752"/>
  <c r="T1752"/>
  <c r="R1752"/>
  <c r="P1752"/>
  <c r="BK1752"/>
  <c r="J1752"/>
  <c r="BE1752"/>
  <c r="BI1744"/>
  <c r="BH1744"/>
  <c r="BG1744"/>
  <c r="BF1744"/>
  <c r="T1744"/>
  <c r="T1743" s="1"/>
  <c r="R1744"/>
  <c r="R1743"/>
  <c r="P1744"/>
  <c r="P1743" s="1"/>
  <c r="BK1744"/>
  <c r="BK1743"/>
  <c r="J1743" s="1"/>
  <c r="J121" s="1"/>
  <c r="J1744"/>
  <c r="BE1744"/>
  <c r="BI1742"/>
  <c r="BH1742"/>
  <c r="BG1742"/>
  <c r="BF1742"/>
  <c r="T1742"/>
  <c r="R1742"/>
  <c r="P1742"/>
  <c r="BK1742"/>
  <c r="J1742"/>
  <c r="BE1742" s="1"/>
  <c r="BI1730"/>
  <c r="BH1730"/>
  <c r="BG1730"/>
  <c r="BF1730"/>
  <c r="T1730"/>
  <c r="R1730"/>
  <c r="P1730"/>
  <c r="BK1730"/>
  <c r="J1730"/>
  <c r="BE1730" s="1"/>
  <c r="BI1718"/>
  <c r="BH1718"/>
  <c r="BG1718"/>
  <c r="BF1718"/>
  <c r="T1718"/>
  <c r="R1718"/>
  <c r="P1718"/>
  <c r="BK1718"/>
  <c r="J1718"/>
  <c r="BE1718" s="1"/>
  <c r="BI1706"/>
  <c r="BH1706"/>
  <c r="BG1706"/>
  <c r="BF1706"/>
  <c r="T1706"/>
  <c r="T1705"/>
  <c r="R1706"/>
  <c r="R1705" s="1"/>
  <c r="P1706"/>
  <c r="P1705"/>
  <c r="BK1706"/>
  <c r="BK1705" s="1"/>
  <c r="J1705" s="1"/>
  <c r="J120" s="1"/>
  <c r="J1706"/>
  <c r="BE1706" s="1"/>
  <c r="BI1704"/>
  <c r="BH1704"/>
  <c r="BG1704"/>
  <c r="BF1704"/>
  <c r="T1704"/>
  <c r="R1704"/>
  <c r="P1704"/>
  <c r="BK1704"/>
  <c r="J1704"/>
  <c r="BE1704"/>
  <c r="BI1703"/>
  <c r="BH1703"/>
  <c r="BG1703"/>
  <c r="BF1703"/>
  <c r="T1703"/>
  <c r="R1703"/>
  <c r="P1703"/>
  <c r="BK1703"/>
  <c r="J1703"/>
  <c r="BE1703" s="1"/>
  <c r="BI1642"/>
  <c r="BH1642"/>
  <c r="BG1642"/>
  <c r="BF1642"/>
  <c r="T1642"/>
  <c r="T1641"/>
  <c r="R1642"/>
  <c r="R1641" s="1"/>
  <c r="P1642"/>
  <c r="P1641"/>
  <c r="BK1642"/>
  <c r="BK1641" s="1"/>
  <c r="J1641" s="1"/>
  <c r="J119" s="1"/>
  <c r="J1642"/>
  <c r="BE1642" s="1"/>
  <c r="BI1640"/>
  <c r="BH1640"/>
  <c r="BG1640"/>
  <c r="BF1640"/>
  <c r="T1640"/>
  <c r="R1640"/>
  <c r="P1640"/>
  <c r="BK1640"/>
  <c r="J1640"/>
  <c r="BE1640" s="1"/>
  <c r="BI1639"/>
  <c r="BH1639"/>
  <c r="BG1639"/>
  <c r="BF1639"/>
  <c r="T1639"/>
  <c r="R1639"/>
  <c r="P1639"/>
  <c r="BK1639"/>
  <c r="J1639"/>
  <c r="BE1639" s="1"/>
  <c r="BI1634"/>
  <c r="BH1634"/>
  <c r="BG1634"/>
  <c r="BF1634"/>
  <c r="T1634"/>
  <c r="R1634"/>
  <c r="P1634"/>
  <c r="BK1634"/>
  <c r="J1634"/>
  <c r="BE1634"/>
  <c r="BI1631"/>
  <c r="BH1631"/>
  <c r="BG1631"/>
  <c r="BF1631"/>
  <c r="T1631"/>
  <c r="R1631"/>
  <c r="P1631"/>
  <c r="BK1631"/>
  <c r="J1631"/>
  <c r="BE1631" s="1"/>
  <c r="BI1626"/>
  <c r="BH1626"/>
  <c r="BG1626"/>
  <c r="BF1626"/>
  <c r="T1626"/>
  <c r="R1626"/>
  <c r="P1626"/>
  <c r="BK1626"/>
  <c r="J1626"/>
  <c r="BE1626"/>
  <c r="BI1623"/>
  <c r="BH1623"/>
  <c r="BG1623"/>
  <c r="BF1623"/>
  <c r="T1623"/>
  <c r="R1623"/>
  <c r="P1623"/>
  <c r="BK1623"/>
  <c r="J1623"/>
  <c r="BE1623" s="1"/>
  <c r="BI1618"/>
  <c r="BH1618"/>
  <c r="BG1618"/>
  <c r="BF1618"/>
  <c r="T1618"/>
  <c r="R1618"/>
  <c r="P1618"/>
  <c r="BK1618"/>
  <c r="J1618"/>
  <c r="BE1618"/>
  <c r="BI1617"/>
  <c r="BH1617"/>
  <c r="BG1617"/>
  <c r="BF1617"/>
  <c r="T1617"/>
  <c r="R1617"/>
  <c r="P1617"/>
  <c r="BK1617"/>
  <c r="J1617"/>
  <c r="BE1617" s="1"/>
  <c r="BI1608"/>
  <c r="BH1608"/>
  <c r="BG1608"/>
  <c r="BF1608"/>
  <c r="T1608"/>
  <c r="R1608"/>
  <c r="P1608"/>
  <c r="BK1608"/>
  <c r="J1608"/>
  <c r="BE1608" s="1"/>
  <c r="BI1603"/>
  <c r="BH1603"/>
  <c r="BG1603"/>
  <c r="BF1603"/>
  <c r="T1603"/>
  <c r="R1603"/>
  <c r="P1603"/>
  <c r="BK1603"/>
  <c r="J1603"/>
  <c r="BE1603" s="1"/>
  <c r="BI1598"/>
  <c r="BH1598"/>
  <c r="BG1598"/>
  <c r="BF1598"/>
  <c r="T1598"/>
  <c r="R1598"/>
  <c r="P1598"/>
  <c r="BK1598"/>
  <c r="J1598"/>
  <c r="BE1598"/>
  <c r="BI1593"/>
  <c r="BH1593"/>
  <c r="BG1593"/>
  <c r="BF1593"/>
  <c r="T1593"/>
  <c r="R1593"/>
  <c r="P1593"/>
  <c r="BK1593"/>
  <c r="J1593"/>
  <c r="BE1593" s="1"/>
  <c r="BI1588"/>
  <c r="BH1588"/>
  <c r="BG1588"/>
  <c r="BF1588"/>
  <c r="T1588"/>
  <c r="R1588"/>
  <c r="P1588"/>
  <c r="BK1588"/>
  <c r="J1588"/>
  <c r="BE1588"/>
  <c r="BI1583"/>
  <c r="BH1583"/>
  <c r="BG1583"/>
  <c r="BF1583"/>
  <c r="T1583"/>
  <c r="R1583"/>
  <c r="P1583"/>
  <c r="BK1583"/>
  <c r="J1583"/>
  <c r="BE1583" s="1"/>
  <c r="BI1578"/>
  <c r="BH1578"/>
  <c r="BG1578"/>
  <c r="BF1578"/>
  <c r="T1578"/>
  <c r="R1578"/>
  <c r="P1578"/>
  <c r="BK1578"/>
  <c r="J1578"/>
  <c r="BE1578"/>
  <c r="BI1573"/>
  <c r="BH1573"/>
  <c r="BG1573"/>
  <c r="BF1573"/>
  <c r="T1573"/>
  <c r="R1573"/>
  <c r="P1573"/>
  <c r="BK1573"/>
  <c r="J1573"/>
  <c r="BE1573" s="1"/>
  <c r="BI1568"/>
  <c r="BH1568"/>
  <c r="BG1568"/>
  <c r="BF1568"/>
  <c r="T1568"/>
  <c r="T1567"/>
  <c r="R1568"/>
  <c r="R1567" s="1"/>
  <c r="P1568"/>
  <c r="P1567"/>
  <c r="BK1568"/>
  <c r="BK1567" s="1"/>
  <c r="J1567" s="1"/>
  <c r="J118" s="1"/>
  <c r="J1568"/>
  <c r="BE1568" s="1"/>
  <c r="BI1566"/>
  <c r="BH1566"/>
  <c r="BG1566"/>
  <c r="BF1566"/>
  <c r="T1566"/>
  <c r="R1566"/>
  <c r="P1566"/>
  <c r="BK1566"/>
  <c r="J1566"/>
  <c r="BE1566"/>
  <c r="BI1565"/>
  <c r="BH1565"/>
  <c r="BG1565"/>
  <c r="BF1565"/>
  <c r="T1565"/>
  <c r="R1565"/>
  <c r="P1565"/>
  <c r="BK1565"/>
  <c r="J1565"/>
  <c r="BE1565" s="1"/>
  <c r="BI1556"/>
  <c r="BH1556"/>
  <c r="BG1556"/>
  <c r="BF1556"/>
  <c r="T1556"/>
  <c r="R1556"/>
  <c r="P1556"/>
  <c r="BK1556"/>
  <c r="J1556"/>
  <c r="BE1556" s="1"/>
  <c r="BI1555"/>
  <c r="BH1555"/>
  <c r="BG1555"/>
  <c r="BF1555"/>
  <c r="T1555"/>
  <c r="R1555"/>
  <c r="P1555"/>
  <c r="BK1555"/>
  <c r="J1555"/>
  <c r="BE1555" s="1"/>
  <c r="BI1546"/>
  <c r="BH1546"/>
  <c r="BG1546"/>
  <c r="BF1546"/>
  <c r="T1546"/>
  <c r="R1546"/>
  <c r="P1546"/>
  <c r="BK1546"/>
  <c r="J1546"/>
  <c r="BE1546" s="1"/>
  <c r="BI1543"/>
  <c r="BH1543"/>
  <c r="BG1543"/>
  <c r="BF1543"/>
  <c r="T1543"/>
  <c r="R1543"/>
  <c r="P1543"/>
  <c r="BK1543"/>
  <c r="J1543"/>
  <c r="BE1543" s="1"/>
  <c r="BI1520"/>
  <c r="BH1520"/>
  <c r="BG1520"/>
  <c r="BF1520"/>
  <c r="T1520"/>
  <c r="T1519"/>
  <c r="R1520"/>
  <c r="R1519" s="1"/>
  <c r="P1520"/>
  <c r="P1519"/>
  <c r="BK1520"/>
  <c r="BK1519" s="1"/>
  <c r="J1519" s="1"/>
  <c r="J117" s="1"/>
  <c r="J1520"/>
  <c r="BE1520" s="1"/>
  <c r="BI1518"/>
  <c r="BH1518"/>
  <c r="BG1518"/>
  <c r="BF1518"/>
  <c r="T1518"/>
  <c r="R1518"/>
  <c r="P1518"/>
  <c r="BK1518"/>
  <c r="J1518"/>
  <c r="BE1518"/>
  <c r="BI1517"/>
  <c r="BH1517"/>
  <c r="BG1517"/>
  <c r="BF1517"/>
  <c r="T1517"/>
  <c r="R1517"/>
  <c r="P1517"/>
  <c r="BK1517"/>
  <c r="J1517"/>
  <c r="BE1517" s="1"/>
  <c r="BI1507"/>
  <c r="BH1507"/>
  <c r="BG1507"/>
  <c r="BF1507"/>
  <c r="T1507"/>
  <c r="R1507"/>
  <c r="P1507"/>
  <c r="BK1507"/>
  <c r="J1507"/>
  <c r="BE1507" s="1"/>
  <c r="BI1497"/>
  <c r="BH1497"/>
  <c r="BG1497"/>
  <c r="BF1497"/>
  <c r="T1497"/>
  <c r="R1497"/>
  <c r="P1497"/>
  <c r="BK1497"/>
  <c r="J1497"/>
  <c r="BE1497" s="1"/>
  <c r="BI1496"/>
  <c r="BH1496"/>
  <c r="BG1496"/>
  <c r="BF1496"/>
  <c r="T1496"/>
  <c r="R1496"/>
  <c r="P1496"/>
  <c r="BK1496"/>
  <c r="J1496"/>
  <c r="BE1496" s="1"/>
  <c r="BI1486"/>
  <c r="BH1486"/>
  <c r="BG1486"/>
  <c r="BF1486"/>
  <c r="T1486"/>
  <c r="R1486"/>
  <c r="P1486"/>
  <c r="BK1486"/>
  <c r="J1486"/>
  <c r="BE1486" s="1"/>
  <c r="BI1483"/>
  <c r="BH1483"/>
  <c r="BG1483"/>
  <c r="BF1483"/>
  <c r="T1483"/>
  <c r="R1483"/>
  <c r="P1483"/>
  <c r="BK1483"/>
  <c r="J1483"/>
  <c r="BE1483"/>
  <c r="BI1454"/>
  <c r="BH1454"/>
  <c r="BG1454"/>
  <c r="BF1454"/>
  <c r="T1454"/>
  <c r="T1453" s="1"/>
  <c r="R1454"/>
  <c r="R1453"/>
  <c r="P1454"/>
  <c r="P1453" s="1"/>
  <c r="BK1454"/>
  <c r="BK1453"/>
  <c r="J1453" s="1"/>
  <c r="J116" s="1"/>
  <c r="J1454"/>
  <c r="BE1454"/>
  <c r="BI1452"/>
  <c r="BH1452"/>
  <c r="BG1452"/>
  <c r="BF1452"/>
  <c r="T1452"/>
  <c r="R1452"/>
  <c r="P1452"/>
  <c r="BK1452"/>
  <c r="J1452"/>
  <c r="BE1452" s="1"/>
  <c r="BI1451"/>
  <c r="BH1451"/>
  <c r="BG1451"/>
  <c r="BF1451"/>
  <c r="T1451"/>
  <c r="R1451"/>
  <c r="P1451"/>
  <c r="BK1451"/>
  <c r="J1451"/>
  <c r="BE1451" s="1"/>
  <c r="BI1446"/>
  <c r="BH1446"/>
  <c r="BG1446"/>
  <c r="BF1446"/>
  <c r="T1446"/>
  <c r="R1446"/>
  <c r="P1446"/>
  <c r="BK1446"/>
  <c r="J1446"/>
  <c r="BE1446" s="1"/>
  <c r="BI1445"/>
  <c r="BH1445"/>
  <c r="BG1445"/>
  <c r="BF1445"/>
  <c r="T1445"/>
  <c r="R1445"/>
  <c r="P1445"/>
  <c r="BK1445"/>
  <c r="J1445"/>
  <c r="BE1445"/>
  <c r="BI1440"/>
  <c r="BH1440"/>
  <c r="BG1440"/>
  <c r="BF1440"/>
  <c r="T1440"/>
  <c r="R1440"/>
  <c r="P1440"/>
  <c r="BK1440"/>
  <c r="J1440"/>
  <c r="BE1440"/>
  <c r="BI1439"/>
  <c r="BH1439"/>
  <c r="BG1439"/>
  <c r="BF1439"/>
  <c r="T1439"/>
  <c r="R1439"/>
  <c r="P1439"/>
  <c r="BK1439"/>
  <c r="J1439"/>
  <c r="BE1439"/>
  <c r="BI1434"/>
  <c r="BH1434"/>
  <c r="BG1434"/>
  <c r="BF1434"/>
  <c r="T1434"/>
  <c r="R1434"/>
  <c r="P1434"/>
  <c r="BK1434"/>
  <c r="J1434"/>
  <c r="BE1434"/>
  <c r="BI1433"/>
  <c r="BH1433"/>
  <c r="BG1433"/>
  <c r="BF1433"/>
  <c r="T1433"/>
  <c r="R1433"/>
  <c r="P1433"/>
  <c r="BK1433"/>
  <c r="J1433"/>
  <c r="BE1433"/>
  <c r="BI1432"/>
  <c r="BH1432"/>
  <c r="BG1432"/>
  <c r="BF1432"/>
  <c r="T1432"/>
  <c r="R1432"/>
  <c r="P1432"/>
  <c r="BK1432"/>
  <c r="J1432"/>
  <c r="BE1432"/>
  <c r="BI1431"/>
  <c r="BH1431"/>
  <c r="BG1431"/>
  <c r="BF1431"/>
  <c r="T1431"/>
  <c r="R1431"/>
  <c r="P1431"/>
  <c r="BK1431"/>
  <c r="J1431"/>
  <c r="BE1431"/>
  <c r="BI1426"/>
  <c r="BH1426"/>
  <c r="BG1426"/>
  <c r="BF1426"/>
  <c r="T1426"/>
  <c r="R1426"/>
  <c r="P1426"/>
  <c r="BK1426"/>
  <c r="J1426"/>
  <c r="BE1426"/>
  <c r="BI1425"/>
  <c r="BH1425"/>
  <c r="BG1425"/>
  <c r="BF1425"/>
  <c r="T1425"/>
  <c r="R1425"/>
  <c r="P1425"/>
  <c r="BK1425"/>
  <c r="J1425"/>
  <c r="BE1425"/>
  <c r="BI1424"/>
  <c r="BH1424"/>
  <c r="BG1424"/>
  <c r="BF1424"/>
  <c r="T1424"/>
  <c r="R1424"/>
  <c r="P1424"/>
  <c r="BK1424"/>
  <c r="J1424"/>
  <c r="BE1424"/>
  <c r="BI1419"/>
  <c r="BH1419"/>
  <c r="BG1419"/>
  <c r="BF1419"/>
  <c r="T1419"/>
  <c r="R1419"/>
  <c r="P1419"/>
  <c r="BK1419"/>
  <c r="J1419"/>
  <c r="BE1419"/>
  <c r="BI1418"/>
  <c r="BH1418"/>
  <c r="BG1418"/>
  <c r="BF1418"/>
  <c r="T1418"/>
  <c r="R1418"/>
  <c r="P1418"/>
  <c r="BK1418"/>
  <c r="J1418"/>
  <c r="BE1418"/>
  <c r="BI1417"/>
  <c r="BH1417"/>
  <c r="BG1417"/>
  <c r="BF1417"/>
  <c r="T1417"/>
  <c r="R1417"/>
  <c r="P1417"/>
  <c r="BK1417"/>
  <c r="J1417"/>
  <c r="BE1417"/>
  <c r="BI1403"/>
  <c r="BH1403"/>
  <c r="BG1403"/>
  <c r="BF1403"/>
  <c r="T1403"/>
  <c r="R1403"/>
  <c r="P1403"/>
  <c r="BK1403"/>
  <c r="J1403"/>
  <c r="BE1403"/>
  <c r="BI1402"/>
  <c r="BH1402"/>
  <c r="BG1402"/>
  <c r="BF1402"/>
  <c r="T1402"/>
  <c r="R1402"/>
  <c r="P1402"/>
  <c r="BK1402"/>
  <c r="J1402"/>
  <c r="BE1402"/>
  <c r="BI1397"/>
  <c r="BH1397"/>
  <c r="BG1397"/>
  <c r="BF1397"/>
  <c r="T1397"/>
  <c r="R1397"/>
  <c r="P1397"/>
  <c r="BK1397"/>
  <c r="J1397"/>
  <c r="BE1397"/>
  <c r="BI1396"/>
  <c r="BH1396"/>
  <c r="BG1396"/>
  <c r="BF1396"/>
  <c r="T1396"/>
  <c r="R1396"/>
  <c r="P1396"/>
  <c r="BK1396"/>
  <c r="J1396"/>
  <c r="BE1396"/>
  <c r="BI1390"/>
  <c r="BH1390"/>
  <c r="BG1390"/>
  <c r="BF1390"/>
  <c r="T1390"/>
  <c r="R1390"/>
  <c r="P1390"/>
  <c r="BK1390"/>
  <c r="J1390"/>
  <c r="BE1390"/>
  <c r="BI1389"/>
  <c r="BH1389"/>
  <c r="BG1389"/>
  <c r="BF1389"/>
  <c r="T1389"/>
  <c r="R1389"/>
  <c r="P1389"/>
  <c r="BK1389"/>
  <c r="J1389"/>
  <c r="BE1389"/>
  <c r="BI1383"/>
  <c r="BH1383"/>
  <c r="BG1383"/>
  <c r="BF1383"/>
  <c r="T1383"/>
  <c r="R1383"/>
  <c r="P1383"/>
  <c r="BK1383"/>
  <c r="J1383"/>
  <c r="BE1383"/>
  <c r="BI1382"/>
  <c r="BH1382"/>
  <c r="BG1382"/>
  <c r="BF1382"/>
  <c r="T1382"/>
  <c r="R1382"/>
  <c r="P1382"/>
  <c r="BK1382"/>
  <c r="J1382"/>
  <c r="BE1382"/>
  <c r="BI1381"/>
  <c r="BH1381"/>
  <c r="BG1381"/>
  <c r="BF1381"/>
  <c r="T1381"/>
  <c r="R1381"/>
  <c r="P1381"/>
  <c r="BK1381"/>
  <c r="J1381"/>
  <c r="BE1381"/>
  <c r="BI1373"/>
  <c r="BH1373"/>
  <c r="BG1373"/>
  <c r="BF1373"/>
  <c r="T1373"/>
  <c r="R1373"/>
  <c r="P1373"/>
  <c r="BK1373"/>
  <c r="J1373"/>
  <c r="BE1373"/>
  <c r="BI1372"/>
  <c r="BH1372"/>
  <c r="BG1372"/>
  <c r="BF1372"/>
  <c r="T1372"/>
  <c r="R1372"/>
  <c r="P1372"/>
  <c r="BK1372"/>
  <c r="J1372"/>
  <c r="BE1372"/>
  <c r="BI1355"/>
  <c r="BH1355"/>
  <c r="BG1355"/>
  <c r="BF1355"/>
  <c r="T1355"/>
  <c r="R1355"/>
  <c r="P1355"/>
  <c r="BK1355"/>
  <c r="J1355"/>
  <c r="BE1355"/>
  <c r="BI1349"/>
  <c r="BH1349"/>
  <c r="BG1349"/>
  <c r="BF1349"/>
  <c r="T1349"/>
  <c r="R1349"/>
  <c r="P1349"/>
  <c r="BK1349"/>
  <c r="J1349"/>
  <c r="BE1349"/>
  <c r="BI1348"/>
  <c r="BH1348"/>
  <c r="BG1348"/>
  <c r="BF1348"/>
  <c r="T1348"/>
  <c r="R1348"/>
  <c r="P1348"/>
  <c r="BK1348"/>
  <c r="J1348"/>
  <c r="BE1348"/>
  <c r="BI1316"/>
  <c r="BH1316"/>
  <c r="BG1316"/>
  <c r="BF1316"/>
  <c r="T1316"/>
  <c r="R1316"/>
  <c r="P1316"/>
  <c r="P1313" s="1"/>
  <c r="BK1316"/>
  <c r="J1316"/>
  <c r="BE1316"/>
  <c r="BI1315"/>
  <c r="BH1315"/>
  <c r="BG1315"/>
  <c r="BF1315"/>
  <c r="T1315"/>
  <c r="T1313" s="1"/>
  <c r="R1315"/>
  <c r="P1315"/>
  <c r="BK1315"/>
  <c r="J1315"/>
  <c r="BE1315"/>
  <c r="BI1314"/>
  <c r="BH1314"/>
  <c r="BG1314"/>
  <c r="BF1314"/>
  <c r="T1314"/>
  <c r="R1314"/>
  <c r="R1313"/>
  <c r="P1314"/>
  <c r="BK1314"/>
  <c r="BK1313"/>
  <c r="J1313" s="1"/>
  <c r="J115" s="1"/>
  <c r="J1314"/>
  <c r="BE1314"/>
  <c r="BI1309"/>
  <c r="BH1309"/>
  <c r="BG1309"/>
  <c r="BF1309"/>
  <c r="T1309"/>
  <c r="R1309"/>
  <c r="P1309"/>
  <c r="BK1309"/>
  <c r="J1309"/>
  <c r="BE1309"/>
  <c r="BI1308"/>
  <c r="BH1308"/>
  <c r="BG1308"/>
  <c r="BF1308"/>
  <c r="T1308"/>
  <c r="R1308"/>
  <c r="P1308"/>
  <c r="BK1308"/>
  <c r="J1308"/>
  <c r="BE1308"/>
  <c r="BI1303"/>
  <c r="BH1303"/>
  <c r="BG1303"/>
  <c r="BF1303"/>
  <c r="T1303"/>
  <c r="R1303"/>
  <c r="P1303"/>
  <c r="BK1303"/>
  <c r="J1303"/>
  <c r="BE1303"/>
  <c r="BI1302"/>
  <c r="BH1302"/>
  <c r="BG1302"/>
  <c r="BF1302"/>
  <c r="T1302"/>
  <c r="R1302"/>
  <c r="P1302"/>
  <c r="BK1302"/>
  <c r="J1302"/>
  <c r="BE1302"/>
  <c r="BI1301"/>
  <c r="BH1301"/>
  <c r="BG1301"/>
  <c r="BF1301"/>
  <c r="T1301"/>
  <c r="R1301"/>
  <c r="P1301"/>
  <c r="BK1301"/>
  <c r="J1301"/>
  <c r="BE1301"/>
  <c r="BI1300"/>
  <c r="BH1300"/>
  <c r="BG1300"/>
  <c r="BF1300"/>
  <c r="T1300"/>
  <c r="R1300"/>
  <c r="P1300"/>
  <c r="BK1300"/>
  <c r="J1300"/>
  <c r="BE1300"/>
  <c r="BI1264"/>
  <c r="BH1264"/>
  <c r="BG1264"/>
  <c r="BF1264"/>
  <c r="T1264"/>
  <c r="R1264"/>
  <c r="P1264"/>
  <c r="BK1264"/>
  <c r="J1264"/>
  <c r="BE1264"/>
  <c r="BI1263"/>
  <c r="BH1263"/>
  <c r="BG1263"/>
  <c r="BF1263"/>
  <c r="T1263"/>
  <c r="R1263"/>
  <c r="P1263"/>
  <c r="BK1263"/>
  <c r="J1263"/>
  <c r="BE1263"/>
  <c r="BI1262"/>
  <c r="BH1262"/>
  <c r="BG1262"/>
  <c r="BF1262"/>
  <c r="T1262"/>
  <c r="R1262"/>
  <c r="P1262"/>
  <c r="BK1262"/>
  <c r="J1262"/>
  <c r="BE1262"/>
  <c r="BI1261"/>
  <c r="BH1261"/>
  <c r="BG1261"/>
  <c r="BF1261"/>
  <c r="T1261"/>
  <c r="R1261"/>
  <c r="P1261"/>
  <c r="BK1261"/>
  <c r="J1261"/>
  <c r="BE1261"/>
  <c r="BI1260"/>
  <c r="BH1260"/>
  <c r="BG1260"/>
  <c r="BF1260"/>
  <c r="T1260"/>
  <c r="R1260"/>
  <c r="P1260"/>
  <c r="BK1260"/>
  <c r="J1260"/>
  <c r="BE1260"/>
  <c r="BI1259"/>
  <c r="BH1259"/>
  <c r="BG1259"/>
  <c r="BF1259"/>
  <c r="T1259"/>
  <c r="R1259"/>
  <c r="P1259"/>
  <c r="BK1259"/>
  <c r="J1259"/>
  <c r="BE1259"/>
  <c r="BI1254"/>
  <c r="BH1254"/>
  <c r="BG1254"/>
  <c r="BF1254"/>
  <c r="T1254"/>
  <c r="R1254"/>
  <c r="P1254"/>
  <c r="BK1254"/>
  <c r="J1254"/>
  <c r="BE1254"/>
  <c r="BI1253"/>
  <c r="BH1253"/>
  <c r="BG1253"/>
  <c r="BF1253"/>
  <c r="T1253"/>
  <c r="R1253"/>
  <c r="P1253"/>
  <c r="BK1253"/>
  <c r="J1253"/>
  <c r="BE1253"/>
  <c r="BI1252"/>
  <c r="BH1252"/>
  <c r="BG1252"/>
  <c r="BF1252"/>
  <c r="T1252"/>
  <c r="R1252"/>
  <c r="P1252"/>
  <c r="BK1252"/>
  <c r="J1252"/>
  <c r="BE1252"/>
  <c r="BI1251"/>
  <c r="BH1251"/>
  <c r="BG1251"/>
  <c r="BF1251"/>
  <c r="T1251"/>
  <c r="R1251"/>
  <c r="P1251"/>
  <c r="BK1251"/>
  <c r="J1251"/>
  <c r="BE1251"/>
  <c r="BI1250"/>
  <c r="BH1250"/>
  <c r="BG1250"/>
  <c r="BF1250"/>
  <c r="T1250"/>
  <c r="R1250"/>
  <c r="P1250"/>
  <c r="BK1250"/>
  <c r="J1250"/>
  <c r="BE1250"/>
  <c r="BI1249"/>
  <c r="BH1249"/>
  <c r="BG1249"/>
  <c r="BF1249"/>
  <c r="T1249"/>
  <c r="R1249"/>
  <c r="P1249"/>
  <c r="BK1249"/>
  <c r="J1249"/>
  <c r="BE1249"/>
  <c r="BI1248"/>
  <c r="BH1248"/>
  <c r="BG1248"/>
  <c r="BF1248"/>
  <c r="T1248"/>
  <c r="R1248"/>
  <c r="P1248"/>
  <c r="BK1248"/>
  <c r="J1248"/>
  <c r="BE1248"/>
  <c r="BI1247"/>
  <c r="BH1247"/>
  <c r="BG1247"/>
  <c r="BF1247"/>
  <c r="T1247"/>
  <c r="R1247"/>
  <c r="P1247"/>
  <c r="BK1247"/>
  <c r="J1247"/>
  <c r="BE1247"/>
  <c r="BI1246"/>
  <c r="BH1246"/>
  <c r="BG1246"/>
  <c r="BF1246"/>
  <c r="T1246"/>
  <c r="R1246"/>
  <c r="P1246"/>
  <c r="BK1246"/>
  <c r="J1246"/>
  <c r="BE1246"/>
  <c r="BI1245"/>
  <c r="BH1245"/>
  <c r="BG1245"/>
  <c r="BF1245"/>
  <c r="T1245"/>
  <c r="R1245"/>
  <c r="P1245"/>
  <c r="BK1245"/>
  <c r="J1245"/>
  <c r="BE1245"/>
  <c r="BI1244"/>
  <c r="BH1244"/>
  <c r="BG1244"/>
  <c r="BF1244"/>
  <c r="T1244"/>
  <c r="R1244"/>
  <c r="P1244"/>
  <c r="BK1244"/>
  <c r="J1244"/>
  <c r="BE1244"/>
  <c r="BI1243"/>
  <c r="BH1243"/>
  <c r="BG1243"/>
  <c r="BF1243"/>
  <c r="T1243"/>
  <c r="R1243"/>
  <c r="P1243"/>
  <c r="BK1243"/>
  <c r="J1243"/>
  <c r="BE1243"/>
  <c r="BI1238"/>
  <c r="BH1238"/>
  <c r="BG1238"/>
  <c r="BF1238"/>
  <c r="T1238"/>
  <c r="R1238"/>
  <c r="P1238"/>
  <c r="BK1238"/>
  <c r="J1238"/>
  <c r="BE1238"/>
  <c r="BI1207"/>
  <c r="BH1207"/>
  <c r="BG1207"/>
  <c r="BF1207"/>
  <c r="T1207"/>
  <c r="R1207"/>
  <c r="P1207"/>
  <c r="BK1207"/>
  <c r="J1207"/>
  <c r="BE1207"/>
  <c r="BI1206"/>
  <c r="BH1206"/>
  <c r="BG1206"/>
  <c r="BF1206"/>
  <c r="T1206"/>
  <c r="R1206"/>
  <c r="P1206"/>
  <c r="BK1206"/>
  <c r="J1206"/>
  <c r="BE1206"/>
  <c r="BI1201"/>
  <c r="BH1201"/>
  <c r="BG1201"/>
  <c r="BF1201"/>
  <c r="T1201"/>
  <c r="R1201"/>
  <c r="P1201"/>
  <c r="BK1201"/>
  <c r="J1201"/>
  <c r="BE1201"/>
  <c r="BI1200"/>
  <c r="BH1200"/>
  <c r="BG1200"/>
  <c r="BF1200"/>
  <c r="T1200"/>
  <c r="R1200"/>
  <c r="P1200"/>
  <c r="BK1200"/>
  <c r="J1200"/>
  <c r="BE1200"/>
  <c r="BI1199"/>
  <c r="BH1199"/>
  <c r="BG1199"/>
  <c r="BF1199"/>
  <c r="T1199"/>
  <c r="R1199"/>
  <c r="P1199"/>
  <c r="BK1199"/>
  <c r="J1199"/>
  <c r="BE1199"/>
  <c r="BI1198"/>
  <c r="BH1198"/>
  <c r="BG1198"/>
  <c r="BF1198"/>
  <c r="T1198"/>
  <c r="R1198"/>
  <c r="P1198"/>
  <c r="BK1198"/>
  <c r="J1198"/>
  <c r="BE1198"/>
  <c r="BI1193"/>
  <c r="BH1193"/>
  <c r="BG1193"/>
  <c r="BF1193"/>
  <c r="T1193"/>
  <c r="R1193"/>
  <c r="P1193"/>
  <c r="BK1193"/>
  <c r="J1193"/>
  <c r="BE1193"/>
  <c r="BI1188"/>
  <c r="BH1188"/>
  <c r="BG1188"/>
  <c r="BF1188"/>
  <c r="T1188"/>
  <c r="R1188"/>
  <c r="P1188"/>
  <c r="BK1188"/>
  <c r="J1188"/>
  <c r="BE1188"/>
  <c r="BI1187"/>
  <c r="BH1187"/>
  <c r="BG1187"/>
  <c r="BF1187"/>
  <c r="T1187"/>
  <c r="R1187"/>
  <c r="P1187"/>
  <c r="BK1187"/>
  <c r="J1187"/>
  <c r="BE1187"/>
  <c r="BI1182"/>
  <c r="BH1182"/>
  <c r="BG1182"/>
  <c r="BF1182"/>
  <c r="T1182"/>
  <c r="R1182"/>
  <c r="P1182"/>
  <c r="BK1182"/>
  <c r="J1182"/>
  <c r="BE1182"/>
  <c r="BI1181"/>
  <c r="BH1181"/>
  <c r="BG1181"/>
  <c r="BF1181"/>
  <c r="T1181"/>
  <c r="R1181"/>
  <c r="P1181"/>
  <c r="BK1181"/>
  <c r="J1181"/>
  <c r="BE1181"/>
  <c r="BI1180"/>
  <c r="BH1180"/>
  <c r="BG1180"/>
  <c r="BF1180"/>
  <c r="T1180"/>
  <c r="R1180"/>
  <c r="P1180"/>
  <c r="BK1180"/>
  <c r="J1180"/>
  <c r="BE1180"/>
  <c r="BI1177"/>
  <c r="BH1177"/>
  <c r="BG1177"/>
  <c r="BF1177"/>
  <c r="T1177"/>
  <c r="R1177"/>
  <c r="P1177"/>
  <c r="BK1177"/>
  <c r="J1177"/>
  <c r="BE1177"/>
  <c r="BI1176"/>
  <c r="BH1176"/>
  <c r="BG1176"/>
  <c r="BF1176"/>
  <c r="T1176"/>
  <c r="R1176"/>
  <c r="P1176"/>
  <c r="P1137" s="1"/>
  <c r="BK1176"/>
  <c r="J1176"/>
  <c r="BE1176"/>
  <c r="BI1175"/>
  <c r="BH1175"/>
  <c r="BG1175"/>
  <c r="BF1175"/>
  <c r="T1175"/>
  <c r="T1137" s="1"/>
  <c r="R1175"/>
  <c r="P1175"/>
  <c r="BK1175"/>
  <c r="J1175"/>
  <c r="BE1175"/>
  <c r="BI1138"/>
  <c r="BH1138"/>
  <c r="BG1138"/>
  <c r="BF1138"/>
  <c r="T1138"/>
  <c r="R1138"/>
  <c r="R1137"/>
  <c r="P1138"/>
  <c r="BK1138"/>
  <c r="BK1137"/>
  <c r="J1137" s="1"/>
  <c r="J114" s="1"/>
  <c r="J1138"/>
  <c r="BE1138"/>
  <c r="BI1136"/>
  <c r="BH1136"/>
  <c r="BG1136"/>
  <c r="BF1136"/>
  <c r="T1136"/>
  <c r="R1136"/>
  <c r="P1136"/>
  <c r="BK1136"/>
  <c r="J1136"/>
  <c r="BE1136"/>
  <c r="BI1131"/>
  <c r="BH1131"/>
  <c r="BG1131"/>
  <c r="BF1131"/>
  <c r="T1131"/>
  <c r="R1131"/>
  <c r="P1131"/>
  <c r="BK1131"/>
  <c r="J1131"/>
  <c r="BE1131"/>
  <c r="BI1126"/>
  <c r="BH1126"/>
  <c r="BG1126"/>
  <c r="BF1126"/>
  <c r="T1126"/>
  <c r="R1126"/>
  <c r="P1126"/>
  <c r="BK1126"/>
  <c r="J1126"/>
  <c r="BE1126"/>
  <c r="BI1121"/>
  <c r="BH1121"/>
  <c r="BG1121"/>
  <c r="BF1121"/>
  <c r="T1121"/>
  <c r="R1121"/>
  <c r="P1121"/>
  <c r="BK1121"/>
  <c r="J1121"/>
  <c r="BE1121"/>
  <c r="BI1116"/>
  <c r="BH1116"/>
  <c r="BG1116"/>
  <c r="BF1116"/>
  <c r="T1116"/>
  <c r="R1116"/>
  <c r="P1116"/>
  <c r="BK1116"/>
  <c r="J1116"/>
  <c r="BE1116"/>
  <c r="BI1110"/>
  <c r="BH1110"/>
  <c r="BG1110"/>
  <c r="BF1110"/>
  <c r="T1110"/>
  <c r="R1110"/>
  <c r="P1110"/>
  <c r="BK1110"/>
  <c r="J1110"/>
  <c r="BE1110"/>
  <c r="BI1104"/>
  <c r="BH1104"/>
  <c r="BG1104"/>
  <c r="BF1104"/>
  <c r="T1104"/>
  <c r="R1104"/>
  <c r="P1104"/>
  <c r="BK1104"/>
  <c r="J1104"/>
  <c r="BE1104"/>
  <c r="BI1099"/>
  <c r="BH1099"/>
  <c r="BG1099"/>
  <c r="BF1099"/>
  <c r="T1099"/>
  <c r="R1099"/>
  <c r="P1099"/>
  <c r="BK1099"/>
  <c r="J1099"/>
  <c r="BE1099"/>
  <c r="BI1094"/>
  <c r="BH1094"/>
  <c r="BG1094"/>
  <c r="BF1094"/>
  <c r="T1094"/>
  <c r="R1094"/>
  <c r="P1094"/>
  <c r="BK1094"/>
  <c r="J1094"/>
  <c r="BE1094"/>
  <c r="BI1089"/>
  <c r="BH1089"/>
  <c r="BG1089"/>
  <c r="BF1089"/>
  <c r="T1089"/>
  <c r="R1089"/>
  <c r="P1089"/>
  <c r="BK1089"/>
  <c r="J1089"/>
  <c r="BE1089"/>
  <c r="BI1084"/>
  <c r="BH1084"/>
  <c r="BG1084"/>
  <c r="BF1084"/>
  <c r="T1084"/>
  <c r="R1084"/>
  <c r="P1084"/>
  <c r="P1066" s="1"/>
  <c r="BK1084"/>
  <c r="J1084"/>
  <c r="BE1084"/>
  <c r="BI1076"/>
  <c r="BH1076"/>
  <c r="BG1076"/>
  <c r="BF1076"/>
  <c r="T1076"/>
  <c r="T1066" s="1"/>
  <c r="R1076"/>
  <c r="P1076"/>
  <c r="BK1076"/>
  <c r="J1076"/>
  <c r="BE1076"/>
  <c r="BI1067"/>
  <c r="BH1067"/>
  <c r="BG1067"/>
  <c r="BF1067"/>
  <c r="T1067"/>
  <c r="R1067"/>
  <c r="R1066"/>
  <c r="P1067"/>
  <c r="BK1067"/>
  <c r="BK1066"/>
  <c r="J1066" s="1"/>
  <c r="J113" s="1"/>
  <c r="J1067"/>
  <c r="BE1067"/>
  <c r="BI1065"/>
  <c r="BH1065"/>
  <c r="BG1065"/>
  <c r="BF1065"/>
  <c r="T1065"/>
  <c r="R1065"/>
  <c r="P1065"/>
  <c r="BK1065"/>
  <c r="J1065"/>
  <c r="BE1065"/>
  <c r="BI1064"/>
  <c r="BH1064"/>
  <c r="BG1064"/>
  <c r="BF1064"/>
  <c r="T1064"/>
  <c r="R1064"/>
  <c r="P1064"/>
  <c r="BK1064"/>
  <c r="J1064"/>
  <c r="BE1064"/>
  <c r="BI1058"/>
  <c r="BH1058"/>
  <c r="BG1058"/>
  <c r="BF1058"/>
  <c r="T1058"/>
  <c r="R1058"/>
  <c r="P1058"/>
  <c r="BK1058"/>
  <c r="J1058"/>
  <c r="BE1058"/>
  <c r="BI1053"/>
  <c r="BH1053"/>
  <c r="BG1053"/>
  <c r="BF1053"/>
  <c r="T1053"/>
  <c r="R1053"/>
  <c r="P1053"/>
  <c r="BK1053"/>
  <c r="J1053"/>
  <c r="BE1053"/>
  <c r="BI1044"/>
  <c r="BH1044"/>
  <c r="BG1044"/>
  <c r="BF1044"/>
  <c r="T1044"/>
  <c r="R1044"/>
  <c r="P1044"/>
  <c r="BK1044"/>
  <c r="J1044"/>
  <c r="BE1044"/>
  <c r="BI1035"/>
  <c r="BH1035"/>
  <c r="BG1035"/>
  <c r="BF1035"/>
  <c r="T1035"/>
  <c r="R1035"/>
  <c r="P1035"/>
  <c r="BK1035"/>
  <c r="J1035"/>
  <c r="BE1035"/>
  <c r="BI1029"/>
  <c r="BH1029"/>
  <c r="BG1029"/>
  <c r="BF1029"/>
  <c r="T1029"/>
  <c r="R1029"/>
  <c r="P1029"/>
  <c r="BK1029"/>
  <c r="J1029"/>
  <c r="BE1029"/>
  <c r="BI1024"/>
  <c r="BH1024"/>
  <c r="BG1024"/>
  <c r="BF1024"/>
  <c r="T1024"/>
  <c r="R1024"/>
  <c r="R1002" s="1"/>
  <c r="P1024"/>
  <c r="BK1024"/>
  <c r="J1024"/>
  <c r="BE1024"/>
  <c r="BI1018"/>
  <c r="BH1018"/>
  <c r="BG1018"/>
  <c r="BF1018"/>
  <c r="T1018"/>
  <c r="R1018"/>
  <c r="P1018"/>
  <c r="BK1018"/>
  <c r="J1018"/>
  <c r="BE1018"/>
  <c r="BI1003"/>
  <c r="BH1003"/>
  <c r="BG1003"/>
  <c r="BF1003"/>
  <c r="T1003"/>
  <c r="T1002"/>
  <c r="R1003"/>
  <c r="P1003"/>
  <c r="P1002"/>
  <c r="BK1003"/>
  <c r="J1003"/>
  <c r="BE1003" s="1"/>
  <c r="BI1001"/>
  <c r="BH1001"/>
  <c r="BG1001"/>
  <c r="BF1001"/>
  <c r="T1001"/>
  <c r="R1001"/>
  <c r="P1001"/>
  <c r="BK1001"/>
  <c r="J1001"/>
  <c r="BE1001" s="1"/>
  <c r="BI996"/>
  <c r="BH996"/>
  <c r="BG996"/>
  <c r="BF996"/>
  <c r="T996"/>
  <c r="R996"/>
  <c r="P996"/>
  <c r="BK996"/>
  <c r="J996"/>
  <c r="BE996" s="1"/>
  <c r="BI991"/>
  <c r="BH991"/>
  <c r="BG991"/>
  <c r="BF991"/>
  <c r="T991"/>
  <c r="R991"/>
  <c r="P991"/>
  <c r="BK991"/>
  <c r="J991"/>
  <c r="BE991" s="1"/>
  <c r="BI986"/>
  <c r="BH986"/>
  <c r="BG986"/>
  <c r="BF986"/>
  <c r="T986"/>
  <c r="R986"/>
  <c r="P986"/>
  <c r="BK986"/>
  <c r="J986"/>
  <c r="BE986" s="1"/>
  <c r="BI983"/>
  <c r="BH983"/>
  <c r="BG983"/>
  <c r="BF983"/>
  <c r="T983"/>
  <c r="R983"/>
  <c r="P983"/>
  <c r="BK983"/>
  <c r="J983"/>
  <c r="BE983" s="1"/>
  <c r="BI978"/>
  <c r="BH978"/>
  <c r="BG978"/>
  <c r="BF978"/>
  <c r="T978"/>
  <c r="R978"/>
  <c r="P978"/>
  <c r="BK978"/>
  <c r="J978"/>
  <c r="BE978" s="1"/>
  <c r="BI975"/>
  <c r="BH975"/>
  <c r="BG975"/>
  <c r="BF975"/>
  <c r="T975"/>
  <c r="R975"/>
  <c r="P975"/>
  <c r="BK975"/>
  <c r="J975"/>
  <c r="BE975" s="1"/>
  <c r="BI969"/>
  <c r="BH969"/>
  <c r="BG969"/>
  <c r="BF969"/>
  <c r="T969"/>
  <c r="R969"/>
  <c r="P969"/>
  <c r="BK969"/>
  <c r="J969"/>
  <c r="BE969" s="1"/>
  <c r="BI963"/>
  <c r="BH963"/>
  <c r="BG963"/>
  <c r="BF963"/>
  <c r="T963"/>
  <c r="R963"/>
  <c r="P963"/>
  <c r="BK963"/>
  <c r="J963"/>
  <c r="BE963" s="1"/>
  <c r="BI958"/>
  <c r="BH958"/>
  <c r="BG958"/>
  <c r="BF958"/>
  <c r="T958"/>
  <c r="R958"/>
  <c r="P958"/>
  <c r="BK958"/>
  <c r="J958"/>
  <c r="BE958" s="1"/>
  <c r="BI957"/>
  <c r="BH957"/>
  <c r="BG957"/>
  <c r="BF957"/>
  <c r="T957"/>
  <c r="R957"/>
  <c r="P957"/>
  <c r="BK957"/>
  <c r="J957"/>
  <c r="BE957" s="1"/>
  <c r="BI953"/>
  <c r="BH953"/>
  <c r="BG953"/>
  <c r="BF953"/>
  <c r="T953"/>
  <c r="R953"/>
  <c r="P953"/>
  <c r="BK953"/>
  <c r="J953"/>
  <c r="BE953" s="1"/>
  <c r="BI946"/>
  <c r="BH946"/>
  <c r="BG946"/>
  <c r="BF946"/>
  <c r="T946"/>
  <c r="R946"/>
  <c r="P946"/>
  <c r="BK946"/>
  <c r="J946"/>
  <c r="BE946" s="1"/>
  <c r="BI938"/>
  <c r="BH938"/>
  <c r="BG938"/>
  <c r="BF938"/>
  <c r="T938"/>
  <c r="R938"/>
  <c r="P938"/>
  <c r="BK938"/>
  <c r="J938"/>
  <c r="BE938" s="1"/>
  <c r="BI902"/>
  <c r="BH902"/>
  <c r="BG902"/>
  <c r="BF902"/>
  <c r="T902"/>
  <c r="R902"/>
  <c r="P902"/>
  <c r="BK902"/>
  <c r="J902"/>
  <c r="BE902" s="1"/>
  <c r="BI890"/>
  <c r="BH890"/>
  <c r="BG890"/>
  <c r="BF890"/>
  <c r="T890"/>
  <c r="R890"/>
  <c r="P890"/>
  <c r="BK890"/>
  <c r="J890"/>
  <c r="BE890" s="1"/>
  <c r="BI884"/>
  <c r="BH884"/>
  <c r="BG884"/>
  <c r="BF884"/>
  <c r="T884"/>
  <c r="R884"/>
  <c r="P884"/>
  <c r="BK884"/>
  <c r="J884"/>
  <c r="BE884" s="1"/>
  <c r="BI874"/>
  <c r="BH874"/>
  <c r="BG874"/>
  <c r="BF874"/>
  <c r="T874"/>
  <c r="R874"/>
  <c r="P874"/>
  <c r="BK874"/>
  <c r="J874"/>
  <c r="BE874" s="1"/>
  <c r="BI873"/>
  <c r="BH873"/>
  <c r="BG873"/>
  <c r="BF873"/>
  <c r="T873"/>
  <c r="R873"/>
  <c r="P873"/>
  <c r="BK873"/>
  <c r="J873"/>
  <c r="BE873" s="1"/>
  <c r="BI835"/>
  <c r="BH835"/>
  <c r="BG835"/>
  <c r="BF835"/>
  <c r="T835"/>
  <c r="R835"/>
  <c r="P835"/>
  <c r="BK835"/>
  <c r="J835"/>
  <c r="BE835" s="1"/>
  <c r="BI827"/>
  <c r="BH827"/>
  <c r="BG827"/>
  <c r="BF827"/>
  <c r="T827"/>
  <c r="R827"/>
  <c r="P827"/>
  <c r="BK827"/>
  <c r="J827"/>
  <c r="BE827" s="1"/>
  <c r="BI826"/>
  <c r="BH826"/>
  <c r="BG826"/>
  <c r="BF826"/>
  <c r="T826"/>
  <c r="R826"/>
  <c r="P826"/>
  <c r="BK826"/>
  <c r="J826"/>
  <c r="BE826" s="1"/>
  <c r="BI825"/>
  <c r="BH825"/>
  <c r="BG825"/>
  <c r="BF825"/>
  <c r="T825"/>
  <c r="R825"/>
  <c r="P825"/>
  <c r="BK825"/>
  <c r="J825"/>
  <c r="BE825" s="1"/>
  <c r="BI822"/>
  <c r="BH822"/>
  <c r="BG822"/>
  <c r="BF822"/>
  <c r="T822"/>
  <c r="R822"/>
  <c r="P822"/>
  <c r="BK822"/>
  <c r="J822"/>
  <c r="BE822" s="1"/>
  <c r="BI819"/>
  <c r="BH819"/>
  <c r="BG819"/>
  <c r="BF819"/>
  <c r="T819"/>
  <c r="R819"/>
  <c r="P819"/>
  <c r="BK819"/>
  <c r="J819"/>
  <c r="BE819" s="1"/>
  <c r="BI814"/>
  <c r="BH814"/>
  <c r="BG814"/>
  <c r="BF814"/>
  <c r="T814"/>
  <c r="R814"/>
  <c r="P814"/>
  <c r="P803" s="1"/>
  <c r="BK814"/>
  <c r="J814"/>
  <c r="BE814" s="1"/>
  <c r="BI809"/>
  <c r="BH809"/>
  <c r="BG809"/>
  <c r="BF809"/>
  <c r="T809"/>
  <c r="T803" s="1"/>
  <c r="R809"/>
  <c r="P809"/>
  <c r="BK809"/>
  <c r="J809"/>
  <c r="BE809" s="1"/>
  <c r="BI804"/>
  <c r="BH804"/>
  <c r="BG804"/>
  <c r="BF804"/>
  <c r="T804"/>
  <c r="R804"/>
  <c r="R803"/>
  <c r="P804"/>
  <c r="BK804"/>
  <c r="BK803" s="1"/>
  <c r="J803" s="1"/>
  <c r="J111" s="1"/>
  <c r="J804"/>
  <c r="BE804" s="1"/>
  <c r="BI802"/>
  <c r="BH802"/>
  <c r="BG802"/>
  <c r="BF802"/>
  <c r="T802"/>
  <c r="R802"/>
  <c r="P802"/>
  <c r="BK802"/>
  <c r="J802"/>
  <c r="BE802" s="1"/>
  <c r="BI797"/>
  <c r="BH797"/>
  <c r="BG797"/>
  <c r="BF797"/>
  <c r="T797"/>
  <c r="T796"/>
  <c r="R797"/>
  <c r="R796"/>
  <c r="P797"/>
  <c r="P796"/>
  <c r="BK797"/>
  <c r="J797"/>
  <c r="BE797" s="1"/>
  <c r="BI791"/>
  <c r="BH791"/>
  <c r="BG791"/>
  <c r="BF791"/>
  <c r="T791"/>
  <c r="T790"/>
  <c r="R791"/>
  <c r="R790"/>
  <c r="P791"/>
  <c r="P790"/>
  <c r="BK791"/>
  <c r="BK790" s="1"/>
  <c r="J790" s="1"/>
  <c r="J109" s="1"/>
  <c r="J791"/>
  <c r="BE791" s="1"/>
  <c r="BI789"/>
  <c r="BH789"/>
  <c r="BG789"/>
  <c r="BF789"/>
  <c r="T789"/>
  <c r="R789"/>
  <c r="P789"/>
  <c r="BK789"/>
  <c r="J789"/>
  <c r="BE789" s="1"/>
  <c r="BI788"/>
  <c r="BH788"/>
  <c r="BG788"/>
  <c r="BF788"/>
  <c r="T788"/>
  <c r="R788"/>
  <c r="P788"/>
  <c r="BK788"/>
  <c r="J788"/>
  <c r="BE788" s="1"/>
  <c r="BI782"/>
  <c r="BH782"/>
  <c r="BG782"/>
  <c r="BF782"/>
  <c r="T782"/>
  <c r="R782"/>
  <c r="P782"/>
  <c r="BK782"/>
  <c r="J782"/>
  <c r="BE782" s="1"/>
  <c r="BI781"/>
  <c r="BH781"/>
  <c r="BG781"/>
  <c r="BF781"/>
  <c r="T781"/>
  <c r="R781"/>
  <c r="P781"/>
  <c r="BK781"/>
  <c r="J781"/>
  <c r="BE781" s="1"/>
  <c r="BI773"/>
  <c r="BH773"/>
  <c r="BG773"/>
  <c r="BF773"/>
  <c r="T773"/>
  <c r="R773"/>
  <c r="P773"/>
  <c r="BK773"/>
  <c r="J773"/>
  <c r="BE773" s="1"/>
  <c r="BI772"/>
  <c r="BH772"/>
  <c r="BG772"/>
  <c r="BF772"/>
  <c r="T772"/>
  <c r="R772"/>
  <c r="P772"/>
  <c r="BK772"/>
  <c r="J772"/>
  <c r="BE772" s="1"/>
  <c r="BI766"/>
  <c r="BH766"/>
  <c r="BG766"/>
  <c r="BF766"/>
  <c r="T766"/>
  <c r="R766"/>
  <c r="P766"/>
  <c r="BK766"/>
  <c r="J766"/>
  <c r="BE766" s="1"/>
  <c r="BI761"/>
  <c r="BH761"/>
  <c r="BG761"/>
  <c r="BF761"/>
  <c r="T761"/>
  <c r="R761"/>
  <c r="P761"/>
  <c r="BK761"/>
  <c r="J761"/>
  <c r="BE761" s="1"/>
  <c r="BI760"/>
  <c r="BH760"/>
  <c r="BG760"/>
  <c r="BF760"/>
  <c r="T760"/>
  <c r="R760"/>
  <c r="P760"/>
  <c r="BK760"/>
  <c r="J760"/>
  <c r="BE760" s="1"/>
  <c r="BI759"/>
  <c r="BH759"/>
  <c r="BG759"/>
  <c r="BF759"/>
  <c r="T759"/>
  <c r="R759"/>
  <c r="P759"/>
  <c r="BK759"/>
  <c r="J759"/>
  <c r="BE759" s="1"/>
  <c r="BI731"/>
  <c r="BH731"/>
  <c r="BG731"/>
  <c r="BF731"/>
  <c r="T731"/>
  <c r="R731"/>
  <c r="P731"/>
  <c r="BK731"/>
  <c r="J731"/>
  <c r="BE731" s="1"/>
  <c r="BI730"/>
  <c r="BH730"/>
  <c r="BG730"/>
  <c r="BF730"/>
  <c r="T730"/>
  <c r="R730"/>
  <c r="P730"/>
  <c r="BK730"/>
  <c r="J730"/>
  <c r="BE730" s="1"/>
  <c r="BI725"/>
  <c r="BH725"/>
  <c r="BG725"/>
  <c r="BF725"/>
  <c r="T725"/>
  <c r="R725"/>
  <c r="P725"/>
  <c r="BK725"/>
  <c r="J725"/>
  <c r="BE725" s="1"/>
  <c r="BI724"/>
  <c r="BH724"/>
  <c r="BG724"/>
  <c r="BF724"/>
  <c r="T724"/>
  <c r="R724"/>
  <c r="P724"/>
  <c r="BK724"/>
  <c r="J724"/>
  <c r="BE724" s="1"/>
  <c r="BI723"/>
  <c r="BH723"/>
  <c r="BG723"/>
  <c r="BF723"/>
  <c r="T723"/>
  <c r="R723"/>
  <c r="P723"/>
  <c r="BK723"/>
  <c r="J723"/>
  <c r="BE723" s="1"/>
  <c r="BI716"/>
  <c r="BH716"/>
  <c r="BG716"/>
  <c r="BF716"/>
  <c r="T716"/>
  <c r="R716"/>
  <c r="P716"/>
  <c r="BK716"/>
  <c r="J716"/>
  <c r="BE716" s="1"/>
  <c r="BI715"/>
  <c r="BH715"/>
  <c r="BG715"/>
  <c r="BF715"/>
  <c r="T715"/>
  <c r="R715"/>
  <c r="P715"/>
  <c r="BK715"/>
  <c r="J715"/>
  <c r="BE715" s="1"/>
  <c r="BI709"/>
  <c r="BH709"/>
  <c r="BG709"/>
  <c r="BF709"/>
  <c r="T709"/>
  <c r="R709"/>
  <c r="P709"/>
  <c r="P700" s="1"/>
  <c r="BK709"/>
  <c r="J709"/>
  <c r="BE709" s="1"/>
  <c r="BI708"/>
  <c r="BH708"/>
  <c r="BG708"/>
  <c r="BF708"/>
  <c r="T708"/>
  <c r="T700" s="1"/>
  <c r="R708"/>
  <c r="R700" s="1"/>
  <c r="P708"/>
  <c r="BK708"/>
  <c r="J708"/>
  <c r="BE708" s="1"/>
  <c r="BI701"/>
  <c r="BH701"/>
  <c r="BG701"/>
  <c r="BF701"/>
  <c r="T701"/>
  <c r="R701"/>
  <c r="P701"/>
  <c r="BK701"/>
  <c r="BK700"/>
  <c r="J700" s="1"/>
  <c r="J108" s="1"/>
  <c r="J701"/>
  <c r="BE701"/>
  <c r="BI697"/>
  <c r="BH697"/>
  <c r="BG697"/>
  <c r="BF697"/>
  <c r="T697"/>
  <c r="R697"/>
  <c r="P697"/>
  <c r="BK697"/>
  <c r="BK691" s="1"/>
  <c r="J691" s="1"/>
  <c r="J107" s="1"/>
  <c r="J697"/>
  <c r="BE697"/>
  <c r="BI692"/>
  <c r="BH692"/>
  <c r="BG692"/>
  <c r="BF692"/>
  <c r="T692"/>
  <c r="T691"/>
  <c r="R692"/>
  <c r="R691"/>
  <c r="P692"/>
  <c r="P691"/>
  <c r="BK692"/>
  <c r="J692"/>
  <c r="BE692" s="1"/>
  <c r="BI690"/>
  <c r="BH690"/>
  <c r="BG690"/>
  <c r="BF690"/>
  <c r="T690"/>
  <c r="R690"/>
  <c r="P690"/>
  <c r="BK690"/>
  <c r="J690"/>
  <c r="BE690"/>
  <c r="BI689"/>
  <c r="BH689"/>
  <c r="BG689"/>
  <c r="BF689"/>
  <c r="T689"/>
  <c r="R689"/>
  <c r="P689"/>
  <c r="BK689"/>
  <c r="J689"/>
  <c r="BE689"/>
  <c r="BI688"/>
  <c r="BH688"/>
  <c r="BG688"/>
  <c r="BF688"/>
  <c r="T688"/>
  <c r="R688"/>
  <c r="P688"/>
  <c r="BK688"/>
  <c r="J688"/>
  <c r="BE688"/>
  <c r="BI687"/>
  <c r="BH687"/>
  <c r="BG687"/>
  <c r="BF687"/>
  <c r="T687"/>
  <c r="R687"/>
  <c r="P687"/>
  <c r="BK687"/>
  <c r="J687"/>
  <c r="BE687"/>
  <c r="BI686"/>
  <c r="BH686"/>
  <c r="BG686"/>
  <c r="BF686"/>
  <c r="T686"/>
  <c r="R686"/>
  <c r="P686"/>
  <c r="BK686"/>
  <c r="J686"/>
  <c r="BE686"/>
  <c r="BI680"/>
  <c r="BH680"/>
  <c r="BG680"/>
  <c r="BF680"/>
  <c r="T680"/>
  <c r="R680"/>
  <c r="P680"/>
  <c r="BK680"/>
  <c r="J680"/>
  <c r="BE680"/>
  <c r="BI679"/>
  <c r="BH679"/>
  <c r="BG679"/>
  <c r="BF679"/>
  <c r="T679"/>
  <c r="R679"/>
  <c r="P679"/>
  <c r="BK679"/>
  <c r="J679"/>
  <c r="BE679"/>
  <c r="BI673"/>
  <c r="BH673"/>
  <c r="BG673"/>
  <c r="BF673"/>
  <c r="T673"/>
  <c r="R673"/>
  <c r="P673"/>
  <c r="BK673"/>
  <c r="J673"/>
  <c r="BE673"/>
  <c r="BI670"/>
  <c r="BH670"/>
  <c r="BG670"/>
  <c r="BF670"/>
  <c r="T670"/>
  <c r="R670"/>
  <c r="P670"/>
  <c r="BK670"/>
  <c r="J670"/>
  <c r="BE670"/>
  <c r="BI665"/>
  <c r="BH665"/>
  <c r="BG665"/>
  <c r="BF665"/>
  <c r="T665"/>
  <c r="R665"/>
  <c r="P665"/>
  <c r="BK665"/>
  <c r="J665"/>
  <c r="BE665"/>
  <c r="BI660"/>
  <c r="BH660"/>
  <c r="BG660"/>
  <c r="BF660"/>
  <c r="T660"/>
  <c r="R660"/>
  <c r="P660"/>
  <c r="BK660"/>
  <c r="J660"/>
  <c r="BE660"/>
  <c r="BI659"/>
  <c r="BH659"/>
  <c r="BG659"/>
  <c r="BF659"/>
  <c r="T659"/>
  <c r="R659"/>
  <c r="P659"/>
  <c r="BK659"/>
  <c r="J659"/>
  <c r="BE659"/>
  <c r="BI658"/>
  <c r="BH658"/>
  <c r="BG658"/>
  <c r="BF658"/>
  <c r="T658"/>
  <c r="R658"/>
  <c r="P658"/>
  <c r="BK658"/>
  <c r="J658"/>
  <c r="BE658"/>
  <c r="BI657"/>
  <c r="BH657"/>
  <c r="BG657"/>
  <c r="BF657"/>
  <c r="T657"/>
  <c r="R657"/>
  <c r="P657"/>
  <c r="BK657"/>
  <c r="J657"/>
  <c r="BE657"/>
  <c r="BI656"/>
  <c r="BH656"/>
  <c r="BG656"/>
  <c r="BF656"/>
  <c r="T656"/>
  <c r="R656"/>
  <c r="P656"/>
  <c r="BK656"/>
  <c r="J656"/>
  <c r="BE656"/>
  <c r="BI651"/>
  <c r="BH651"/>
  <c r="BG651"/>
  <c r="BF651"/>
  <c r="T651"/>
  <c r="R651"/>
  <c r="P651"/>
  <c r="BK651"/>
  <c r="J651"/>
  <c r="BE651"/>
  <c r="BI650"/>
  <c r="BH650"/>
  <c r="BG650"/>
  <c r="BF650"/>
  <c r="T650"/>
  <c r="T648" s="1"/>
  <c r="R650"/>
  <c r="P650"/>
  <c r="BK650"/>
  <c r="J650"/>
  <c r="BE650"/>
  <c r="BI649"/>
  <c r="BH649"/>
  <c r="BG649"/>
  <c r="BF649"/>
  <c r="T649"/>
  <c r="R649"/>
  <c r="P649"/>
  <c r="P648"/>
  <c r="BK649"/>
  <c r="J649"/>
  <c r="BE649" s="1"/>
  <c r="BI646"/>
  <c r="BH646"/>
  <c r="BG646"/>
  <c r="BF646"/>
  <c r="T646"/>
  <c r="T645"/>
  <c r="R646"/>
  <c r="R645"/>
  <c r="P646"/>
  <c r="P645"/>
  <c r="BK646"/>
  <c r="BK645" s="1"/>
  <c r="J645" s="1"/>
  <c r="J104" s="1"/>
  <c r="J646"/>
  <c r="BE646" s="1"/>
  <c r="BI640"/>
  <c r="BH640"/>
  <c r="BG640"/>
  <c r="BF640"/>
  <c r="T640"/>
  <c r="R640"/>
  <c r="P640"/>
  <c r="BK640"/>
  <c r="J640"/>
  <c r="BE640" s="1"/>
  <c r="BI635"/>
  <c r="BH635"/>
  <c r="BG635"/>
  <c r="BF635"/>
  <c r="T635"/>
  <c r="R635"/>
  <c r="P635"/>
  <c r="BK635"/>
  <c r="J635"/>
  <c r="BE635" s="1"/>
  <c r="BI634"/>
  <c r="BH634"/>
  <c r="BG634"/>
  <c r="BF634"/>
  <c r="T634"/>
  <c r="R634"/>
  <c r="P634"/>
  <c r="BK634"/>
  <c r="J634"/>
  <c r="BE634" s="1"/>
  <c r="BI633"/>
  <c r="BH633"/>
  <c r="BG633"/>
  <c r="BF633"/>
  <c r="T633"/>
  <c r="R633"/>
  <c r="P633"/>
  <c r="BK633"/>
  <c r="J633"/>
  <c r="BE633" s="1"/>
  <c r="BI628"/>
  <c r="BH628"/>
  <c r="BG628"/>
  <c r="BF628"/>
  <c r="T628"/>
  <c r="R628"/>
  <c r="P628"/>
  <c r="BK628"/>
  <c r="J628"/>
  <c r="BE628" s="1"/>
  <c r="BI619"/>
  <c r="BH619"/>
  <c r="BG619"/>
  <c r="BF619"/>
  <c r="T619"/>
  <c r="R619"/>
  <c r="P619"/>
  <c r="BK619"/>
  <c r="J619"/>
  <c r="BE619" s="1"/>
  <c r="BI616"/>
  <c r="BH616"/>
  <c r="BG616"/>
  <c r="BF616"/>
  <c r="T616"/>
  <c r="R616"/>
  <c r="P616"/>
  <c r="BK616"/>
  <c r="J616"/>
  <c r="BE616" s="1"/>
  <c r="BI607"/>
  <c r="BH607"/>
  <c r="BG607"/>
  <c r="BF607"/>
  <c r="T607"/>
  <c r="R607"/>
  <c r="P607"/>
  <c r="BK607"/>
  <c r="J607"/>
  <c r="BE607" s="1"/>
  <c r="BI598"/>
  <c r="BH598"/>
  <c r="BG598"/>
  <c r="BF598"/>
  <c r="T598"/>
  <c r="R598"/>
  <c r="R585" s="1"/>
  <c r="P598"/>
  <c r="BK598"/>
  <c r="J598"/>
  <c r="BE598" s="1"/>
  <c r="BI595"/>
  <c r="BH595"/>
  <c r="BG595"/>
  <c r="BF595"/>
  <c r="T595"/>
  <c r="R595"/>
  <c r="P595"/>
  <c r="BK595"/>
  <c r="J595"/>
  <c r="BE595" s="1"/>
  <c r="BI586"/>
  <c r="BH586"/>
  <c r="BG586"/>
  <c r="BF586"/>
  <c r="T586"/>
  <c r="T585"/>
  <c r="R586"/>
  <c r="P586"/>
  <c r="P585"/>
  <c r="BK586"/>
  <c r="J586"/>
  <c r="BE586" s="1"/>
  <c r="BI579"/>
  <c r="BH579"/>
  <c r="BG579"/>
  <c r="BF579"/>
  <c r="T579"/>
  <c r="R579"/>
  <c r="P579"/>
  <c r="BK579"/>
  <c r="J579"/>
  <c r="BE579"/>
  <c r="BI573"/>
  <c r="BH573"/>
  <c r="BG573"/>
  <c r="BF573"/>
  <c r="T573"/>
  <c r="R573"/>
  <c r="P573"/>
  <c r="BK573"/>
  <c r="J573"/>
  <c r="BE573"/>
  <c r="BI565"/>
  <c r="BH565"/>
  <c r="BG565"/>
  <c r="BF565"/>
  <c r="T565"/>
  <c r="R565"/>
  <c r="P565"/>
  <c r="BK565"/>
  <c r="J565"/>
  <c r="BE565"/>
  <c r="BI558"/>
  <c r="BH558"/>
  <c r="BG558"/>
  <c r="BF558"/>
  <c r="T558"/>
  <c r="R558"/>
  <c r="P558"/>
  <c r="BK558"/>
  <c r="J558"/>
  <c r="BE558"/>
  <c r="BI553"/>
  <c r="BH553"/>
  <c r="BG553"/>
  <c r="BF553"/>
  <c r="T553"/>
  <c r="R553"/>
  <c r="P553"/>
  <c r="BK553"/>
  <c r="J553"/>
  <c r="BE553"/>
  <c r="BI547"/>
  <c r="BH547"/>
  <c r="BG547"/>
  <c r="BF547"/>
  <c r="T547"/>
  <c r="R547"/>
  <c r="P547"/>
  <c r="BK547"/>
  <c r="J547"/>
  <c r="BE547"/>
  <c r="BI542"/>
  <c r="BH542"/>
  <c r="BG542"/>
  <c r="BF542"/>
  <c r="T542"/>
  <c r="R542"/>
  <c r="P542"/>
  <c r="BK542"/>
  <c r="J542"/>
  <c r="BE542"/>
  <c r="BI537"/>
  <c r="BH537"/>
  <c r="BG537"/>
  <c r="BF537"/>
  <c r="T537"/>
  <c r="R537"/>
  <c r="P537"/>
  <c r="BK537"/>
  <c r="J537"/>
  <c r="BE537"/>
  <c r="BI529"/>
  <c r="BH529"/>
  <c r="BG529"/>
  <c r="BF529"/>
  <c r="T529"/>
  <c r="R529"/>
  <c r="P529"/>
  <c r="BK529"/>
  <c r="J529"/>
  <c r="BE529"/>
  <c r="BI528"/>
  <c r="BH528"/>
  <c r="BG528"/>
  <c r="BF528"/>
  <c r="T528"/>
  <c r="R528"/>
  <c r="P528"/>
  <c r="BK528"/>
  <c r="J528"/>
  <c r="BE528"/>
  <c r="BI523"/>
  <c r="BH523"/>
  <c r="BG523"/>
  <c r="BF523"/>
  <c r="T523"/>
  <c r="R523"/>
  <c r="P523"/>
  <c r="BK523"/>
  <c r="J523"/>
  <c r="BE523"/>
  <c r="BI520"/>
  <c r="BH520"/>
  <c r="BG520"/>
  <c r="BF520"/>
  <c r="T520"/>
  <c r="R520"/>
  <c r="P520"/>
  <c r="BK520"/>
  <c r="J520"/>
  <c r="BE520"/>
  <c r="BI514"/>
  <c r="BH514"/>
  <c r="BG514"/>
  <c r="BF514"/>
  <c r="T514"/>
  <c r="R514"/>
  <c r="P514"/>
  <c r="BK514"/>
  <c r="J514"/>
  <c r="BE514"/>
  <c r="BI513"/>
  <c r="BH513"/>
  <c r="BG513"/>
  <c r="BF513"/>
  <c r="T513"/>
  <c r="R513"/>
  <c r="P513"/>
  <c r="BK513"/>
  <c r="J513"/>
  <c r="BE513"/>
  <c r="BI505"/>
  <c r="BH505"/>
  <c r="BG505"/>
  <c r="BF505"/>
  <c r="T505"/>
  <c r="R505"/>
  <c r="P505"/>
  <c r="BK505"/>
  <c r="J505"/>
  <c r="BE505"/>
  <c r="BI502"/>
  <c r="BH502"/>
  <c r="BG502"/>
  <c r="BF502"/>
  <c r="T502"/>
  <c r="R502"/>
  <c r="P502"/>
  <c r="BK502"/>
  <c r="J502"/>
  <c r="BE502"/>
  <c r="BI497"/>
  <c r="BH497"/>
  <c r="BG497"/>
  <c r="BF497"/>
  <c r="T497"/>
  <c r="R497"/>
  <c r="P497"/>
  <c r="BK497"/>
  <c r="J497"/>
  <c r="BE497"/>
  <c r="BI496"/>
  <c r="BH496"/>
  <c r="BG496"/>
  <c r="BF496"/>
  <c r="T496"/>
  <c r="R496"/>
  <c r="P496"/>
  <c r="BK496"/>
  <c r="J496"/>
  <c r="BE496"/>
  <c r="BI495"/>
  <c r="BH495"/>
  <c r="BG495"/>
  <c r="BF495"/>
  <c r="T495"/>
  <c r="R495"/>
  <c r="P495"/>
  <c r="BK495"/>
  <c r="J495"/>
  <c r="BE495"/>
  <c r="BI494"/>
  <c r="BH494"/>
  <c r="BG494"/>
  <c r="BF494"/>
  <c r="T494"/>
  <c r="R494"/>
  <c r="P494"/>
  <c r="BK494"/>
  <c r="J494"/>
  <c r="BE494"/>
  <c r="BI480"/>
  <c r="BH480"/>
  <c r="BG480"/>
  <c r="BF480"/>
  <c r="T480"/>
  <c r="R480"/>
  <c r="P480"/>
  <c r="BK480"/>
  <c r="J480"/>
  <c r="BE480"/>
  <c r="BI475"/>
  <c r="BH475"/>
  <c r="BG475"/>
  <c r="BF475"/>
  <c r="T475"/>
  <c r="R475"/>
  <c r="P475"/>
  <c r="BK475"/>
  <c r="J475"/>
  <c r="BE475"/>
  <c r="BI468"/>
  <c r="BH468"/>
  <c r="BG468"/>
  <c r="BF468"/>
  <c r="T468"/>
  <c r="R468"/>
  <c r="P468"/>
  <c r="BK468"/>
  <c r="J468"/>
  <c r="BE468"/>
  <c r="BI458"/>
  <c r="BH458"/>
  <c r="BG458"/>
  <c r="BF458"/>
  <c r="T458"/>
  <c r="R458"/>
  <c r="P458"/>
  <c r="BK458"/>
  <c r="J458"/>
  <c r="BE458"/>
  <c r="BI260"/>
  <c r="BH260"/>
  <c r="BG260"/>
  <c r="BF260"/>
  <c r="T260"/>
  <c r="R260"/>
  <c r="P260"/>
  <c r="BK260"/>
  <c r="J260"/>
  <c r="BE260"/>
  <c r="BI255"/>
  <c r="BH255"/>
  <c r="BG255"/>
  <c r="BF255"/>
  <c r="T255"/>
  <c r="R255"/>
  <c r="P255"/>
  <c r="BK255"/>
  <c r="J255"/>
  <c r="BE255"/>
  <c r="BI246"/>
  <c r="BH246"/>
  <c r="BG246"/>
  <c r="BF246"/>
  <c r="T246"/>
  <c r="R246"/>
  <c r="R231" s="1"/>
  <c r="P246"/>
  <c r="BK246"/>
  <c r="J246"/>
  <c r="BE246"/>
  <c r="BI241"/>
  <c r="BH241"/>
  <c r="BG241"/>
  <c r="BF241"/>
  <c r="T241"/>
  <c r="R241"/>
  <c r="P241"/>
  <c r="BK241"/>
  <c r="J241"/>
  <c r="BE241"/>
  <c r="BI232"/>
  <c r="BH232"/>
  <c r="BG232"/>
  <c r="BF232"/>
  <c r="T232"/>
  <c r="T231"/>
  <c r="R232"/>
  <c r="P232"/>
  <c r="P231"/>
  <c r="BK232"/>
  <c r="J232"/>
  <c r="BE232" s="1"/>
  <c r="BI227"/>
  <c r="BH227"/>
  <c r="BG227"/>
  <c r="BF227"/>
  <c r="T227"/>
  <c r="T226"/>
  <c r="R227"/>
  <c r="R226"/>
  <c r="P227"/>
  <c r="P226"/>
  <c r="BK227"/>
  <c r="BK226" s="1"/>
  <c r="J226" s="1"/>
  <c r="J101" s="1"/>
  <c r="J227"/>
  <c r="BE227" s="1"/>
  <c r="BI225"/>
  <c r="BH225"/>
  <c r="BG225"/>
  <c r="BF225"/>
  <c r="T225"/>
  <c r="R225"/>
  <c r="P225"/>
  <c r="BK225"/>
  <c r="J225"/>
  <c r="BE225" s="1"/>
  <c r="BI220"/>
  <c r="BH220"/>
  <c r="BG220"/>
  <c r="BF220"/>
  <c r="T220"/>
  <c r="R220"/>
  <c r="P220"/>
  <c r="BK220"/>
  <c r="J220"/>
  <c r="BE220" s="1"/>
  <c r="BI215"/>
  <c r="BH215"/>
  <c r="BG215"/>
  <c r="BF215"/>
  <c r="T215"/>
  <c r="R215"/>
  <c r="P215"/>
  <c r="BK215"/>
  <c r="J215"/>
  <c r="BE215" s="1"/>
  <c r="BI210"/>
  <c r="BH210"/>
  <c r="BG210"/>
  <c r="BF210"/>
  <c r="T210"/>
  <c r="R210"/>
  <c r="P210"/>
  <c r="BK210"/>
  <c r="J210"/>
  <c r="BE210" s="1"/>
  <c r="BI205"/>
  <c r="BH205"/>
  <c r="BG205"/>
  <c r="BF205"/>
  <c r="T205"/>
  <c r="R205"/>
  <c r="P205"/>
  <c r="BK205"/>
  <c r="J205"/>
  <c r="BE205" s="1"/>
  <c r="BI200"/>
  <c r="BH200"/>
  <c r="BG200"/>
  <c r="BF200"/>
  <c r="T200"/>
  <c r="R200"/>
  <c r="P200"/>
  <c r="BK200"/>
  <c r="J200"/>
  <c r="BE200" s="1"/>
  <c r="BI192"/>
  <c r="BH192"/>
  <c r="BG192"/>
  <c r="BF192"/>
  <c r="T192"/>
  <c r="R192"/>
  <c r="P192"/>
  <c r="BK192"/>
  <c r="J192"/>
  <c r="BE192" s="1"/>
  <c r="BI187"/>
  <c r="BH187"/>
  <c r="BG187"/>
  <c r="BF187"/>
  <c r="T187"/>
  <c r="R187"/>
  <c r="P187"/>
  <c r="BK187"/>
  <c r="J187"/>
  <c r="BE187" s="1"/>
  <c r="BI182"/>
  <c r="BH182"/>
  <c r="BG182"/>
  <c r="BF182"/>
  <c r="T182"/>
  <c r="R182"/>
  <c r="R170" s="1"/>
  <c r="P182"/>
  <c r="BK182"/>
  <c r="J182"/>
  <c r="BE182" s="1"/>
  <c r="BI177"/>
  <c r="BH177"/>
  <c r="BG177"/>
  <c r="BF177"/>
  <c r="T177"/>
  <c r="R177"/>
  <c r="P177"/>
  <c r="BK177"/>
  <c r="J177"/>
  <c r="BE177" s="1"/>
  <c r="BI171"/>
  <c r="BH171"/>
  <c r="BG171"/>
  <c r="BF171"/>
  <c r="T171"/>
  <c r="T170"/>
  <c r="R171"/>
  <c r="P171"/>
  <c r="P170"/>
  <c r="BK171"/>
  <c r="J171"/>
  <c r="BE171" s="1"/>
  <c r="BI169"/>
  <c r="BH169"/>
  <c r="BG169"/>
  <c r="BF169"/>
  <c r="T169"/>
  <c r="R169"/>
  <c r="R166" s="1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T166"/>
  <c r="R167"/>
  <c r="P167"/>
  <c r="P166"/>
  <c r="BK167"/>
  <c r="J167"/>
  <c r="BE167" s="1"/>
  <c r="BI165"/>
  <c r="BH165"/>
  <c r="BG165"/>
  <c r="BF165"/>
  <c r="T165"/>
  <c r="R165"/>
  <c r="P165"/>
  <c r="BK165"/>
  <c r="J165"/>
  <c r="BE165" s="1"/>
  <c r="BI160"/>
  <c r="BH160"/>
  <c r="BG160"/>
  <c r="BF160"/>
  <c r="T160"/>
  <c r="R160"/>
  <c r="P160"/>
  <c r="BK160"/>
  <c r="J160"/>
  <c r="BE160" s="1"/>
  <c r="BI154"/>
  <c r="BH154"/>
  <c r="BG154"/>
  <c r="BF154"/>
  <c r="T154"/>
  <c r="R154"/>
  <c r="P154"/>
  <c r="BK154"/>
  <c r="J154"/>
  <c r="BE154" s="1"/>
  <c r="BI147"/>
  <c r="BH147"/>
  <c r="BG147"/>
  <c r="F35" s="1"/>
  <c r="BB95" i="1" s="1"/>
  <c r="BF147" i="2"/>
  <c r="T147"/>
  <c r="T146"/>
  <c r="R147"/>
  <c r="R146"/>
  <c r="R145" s="1"/>
  <c r="P147"/>
  <c r="P146"/>
  <c r="BK147"/>
  <c r="BK146" s="1"/>
  <c r="J147"/>
  <c r="BE147" s="1"/>
  <c r="F141"/>
  <c r="F140"/>
  <c r="F138"/>
  <c r="E136"/>
  <c r="F92"/>
  <c r="F91"/>
  <c r="F89"/>
  <c r="E87"/>
  <c r="J24"/>
  <c r="E24"/>
  <c r="J23"/>
  <c r="J21"/>
  <c r="E21"/>
  <c r="J91" s="1"/>
  <c r="J140"/>
  <c r="J20"/>
  <c r="J12"/>
  <c r="J89" s="1"/>
  <c r="J138"/>
  <c r="E7"/>
  <c r="AS94" i="1"/>
  <c r="L90"/>
  <c r="AM90"/>
  <c r="AM89"/>
  <c r="L89"/>
  <c r="AM87"/>
  <c r="L87"/>
  <c r="L85"/>
  <c r="L84"/>
  <c r="J121" i="6" l="1"/>
  <c r="J89" i="9"/>
  <c r="E112" i="11"/>
  <c r="E113" i="5"/>
  <c r="J120" i="6"/>
  <c r="J123" i="8"/>
  <c r="J91" i="9"/>
  <c r="J118"/>
  <c r="J123" i="3"/>
  <c r="J125" i="4"/>
  <c r="J122" i="8"/>
  <c r="F36" i="3"/>
  <c r="BC96" i="1" s="1"/>
  <c r="F34" i="3"/>
  <c r="BA96" i="1" s="1"/>
  <c r="J124" i="11"/>
  <c r="J98" s="1"/>
  <c r="BK123"/>
  <c r="F34"/>
  <c r="BA104" i="1" s="1"/>
  <c r="F36" i="11"/>
  <c r="BC104" i="1" s="1"/>
  <c r="J123" i="9"/>
  <c r="J98" s="1"/>
  <c r="BK122"/>
  <c r="J139"/>
  <c r="J100" s="1"/>
  <c r="BK138"/>
  <c r="J138" s="1"/>
  <c r="J99" s="1"/>
  <c r="F33" i="8"/>
  <c r="AZ101" i="1" s="1"/>
  <c r="BK151" i="8"/>
  <c r="J151" s="1"/>
  <c r="J100" s="1"/>
  <c r="J33"/>
  <c r="AV101" i="1" s="1"/>
  <c r="F33" i="7"/>
  <c r="AZ100" i="1" s="1"/>
  <c r="J34" i="7"/>
  <c r="AW100" i="1" s="1"/>
  <c r="BK147" i="7"/>
  <c r="J147" s="1"/>
  <c r="J99" s="1"/>
  <c r="BK164"/>
  <c r="J164" s="1"/>
  <c r="J100" s="1"/>
  <c r="F33" i="6"/>
  <c r="AZ99" i="1" s="1"/>
  <c r="BK125" i="5"/>
  <c r="F36"/>
  <c r="BC98" i="1" s="1"/>
  <c r="BK226" i="5"/>
  <c r="J226" s="1"/>
  <c r="J102" s="1"/>
  <c r="J219" i="4"/>
  <c r="J106" s="1"/>
  <c r="BK218"/>
  <c r="J218" s="1"/>
  <c r="J105" s="1"/>
  <c r="F35"/>
  <c r="BB97" i="1" s="1"/>
  <c r="F36" i="4"/>
  <c r="BC97" i="1" s="1"/>
  <c r="BK131" i="4"/>
  <c r="BK156"/>
  <c r="J156" s="1"/>
  <c r="J101" s="1"/>
  <c r="BK146"/>
  <c r="J146" s="1"/>
  <c r="J100" s="1"/>
  <c r="BK165"/>
  <c r="J165" s="1"/>
  <c r="J102" s="1"/>
  <c r="J34" i="3"/>
  <c r="AW96" i="1" s="1"/>
  <c r="F37" i="3"/>
  <c r="BD96" i="1" s="1"/>
  <c r="F35" i="3"/>
  <c r="BB96" i="1" s="1"/>
  <c r="BK149" i="3"/>
  <c r="J149" s="1"/>
  <c r="J99" s="1"/>
  <c r="BK170" i="2"/>
  <c r="J170" s="1"/>
  <c r="J100" s="1"/>
  <c r="BK585"/>
  <c r="J585" s="1"/>
  <c r="J103" s="1"/>
  <c r="BK796"/>
  <c r="J796" s="1"/>
  <c r="J110" s="1"/>
  <c r="BK166"/>
  <c r="J166" s="1"/>
  <c r="J99" s="1"/>
  <c r="BK231"/>
  <c r="J231" s="1"/>
  <c r="J102" s="1"/>
  <c r="F37"/>
  <c r="BD95" i="1" s="1"/>
  <c r="J33" i="2"/>
  <c r="AV95" i="1" s="1"/>
  <c r="BK648" i="2"/>
  <c r="BK1002"/>
  <c r="J1002" s="1"/>
  <c r="J112" s="1"/>
  <c r="E134"/>
  <c r="E85"/>
  <c r="J1769"/>
  <c r="J123" s="1"/>
  <c r="BK1768"/>
  <c r="J1768" s="1"/>
  <c r="J122" s="1"/>
  <c r="F36"/>
  <c r="BC95" i="1" s="1"/>
  <c r="BK647" i="2"/>
  <c r="J647" s="1"/>
  <c r="J105" s="1"/>
  <c r="J146"/>
  <c r="J98" s="1"/>
  <c r="BK145"/>
  <c r="T647"/>
  <c r="T127" i="3"/>
  <c r="T126" s="1"/>
  <c r="J131" i="4"/>
  <c r="J98" s="1"/>
  <c r="R144" i="2"/>
  <c r="P647"/>
  <c r="J141"/>
  <c r="J92"/>
  <c r="F33"/>
  <c r="AZ95" i="1" s="1"/>
  <c r="F34" i="2"/>
  <c r="BA95" i="1" s="1"/>
  <c r="P145" i="2"/>
  <c r="P144" s="1"/>
  <c r="AU95" i="1" s="1"/>
  <c r="T145" i="2"/>
  <c r="T144" s="1"/>
  <c r="J34"/>
  <c r="AW95" i="1" s="1"/>
  <c r="AT95" s="1"/>
  <c r="J648" i="2"/>
  <c r="J106" s="1"/>
  <c r="R648"/>
  <c r="R647" s="1"/>
  <c r="F33" i="3"/>
  <c r="AZ96" i="1" s="1"/>
  <c r="J33" i="3"/>
  <c r="AV96" i="1" s="1"/>
  <c r="AT96" s="1"/>
  <c r="P126" i="3"/>
  <c r="AU96" i="1" s="1"/>
  <c r="F33" i="4"/>
  <c r="AZ97" i="1" s="1"/>
  <c r="J33" i="4"/>
  <c r="AV97" i="1" s="1"/>
  <c r="AT97" s="1"/>
  <c r="F34" i="4"/>
  <c r="BA97" i="1" s="1"/>
  <c r="BK140" i="4"/>
  <c r="J140" s="1"/>
  <c r="J99" s="1"/>
  <c r="T146"/>
  <c r="T130" s="1"/>
  <c r="T129" s="1"/>
  <c r="P186"/>
  <c r="J89" i="5"/>
  <c r="J117"/>
  <c r="BK125" i="6"/>
  <c r="J126"/>
  <c r="J98" s="1"/>
  <c r="F36" i="7"/>
  <c r="BC100" i="1" s="1"/>
  <c r="J174" i="7"/>
  <c r="J103" s="1"/>
  <c r="BK173"/>
  <c r="J173" s="1"/>
  <c r="J102" s="1"/>
  <c r="J89" i="3"/>
  <c r="J91"/>
  <c r="BK212"/>
  <c r="J212" s="1"/>
  <c r="J103" s="1"/>
  <c r="P156" i="4"/>
  <c r="P130" s="1"/>
  <c r="P129" s="1"/>
  <c r="AU97" i="1" s="1"/>
  <c r="T165" i="4"/>
  <c r="T218"/>
  <c r="J33" i="5"/>
  <c r="AV98" i="1" s="1"/>
  <c r="F33" i="5"/>
  <c r="AZ98" i="1" s="1"/>
  <c r="R142" i="6"/>
  <c r="R125" s="1"/>
  <c r="R124" s="1"/>
  <c r="F37"/>
  <c r="BD99" i="1" s="1"/>
  <c r="J89" i="8"/>
  <c r="J120"/>
  <c r="BK124" i="5"/>
  <c r="J125"/>
  <c r="J98" s="1"/>
  <c r="J34"/>
  <c r="AW98" i="1" s="1"/>
  <c r="F34" i="5"/>
  <c r="BA98" i="1" s="1"/>
  <c r="J89" i="6"/>
  <c r="J118"/>
  <c r="P146" i="4"/>
  <c r="T186"/>
  <c r="J120" i="5"/>
  <c r="J92"/>
  <c r="T125"/>
  <c r="T124" s="1"/>
  <c r="J34" i="6"/>
  <c r="AW99" i="1" s="1"/>
  <c r="F34" i="6"/>
  <c r="BA99" i="1" s="1"/>
  <c r="BK178" i="6"/>
  <c r="J178" s="1"/>
  <c r="J102" s="1"/>
  <c r="J179"/>
  <c r="J103" s="1"/>
  <c r="J33" i="7"/>
  <c r="AV100" i="1" s="1"/>
  <c r="AT100" s="1"/>
  <c r="F37" i="7"/>
  <c r="BD100" i="1" s="1"/>
  <c r="F33" i="10"/>
  <c r="AZ103" i="1" s="1"/>
  <c r="J33" i="10"/>
  <c r="AV103" i="1" s="1"/>
  <c r="T220" i="5"/>
  <c r="T126" i="6"/>
  <c r="BK142"/>
  <c r="J142" s="1"/>
  <c r="J99" s="1"/>
  <c r="F34" i="7"/>
  <c r="BA100" i="1" s="1"/>
  <c r="P147" i="7"/>
  <c r="T124" i="11"/>
  <c r="F35"/>
  <c r="BB104" i="1" s="1"/>
  <c r="J33" i="6"/>
  <c r="AV99" i="1" s="1"/>
  <c r="F35" i="6"/>
  <c r="BB99" i="1" s="1"/>
  <c r="P178" i="6"/>
  <c r="P126" i="7"/>
  <c r="T126"/>
  <c r="T125" s="1"/>
  <c r="T124" s="1"/>
  <c r="F35"/>
  <c r="BB100" i="1" s="1"/>
  <c r="J122" i="9"/>
  <c r="J97" s="1"/>
  <c r="BK121"/>
  <c r="J121" s="1"/>
  <c r="P123"/>
  <c r="P122" s="1"/>
  <c r="P121" s="1"/>
  <c r="AU102" i="1" s="1"/>
  <c r="J123" i="10"/>
  <c r="J92"/>
  <c r="R127"/>
  <c r="P126" i="6"/>
  <c r="P125" s="1"/>
  <c r="T159"/>
  <c r="BK126" i="7"/>
  <c r="P127" i="8"/>
  <c r="P126" s="1"/>
  <c r="AU101" i="1" s="1"/>
  <c r="R183" i="8"/>
  <c r="R182" s="1"/>
  <c r="R126" s="1"/>
  <c r="P127" i="10"/>
  <c r="P126" s="1"/>
  <c r="AU103" i="1" s="1"/>
  <c r="BK185" i="10"/>
  <c r="J185" s="1"/>
  <c r="J103" s="1"/>
  <c r="J186"/>
  <c r="J104" s="1"/>
  <c r="BK183" i="8"/>
  <c r="J33" i="9"/>
  <c r="AV102" i="1" s="1"/>
  <c r="AT102" s="1"/>
  <c r="F33" i="9"/>
  <c r="AZ102" i="1" s="1"/>
  <c r="R121" i="9"/>
  <c r="E116" i="10"/>
  <c r="E85"/>
  <c r="F36"/>
  <c r="BC103" i="1" s="1"/>
  <c r="J123" i="11"/>
  <c r="J97" s="1"/>
  <c r="P124"/>
  <c r="P123" s="1"/>
  <c r="P122" s="1"/>
  <c r="AU104" i="1" s="1"/>
  <c r="T131" i="11"/>
  <c r="J138"/>
  <c r="J101" s="1"/>
  <c r="BK137"/>
  <c r="J137" s="1"/>
  <c r="J100" s="1"/>
  <c r="BK128" i="8"/>
  <c r="T127"/>
  <c r="T126" s="1"/>
  <c r="F34"/>
  <c r="BA101" i="1" s="1"/>
  <c r="J34" i="8"/>
  <c r="AW101" i="1" s="1"/>
  <c r="AT101" s="1"/>
  <c r="F36" i="8"/>
  <c r="BC101" i="1" s="1"/>
  <c r="T123" i="9"/>
  <c r="T122" s="1"/>
  <c r="T121" s="1"/>
  <c r="F35"/>
  <c r="BB102" i="1" s="1"/>
  <c r="F37" i="9"/>
  <c r="BD102" i="1" s="1"/>
  <c r="T138" i="9"/>
  <c r="BK128" i="10"/>
  <c r="F34"/>
  <c r="BA103" i="1" s="1"/>
  <c r="R186" i="10"/>
  <c r="R185" s="1"/>
  <c r="J33" i="11"/>
  <c r="AV104" i="1" s="1"/>
  <c r="AT104" s="1"/>
  <c r="F33" i="11"/>
  <c r="AZ104" i="1" s="1"/>
  <c r="P131" i="11"/>
  <c r="J34" i="10"/>
  <c r="AW103" i="1" s="1"/>
  <c r="J92" i="11"/>
  <c r="BD94" i="1" l="1"/>
  <c r="W33" s="1"/>
  <c r="AT99"/>
  <c r="BK220" i="5"/>
  <c r="J220" s="1"/>
  <c r="J99" s="1"/>
  <c r="BK127" i="3"/>
  <c r="J127" s="1"/>
  <c r="J97" s="1"/>
  <c r="BB94" i="1"/>
  <c r="W31" s="1"/>
  <c r="AZ94"/>
  <c r="AV94" s="1"/>
  <c r="J128" i="10"/>
  <c r="J98" s="1"/>
  <c r="BK127"/>
  <c r="BK127" i="8"/>
  <c r="J128"/>
  <c r="J98" s="1"/>
  <c r="J124" i="5"/>
  <c r="J97" s="1"/>
  <c r="BK123"/>
  <c r="J123" s="1"/>
  <c r="J125" i="6"/>
  <c r="J97" s="1"/>
  <c r="BK124"/>
  <c r="J124" s="1"/>
  <c r="BK122" i="11"/>
  <c r="J122" s="1"/>
  <c r="BK182" i="8"/>
  <c r="J182" s="1"/>
  <c r="J103" s="1"/>
  <c r="J183"/>
  <c r="J104" s="1"/>
  <c r="P124" i="6"/>
  <c r="AU99" i="1" s="1"/>
  <c r="R126" i="10"/>
  <c r="J30" i="9"/>
  <c r="J96"/>
  <c r="P125" i="7"/>
  <c r="P124" s="1"/>
  <c r="AU100" i="1" s="1"/>
  <c r="AU94" s="1"/>
  <c r="AT103"/>
  <c r="T123" i="5"/>
  <c r="AT98" i="1"/>
  <c r="BK144" i="2"/>
  <c r="J144" s="1"/>
  <c r="J145"/>
  <c r="J97" s="1"/>
  <c r="BC94" i="1"/>
  <c r="J126" i="7"/>
  <c r="J98" s="1"/>
  <c r="BK125"/>
  <c r="T123" i="11"/>
  <c r="T122" s="1"/>
  <c r="T125" i="6"/>
  <c r="T124" s="1"/>
  <c r="BK126" i="3"/>
  <c r="J126" s="1"/>
  <c r="BA94" i="1"/>
  <c r="BK130" i="4"/>
  <c r="AX94" i="1" l="1"/>
  <c r="W29"/>
  <c r="BK126" i="10"/>
  <c r="J126" s="1"/>
  <c r="J127"/>
  <c r="J97" s="1"/>
  <c r="J130" i="4"/>
  <c r="J97" s="1"/>
  <c r="BK129"/>
  <c r="J129" s="1"/>
  <c r="AY94" i="1"/>
  <c r="W32"/>
  <c r="AK29"/>
  <c r="W30"/>
  <c r="AW94"/>
  <c r="AK30" s="1"/>
  <c r="AG102"/>
  <c r="AN102" s="1"/>
  <c r="J39" i="9"/>
  <c r="J96" i="6"/>
  <c r="J30"/>
  <c r="J96" i="3"/>
  <c r="J30"/>
  <c r="J96" i="5"/>
  <c r="J30"/>
  <c r="J125" i="7"/>
  <c r="J97" s="1"/>
  <c r="BK124"/>
  <c r="J124" s="1"/>
  <c r="J96" i="2"/>
  <c r="J30"/>
  <c r="J30" i="11"/>
  <c r="J96"/>
  <c r="BK126" i="8"/>
  <c r="J126" s="1"/>
  <c r="J127"/>
  <c r="J97" s="1"/>
  <c r="AT94" i="1" l="1"/>
  <c r="J30" i="7"/>
  <c r="J96"/>
  <c r="J39" i="3"/>
  <c r="AG96" i="1"/>
  <c r="AN96" s="1"/>
  <c r="J96" i="4"/>
  <c r="J30"/>
  <c r="AG104" i="1"/>
  <c r="AN104" s="1"/>
  <c r="J39" i="11"/>
  <c r="J39" i="5"/>
  <c r="AG98" i="1"/>
  <c r="AN98" s="1"/>
  <c r="AG95"/>
  <c r="J39" i="2"/>
  <c r="AG99" i="1"/>
  <c r="AN99" s="1"/>
  <c r="J39" i="6"/>
  <c r="J96" i="8"/>
  <c r="J30"/>
  <c r="J96" i="10"/>
  <c r="J30"/>
  <c r="AG101" i="1" l="1"/>
  <c r="AN101" s="1"/>
  <c r="J39" i="8"/>
  <c r="AN95" i="1"/>
  <c r="AG103"/>
  <c r="AN103" s="1"/>
  <c r="J39" i="10"/>
  <c r="J39" i="4"/>
  <c r="AG97" i="1"/>
  <c r="AN97" s="1"/>
  <c r="AG100"/>
  <c r="AN100" s="1"/>
  <c r="J39" i="7"/>
  <c r="AG94" i="1" l="1"/>
  <c r="AK26" l="1"/>
  <c r="AK35" s="1"/>
  <c r="AN94"/>
</calcChain>
</file>

<file path=xl/sharedStrings.xml><?xml version="1.0" encoding="utf-8"?>
<sst xmlns="http://schemas.openxmlformats.org/spreadsheetml/2006/main" count="24781" uniqueCount="2575">
  <si>
    <t>Export Komplet</t>
  </si>
  <si>
    <t/>
  </si>
  <si>
    <t>2.0</t>
  </si>
  <si>
    <t>False</t>
  </si>
  <si>
    <t>{d160a2e4-affd-4c85-9a79-9c4f5f39654f}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</si>
  <si>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</si>
  <si>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</si>
  <si>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</si>
  <si>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</si>
  <si>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</si>
  <si>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</si>
  <si>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</si>
  <si>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</si>
  <si>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19AG37</t>
  </si>
  <si>
    <t>0,1</t>
  </si>
  <si>
    <t>Stavba:</t>
  </si>
  <si>
    <t>Novostavba ovčí farmy - objekt agroturistika</t>
  </si>
  <si>
    <t>KSO:</t>
  </si>
  <si>
    <t>CC-CZ:</t>
  </si>
  <si>
    <t>Místo:</t>
  </si>
  <si>
    <t>k.ú.Horní Světlé Hory</t>
  </si>
  <si>
    <t>Datum:</t>
  </si>
  <si>
    <t>12. 11. 2019</t>
  </si>
  <si>
    <t>Zadavatel:</t>
  </si>
  <si>
    <t>IČ:</t>
  </si>
  <si>
    <t>Tomáš Rychecký, Hradešínská 1542/6, Praha 10</t>
  </si>
  <si>
    <t>DIČ:</t>
  </si>
  <si>
    <t>Zhotovitel:</t>
  </si>
  <si>
    <t>Dle výběru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</si>
  <si>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</si>
  <si>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</si>
  <si>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</si>
  <si>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</si>
  <si>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</si>
  <si>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</si>
  <si>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</si>
  <si>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</si>
  <si>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</si>
  <si>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</si>
  <si>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</si>
  <si>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</si>
  <si>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</si>
  <si>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</si>
  <si>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</si>
  <si>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</si>
  <si>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</si>
  <si>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</si>
  <si>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</si>
  <si>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</si>
  <si>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</si>
  <si>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</si>
  <si>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</si>
  <si>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</si>
  <si>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</si>
  <si>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</si>
  <si>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</si>
  <si>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</si>
  <si>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</si>
  <si>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</si>
  <si>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</si>
  <si>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</si>
  <si>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</si>
  <si>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</si>
  <si>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</si>
  <si>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</si>
  <si>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</si>
  <si>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</si>
  <si>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</si>
  <si>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</si>
  <si>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</si>
  <si>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</si>
  <si>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</si>
  <si>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</si>
  <si>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</si>
  <si>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</si>
  <si>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</si>
  <si>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</si>
  <si>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</si>
  <si>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</si>
  <si>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2018-23-01</t>
  </si>
  <si>
    <t>SO 01 Objekt Agroturistiky</t>
  </si>
  <si>
    <t>STA</t>
  </si>
  <si>
    <t>1</t>
  </si>
  <si>
    <t>{a4e83c8a-552d-4034-a017-817ae8c3a4a4}</t>
  </si>
  <si>
    <t>2</t>
  </si>
  <si>
    <t>2018-23-01-01</t>
  </si>
  <si>
    <t>SO 01 Zdravotechnické instalace</t>
  </si>
  <si>
    <t>{bdc9e89a-e1ce-4b39-a1bf-f22f4ad95c9c}</t>
  </si>
  <si>
    <t>2018-23-01-02</t>
  </si>
  <si>
    <t>SO 01 Ústřední vytápění</t>
  </si>
  <si>
    <t>{a055022b-ab7d-4592-b887-6a2447aa4e62}</t>
  </si>
  <si>
    <t>2018-23-01-03</t>
  </si>
  <si>
    <t>SO 01 Elektroinstalace</t>
  </si>
  <si>
    <t>{52c5ceb6-040a-4f53-8c50-af47a209c5ff}</t>
  </si>
  <si>
    <t>2018-23-02</t>
  </si>
  <si>
    <t>SO 02 Parkování + přístupový chodník</t>
  </si>
  <si>
    <t>{0a88eaa4-ef00-49c9-a90f-396af172cf42}</t>
  </si>
  <si>
    <t>2018-23-03</t>
  </si>
  <si>
    <t>SO 03 Komunikace</t>
  </si>
  <si>
    <t>{ea7b562b-6daf-481c-94ad-cb798c8402e3}</t>
  </si>
  <si>
    <t>2018-23-04</t>
  </si>
  <si>
    <t>SO 04 Vodovod</t>
  </si>
  <si>
    <t>{68a987b0-53ab-4380-b24d-2458c8f5ba9c}</t>
  </si>
  <si>
    <t>2018-23-05</t>
  </si>
  <si>
    <t>SO 05 Terénní úpravy</t>
  </si>
  <si>
    <t>{36c07c41-5ae2-442b-90ae-b6693d28d773}</t>
  </si>
  <si>
    <t>2018-23-06</t>
  </si>
  <si>
    <t>SO 06 Kanalizace</t>
  </si>
  <si>
    <t>{43008b0f-0947-4319-ac24-4410d4792c7b}</t>
  </si>
  <si>
    <t>2018-23-07</t>
  </si>
  <si>
    <t>SO 07 Vedení nízkého napětí</t>
  </si>
  <si>
    <t>{7735f6d3-fc34-4619-bf81-018aa00efdf4}</t>
  </si>
  <si>
    <t>KRYCÍ LIST SOUPISU PRACÍ</t>
  </si>
  <si>
    <t>Objekt:</t>
  </si>
  <si>
    <t>2018-23-01 - SO 01 Objekt Agroturistiky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</si>
  <si>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</si>
  <si>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</si>
  <si>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</si>
  <si>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</si>
  <si>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</si>
  <si>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</si>
  <si>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</si>
  <si>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</si>
  <si>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 zbývající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</si>
  <si>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</si>
  <si>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</si>
  <si>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</si>
  <si>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</si>
  <si>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</si>
  <si>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 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</si>
  <si>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</si>
  <si>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</si>
  <si>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</si>
  <si>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</si>
  <si>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</si>
  <si>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</si>
  <si>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</si>
  <si>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</si>
  <si>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</si>
  <si>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</si>
  <si>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</si>
  <si>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</si>
  <si>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</si>
  <si>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</si>
  <si>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</si>
  <si>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</si>
  <si>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</si>
  <si>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</si>
  <si>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</si>
  <si>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</si>
  <si>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</si>
  <si>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</si>
  <si>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</si>
  <si>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</si>
  <si>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</si>
  <si>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</si>
  <si>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</si>
  <si>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</si>
  <si>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</si>
  <si>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</si>
  <si>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</si>
  <si>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</si>
  <si>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</si>
  <si>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</si>
  <si>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</si>
  <si>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</si>
  <si>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212755214</t>
  </si>
  <si>
    <t>Trativody z drenážních trubek plastových flexibilních D 100 mm bez lože</t>
  </si>
  <si>
    <t>m</t>
  </si>
  <si>
    <t>4</t>
  </si>
  <si>
    <t>18</t>
  </si>
  <si>
    <t>VV</t>
  </si>
  <si>
    <t>Uložení odvětrávacího potrubí do podsypu pod desku</t>
  </si>
  <si>
    <t>Koncové potrubí DN100</t>
  </si>
  <si>
    <t>23,25*4</t>
  </si>
  <si>
    <t>9,02*2</t>
  </si>
  <si>
    <t>Mezisoučet</t>
  </si>
  <si>
    <t>3</t>
  </si>
  <si>
    <t>Součet</t>
  </si>
  <si>
    <t>212755216</t>
  </si>
  <si>
    <t>Trativody z drenážních trubek plastových flexibilních D 160 mm bez lože</t>
  </si>
  <si>
    <t>20</t>
  </si>
  <si>
    <t>Sběrné potrubí DN150</t>
  </si>
  <si>
    <t>14,80</t>
  </si>
  <si>
    <t>213141113</t>
  </si>
  <si>
    <t>Zřízení vrstvy z geotextilie v rovině nebo ve sklonu do 1:5 š do 8,5 m</t>
  </si>
  <si>
    <t>m2</t>
  </si>
  <si>
    <t>22</t>
  </si>
  <si>
    <t>Zřízení separační vrstvy na podsyp pod základovou deskou</t>
  </si>
  <si>
    <t>69,624/0,25</t>
  </si>
  <si>
    <t>M</t>
  </si>
  <si>
    <t>69311068</t>
  </si>
  <si>
    <t>geotextilie netkaná PP 300g/m2</t>
  </si>
  <si>
    <t>8</t>
  </si>
  <si>
    <t>24</t>
  </si>
  <si>
    <t>Svislé a kompletní konstrukce</t>
  </si>
  <si>
    <t>5</t>
  </si>
  <si>
    <t>314272401</t>
  </si>
  <si>
    <t>Komín dvousložkový 1průduchový betonový z keramických vložek s integrovanou izolací do D18cm v 3m</t>
  </si>
  <si>
    <t>soubor</t>
  </si>
  <si>
    <t>48</t>
  </si>
  <si>
    <t>6</t>
  </si>
  <si>
    <t>314272455</t>
  </si>
  <si>
    <t>Komínový plášť v 250 cm do D 18 cm pro dvousložkový 1průduchový betonový komín s větrací šachtou</t>
  </si>
  <si>
    <t>kus</t>
  </si>
  <si>
    <t>50</t>
  </si>
  <si>
    <t>7</t>
  </si>
  <si>
    <t>342244221</t>
  </si>
  <si>
    <t>Příčka z cihel broušených na tenkovrstvou maltu tloušťky 140 mm</t>
  </si>
  <si>
    <t>70</t>
  </si>
  <si>
    <t>Vodorovné konstrukce zbývající</t>
  </si>
  <si>
    <t>411321515</t>
  </si>
  <si>
    <t>Stropy deskové ze ŽB tř. C 20/25</t>
  </si>
  <si>
    <t>m3</t>
  </si>
  <si>
    <t>92</t>
  </si>
  <si>
    <t>Dobetonování keramického stropu  na vložkách MIAKO 8/500 a 8/625</t>
  </si>
  <si>
    <t>(5,50*1,00+5,50*1,20)*0,15</t>
  </si>
  <si>
    <t>5,50*0,625*0,15</t>
  </si>
  <si>
    <t>9</t>
  </si>
  <si>
    <t>411354711</t>
  </si>
  <si>
    <t>Zřízení bednění balkonových desek přímočarých včetně podpěrné konstrukce v do 4 m</t>
  </si>
  <si>
    <t>94</t>
  </si>
  <si>
    <t>Podpěrné bednění pro montáž nosníků balkonu</t>
  </si>
  <si>
    <t>7,38*2</t>
  </si>
  <si>
    <t>10</t>
  </si>
  <si>
    <t>411354712</t>
  </si>
  <si>
    <t>Odstranění bednění balkonových desek přímočarých včetně podpěrné konstrukce v do 4 m</t>
  </si>
  <si>
    <t>96</t>
  </si>
  <si>
    <t>11</t>
  </si>
  <si>
    <t>411362021</t>
  </si>
  <si>
    <t>Výztuž stropů svařovanými sítěmi Kari</t>
  </si>
  <si>
    <t>t</t>
  </si>
  <si>
    <t>98</t>
  </si>
  <si>
    <t>Doplňková výztuž dobetonávky MIAKO stropů</t>
  </si>
  <si>
    <t>5,50*(1,00+1,20+0,625)*0,007667*1,10</t>
  </si>
  <si>
    <t>12</t>
  </si>
  <si>
    <t>430321515</t>
  </si>
  <si>
    <t>Schodišťová konstrukce a rampa ze ŽB tř. C 20/25</t>
  </si>
  <si>
    <t>114</t>
  </si>
  <si>
    <t>Schodišťové konstrukce z betonu</t>
  </si>
  <si>
    <t>Podestová deska</t>
  </si>
  <si>
    <t>1,10*1,20*0,30</t>
  </si>
  <si>
    <t>Podstupňová deska</t>
  </si>
  <si>
    <t>(1,10+4,75)*1,10*0,20</t>
  </si>
  <si>
    <t>13</t>
  </si>
  <si>
    <t>430362021</t>
  </si>
  <si>
    <t>Výztuž schodišťové konstrukce a rampy svařovanými sítěmi Kari</t>
  </si>
  <si>
    <t>116</t>
  </si>
  <si>
    <t>Výztuž schodiště</t>
  </si>
  <si>
    <t>(1,10*1,20+4,75*1,10)*0,007667*1,10*2</t>
  </si>
  <si>
    <t>14</t>
  </si>
  <si>
    <t>431351121</t>
  </si>
  <si>
    <t>Zřízení bednění podest schodišť a ramp přímočarých v do 4 m</t>
  </si>
  <si>
    <t>118</t>
  </si>
  <si>
    <t>Bednění podest a desek</t>
  </si>
  <si>
    <t>(0,80+1,10+4,75)*1,10</t>
  </si>
  <si>
    <t>431351122</t>
  </si>
  <si>
    <t>Odstranění bednění podest schodišť a ramp přímočarých v do 4 m</t>
  </si>
  <si>
    <t>120</t>
  </si>
  <si>
    <t>16</t>
  </si>
  <si>
    <t>434311114</t>
  </si>
  <si>
    <t>Schodišťové stupně dusané na terén z betonu tř. C 16/20 bez potěru</t>
  </si>
  <si>
    <t>122</t>
  </si>
  <si>
    <t>Schodištové stupně na desce</t>
  </si>
  <si>
    <t>1,10*18</t>
  </si>
  <si>
    <t>17</t>
  </si>
  <si>
    <t>434351141</t>
  </si>
  <si>
    <t>Zřízení bednění stupňů přímočarých schodišť</t>
  </si>
  <si>
    <t>124</t>
  </si>
  <si>
    <t>Bednění stupňů</t>
  </si>
  <si>
    <t>(0,185+0,23)*1,10*18</t>
  </si>
  <si>
    <t>434351142</t>
  </si>
  <si>
    <t>Odstranění bednění stupňů přímočarých schodišť</t>
  </si>
  <si>
    <t>126</t>
  </si>
  <si>
    <t>Komunikace pozemní</t>
  </si>
  <si>
    <t>19</t>
  </si>
  <si>
    <t>564851111</t>
  </si>
  <si>
    <t>Podklad ze štěrkodrtě ŠD tl 150 mm</t>
  </si>
  <si>
    <t>-1634001889</t>
  </si>
  <si>
    <t>Podklad pod terasy</t>
  </si>
  <si>
    <t>20,00+16,48</t>
  </si>
  <si>
    <t>Úpravy povrchů, podlahy a osazování výplní</t>
  </si>
  <si>
    <t>611131111</t>
  </si>
  <si>
    <t>Polymercementový spojovací můstek vnitřních stropů nanášený ručně</t>
  </si>
  <si>
    <t>128</t>
  </si>
  <si>
    <t>Spojovací můstek pod omítky stropů</t>
  </si>
  <si>
    <t>1.NP</t>
  </si>
  <si>
    <t>84,94+25,62+58,48+30,96+82,69</t>
  </si>
  <si>
    <t>Odpočet ploch sníženého odhledu</t>
  </si>
  <si>
    <t>-(4,97+9,30+11,94+11,51+44,71+1,41)</t>
  </si>
  <si>
    <t>611131115</t>
  </si>
  <si>
    <t>Polymercementový spojovací můstek vnitřních schodišťových konstrukcí nanášený ručně</t>
  </si>
  <si>
    <t>130</t>
  </si>
  <si>
    <t>Polymercementový spojovací můstek</t>
  </si>
  <si>
    <t>(4,15+1,30)*1,10</t>
  </si>
  <si>
    <t>611321141</t>
  </si>
  <si>
    <t>Vápenocementová omítka štuková dvouvrstvá vnitřních stropů rovných nanášená ručně</t>
  </si>
  <si>
    <t>132</t>
  </si>
  <si>
    <t>Štuková omítka stropů</t>
  </si>
  <si>
    <t>23</t>
  </si>
  <si>
    <t>611321145</t>
  </si>
  <si>
    <t>Vápenocementová omítka štuková dvouvrstvá vnitřních schodišťových konstrukcí nanášená ručně</t>
  </si>
  <si>
    <t>134</t>
  </si>
  <si>
    <t>Štuková omítka schodiště</t>
  </si>
  <si>
    <t>612131111</t>
  </si>
  <si>
    <t>Polymercementový spojovací můstek vnitřních stěn nanášený ručně</t>
  </si>
  <si>
    <t>136</t>
  </si>
  <si>
    <t>Podkladní a spojovací vrstva na vnitřních stěnách</t>
  </si>
  <si>
    <t>M.č.101, 102, schodiště</t>
  </si>
  <si>
    <t>(2,15+1,875+0,30*2+0,475+3,10+0,30+1,10+3,96+8,37+3,96)*3,04</t>
  </si>
  <si>
    <t>0,75*(3,39+2,59)/2*2+1,10*2,59*2+(3,80*2,59)/2*2+1,30*1,10*3+3,25*(0,80+3,04)/2*2</t>
  </si>
  <si>
    <t>Odpočet otvorů</t>
  </si>
  <si>
    <t>-(1,00*1,50+0,80*1,97*3+1,00*2,10+1,00*1,97)</t>
  </si>
  <si>
    <t>M.č.103</t>
  </si>
  <si>
    <t>(4,19*2+1,90*2)*3,04</t>
  </si>
  <si>
    <t>-0,80*1,97</t>
  </si>
  <si>
    <t>M.č.104</t>
  </si>
  <si>
    <t>(2,75*2+1,20*2)*3,04</t>
  </si>
  <si>
    <t>-(0,70*1,97*3+0,80*1,97)</t>
  </si>
  <si>
    <t>M.č.105</t>
  </si>
  <si>
    <t>(1,75*2+0,90*2)*3,04</t>
  </si>
  <si>
    <t>-0,70*1,97</t>
  </si>
  <si>
    <t>M.č.106</t>
  </si>
  <si>
    <t>(3,87*2+1,29*2)*3,04</t>
  </si>
  <si>
    <t>-0,80*1,97*2</t>
  </si>
  <si>
    <t>M.č.107</t>
  </si>
  <si>
    <t>(6,65*2+1,40*2)*3,04</t>
  </si>
  <si>
    <t>-0,80*1,97*5</t>
  </si>
  <si>
    <t>M.č.108</t>
  </si>
  <si>
    <t>(4,34*2+2,75*2)*3,04</t>
  </si>
  <si>
    <t>-(0,80*1,97*2+1,00*2,10)</t>
  </si>
  <si>
    <t>M.č.109</t>
  </si>
  <si>
    <t>(4,34*2+2,65*2+0,40*3)*3,04</t>
  </si>
  <si>
    <t>-(1,00*1,50+1,10*2,15+0,80*1,97)</t>
  </si>
  <si>
    <t>M.č.110</t>
  </si>
  <si>
    <t>(8,17*2+6,70*2)*3,04</t>
  </si>
  <si>
    <t>2,50*1,20*2</t>
  </si>
  <si>
    <t>-(1,00*1,97+0,70*1,97+1,00*1,50*7+1,00*2,15)</t>
  </si>
  <si>
    <t>M.č.111</t>
  </si>
  <si>
    <t>(2,80*2+3,25*2)*3,04</t>
  </si>
  <si>
    <t>Odpořčet otvorů</t>
  </si>
  <si>
    <t>-(0,70*1,97*2+1,00*1,50)</t>
  </si>
  <si>
    <t>M.č.112</t>
  </si>
  <si>
    <t>(1,20*2+1,30*2)*3,04</t>
  </si>
  <si>
    <t>Odpočet otvoru</t>
  </si>
  <si>
    <t>M.č.113</t>
  </si>
  <si>
    <t>M.č.114</t>
  </si>
  <si>
    <t>M.č.115</t>
  </si>
  <si>
    <t>(2,05*2+0,90*2)*3,04</t>
  </si>
  <si>
    <t>M.č.116</t>
  </si>
  <si>
    <t>(2,85+2,17*2+3,38+5,00+1,35+1,60+1,10+1,20+1,05+1,40+0,15*2+1,00*3+0,87+0,88)*3,04</t>
  </si>
  <si>
    <t>-(0,70*1,97*2+0,80*1,97+1,00*1,50+1,00*2,10)</t>
  </si>
  <si>
    <t>M.č.117</t>
  </si>
  <si>
    <t>(2,02*2*2)*3,04</t>
  </si>
  <si>
    <t>M.č.118</t>
  </si>
  <si>
    <t>(6,65*2+4,00*2)*3,04</t>
  </si>
  <si>
    <t>-(1,00*1,50+0,80*1,97+0,70*1,97)</t>
  </si>
  <si>
    <t>M.č.119</t>
  </si>
  <si>
    <t>(2,00*2+2,10*2)*3,04</t>
  </si>
  <si>
    <t>-(1,00*1,25+0,70*1,97)</t>
  </si>
  <si>
    <t>M.č.120</t>
  </si>
  <si>
    <t>(1,10*2+1,29*2)*3,04</t>
  </si>
  <si>
    <t>M.č.121</t>
  </si>
  <si>
    <t>(1,15*2+1,29*2)*3,04</t>
  </si>
  <si>
    <t>M.č.122</t>
  </si>
  <si>
    <t>(2,74*2+4,00*2)*3,04</t>
  </si>
  <si>
    <t>-(0,801*1,97+1,00*1,25)</t>
  </si>
  <si>
    <t>M.č.123</t>
  </si>
  <si>
    <t>(2,30*2+4,00*2)*3,04</t>
  </si>
  <si>
    <t>-(1,00*1,50+0,80*1,97)</t>
  </si>
  <si>
    <t>M.č.124</t>
  </si>
  <si>
    <t>(2,84*2+4,00*2)*3,04</t>
  </si>
  <si>
    <t>-(1,00*1,50+0,80*1,97</t>
  </si>
  <si>
    <t>M.č.125</t>
  </si>
  <si>
    <t>(4,07*2+9,20*2)*3,04</t>
  </si>
  <si>
    <t>-(0,70*1,97+0,80*1,97+1,00*1,50*6)</t>
  </si>
  <si>
    <t>M.č.126</t>
  </si>
  <si>
    <t>(2,15*2+2,05*2)*3,04</t>
  </si>
  <si>
    <t>M.č.127</t>
  </si>
  <si>
    <t>(6,55*2+2,985*2)*3,04</t>
  </si>
  <si>
    <t>-(0,70*1,97*2+0,80*1,97*5)</t>
  </si>
  <si>
    <t>Podkroví</t>
  </si>
  <si>
    <t>M.č.201</t>
  </si>
  <si>
    <t>(8,55+0,90*2*2+3,20+0,50+3,30+0,50+1,10+1,60+1,05+1,56)*2,75</t>
  </si>
  <si>
    <t>0,90*2*(2,75+2,64)/2*2+(2,30*2+3,11)*2,64</t>
  </si>
  <si>
    <t>-(0,80*1,97*8)</t>
  </si>
  <si>
    <t>M.č.202</t>
  </si>
  <si>
    <t>(5,77*2+2,69*2)*2,75</t>
  </si>
  <si>
    <t>-(0,80*1,97*2+0,70*1,97+1,00*2,15)</t>
  </si>
  <si>
    <t>M.č.203</t>
  </si>
  <si>
    <t>(2,90*1,80+1,72*1,02+(4,62+1,05+0,75)*2,75+2,35*(2,75+1,00)/2)</t>
  </si>
  <si>
    <t>-(1,00*1,25+0,75*1,00+0,80*1,97)</t>
  </si>
  <si>
    <t>M.č.204</t>
  </si>
  <si>
    <t>(2,05+0,25*2)*2,75+2,05*1,80+2,20*(2,18+2,75)/2+1,10*2,75*2</t>
  </si>
  <si>
    <t>-(0,70*1,97+0,75*1,00)</t>
  </si>
  <si>
    <t>M.č.205</t>
  </si>
  <si>
    <t>(7,70*2+2,70*2)*2,75</t>
  </si>
  <si>
    <t>-(1,00*1,25+0,70*1,97+0,80*1,97)</t>
  </si>
  <si>
    <t>M.č.206</t>
  </si>
  <si>
    <t>(4,96+1,10*2)*2,75+1,50*1,00+3,455*2,18+2,30*(1,00+2,75)/2+2,30*(2,18+2,75)/2</t>
  </si>
  <si>
    <t>-(0,75*1,00+0,80*1,97)</t>
  </si>
  <si>
    <t>M.č.207</t>
  </si>
  <si>
    <t>(2,67*0,25*2)*2,75+2,00*2,18+0,67*1,00+2,35*(1,00+2,75)/2</t>
  </si>
  <si>
    <t>-(0,75*1,00+0,70*1,97)</t>
  </si>
  <si>
    <t>M.č.208</t>
  </si>
  <si>
    <t>(5,04+3,15*2+2,30)*2,75+0,50*1,00+1,24*2,18+2,35*(2,75+1,00)/2+2,30*(2,18+2,75)/2</t>
  </si>
  <si>
    <t>-(0,75*1,00+0,70*1,97+0,80*1,97)</t>
  </si>
  <si>
    <t>M.č.209</t>
  </si>
  <si>
    <t>(2,15+0,30*2)*2,75+1,65*2,18+0,50*1,00+2,25*(2,18+2,75)/2+2,25*(1,00+2,75)/2</t>
  </si>
  <si>
    <t>M.č.210</t>
  </si>
  <si>
    <t>(4,45+3,25*2+2,45)*2,75+2,00*2,18+2,30*(2,18+2,75)/2*2</t>
  </si>
  <si>
    <t>-(0,75*1,00+0,80*1,97*3+0,70*1,97)</t>
  </si>
  <si>
    <t>M.č.211</t>
  </si>
  <si>
    <t>(2,30+0,30*2)*2,75+0,80*1,00+1,50*2,18+2,30*(1,00+2,75)/2+2,30*(2,18/+2,75)/2</t>
  </si>
  <si>
    <t>M.č.212</t>
  </si>
  <si>
    <t>(4,39+0,30*2)*2,75+1,90*2,18+2,47*1,00+2,32*(2,18+2,75)/2+2,32*(1,00+2,75)/2</t>
  </si>
  <si>
    <t>M.č.213</t>
  </si>
  <si>
    <t>(2,68*2+4,37*2)*2,75</t>
  </si>
  <si>
    <t>-(1,00*1,25+0,80*1,97)</t>
  </si>
  <si>
    <t>M.č.214</t>
  </si>
  <si>
    <t>(7,49*2+2,69*2)*2,75</t>
  </si>
  <si>
    <t>-(1,00*1,25+0,80*1,97*2+0,70*1,97)</t>
  </si>
  <si>
    <t>M.č.215</t>
  </si>
  <si>
    <t>(2,32+0,30*2)*2,75+2,31*(2,75+1,00)/2+0,40*1,00+1,90*(1,00+2,64)/2</t>
  </si>
  <si>
    <t>-(0,70*1,97)</t>
  </si>
  <si>
    <t>M.č.216</t>
  </si>
  <si>
    <t>(5,02+0,30*2)*2,75+5,02*1,00+2,31*(1,00+2,75)/2*2</t>
  </si>
  <si>
    <t>-(0,80*1,97)</t>
  </si>
  <si>
    <t>M.č.217</t>
  </si>
  <si>
    <t>(6,70+1,20+1,05+2,25)*2,64+1,65*(2,64+2,18)/2+3,55*2,04+0,80*1,00+1,65*(1,00+2,64)/2</t>
  </si>
  <si>
    <t>-(0,75*1,00*2+0,70*1,97+0,80*1,97)</t>
  </si>
  <si>
    <t>M.č.218</t>
  </si>
  <si>
    <t>(2,05*2,64+2,05*1,00+0,90*2,64+1,70*(1,00+2,64)/2)</t>
  </si>
  <si>
    <t>M.č.219</t>
  </si>
  <si>
    <t>M.č.220</t>
  </si>
  <si>
    <t>M.č.221</t>
  </si>
  <si>
    <t>(4,24*2,75+4,24*1,00+0,40*2,75*2+2,22*(1,00+2,75)/2*2)</t>
  </si>
  <si>
    <t>25</t>
  </si>
  <si>
    <t>612321121</t>
  </si>
  <si>
    <t>Vápenocementová omítka hladká jednovrstvá vnitřních stěn nanášená ručně</t>
  </si>
  <si>
    <t>138</t>
  </si>
  <si>
    <t>Omítka hladká pod obklady na zděných stěnách</t>
  </si>
  <si>
    <t>112,604</t>
  </si>
  <si>
    <t>148,96</t>
  </si>
  <si>
    <t>Odpolčet ploch na SDK</t>
  </si>
  <si>
    <t>-15,40</t>
  </si>
  <si>
    <t>26</t>
  </si>
  <si>
    <t>612321141</t>
  </si>
  <si>
    <t>Vápenocementová omítka štuková dvouvrstvá vnitřních stěn nanášená ručně</t>
  </si>
  <si>
    <t>140</t>
  </si>
  <si>
    <t>Omítka štuková stěn</t>
  </si>
  <si>
    <t>1642,095</t>
  </si>
  <si>
    <t>Odpočet ploch hladkých omítek</t>
  </si>
  <si>
    <t>-246,164</t>
  </si>
  <si>
    <t>27</t>
  </si>
  <si>
    <t>615142012</t>
  </si>
  <si>
    <t>Potažení vnitřních nosníků rabicovým pletivem</t>
  </si>
  <si>
    <t>142</t>
  </si>
  <si>
    <t>Obalení nosníků pletivem</t>
  </si>
  <si>
    <t>(4,60+3,55+3,70+2,55+5,80)*(0,30+0,20*2)</t>
  </si>
  <si>
    <t>28</t>
  </si>
  <si>
    <t>622143003</t>
  </si>
  <si>
    <t>Montáž omítkových plastových nebo pozinkovaných rohových profilů s tkaninou</t>
  </si>
  <si>
    <t>144</t>
  </si>
  <si>
    <t>Montáž lišt a profilů</t>
  </si>
  <si>
    <t xml:space="preserve">Dilatačních </t>
  </si>
  <si>
    <t>3,25*2</t>
  </si>
  <si>
    <t>Rohových</t>
  </si>
  <si>
    <t>3,25*6</t>
  </si>
  <si>
    <t>Kolem otvorů</t>
  </si>
  <si>
    <t>Přízemí</t>
  </si>
  <si>
    <t>(1,00+1,50*2)*20+(1,00+1,25*2)*2+(1,00+2,10*2)*4+(1,00+2,15*2)</t>
  </si>
  <si>
    <t>Parapetní</t>
  </si>
  <si>
    <t>1,00*(20+2)</t>
  </si>
  <si>
    <t>29</t>
  </si>
  <si>
    <t>59051512</t>
  </si>
  <si>
    <t>profil parapetní se sklovláknitou armovací tkaninou PVC 2 m</t>
  </si>
  <si>
    <t>146</t>
  </si>
  <si>
    <t>30</t>
  </si>
  <si>
    <t>59051486</t>
  </si>
  <si>
    <t>lišta rohová PVC 10/15cm s tkaninou</t>
  </si>
  <si>
    <t>148</t>
  </si>
  <si>
    <t>31</t>
  </si>
  <si>
    <t>59051502</t>
  </si>
  <si>
    <t>profil dilatační rohový</t>
  </si>
  <si>
    <t>150</t>
  </si>
  <si>
    <t>32</t>
  </si>
  <si>
    <t>622211021</t>
  </si>
  <si>
    <t>Montáž kontaktního zateplení vnějších stěn z polystyrénových desek tl do 120 mm</t>
  </si>
  <si>
    <t>152</t>
  </si>
  <si>
    <t>Montáž zateplení soklu</t>
  </si>
  <si>
    <t>(23,25+12,25*2+7,00*2+9,02)*0,65</t>
  </si>
  <si>
    <t>33</t>
  </si>
  <si>
    <t>28376382</t>
  </si>
  <si>
    <t>deska z polystyrénu XPS, hrana polodrážková a hladký povrch s vyšší odolností tl 100mm</t>
  </si>
  <si>
    <t>154</t>
  </si>
  <si>
    <t>46,001*1,02</t>
  </si>
  <si>
    <t>34</t>
  </si>
  <si>
    <t>622211031</t>
  </si>
  <si>
    <t>Montáž kontaktního zateplení vnějších stěn z polystyrénových desek tl do 160 mm</t>
  </si>
  <si>
    <t>156</t>
  </si>
  <si>
    <t>Montáž kontaktního zateplení</t>
  </si>
  <si>
    <t>1.NP od úrovně -0,210 do úrovně +3,040</t>
  </si>
  <si>
    <t>(23,00+12,30*2+7,00*2+8,77)*(3,04+0,21)</t>
  </si>
  <si>
    <t>-(1,00*1,50*20+1,00*1,25*2+1,00*2,10*2+1,00*2,15*3)</t>
  </si>
  <si>
    <t>35</t>
  </si>
  <si>
    <t>28375935</t>
  </si>
  <si>
    <t>deska EPS 70 fasádní λ=0,039 tl 150mm</t>
  </si>
  <si>
    <t>158</t>
  </si>
  <si>
    <t>36</t>
  </si>
  <si>
    <t>622212001</t>
  </si>
  <si>
    <t>Montáž kontaktního zateplení vnějšího ostění hl. špalety do 200 mm z polystyrenu tl do 40 mm</t>
  </si>
  <si>
    <t>160</t>
  </si>
  <si>
    <t>Zateplení ostění a parapetů</t>
  </si>
  <si>
    <t>((1,00*2+1,25)*2+(1,00*2+1,50*2)*20+(1,00+2,10*2)*2+(1,00+2,15*2)*3)</t>
  </si>
  <si>
    <t>37</t>
  </si>
  <si>
    <t>28375932</t>
  </si>
  <si>
    <t>deska EPS 70 fasádní λ=0,039 tl 40mm</t>
  </si>
  <si>
    <t>162</t>
  </si>
  <si>
    <t>132,800*0,20</t>
  </si>
  <si>
    <t>38</t>
  </si>
  <si>
    <t>622252001</t>
  </si>
  <si>
    <t>Montáž zakládacích soklových lišt kontaktního zateplení</t>
  </si>
  <si>
    <t>164</t>
  </si>
  <si>
    <t>Zakládací lišta</t>
  </si>
  <si>
    <t>70,97</t>
  </si>
  <si>
    <t>39</t>
  </si>
  <si>
    <t>59051638</t>
  </si>
  <si>
    <t>lišta zakládací pro telpelně izolační desky do roviny 163 mm tl.1,0mm</t>
  </si>
  <si>
    <t>166</t>
  </si>
  <si>
    <t>40</t>
  </si>
  <si>
    <t>622521021</t>
  </si>
  <si>
    <t>Tenkovrstvá silikátová zrnitá omítka tl. 2,0 mm včetně penetrace vnějších stěn</t>
  </si>
  <si>
    <t>168</t>
  </si>
  <si>
    <t>Omítka na KZS</t>
  </si>
  <si>
    <t>41</t>
  </si>
  <si>
    <t>622541051</t>
  </si>
  <si>
    <t>Tenkovrstvá silikonsilikátová rýhovaná omítka tl. 2,0 mm včetně penetrace vnějších stěn</t>
  </si>
  <si>
    <t>170</t>
  </si>
  <si>
    <t>Omítka soklu dekorativní</t>
  </si>
  <si>
    <t>(23,25+12,25*2+7,00*2+9,02)*0,16</t>
  </si>
  <si>
    <t>42</t>
  </si>
  <si>
    <t>629991011</t>
  </si>
  <si>
    <t>Zakrytí výplní otvorů a svislých ploch fólií přilepenou lepící páskou</t>
  </si>
  <si>
    <t>172</t>
  </si>
  <si>
    <t>Zakrývání výplní otvorů</t>
  </si>
  <si>
    <t>1,00*1,50*20+1,00*1,25*10+0,75*1,00*13+1,00*2,15*3+1,00*2,10*4</t>
  </si>
  <si>
    <t>43</t>
  </si>
  <si>
    <t>631311135</t>
  </si>
  <si>
    <t>Mazanina tl do 240 mm z betonu prostého bez zvýšených nároků na prostředí tř. C 20/25</t>
  </si>
  <si>
    <t>174</t>
  </si>
  <si>
    <t>Mazanina z betonu</t>
  </si>
  <si>
    <t>Plocha teras</t>
  </si>
  <si>
    <t>(20,00+16,50)*0,24</t>
  </si>
  <si>
    <t>44</t>
  </si>
  <si>
    <t>631319175</t>
  </si>
  <si>
    <t>Příplatek k mazanině tl do 240 mm za stržení povrchu spodní vrstvy před vložením výztuže</t>
  </si>
  <si>
    <t>176</t>
  </si>
  <si>
    <t>Přirážka za stržení povrchu</t>
  </si>
  <si>
    <t>8,76</t>
  </si>
  <si>
    <t>45</t>
  </si>
  <si>
    <t>631362021</t>
  </si>
  <si>
    <t>Výztuž mazanin svařovanými sítěmi Kari</t>
  </si>
  <si>
    <t>178</t>
  </si>
  <si>
    <t>Výztuž potěrů KARI 4/4 100x100</t>
  </si>
  <si>
    <t>558,10*0,001999*1,10</t>
  </si>
  <si>
    <t>Mazanina - terasy</t>
  </si>
  <si>
    <t>36,50*0,005267*1,10</t>
  </si>
  <si>
    <t>46</t>
  </si>
  <si>
    <t>632453351</t>
  </si>
  <si>
    <t>Potěr betonový samonivelační tl do 50 mm tř. C 25/30</t>
  </si>
  <si>
    <t>180</t>
  </si>
  <si>
    <t>Potěr betonový pod podlahy</t>
  </si>
  <si>
    <t>282,69</t>
  </si>
  <si>
    <t>275,41</t>
  </si>
  <si>
    <t>47</t>
  </si>
  <si>
    <t>637121115</t>
  </si>
  <si>
    <t>Okapový chodník z kačírku tl 300 mm s udusáním</t>
  </si>
  <si>
    <t>182</t>
  </si>
  <si>
    <t>Okapový chodník</t>
  </si>
  <si>
    <t>Kačírek</t>
  </si>
  <si>
    <t>(23,30+0,40+13,10+0,50)*0,40</t>
  </si>
  <si>
    <t>637311122</t>
  </si>
  <si>
    <t>Okapový chodník z betonových chodníkových obrubníků stojatých lože beton</t>
  </si>
  <si>
    <t>184</t>
  </si>
  <si>
    <t>Obrubníky</t>
  </si>
  <si>
    <t>(23,30+0,40+13,10+0,50)</t>
  </si>
  <si>
    <t>Ostatní konstrukce a práce, bourání</t>
  </si>
  <si>
    <t>49</t>
  </si>
  <si>
    <t>941111121</t>
  </si>
  <si>
    <t>Montáž lešení řadového trubkového lehkého s podlahami zatížení do 200 kg/m2 š do 1,2 m v do 10 m</t>
  </si>
  <si>
    <t>186</t>
  </si>
  <si>
    <t>Montáž fasádního lešení</t>
  </si>
  <si>
    <t>(23,30+1,17+1,20*2)*(6,10-1,60)</t>
  </si>
  <si>
    <t>(5,46+1,20*2)*(6,10-1,60)</t>
  </si>
  <si>
    <t>(8,77+1,20*2)*(6,10-1,60)</t>
  </si>
  <si>
    <t>(9,07+1,20*2)*(7,00-1,60)</t>
  </si>
  <si>
    <t>(12,30+1,20*2)*(7,50-1,60)</t>
  </si>
  <si>
    <t>941111221</t>
  </si>
  <si>
    <t>Příplatek k lešení řadovému trubkovému lehkému s podlahami š 1,2 m v 10 m za první a ZKD den použití</t>
  </si>
  <si>
    <t>188</t>
  </si>
  <si>
    <t>355,218*30*4</t>
  </si>
  <si>
    <t>51</t>
  </si>
  <si>
    <t>941111821</t>
  </si>
  <si>
    <t>Demontáž lešení řadového trubkového lehkého s podlahami zatížení do 200 kg/m2 š do 1,2 m v do 10 m</t>
  </si>
  <si>
    <t>190</t>
  </si>
  <si>
    <t>52</t>
  </si>
  <si>
    <t>944611111</t>
  </si>
  <si>
    <t>Montáž ochranné plachty z textilie z umělých vláken</t>
  </si>
  <si>
    <t>192</t>
  </si>
  <si>
    <t>Montáž ochranné plachty</t>
  </si>
  <si>
    <t>53</t>
  </si>
  <si>
    <t>944611211</t>
  </si>
  <si>
    <t>Příplatek k ochranné plachtě za první a ZKD den použití</t>
  </si>
  <si>
    <t>194</t>
  </si>
  <si>
    <t>54</t>
  </si>
  <si>
    <t>944611811</t>
  </si>
  <si>
    <t>Demontáž ochranné plachty z textilie z umělých vláken</t>
  </si>
  <si>
    <t>196</t>
  </si>
  <si>
    <t>55</t>
  </si>
  <si>
    <t>953941516</t>
  </si>
  <si>
    <t>Osazování kovových konzol nebo kotev pro záclonové kryty, radiátorové držáky apod. s jejich dodáním</t>
  </si>
  <si>
    <t>200</t>
  </si>
  <si>
    <t>Osazení konzol pro hasicí přístroje</t>
  </si>
  <si>
    <t>7,00</t>
  </si>
  <si>
    <t>56</t>
  </si>
  <si>
    <t>44932110</t>
  </si>
  <si>
    <t>přístroj hasicí ruční práškový PG 1 LE</t>
  </si>
  <si>
    <t>202</t>
  </si>
  <si>
    <t>57</t>
  </si>
  <si>
    <t>44932111</t>
  </si>
  <si>
    <t>přístroj hasicí ruční práškový PG 2 LE</t>
  </si>
  <si>
    <t>204</t>
  </si>
  <si>
    <t>58</t>
  </si>
  <si>
    <t>953961214</t>
  </si>
  <si>
    <t>Kotvy chemickou patronou M 16 hl 125 mm do betonu, ŽB nebo kamene s vyvrtáním otvoru</t>
  </si>
  <si>
    <t>206</t>
  </si>
  <si>
    <t>Kotvení pozednic</t>
  </si>
  <si>
    <t>40,00</t>
  </si>
  <si>
    <t>59</t>
  </si>
  <si>
    <t>953965134</t>
  </si>
  <si>
    <t>Kotevní šroub pro chemické kotvy M 16 dl 350 mm</t>
  </si>
  <si>
    <t>208</t>
  </si>
  <si>
    <t>998</t>
  </si>
  <si>
    <t>Přesun hmot</t>
  </si>
  <si>
    <t>60</t>
  </si>
  <si>
    <t>998011002.1</t>
  </si>
  <si>
    <t>Přesun hmot pro budovy zděné v do 12 m zbývající</t>
  </si>
  <si>
    <t>212</t>
  </si>
  <si>
    <t>PSV</t>
  </si>
  <si>
    <t>Práce a dodávky PSV</t>
  </si>
  <si>
    <t>711</t>
  </si>
  <si>
    <t xml:space="preserve">Izolace proti vodě, vlhkosti a plynům </t>
  </si>
  <si>
    <t>61</t>
  </si>
  <si>
    <t>711111001.1</t>
  </si>
  <si>
    <t>Provedení izolace proti zemní vlhkosti vodorovné za studena nátěrem penetračním zbývající</t>
  </si>
  <si>
    <t>216</t>
  </si>
  <si>
    <t>62</t>
  </si>
  <si>
    <t>11163150.1</t>
  </si>
  <si>
    <t>lak asfaltový penetrační - zbývající</t>
  </si>
  <si>
    <t>220</t>
  </si>
  <si>
    <t>63</t>
  </si>
  <si>
    <t>711131101</t>
  </si>
  <si>
    <t>Provedení izolace proti zemní vlhkosti pásy na sucho vodorovné AIP nebo tkaninou</t>
  </si>
  <si>
    <t>222</t>
  </si>
  <si>
    <t>Separační vrstva lepenky pod pozednice</t>
  </si>
  <si>
    <t>(23,30*2+11,40*2+7,00*2)*0,30</t>
  </si>
  <si>
    <t>64</t>
  </si>
  <si>
    <t>62811150</t>
  </si>
  <si>
    <t>pás asfaltovaný bez krycí vrstvy A500 H</t>
  </si>
  <si>
    <t>224</t>
  </si>
  <si>
    <t>65</t>
  </si>
  <si>
    <t>711141559.1</t>
  </si>
  <si>
    <t>Provedení izolace proti zemní vlhkosti pásy přitavením vodorovné NAIP-zbývající</t>
  </si>
  <si>
    <t>228</t>
  </si>
  <si>
    <t>66</t>
  </si>
  <si>
    <t>62831116.1</t>
  </si>
  <si>
    <t>pás těžký asfaltovaný IPA400/H-PE S40 zbývající</t>
  </si>
  <si>
    <t>232</t>
  </si>
  <si>
    <t>67</t>
  </si>
  <si>
    <t>1010151880.1</t>
  </si>
  <si>
    <t>Hydroizolační asfaltový pás GLASTEK 40 SPECIAL MINERAL - zbývající</t>
  </si>
  <si>
    <t>236</t>
  </si>
  <si>
    <t>68</t>
  </si>
  <si>
    <t>711161232</t>
  </si>
  <si>
    <t>Izolace proti zemní vlhkosti nopovou fólií s integrovanou mřížkou svislá, nopek v 8,0 mm, tl do 0,6 mm</t>
  </si>
  <si>
    <t>238</t>
  </si>
  <si>
    <t>Izolace zateplovacího systému soklu</t>
  </si>
  <si>
    <t>69</t>
  </si>
  <si>
    <t>711491176</t>
  </si>
  <si>
    <t>Připevnění vodorovné izolace proti tlakové vodě ukončovací lištou</t>
  </si>
  <si>
    <t>240</t>
  </si>
  <si>
    <t>Připevnění zakončovací lišty</t>
  </si>
  <si>
    <t>(23,00*2+11,40*2+7,00*2)</t>
  </si>
  <si>
    <t>28323012</t>
  </si>
  <si>
    <t>lišta ukončovací š 50mm pro nopové drenážní fólie</t>
  </si>
  <si>
    <t>242</t>
  </si>
  <si>
    <t>82,800*1,10</t>
  </si>
  <si>
    <t>71</t>
  </si>
  <si>
    <t>711491271</t>
  </si>
  <si>
    <t>Provedení izolace proti tlakové vodě svislé z textilií vrstva podkladní</t>
  </si>
  <si>
    <t>244</t>
  </si>
  <si>
    <t>Ochrana izolace</t>
  </si>
  <si>
    <t>72</t>
  </si>
  <si>
    <t>69311069</t>
  </si>
  <si>
    <t>geotextilie netkaná PP 350g/m2</t>
  </si>
  <si>
    <t>246</t>
  </si>
  <si>
    <t>73</t>
  </si>
  <si>
    <t>711491272</t>
  </si>
  <si>
    <t>Provedení izolace proti tlakové vodě svislé z textilií vrstva ochranná</t>
  </si>
  <si>
    <t>248</t>
  </si>
  <si>
    <t>74</t>
  </si>
  <si>
    <t>250</t>
  </si>
  <si>
    <t>75</t>
  </si>
  <si>
    <t>711747067.1</t>
  </si>
  <si>
    <t>Izolace proti vodě opracování trubních prostupu pod objímkou do 300 mm přitavením NAIP-zbývající</t>
  </si>
  <si>
    <t>254</t>
  </si>
  <si>
    <t>76</t>
  </si>
  <si>
    <t>62852124</t>
  </si>
  <si>
    <t>pás asfaltovaný modifikovaný směsnými polymery 5 mm</t>
  </si>
  <si>
    <t>256</t>
  </si>
  <si>
    <t>77</t>
  </si>
  <si>
    <t>28322006</t>
  </si>
  <si>
    <t>zálivka šedá pro střešní fólie mPVC</t>
  </si>
  <si>
    <t>kg</t>
  </si>
  <si>
    <t>258</t>
  </si>
  <si>
    <t>78</t>
  </si>
  <si>
    <t>998711102.1</t>
  </si>
  <si>
    <t>Přesun hmot tonážní pro izolace proti vodě, vlhkosti a plynům v objektech výšky do 12 m-zbývající</t>
  </si>
  <si>
    <t>262</t>
  </si>
  <si>
    <t>712</t>
  </si>
  <si>
    <t>Povlakové krytiny</t>
  </si>
  <si>
    <t>79</t>
  </si>
  <si>
    <t>712831101</t>
  </si>
  <si>
    <t>Provedení povlakové krytiny vytažením na konstrukce pásy na sucho AIP, NAIP nebo tkaninou</t>
  </si>
  <si>
    <t>264</t>
  </si>
  <si>
    <t>Vytažení vodorovné izolace na stěnu</t>
  </si>
  <si>
    <t>(23,00*2+11,40*2+7,00*2)*0,05</t>
  </si>
  <si>
    <t>80</t>
  </si>
  <si>
    <t>1010151880</t>
  </si>
  <si>
    <t>Hydroizolační asfaltový pás GLASTEK 40 SPECIAL MINERAL</t>
  </si>
  <si>
    <t>266</t>
  </si>
  <si>
    <t>4,14*1,20</t>
  </si>
  <si>
    <t>713</t>
  </si>
  <si>
    <t>Izolace tepelné</t>
  </si>
  <si>
    <t>81</t>
  </si>
  <si>
    <t>713111121</t>
  </si>
  <si>
    <t>Montáž izolace tepelné spodem stropů s uchycením drátem rohoží, pásů, dílců, desek</t>
  </si>
  <si>
    <t>268</t>
  </si>
  <si>
    <t>Montáž tepelné izolace podhledu SDK</t>
  </si>
  <si>
    <t>25,71+13,54+14,17+18,75+15,29+21,42+20,11+13,21+19,94+19,94+17,71+11,49+11,76+10,60</t>
  </si>
  <si>
    <t>Podkroví - koupelny</t>
  </si>
  <si>
    <t>5,91+6,52+5,60+6,37+5,69+5,69+5,99</t>
  </si>
  <si>
    <t>82</t>
  </si>
  <si>
    <t>63150849</t>
  </si>
  <si>
    <t>pás tepelný pro všechny druhy nezatížených izolací  λ=0,039 tl 100mm</t>
  </si>
  <si>
    <t>270</t>
  </si>
  <si>
    <t>83</t>
  </si>
  <si>
    <t>713121111</t>
  </si>
  <si>
    <t>Montáž izolace tepelné podlah volně kladenými rohožemi, pásy, dílci, deskami 1 vrstva</t>
  </si>
  <si>
    <t>272</t>
  </si>
  <si>
    <t>Montáž tepelné izolace podlah</t>
  </si>
  <si>
    <t>Podkroví - EPS 50 mm</t>
  </si>
  <si>
    <t>40,96+47,90+27,02+39,69+25,63+25,63+46,95+36,31-14,68</t>
  </si>
  <si>
    <t>84</t>
  </si>
  <si>
    <t>28372305</t>
  </si>
  <si>
    <t>deska EPS 100 pro trvalé zatížení v tlaku (max. 2000 kg/m2) tl 50mm</t>
  </si>
  <si>
    <t>274</t>
  </si>
  <si>
    <t>85</t>
  </si>
  <si>
    <t>713121121</t>
  </si>
  <si>
    <t>Montáž izolace tepelné podlah volně kladenými rohožemi, pásy, dílci, deskami 2 vrstvy</t>
  </si>
  <si>
    <t>276</t>
  </si>
  <si>
    <t>EPS 60+80 mm</t>
  </si>
  <si>
    <t>86</t>
  </si>
  <si>
    <t>28372306</t>
  </si>
  <si>
    <t>deska EPS 100 pro trvalé zatížení v tlaku (max. 2000 kg/m2) tl 60mm</t>
  </si>
  <si>
    <t>278</t>
  </si>
  <si>
    <t>87</t>
  </si>
  <si>
    <t>28372308</t>
  </si>
  <si>
    <t>deska EPS 100 pro trvalé zatížení v tlaku (max. 2000 kg/m2) tl 80mm</t>
  </si>
  <si>
    <t>280</t>
  </si>
  <si>
    <t>88</t>
  </si>
  <si>
    <t>713131151</t>
  </si>
  <si>
    <t>Montáž izolace tepelné stěn a základů volně vloženými rohožemi, pásy, dílci, deskami 1 vrstva</t>
  </si>
  <si>
    <t>282</t>
  </si>
  <si>
    <t>Tepelná izolace stěn vikýřů</t>
  </si>
  <si>
    <t>25,80</t>
  </si>
  <si>
    <t>89</t>
  </si>
  <si>
    <t>63150852</t>
  </si>
  <si>
    <t>pás tepelný pro všechny druhy nezatížených izolací λ=0,039 tl 160mm</t>
  </si>
  <si>
    <t>284</t>
  </si>
  <si>
    <t>90</t>
  </si>
  <si>
    <t>713131155</t>
  </si>
  <si>
    <t>Montáž izolace tepelné stěn a základů volně vloženými rohožemi, pásy, dílci, deskami 2 vrstvy</t>
  </si>
  <si>
    <t>286</t>
  </si>
  <si>
    <t>Tepelná izolace palubkového obkladu od úrovně +3,040</t>
  </si>
  <si>
    <t>Západní pohled</t>
  </si>
  <si>
    <t>23,30*1,50</t>
  </si>
  <si>
    <t>Vikýře</t>
  </si>
  <si>
    <t>(5,60*2+4,00)*1,30+(3,50*0,90)/2*6</t>
  </si>
  <si>
    <t>-0,75*1,00*7</t>
  </si>
  <si>
    <t>Severní pohled</t>
  </si>
  <si>
    <t>12,30*1,50+(12,30+6,00)/2*2,40+7,00*1,50+3,80*1,10</t>
  </si>
  <si>
    <t>-(1,00*1,25*4+0,75*1,00*2)</t>
  </si>
  <si>
    <t>Východní pohled</t>
  </si>
  <si>
    <t>(8,77+5,46)*1,50+5,60*1,30+9,07*1,30+(9,07+5,40)/2*1,70</t>
  </si>
  <si>
    <t>(3,30*1,00)/2*2*2+5,60*1,30</t>
  </si>
  <si>
    <t>-(1,00*1,25*2+0,75*1,00*2)</t>
  </si>
  <si>
    <t>12,30*1,50+(12,30+5,80)/2*2,60+7,00*1,50+3,80*1,10</t>
  </si>
  <si>
    <t>(3,50*0,90/2)*2</t>
  </si>
  <si>
    <t>91</t>
  </si>
  <si>
    <t>288</t>
  </si>
  <si>
    <t>63150823</t>
  </si>
  <si>
    <t>pás tepelný pro všechny druhy nezatížených izolací λ=0,039 tl 50mm</t>
  </si>
  <si>
    <t>290</t>
  </si>
  <si>
    <t>93</t>
  </si>
  <si>
    <t>7131311R</t>
  </si>
  <si>
    <t>Montáž tepelné izolace stěn připevněné sponkami parotěsná černé s UV ochranou</t>
  </si>
  <si>
    <t>292</t>
  </si>
  <si>
    <t>Připevnění černé UV folie pod obklad</t>
  </si>
  <si>
    <t>176,918</t>
  </si>
  <si>
    <t>713151111</t>
  </si>
  <si>
    <t>Montáž izolace tepelné střech šikmých kladené volně mezi krokve rohoží, pásů, desek</t>
  </si>
  <si>
    <t>294</t>
  </si>
  <si>
    <t>Izolace podkroví</t>
  </si>
  <si>
    <t>22,30*7,10+22,30*3,40*2</t>
  </si>
  <si>
    <t>6,50*8,60+(8,50+7,00)/2*1,30*2</t>
  </si>
  <si>
    <t>95</t>
  </si>
  <si>
    <t>63150799</t>
  </si>
  <si>
    <t>plsť skelná pro izolaci mezi krokve λ=0,036  tl 200mm</t>
  </si>
  <si>
    <t>296</t>
  </si>
  <si>
    <t>713191132</t>
  </si>
  <si>
    <t>Montáž izolace tepelné podlah, stropů vrchem nebo střech překrytí separační fólií z PE</t>
  </si>
  <si>
    <t>298</t>
  </si>
  <si>
    <t>Položení separační folie</t>
  </si>
  <si>
    <t>290,09-14,68</t>
  </si>
  <si>
    <t>97</t>
  </si>
  <si>
    <t>28329210</t>
  </si>
  <si>
    <t>folie podstřešní parotěsná PE role 1,5 x 50 m</t>
  </si>
  <si>
    <t>300</t>
  </si>
  <si>
    <t>713291132</t>
  </si>
  <si>
    <t>Montáž izolace tepelné parotěsné zábrany stropů vrchem fólií</t>
  </si>
  <si>
    <t>302</t>
  </si>
  <si>
    <t>Montáž parotěsné zábrany</t>
  </si>
  <si>
    <t>Podkroví na tepelné izolaci</t>
  </si>
  <si>
    <t>386,02</t>
  </si>
  <si>
    <t>99</t>
  </si>
  <si>
    <t>28329221</t>
  </si>
  <si>
    <t>fólie parotěsná zábrana, délka role 50 m, šířka  1,50 m</t>
  </si>
  <si>
    <t>304</t>
  </si>
  <si>
    <t>100</t>
  </si>
  <si>
    <t>998713102</t>
  </si>
  <si>
    <t>Přesun hmot tonážní pro izolace tepelné v objektech v do 12 m</t>
  </si>
  <si>
    <t>306</t>
  </si>
  <si>
    <t>721</t>
  </si>
  <si>
    <t>Zdravotechnika - vnitřní kanalizace</t>
  </si>
  <si>
    <t>101</t>
  </si>
  <si>
    <t>721273153</t>
  </si>
  <si>
    <t>Hlavice ventilační polypropylen PP DN 110</t>
  </si>
  <si>
    <t>310</t>
  </si>
  <si>
    <t>Ventilační hlavice odtahu</t>
  </si>
  <si>
    <t>1,00</t>
  </si>
  <si>
    <t>751</t>
  </si>
  <si>
    <t>Vzduchotechnika</t>
  </si>
  <si>
    <t>102</t>
  </si>
  <si>
    <t>751398011</t>
  </si>
  <si>
    <t>Mtž větrací mřížky na kruhové potrubí D do 100 mm</t>
  </si>
  <si>
    <t>312</t>
  </si>
  <si>
    <t>Větrací mřížky na potrubí radonového opatření</t>
  </si>
  <si>
    <t>12,00</t>
  </si>
  <si>
    <t>103</t>
  </si>
  <si>
    <t>55341431</t>
  </si>
  <si>
    <t>mřížka větrací nerezová 100 kruhová se síťovinou</t>
  </si>
  <si>
    <t>314</t>
  </si>
  <si>
    <t>762</t>
  </si>
  <si>
    <t>Konstrukce tesařské</t>
  </si>
  <si>
    <t>104</t>
  </si>
  <si>
    <t>762082230</t>
  </si>
  <si>
    <t>Provedení tesařského profilování zhlaví trámu jednoduchým seříznutím dvěma řezy plochy do 320 cm2</t>
  </si>
  <si>
    <t>316</t>
  </si>
  <si>
    <t>Profilování konců krokví</t>
  </si>
  <si>
    <t>66,00</t>
  </si>
  <si>
    <t>105</t>
  </si>
  <si>
    <t>762082530</t>
  </si>
  <si>
    <t>Provedení tesařského profilování zhlaví trámu jednoduchý vnitřní jeden a půloblouk plochy do 320 cm2</t>
  </si>
  <si>
    <t>318</t>
  </si>
  <si>
    <t>Profilování nosníků balkonu</t>
  </si>
  <si>
    <t>16*2</t>
  </si>
  <si>
    <t>106</t>
  </si>
  <si>
    <t>762085113</t>
  </si>
  <si>
    <t>Montáž svorníků nebo šroubů délky do 450 mm</t>
  </si>
  <si>
    <t>320</t>
  </si>
  <si>
    <t xml:space="preserve">Montáž svorníků </t>
  </si>
  <si>
    <t>96,00</t>
  </si>
  <si>
    <t>107</t>
  </si>
  <si>
    <t>31197005</t>
  </si>
  <si>
    <t>tyč závitová Pz 4.6 M14</t>
  </si>
  <si>
    <t>322</t>
  </si>
  <si>
    <t>96,000/2</t>
  </si>
  <si>
    <t>108</t>
  </si>
  <si>
    <t>31111007</t>
  </si>
  <si>
    <t>matice přesná šestihranná Pz DIN 934-8 M14</t>
  </si>
  <si>
    <t>100 kus</t>
  </si>
  <si>
    <t>324</t>
  </si>
  <si>
    <t>0,96*2</t>
  </si>
  <si>
    <t>109</t>
  </si>
  <si>
    <t>31121005</t>
  </si>
  <si>
    <t>podložka pod dřevěnou konstrukci DIN 440 D 16mm</t>
  </si>
  <si>
    <t>326</t>
  </si>
  <si>
    <t>110</t>
  </si>
  <si>
    <t>76222214R</t>
  </si>
  <si>
    <t>Montáž zábradlí rovného osové vzdálenosti sloupků do 1500 mm</t>
  </si>
  <si>
    <t>332</t>
  </si>
  <si>
    <t>111</t>
  </si>
  <si>
    <t>762332131</t>
  </si>
  <si>
    <t>Montáž vázaných kcí krovů pravidelných z hraněného řeziva průřezové plochy do 120 cm2</t>
  </si>
  <si>
    <t>334</t>
  </si>
  <si>
    <t>Montáž konstrukcí krovů</t>
  </si>
  <si>
    <t>Kleština 01</t>
  </si>
  <si>
    <t>5,62*20</t>
  </si>
  <si>
    <t>Kleština 02</t>
  </si>
  <si>
    <t>7,68*52</t>
  </si>
  <si>
    <t>112</t>
  </si>
  <si>
    <t>762332132</t>
  </si>
  <si>
    <t>Montáž vázaných kcí krovů pravidelných z hraněného řeziva průřezové plochy do 224 cm2</t>
  </si>
  <si>
    <t>338</t>
  </si>
  <si>
    <t>Pásek 01</t>
  </si>
  <si>
    <t>1,45*10</t>
  </si>
  <si>
    <t>Krokev 03</t>
  </si>
  <si>
    <t>2,97</t>
  </si>
  <si>
    <t>Krokev 04</t>
  </si>
  <si>
    <t>1,60*2</t>
  </si>
  <si>
    <t>Krokev 05</t>
  </si>
  <si>
    <t>4,05*2</t>
  </si>
  <si>
    <t>Krokev 33</t>
  </si>
  <si>
    <t>4,56*4</t>
  </si>
  <si>
    <t>Krokev 34</t>
  </si>
  <si>
    <t>6,00*4</t>
  </si>
  <si>
    <t>Krokev 35</t>
  </si>
  <si>
    <t>7,55*4</t>
  </si>
  <si>
    <t>Krokev 39</t>
  </si>
  <si>
    <t>1,35*4</t>
  </si>
  <si>
    <t>Krokev 40</t>
  </si>
  <si>
    <t>2,25*4</t>
  </si>
  <si>
    <t>Krokev 41</t>
  </si>
  <si>
    <t>3,15*4</t>
  </si>
  <si>
    <t>Pozednice 04</t>
  </si>
  <si>
    <t>5,55*3</t>
  </si>
  <si>
    <t>Pozednice 07</t>
  </si>
  <si>
    <t>3,95</t>
  </si>
  <si>
    <t>Pozednice 12</t>
  </si>
  <si>
    <t>3,70*2</t>
  </si>
  <si>
    <t>Krokev 06-32</t>
  </si>
  <si>
    <t>1,20+1,30+2,25+2,35+5,45+5,65*2+6,15+6,50+7,15+7,50+8,15+8,55+3,30*2+4,10*2+4,35*2</t>
  </si>
  <si>
    <t>5,35*2+6,40*2+6,85*6+3,45*8+8,90*18+4,75*22+3,15*12+5,05+5,50*8+3,85*30+1,15*30</t>
  </si>
  <si>
    <t>Pozednice 05</t>
  </si>
  <si>
    <t>1,75</t>
  </si>
  <si>
    <t>113</t>
  </si>
  <si>
    <t>762332133</t>
  </si>
  <si>
    <t>Montáž vázaných kcí krovů pravidelných z hraněného řeziva průřezové plochy do 288 cm2</t>
  </si>
  <si>
    <t>342</t>
  </si>
  <si>
    <t>762332134</t>
  </si>
  <si>
    <t>Montáž vázaných kcí krovů pravidelných z hraněného řeziva průřezové plochy do 450 cm2</t>
  </si>
  <si>
    <t>346</t>
  </si>
  <si>
    <t>Pozednice 01 - 03</t>
  </si>
  <si>
    <t>1,75+2,25*2+3,20*2</t>
  </si>
  <si>
    <t>Pozednice 09 - 11</t>
  </si>
  <si>
    <t>1,65+3,20+6,05</t>
  </si>
  <si>
    <t>Pozednice 15</t>
  </si>
  <si>
    <t>1,70*2</t>
  </si>
  <si>
    <t>115</t>
  </si>
  <si>
    <t>762332135</t>
  </si>
  <si>
    <t>Montáž vázaných kcí krovů pravidelných z hraněného řeziva průřezové plochy přes 450 cm2</t>
  </si>
  <si>
    <t>350</t>
  </si>
  <si>
    <t>Vaznice 02 - 13</t>
  </si>
  <si>
    <t>8,00+8,30+3,70*2+4,45+7,50*2+7,80+4,15*2+3,70+9,05+4,00+6,10+6,10+6,50*2</t>
  </si>
  <si>
    <t>762341210</t>
  </si>
  <si>
    <t>Montáž bednění střech rovných a šikmých sklonu do 60° z hrubých prken na sraz</t>
  </si>
  <si>
    <t>354</t>
  </si>
  <si>
    <t>Bednění střechy</t>
  </si>
  <si>
    <t>Střecha do úrovně horní hrany vikýřů</t>
  </si>
  <si>
    <t>Plocha střechy</t>
  </si>
  <si>
    <t>531,049</t>
  </si>
  <si>
    <t>Odpočet plochy nad horní hranou vikýřů</t>
  </si>
  <si>
    <t>-(9,60+10,40)/2*2,70*2</t>
  </si>
  <si>
    <t>-(25,15+20,00)/2*4,00*2</t>
  </si>
  <si>
    <t>-5,20*2,80/2</t>
  </si>
  <si>
    <t>-7,60*4,00/2*2</t>
  </si>
  <si>
    <t>117</t>
  </si>
  <si>
    <t>762342314</t>
  </si>
  <si>
    <t>Montáž laťování na střechách složitých sklonu do 60° osové vzdálenosti do 360 mm</t>
  </si>
  <si>
    <t>358</t>
  </si>
  <si>
    <t>Montáž laťování střechy</t>
  </si>
  <si>
    <t>Hlavní střecha</t>
  </si>
  <si>
    <t>Sever</t>
  </si>
  <si>
    <t>25,23*3,90+(25,23+20,15)/2*4,90</t>
  </si>
  <si>
    <t>Odpočel průniku vikýřů</t>
  </si>
  <si>
    <t>-(5,60*3,90*2+3,90*3,90)</t>
  </si>
  <si>
    <t>Přípočet pultové střechy vikýřů</t>
  </si>
  <si>
    <t>6,00*3,80*2+4,35*3,80</t>
  </si>
  <si>
    <t>Jih</t>
  </si>
  <si>
    <t>Odpočet průniku vikýře</t>
  </si>
  <si>
    <t>-5,60*3,90</t>
  </si>
  <si>
    <t>Odpočet průniku nižší střechy</t>
  </si>
  <si>
    <t>-10,77*6,80/2</t>
  </si>
  <si>
    <t>Vedlejší střecha</t>
  </si>
  <si>
    <t>Východ</t>
  </si>
  <si>
    <t>(12,20+6,80)/2*6,80-(1,71*3,40)/2</t>
  </si>
  <si>
    <t>-3,80*3,10</t>
  </si>
  <si>
    <t>Pultová střecha vikýře</t>
  </si>
  <si>
    <t>4,00*3,50</t>
  </si>
  <si>
    <t>Západ</t>
  </si>
  <si>
    <t>Polovalby</t>
  </si>
  <si>
    <t>(7,70*4,05)/2*2+(5,40*3,00)/2</t>
  </si>
  <si>
    <t>762342441</t>
  </si>
  <si>
    <t>Montáž lišt trojúhelníkových nebo kontralatí na střechách sklonu do 60°</t>
  </si>
  <si>
    <t>362</t>
  </si>
  <si>
    <t>Montáž kontralatí</t>
  </si>
  <si>
    <t>Dle délky krokví</t>
  </si>
  <si>
    <t>3,00+1,60*2+4,05-2+1,20+1,30+2,25+2,35+5,45+2,65*2+6,15+6,50+7,15+7,50+8,15+8,55</t>
  </si>
  <si>
    <t>3,30*2+4,10*2+4,35*2+5,35*2+6,40*2+6,85*6+3,45*8+8,90*18+4,75*22+3,15*12+5,05+5,50*5</t>
  </si>
  <si>
    <t>3,80*30+1,15*30+4,60*4+6,00*4+7,55*4+3,50*2++5,70*2+5,20*4+1,35*4+2,25*4+3,15*4</t>
  </si>
  <si>
    <t>119</t>
  </si>
  <si>
    <t>762353210</t>
  </si>
  <si>
    <t>Montáž střešního vikýře pultového z hraněného řeziva plochy do 100 cm2</t>
  </si>
  <si>
    <t>366</t>
  </si>
  <si>
    <t>Montáž konstrukce vikýřů</t>
  </si>
  <si>
    <t>Řezivo 160/50</t>
  </si>
  <si>
    <t>(2,80+3,20+0,80+0,60)*2*4</t>
  </si>
  <si>
    <t>(3,20+3,60+1,00+0,70+0,50)*2*4</t>
  </si>
  <si>
    <t>60511125</t>
  </si>
  <si>
    <t>fošny prismované (středové) řezivo stavební do š 160mm dl 2-5m</t>
  </si>
  <si>
    <t>368</t>
  </si>
  <si>
    <t>131,20*0,16*0,05*1,10</t>
  </si>
  <si>
    <t>121</t>
  </si>
  <si>
    <t>762381111</t>
  </si>
  <si>
    <t>Ukotvení komínu ke krovu do šikmé plochy</t>
  </si>
  <si>
    <t>370</t>
  </si>
  <si>
    <t>762395000</t>
  </si>
  <si>
    <t>Spojovací prostředky pro montáž krovu, bednění, laťování, světlíky, klíny</t>
  </si>
  <si>
    <t>372</t>
  </si>
  <si>
    <t>Spojovací prostředky - krovy</t>
  </si>
  <si>
    <t>44,507</t>
  </si>
  <si>
    <t>123</t>
  </si>
  <si>
    <t>762431024</t>
  </si>
  <si>
    <t>Obložení stěn z desek OSB tl 18 mm nebroušených na pero a drážku přibíjených</t>
  </si>
  <si>
    <t>374</t>
  </si>
  <si>
    <t>Obklad stěn vikýřů</t>
  </si>
  <si>
    <t>(3,30*1,00)/2*4</t>
  </si>
  <si>
    <t>(4,00*1,20)/2*8</t>
  </si>
  <si>
    <t>762521104</t>
  </si>
  <si>
    <t>Položení podlahy z hrubých prken na sraz</t>
  </si>
  <si>
    <t>376</t>
  </si>
  <si>
    <t>Montáž záklopu z prken na kleštinách</t>
  </si>
  <si>
    <t>22,40*(1,10*2+6,70)</t>
  </si>
  <si>
    <t>8,60*(1,25*2+3,50)</t>
  </si>
  <si>
    <t>125</t>
  </si>
  <si>
    <t>60511120</t>
  </si>
  <si>
    <t>prkna stavební prismovaná středová řezivo stavební tl 25(32)mm dl 2-5m</t>
  </si>
  <si>
    <t>378</t>
  </si>
  <si>
    <t>250,960*0,025*1,10</t>
  </si>
  <si>
    <t>762523108</t>
  </si>
  <si>
    <t>Položení podlahy z hoblovaných fošen na sraz</t>
  </si>
  <si>
    <t>380</t>
  </si>
  <si>
    <t>Položení podlahy balkonu</t>
  </si>
  <si>
    <t>7,34*2</t>
  </si>
  <si>
    <t>127</t>
  </si>
  <si>
    <t>60516101</t>
  </si>
  <si>
    <t>řezivo smrkové sušené tl 50mm</t>
  </si>
  <si>
    <t>382</t>
  </si>
  <si>
    <t>14,680*0,05*1,10</t>
  </si>
  <si>
    <t>762595001</t>
  </si>
  <si>
    <t>Spojovací prostředky pro položení dřevěných podlah a zakrytí kanálů</t>
  </si>
  <si>
    <t>384</t>
  </si>
  <si>
    <t>Spojovací prostředky - podlahy</t>
  </si>
  <si>
    <t>7,007</t>
  </si>
  <si>
    <t>129</t>
  </si>
  <si>
    <t>762822130</t>
  </si>
  <si>
    <t>Montáž stropního trámu z hraněného řeziva průřezové plochy do 450 cm2 s výměnami</t>
  </si>
  <si>
    <t>386</t>
  </si>
  <si>
    <t>Montáž nosníků balkonu</t>
  </si>
  <si>
    <t>1,60*16+1,50*16,00</t>
  </si>
  <si>
    <t>762895000</t>
  </si>
  <si>
    <t>Spojovací prostředky pro montáž záklopu, stropnice a podbíjení</t>
  </si>
  <si>
    <t>390</t>
  </si>
  <si>
    <t>Spojovací prostředky - stropy</t>
  </si>
  <si>
    <t>1,905</t>
  </si>
  <si>
    <t>131</t>
  </si>
  <si>
    <t>998762102.1</t>
  </si>
  <si>
    <t>Přesun hmot tonážní pro kce tesařské v objektech v do 12 m - zbývající</t>
  </si>
  <si>
    <t>394</t>
  </si>
  <si>
    <t>763</t>
  </si>
  <si>
    <t>Konstrukce suché výstavby</t>
  </si>
  <si>
    <t>763113331</t>
  </si>
  <si>
    <t>SDK příčka instalační tl 155 mm zdvojený profil CW+UW 50 desky 2xH2DF 12,5 TI 50 mm EI 60 Rw 54 dB</t>
  </si>
  <si>
    <t>396</t>
  </si>
  <si>
    <t>Instalační stěny</t>
  </si>
  <si>
    <t>0,30*2,75+2,31*(2,18+2,75)/2</t>
  </si>
  <si>
    <t>0,30*2,75+2,31*(2,75+1,00)/2</t>
  </si>
  <si>
    <t>1,00*2,64+1,59*(2,64+1,00)/2</t>
  </si>
  <si>
    <t>133</t>
  </si>
  <si>
    <t>763121211</t>
  </si>
  <si>
    <t>SDK stěna předsazená deska 1x A tl 12,5 mm lepené celoplošně bez nosné kce</t>
  </si>
  <si>
    <t>398</t>
  </si>
  <si>
    <t>Vnitřní obklad vikýřů</t>
  </si>
  <si>
    <t>((2,10*1,00)/2-(0,90*0,40/2))*4</t>
  </si>
  <si>
    <t>((2,50*1,30)/2-(1,50*0,70)/2)*8</t>
  </si>
  <si>
    <t>763121714</t>
  </si>
  <si>
    <t>SDK stěna předsazená základní penetrační nátěr</t>
  </si>
  <si>
    <t>400</t>
  </si>
  <si>
    <t>Penetrační nátěr SDK stěn</t>
  </si>
  <si>
    <t>29,262+12,28</t>
  </si>
  <si>
    <t>135</t>
  </si>
  <si>
    <t>763131511</t>
  </si>
  <si>
    <t>SDK podhled deska 1xA 12,5 bez TI jednovrstvá spodní kce profil CD+UD</t>
  </si>
  <si>
    <t>402</t>
  </si>
  <si>
    <t>Podhled SDK bez TI</t>
  </si>
  <si>
    <t>44,71+4,97+9,30+11,94+11,51+1,41</t>
  </si>
  <si>
    <t>763131531</t>
  </si>
  <si>
    <t>SDK podhled deska 1xDF 12,5 bez TI jednovrstvá spodní kce profil CD+UD</t>
  </si>
  <si>
    <t>404</t>
  </si>
  <si>
    <t>Podhled SDK</t>
  </si>
  <si>
    <t>Přípočet na šikmé plochy + 20%</t>
  </si>
  <si>
    <t>233,64*0,20</t>
  </si>
  <si>
    <t>137</t>
  </si>
  <si>
    <t>763131571</t>
  </si>
  <si>
    <t>SDK podhled deska 1xH2DF 12,5 bez TI jednovrstvá spodní kce profil CD+UD</t>
  </si>
  <si>
    <t>406</t>
  </si>
  <si>
    <t>Piodhled SDK</t>
  </si>
  <si>
    <t>41,77*0,20</t>
  </si>
  <si>
    <t>763131714</t>
  </si>
  <si>
    <t>SDK podhled základní penetrační nátěr</t>
  </si>
  <si>
    <t>408</t>
  </si>
  <si>
    <t>Penetrační nátěr</t>
  </si>
  <si>
    <t>83,48+268,368+50,124</t>
  </si>
  <si>
    <t>139</t>
  </si>
  <si>
    <t>763711231</t>
  </si>
  <si>
    <t>Montáž dřevostaveb stěn a příček z panelů výšky do 10 m tl do 350 mm plochy do 3 m2</t>
  </si>
  <si>
    <t>410</t>
  </si>
  <si>
    <t>Montáž obvodového panelu - stěny vikýřů</t>
  </si>
  <si>
    <t>6129001R</t>
  </si>
  <si>
    <t>1725960491</t>
  </si>
  <si>
    <t>141</t>
  </si>
  <si>
    <t>998763101</t>
  </si>
  <si>
    <t>Přesun hmot tonážní pro dřevostavby v objektech v do 12 m</t>
  </si>
  <si>
    <t>412</t>
  </si>
  <si>
    <t>764</t>
  </si>
  <si>
    <t>Konstrukce klempířské</t>
  </si>
  <si>
    <t>764011613</t>
  </si>
  <si>
    <t>Podkladní plech z Pz s upraveným povrchem rš 250 mm</t>
  </si>
  <si>
    <t>414</t>
  </si>
  <si>
    <t>Podkladní plech</t>
  </si>
  <si>
    <t>25,23+11,40*2+9,39+6,80*2+5,55+5,08</t>
  </si>
  <si>
    <t>Vikýře a polovalby</t>
  </si>
  <si>
    <t>6,00*3+4,50+4,00*2+5,50+0,40+6,00*2+0,40*2</t>
  </si>
  <si>
    <t>143</t>
  </si>
  <si>
    <t>764212635</t>
  </si>
  <si>
    <t>Oplechování štítu závětrnou lištou z Pz s povrchovou úpravou rš 400 mm</t>
  </si>
  <si>
    <t>416</t>
  </si>
  <si>
    <t>Závětrná lišta</t>
  </si>
  <si>
    <t>4,00*2*2+3,50*2</t>
  </si>
  <si>
    <t>3,50*8+3,00*4</t>
  </si>
  <si>
    <t>764216604</t>
  </si>
  <si>
    <t>Oplechování rovných parapetů mechanicky kotvené z Pz s povrchovou úpravou rš 330 mm</t>
  </si>
  <si>
    <t>418</t>
  </si>
  <si>
    <t>Montáž parapetů</t>
  </si>
  <si>
    <t>20*1,00+10*1,00+13*0,75</t>
  </si>
  <si>
    <t>145</t>
  </si>
  <si>
    <t>764216665</t>
  </si>
  <si>
    <t>Příplatek za zvýšenou pracnost oplechování rohů rovných parapetů z PZ s povrch úpravou rš do 400 mm</t>
  </si>
  <si>
    <t>420</t>
  </si>
  <si>
    <t>Příplatel za rohy</t>
  </si>
  <si>
    <t>43,00*2</t>
  </si>
  <si>
    <t>764311605</t>
  </si>
  <si>
    <t>Lemování rovných zdí střech s krytinou prejzovou nebo vlnitou z Pz s povrchovou úpravou rš 400 mm</t>
  </si>
  <si>
    <t>422</t>
  </si>
  <si>
    <t>Lemování zdí - styk vikýřů a střechy</t>
  </si>
  <si>
    <t>4,00*4*2+3,00*2*2</t>
  </si>
  <si>
    <t>147</t>
  </si>
  <si>
    <t>764314611</t>
  </si>
  <si>
    <t>Lemování prostupů střech s krytinou prejzovou nebo vlnitou bez lišty z Pz s povrchovou úpravou</t>
  </si>
  <si>
    <t>424</t>
  </si>
  <si>
    <t>Lemování komína</t>
  </si>
  <si>
    <t>0,50*0,80*2+0,50*2*2</t>
  </si>
  <si>
    <t>764511601</t>
  </si>
  <si>
    <t>Žlab podokapní půlkruhový z Pz s povrchovou úpravou rš 250 mm</t>
  </si>
  <si>
    <t>426</t>
  </si>
  <si>
    <t>Žlab podokapní</t>
  </si>
  <si>
    <t>149</t>
  </si>
  <si>
    <t>764511603</t>
  </si>
  <si>
    <t>Žlab podokapní půlkruhový z Pz s povrchovou úpravou rš 400 mm</t>
  </si>
  <si>
    <t>428</t>
  </si>
  <si>
    <t>764511621</t>
  </si>
  <si>
    <t>Roh nebo kout půlkruhového podokapního žlabu z Pz s povrchovou úpravou rš 250 mm</t>
  </si>
  <si>
    <t>430</t>
  </si>
  <si>
    <t>Rohy a kouty</t>
  </si>
  <si>
    <t>3,00</t>
  </si>
  <si>
    <t>151</t>
  </si>
  <si>
    <t>764511623</t>
  </si>
  <si>
    <t>Roh nebo kout půlkruhového podokapního žlabu z Pz s povrchovou úpravou rš 400 mm</t>
  </si>
  <si>
    <t>432</t>
  </si>
  <si>
    <t>2,00</t>
  </si>
  <si>
    <t>764518622</t>
  </si>
  <si>
    <t>Svody kruhové včetně objímek, kolen, odskoků z Pz s povrchovou úpravou průměru 100 mm</t>
  </si>
  <si>
    <t>434</t>
  </si>
  <si>
    <t>Svody d=100 mm</t>
  </si>
  <si>
    <t>1,30*2+1,50*4</t>
  </si>
  <si>
    <t>153</t>
  </si>
  <si>
    <t>764518623</t>
  </si>
  <si>
    <t>Svody kruhové včetně objímek, kolen, odskoků z Pz s povrchovou úpravou průměru 120 mm</t>
  </si>
  <si>
    <t>436</t>
  </si>
  <si>
    <t>Svody d=120 mm</t>
  </si>
  <si>
    <t>4,80*6</t>
  </si>
  <si>
    <t>998764102</t>
  </si>
  <si>
    <t>Přesun hmot tonážní pro konstrukce klempířské v objektech v do 12 m</t>
  </si>
  <si>
    <t>438</t>
  </si>
  <si>
    <t>765</t>
  </si>
  <si>
    <t>Krytina skládaná</t>
  </si>
  <si>
    <t>155</t>
  </si>
  <si>
    <t>765111015</t>
  </si>
  <si>
    <t>Montáž krytiny keramické drážkové sklonu do 30° na sucho přes 11 do 12 ks/m2</t>
  </si>
  <si>
    <t>440</t>
  </si>
  <si>
    <t>Montáž krytiny drážkové</t>
  </si>
  <si>
    <t>59660350</t>
  </si>
  <si>
    <t>taška ražená režná základní 28 x 47 cm</t>
  </si>
  <si>
    <t>442</t>
  </si>
  <si>
    <t>157</t>
  </si>
  <si>
    <t>59660353</t>
  </si>
  <si>
    <t>taška ražená režná pro připojení hřebene 28 x 47 cm</t>
  </si>
  <si>
    <t>444</t>
  </si>
  <si>
    <t>59660357</t>
  </si>
  <si>
    <t>taška ražená režná ukončovací levá, pravá 28,2 x 47 cm</t>
  </si>
  <si>
    <t>446</t>
  </si>
  <si>
    <t>88*2</t>
  </si>
  <si>
    <t>159</t>
  </si>
  <si>
    <t>59660358</t>
  </si>
  <si>
    <t>taška ražená režná větrací 28 x 47 cm</t>
  </si>
  <si>
    <t>448</t>
  </si>
  <si>
    <t>59660202</t>
  </si>
  <si>
    <t>mřížka ochranná větrací jednoduchá š 55mm</t>
  </si>
  <si>
    <t>450</t>
  </si>
  <si>
    <t>161</t>
  </si>
  <si>
    <t>765111201</t>
  </si>
  <si>
    <t>Montáž krytiny keramické okapní větrací pás</t>
  </si>
  <si>
    <t>452</t>
  </si>
  <si>
    <t>Montáž okapové hrany</t>
  </si>
  <si>
    <t>104,30</t>
  </si>
  <si>
    <t>59660022</t>
  </si>
  <si>
    <t>pás ochranný větrací okapní plastový š 100mm</t>
  </si>
  <si>
    <t>role</t>
  </si>
  <si>
    <t>454</t>
  </si>
  <si>
    <t>163</t>
  </si>
  <si>
    <t>765111221</t>
  </si>
  <si>
    <t>Montáž krytiny keramické nároží na sucho větracím pásem lepícím</t>
  </si>
  <si>
    <t>456</t>
  </si>
  <si>
    <t>Osazení nároží</t>
  </si>
  <si>
    <t>29,46</t>
  </si>
  <si>
    <t>765111251</t>
  </si>
  <si>
    <t>Montáž krytiny keramické hřeben na sucho větracím pásem</t>
  </si>
  <si>
    <t>458</t>
  </si>
  <si>
    <t>Montáž hřebene</t>
  </si>
  <si>
    <t>30,71</t>
  </si>
  <si>
    <t>165</t>
  </si>
  <si>
    <t>59660001</t>
  </si>
  <si>
    <t>ukončení hřebenáče nárožní dlouhé k hřebenáči č. 2, engoba</t>
  </si>
  <si>
    <t>460</t>
  </si>
  <si>
    <t>59660017</t>
  </si>
  <si>
    <t>pás větrací kovový hřebene a nároží  500/38cm (červená/hnědá)</t>
  </si>
  <si>
    <t>ks</t>
  </si>
  <si>
    <t>462</t>
  </si>
  <si>
    <t>167</t>
  </si>
  <si>
    <t>59660804</t>
  </si>
  <si>
    <t>hřebenáč drážkový keramický, šířka 21 cm, engoba</t>
  </si>
  <si>
    <t>464</t>
  </si>
  <si>
    <t>765111305</t>
  </si>
  <si>
    <t>Montáž krytiny keramické úžlabí na plech na sucho na molitanové pásy</t>
  </si>
  <si>
    <t>466</t>
  </si>
  <si>
    <t>Montáž úžlabí</t>
  </si>
  <si>
    <t>17,40</t>
  </si>
  <si>
    <t>169</t>
  </si>
  <si>
    <t>59660031</t>
  </si>
  <si>
    <t>pás těsnící úžlabí klínový samolepící š 60mm</t>
  </si>
  <si>
    <t>468</t>
  </si>
  <si>
    <t>765111503</t>
  </si>
  <si>
    <t>Příplatek k montáži krytiny keramické za připevňovací prostředky za sklon přes 30° do 40°</t>
  </si>
  <si>
    <t>470</t>
  </si>
  <si>
    <t>Příplatek za větší sklon</t>
  </si>
  <si>
    <t>171</t>
  </si>
  <si>
    <t>765115111</t>
  </si>
  <si>
    <t>Montáž rozdělovacího hřebenáče pro keramickou krytinu</t>
  </si>
  <si>
    <t>472</t>
  </si>
  <si>
    <t>Montzáž rozdělovacího hřebenáče</t>
  </si>
  <si>
    <t>59660847</t>
  </si>
  <si>
    <t>hřebenáč rozdělovací valbový k hřebenáči č. 3 engoba</t>
  </si>
  <si>
    <t>474</t>
  </si>
  <si>
    <t>173</t>
  </si>
  <si>
    <t>765115201</t>
  </si>
  <si>
    <t>Montáž nástavce pro anténu pro keramickou krytinu</t>
  </si>
  <si>
    <t>476</t>
  </si>
  <si>
    <t>59660254</t>
  </si>
  <si>
    <t>nástavec pro anténu-kovový (D28-74mm)</t>
  </si>
  <si>
    <t>478</t>
  </si>
  <si>
    <t>175</t>
  </si>
  <si>
    <t>765115202</t>
  </si>
  <si>
    <t>Montáž nástavce pro odvětrání kanalizace pro keramickou krytinu</t>
  </si>
  <si>
    <t>480</t>
  </si>
  <si>
    <t>59660255</t>
  </si>
  <si>
    <t>nástavec odvětrání kovový D 12,5cm</t>
  </si>
  <si>
    <t>482</t>
  </si>
  <si>
    <t>177</t>
  </si>
  <si>
    <t>765115251</t>
  </si>
  <si>
    <t>Montáž držáku hromosvodu na tašku keramické krytiny</t>
  </si>
  <si>
    <t>484</t>
  </si>
  <si>
    <t>59660650</t>
  </si>
  <si>
    <t>držák hromosvodu režné pálené krytiny</t>
  </si>
  <si>
    <t>486</t>
  </si>
  <si>
    <t>179</t>
  </si>
  <si>
    <t>765115252</t>
  </si>
  <si>
    <t>Montáž držáku hromosvodu na hřeben keramické krytiny</t>
  </si>
  <si>
    <t>488</t>
  </si>
  <si>
    <t>59660654</t>
  </si>
  <si>
    <t>držák hromosvodu hřebenáčový</t>
  </si>
  <si>
    <t>490</t>
  </si>
  <si>
    <t>181</t>
  </si>
  <si>
    <t>765115302</t>
  </si>
  <si>
    <t>Montáž střešního výlezu plochy jednotlivě přes 0,25 m2 pro keramickou krytinu</t>
  </si>
  <si>
    <t>492</t>
  </si>
  <si>
    <t>59660223</t>
  </si>
  <si>
    <t>vikýř univerzální  45x73 cm</t>
  </si>
  <si>
    <t>494</t>
  </si>
  <si>
    <t>183</t>
  </si>
  <si>
    <t>765115352</t>
  </si>
  <si>
    <t>Montáž střešní stoupací plošiny délky do 800 mm pro keramickou krytinu</t>
  </si>
  <si>
    <t>496</t>
  </si>
  <si>
    <t>Mpntáž stoupací plošiny</t>
  </si>
  <si>
    <t>59660007</t>
  </si>
  <si>
    <t>stoupací komplet univerzální-dlouhý,držák rovný rošt 80/25cm vč. spojovacího materiálu v barvě</t>
  </si>
  <si>
    <t>sada</t>
  </si>
  <si>
    <t>498</t>
  </si>
  <si>
    <t>185</t>
  </si>
  <si>
    <t>765115401</t>
  </si>
  <si>
    <t>Montáž protisněhového háku pro keramickou krytinu</t>
  </si>
  <si>
    <t>500</t>
  </si>
  <si>
    <t>59660241</t>
  </si>
  <si>
    <t>hák protisněhový C-380</t>
  </si>
  <si>
    <t>502</t>
  </si>
  <si>
    <t>187</t>
  </si>
  <si>
    <t>765115421</t>
  </si>
  <si>
    <t>Montáž bezpečnostního háku pro keramickou krytinu</t>
  </si>
  <si>
    <t>504</t>
  </si>
  <si>
    <t>59244014</t>
  </si>
  <si>
    <t>sada bezpečnostního háku (bez tašky)</t>
  </si>
  <si>
    <t>506</t>
  </si>
  <si>
    <t>189</t>
  </si>
  <si>
    <t>765191011</t>
  </si>
  <si>
    <t>Montáž pojistné hydroizolační fólie kladené ve sklonu do 30° volně na krokve</t>
  </si>
  <si>
    <t>508</t>
  </si>
  <si>
    <t>Montáž pojistné izolace na střeše</t>
  </si>
  <si>
    <t>-5,65*3,85</t>
  </si>
  <si>
    <t>-11,00*7,00/2</t>
  </si>
  <si>
    <t>28329268</t>
  </si>
  <si>
    <t>folie podstřešní difúzní pro exteriér (reakce na oheň - třída F) 140 g/m2</t>
  </si>
  <si>
    <t>510</t>
  </si>
  <si>
    <t>191</t>
  </si>
  <si>
    <t>6100046</t>
  </si>
  <si>
    <t>Tondach FOL MONO 180g/m2, 75m2</t>
  </si>
  <si>
    <t>512</t>
  </si>
  <si>
    <t>6100047</t>
  </si>
  <si>
    <t>Tondach FOL MONO  DT   180g/m2, 75m2</t>
  </si>
  <si>
    <t>514</t>
  </si>
  <si>
    <t>193</t>
  </si>
  <si>
    <t>765191031</t>
  </si>
  <si>
    <t>Montáž pojistné hydroizolační fólie lepení těsnících pásků pod kontralatě</t>
  </si>
  <si>
    <t>516</t>
  </si>
  <si>
    <t>Lepení pásků pod kontralatě</t>
  </si>
  <si>
    <t>808,15</t>
  </si>
  <si>
    <t>28329304</t>
  </si>
  <si>
    <t>páska těsnící jednostranně lepící parotěsných folií 3x30 mm</t>
  </si>
  <si>
    <t>518</t>
  </si>
  <si>
    <t>195</t>
  </si>
  <si>
    <t>998765102</t>
  </si>
  <si>
    <t>Přesun hmot tonážní pro krytiny skládané v objektech v do 12 m</t>
  </si>
  <si>
    <t>520</t>
  </si>
  <si>
    <t>1,237+23,63</t>
  </si>
  <si>
    <t>766</t>
  </si>
  <si>
    <t>Konstrukce truhlářské</t>
  </si>
  <si>
    <t>766231113</t>
  </si>
  <si>
    <t>Montáž sklápěcích půdních schodů</t>
  </si>
  <si>
    <t>522</t>
  </si>
  <si>
    <t>197</t>
  </si>
  <si>
    <t>61233167</t>
  </si>
  <si>
    <t>schody půdní skládací protipožární dřevěné se zesílenou izolací, pro výšku max. 280 cm, 12 schodnic El 15, 110 x 70 cm</t>
  </si>
  <si>
    <t>524</t>
  </si>
  <si>
    <t>198</t>
  </si>
  <si>
    <t>766412R</t>
  </si>
  <si>
    <t>Montáž obložení stěn plochy přes 1 m2 palubkami z tvrdého dřeva přes 100 mm</t>
  </si>
  <si>
    <t>526</t>
  </si>
  <si>
    <t>Obklad stěn palubkami</t>
  </si>
  <si>
    <t xml:space="preserve">Obklad od úrovně +3,040 </t>
  </si>
  <si>
    <t>(8,77+5,46)*0,65+5,40*1,10+9,07*1,20+(9,07+4,70)/2*1,70</t>
  </si>
  <si>
    <t>Stěny vikýřů</t>
  </si>
  <si>
    <t>3,00*0,80/2*2*2+(3,40*1,00)/2*2</t>
  </si>
  <si>
    <t>Jižní pohled</t>
  </si>
  <si>
    <t>7,00*0,65+12,30*1,40+(12,30+5,60)/2*2,80</t>
  </si>
  <si>
    <t>3,80*1,40+(3,40*1,00)/2*2*2</t>
  </si>
  <si>
    <t>-(1,00*1,25*2+0,75*1,00*2+1,00*2,15*2)</t>
  </si>
  <si>
    <t>23,30*0,65</t>
  </si>
  <si>
    <t>5,40*1,50*2+3,80*1,50+(3,40*1,00)/2*2*3</t>
  </si>
  <si>
    <t>-(0,75*1,00*7)</t>
  </si>
  <si>
    <t>12,30*1,50+(12,30+5,80)/2*2,50</t>
  </si>
  <si>
    <t>3,80*1,40+(3,00*0,80)/2*2</t>
  </si>
  <si>
    <t>199</t>
  </si>
  <si>
    <t>6119115R</t>
  </si>
  <si>
    <t>palubky obkladové SM profil klasický 19x116mm A/B</t>
  </si>
  <si>
    <t>528</t>
  </si>
  <si>
    <t>7664172R</t>
  </si>
  <si>
    <t>Montáž obložení stěn podkladového roštu</t>
  </si>
  <si>
    <t>530</t>
  </si>
  <si>
    <t>Rošt podkladový</t>
  </si>
  <si>
    <t>Latě 100x50 mm + 50x50 mm - 4m/m2</t>
  </si>
  <si>
    <t>176,918*4</t>
  </si>
  <si>
    <t>201</t>
  </si>
  <si>
    <t>76642122R</t>
  </si>
  <si>
    <t>Montáž obložení podhledů jednoduchých palubkami modřínovými š přes 100 mm</t>
  </si>
  <si>
    <t>534</t>
  </si>
  <si>
    <t>Montáž obložení podhledu střechy</t>
  </si>
  <si>
    <t>(25,23*0,85+10,20*0,85+6,80*0,85*2+5,90*0,85)</t>
  </si>
  <si>
    <t>(25,23+5,01+6,55*2+9,40)*0,25</t>
  </si>
  <si>
    <t>Podhled štítů</t>
  </si>
  <si>
    <t>(5,40+4,80*2)*0,65+(3,20+4,60)/2*0,65*2+(5,60+7,20)/2*1,20+4,00*2*0,25</t>
  </si>
  <si>
    <t>(4,20+3,20)/2*0,50*2+(5,40+7,00)/2*0,70+4,00*2*0,25</t>
  </si>
  <si>
    <t>(4,50+3,50*2)*0,65+(3,50*2+5,20*0,25)</t>
  </si>
  <si>
    <t>(4,00*2+4,50+6,00*2)*0,40+(3,00*2*2+3,50*2*8)*0,15</t>
  </si>
  <si>
    <t>Uši</t>
  </si>
  <si>
    <t>((0,60*0,60)/2+0,65)*6</t>
  </si>
  <si>
    <t>536</t>
  </si>
  <si>
    <t>203</t>
  </si>
  <si>
    <t>766621211</t>
  </si>
  <si>
    <t>Montáž dřevěných oken plochy přes 1 m2 otevíravých výšky do 1,5 m s rámem do zdiva</t>
  </si>
  <si>
    <t>538</t>
  </si>
  <si>
    <t>Montáž dřevěných oken</t>
  </si>
  <si>
    <t>Okna ozn.O1</t>
  </si>
  <si>
    <t>1,00*1,50*20</t>
  </si>
  <si>
    <t>Okna ozn.O2</t>
  </si>
  <si>
    <t>1,00*1,25*10,00</t>
  </si>
  <si>
    <t>6111020R1</t>
  </si>
  <si>
    <t>okno dřevěné jednokřídlové otvíravé a sklápěcí 100 x 150 cm ozn.O1</t>
  </si>
  <si>
    <t>540</t>
  </si>
  <si>
    <t>205</t>
  </si>
  <si>
    <t>6111020R2</t>
  </si>
  <si>
    <t>okno dřevěné jednokřídlové otvíravé a sklápěcí 100 x 125 cm, ozn.O2</t>
  </si>
  <si>
    <t>542</t>
  </si>
  <si>
    <t>766621622</t>
  </si>
  <si>
    <t>Montáž dřevěných oken plochy do 1 m2 zdvojených otevíravých, sklápěcích do zdiva</t>
  </si>
  <si>
    <t>544</t>
  </si>
  <si>
    <t>Montáž oken dřevěných</t>
  </si>
  <si>
    <t>Okna ozn.O3</t>
  </si>
  <si>
    <t>13,00</t>
  </si>
  <si>
    <t>207</t>
  </si>
  <si>
    <t>6111020R3</t>
  </si>
  <si>
    <t>okno dřevěné jednokřídlové otvíravé a sklápěcí 75 x100 cm Ozn.O3</t>
  </si>
  <si>
    <t>546</t>
  </si>
  <si>
    <t>766641131</t>
  </si>
  <si>
    <t>Montáž balkónových dveří zdvojených 1křídlových bez nadsvětlíku včetně rámu do zdiva</t>
  </si>
  <si>
    <t>548</t>
  </si>
  <si>
    <t>Montáž balkonových dveří</t>
  </si>
  <si>
    <t>Dveře ozn. O4</t>
  </si>
  <si>
    <t>209</t>
  </si>
  <si>
    <t>6111016R1</t>
  </si>
  <si>
    <t>dveře balkónové jednokřídlové s nákližky otvíravé a sklápěcí 100 x 215 cm, ozn.O4</t>
  </si>
  <si>
    <t>550</t>
  </si>
  <si>
    <t>210</t>
  </si>
  <si>
    <t>76666010R</t>
  </si>
  <si>
    <t>Montáž dveřních křídel otvíravých 1křídlových š přes 0,8 m do dřevěné rámové zárubně</t>
  </si>
  <si>
    <t>552</t>
  </si>
  <si>
    <t>Montáž vstupních dveří</t>
  </si>
  <si>
    <t>Vstupní dveře ozn.D12</t>
  </si>
  <si>
    <t>4,00</t>
  </si>
  <si>
    <t>211</t>
  </si>
  <si>
    <t>61173552</t>
  </si>
  <si>
    <t>dveře vchodové celodřevěné smrk komplet prosklené 100x210 cm, ozn.D12</t>
  </si>
  <si>
    <t>554</t>
  </si>
  <si>
    <t>766660171</t>
  </si>
  <si>
    <t>Montáž dveřních křídel otvíravých 1křídlových š do 0,8 m do obložkové zárubně</t>
  </si>
  <si>
    <t>556</t>
  </si>
  <si>
    <t>Montáž dveřních křídel</t>
  </si>
  <si>
    <t>Dveře 70/197</t>
  </si>
  <si>
    <t>8,00</t>
  </si>
  <si>
    <t>Dveře 80/197</t>
  </si>
  <si>
    <t>213</t>
  </si>
  <si>
    <t>61164082</t>
  </si>
  <si>
    <t>dveře vnitřní profilované plné 1křídlé 70x197 mahagon</t>
  </si>
  <si>
    <t>558</t>
  </si>
  <si>
    <t>214</t>
  </si>
  <si>
    <t>61164084</t>
  </si>
  <si>
    <t>dveře vnitřní profilované plné 1křídlé 80x197 mahagon</t>
  </si>
  <si>
    <t>560</t>
  </si>
  <si>
    <t>215</t>
  </si>
  <si>
    <t>766660722</t>
  </si>
  <si>
    <t>Montáž dveřního kování - zámku</t>
  </si>
  <si>
    <t>562</t>
  </si>
  <si>
    <t>Montáž zámku</t>
  </si>
  <si>
    <t>54925015</t>
  </si>
  <si>
    <t>zámek stavební zadlabací dozický 02-03 L Zn</t>
  </si>
  <si>
    <t>564</t>
  </si>
  <si>
    <t>217</t>
  </si>
  <si>
    <t>54914624</t>
  </si>
  <si>
    <t>kování vrchní dveřní klika včetně štítu a montážního materiálu HR BB 72 F4</t>
  </si>
  <si>
    <t>566</t>
  </si>
  <si>
    <t>218</t>
  </si>
  <si>
    <t>766671025</t>
  </si>
  <si>
    <t>Montáž střešního okna do krytiny tvarované 78 x 140 cm</t>
  </si>
  <si>
    <t>568</t>
  </si>
  <si>
    <t>Montáž střešních oken</t>
  </si>
  <si>
    <t>219</t>
  </si>
  <si>
    <t>61124052</t>
  </si>
  <si>
    <t>okno střešní dřevěné 66 x 140 cm</t>
  </si>
  <si>
    <t>570</t>
  </si>
  <si>
    <t>61124158</t>
  </si>
  <si>
    <t>lemování střešních oken na profilované krytiny 66x140 cm</t>
  </si>
  <si>
    <t>572</t>
  </si>
  <si>
    <t>221</t>
  </si>
  <si>
    <t>61124048</t>
  </si>
  <si>
    <t>zateplovací sada střešních oken- rám 66 x 140 cm</t>
  </si>
  <si>
    <t>574</t>
  </si>
  <si>
    <t>766682111</t>
  </si>
  <si>
    <t>Montáž zárubní obložkových pro dveře jednokřídlové tl stěny do 170 mm</t>
  </si>
  <si>
    <t>576</t>
  </si>
  <si>
    <t>Montáž obložkových zárubní</t>
  </si>
  <si>
    <t>20,00</t>
  </si>
  <si>
    <t>223</t>
  </si>
  <si>
    <t>61182261</t>
  </si>
  <si>
    <t>zárubeň obložková protipožární pro dveře 1křídlové 60,70,80,90x197cm tl 6-17cm,jasan,mahagon</t>
  </si>
  <si>
    <t>578</t>
  </si>
  <si>
    <t>766682112</t>
  </si>
  <si>
    <t>Montáž zárubní obložkových pro dveře jednokřídlové tl stěny do 350 mm</t>
  </si>
  <si>
    <t>580</t>
  </si>
  <si>
    <t>225</t>
  </si>
  <si>
    <t>61182270</t>
  </si>
  <si>
    <t>zárubeň obložková pro dveře 1křídlové 60,70,80,90x197cm tl 26-35cm a více,mahagon</t>
  </si>
  <si>
    <t>582</t>
  </si>
  <si>
    <t>226</t>
  </si>
  <si>
    <t>766694121</t>
  </si>
  <si>
    <t>Montáž parapetních desek dřevěných nebo plastových šířky přes 30 cm délky do 1,0 m</t>
  </si>
  <si>
    <t>584</t>
  </si>
  <si>
    <t>Montáž parapetních desek</t>
  </si>
  <si>
    <t>(20+10*1+13)</t>
  </si>
  <si>
    <t>227</t>
  </si>
  <si>
    <t>60794104</t>
  </si>
  <si>
    <t>deska parapetní dřevotřísková vnitřní 0,34 x 1 m</t>
  </si>
  <si>
    <t>586</t>
  </si>
  <si>
    <t>998766102</t>
  </si>
  <si>
    <t>Přesun hmot tonážní pro konstrukce truhlářské v objektech v do 12 m</t>
  </si>
  <si>
    <t>588</t>
  </si>
  <si>
    <t>771</t>
  </si>
  <si>
    <t>Podlahy z dlaždic</t>
  </si>
  <si>
    <t>229</t>
  </si>
  <si>
    <t>771474113</t>
  </si>
  <si>
    <t>Montáž soklíků z dlaždic keramických rovných flexibilní lepidlo v do 120 mm</t>
  </si>
  <si>
    <t>590</t>
  </si>
  <si>
    <t>Montáž soklíků</t>
  </si>
  <si>
    <t>M.č.101, 102</t>
  </si>
  <si>
    <t>2,15+1,88+1,70+0,48+3,10+0,30+3,40*2+1,10+3,96+8,37+3,96-0,80*3-1,00*2</t>
  </si>
  <si>
    <t>2,75*2+1,10*2-0,70*2-0,80*2</t>
  </si>
  <si>
    <t>1,75*2+0,90*2-0,70</t>
  </si>
  <si>
    <t>6,65*2+1,40*2-0,80*5</t>
  </si>
  <si>
    <t>8,17*2+6,70*2+0,15+2,50*2-0,70-1,00</t>
  </si>
  <si>
    <t>1,30*2+1,20*2-0,70</t>
  </si>
  <si>
    <t>1,10*2+1,29*2-0,70</t>
  </si>
  <si>
    <t>1,15*2+1,29*2-0,70</t>
  </si>
  <si>
    <t>6,59*2+1,40*2+1,59*2-0,70*2-0,80*5</t>
  </si>
  <si>
    <t>8,55+0,50*4+5,55+3,11+2,86-0,80*6</t>
  </si>
  <si>
    <t>230</t>
  </si>
  <si>
    <t>59761417</t>
  </si>
  <si>
    <t>sokl - dlaždice keramické slinuté neglazované mrazuvzdorné 200x90mm</t>
  </si>
  <si>
    <t>592</t>
  </si>
  <si>
    <t>131,880*5</t>
  </si>
  <si>
    <t>231</t>
  </si>
  <si>
    <t>771574113</t>
  </si>
  <si>
    <t>Montáž podlah keramických režných hladkých lepených flexibilním lepidlem do 12 ks/m2</t>
  </si>
  <si>
    <t>594</t>
  </si>
  <si>
    <t>Dlažba keramická</t>
  </si>
  <si>
    <t>1,41+1,45+12,32+44,71+9,10+1,56+1,56+1,55+1,71+25,17+4,08+27,23+4,88+8,25+3,03+1,58</t>
  </si>
  <si>
    <t>4,97+9,30+11,94+11,51</t>
  </si>
  <si>
    <t>25,71</t>
  </si>
  <si>
    <t>59761290</t>
  </si>
  <si>
    <t>dlaždice keramické podlahové  (barevné) přes 9 do 12 ks/m2</t>
  </si>
  <si>
    <t>596</t>
  </si>
  <si>
    <t>233</t>
  </si>
  <si>
    <t>771591111</t>
  </si>
  <si>
    <t>Podlahy penetrace podkladu</t>
  </si>
  <si>
    <t>598</t>
  </si>
  <si>
    <t>Penetrace podkladu</t>
  </si>
  <si>
    <t>234</t>
  </si>
  <si>
    <t>771990112</t>
  </si>
  <si>
    <t>Vyrovnání podkladu samonivelační stěrkou tl 4 mm pevnosti 30 Mpa</t>
  </si>
  <si>
    <t>600</t>
  </si>
  <si>
    <t>Vyrovnání podkladu</t>
  </si>
  <si>
    <t>235</t>
  </si>
  <si>
    <t>998771102</t>
  </si>
  <si>
    <t>Přesun hmot tonážní pro podlahy z dlaždic v objektech v do 12 m</t>
  </si>
  <si>
    <t>602</t>
  </si>
  <si>
    <t>998771181</t>
  </si>
  <si>
    <t>Příplatek k přesunu hmot tonážní 771 prováděný bez použití mechanizace</t>
  </si>
  <si>
    <t>604</t>
  </si>
  <si>
    <t>775</t>
  </si>
  <si>
    <t>Podlahy skládané</t>
  </si>
  <si>
    <t>237</t>
  </si>
  <si>
    <t>775413315</t>
  </si>
  <si>
    <t>Montáž soklíku ze dřeva tvrdého nebo měkkého lepeného</t>
  </si>
  <si>
    <t>606</t>
  </si>
  <si>
    <t>Montáž soklíku</t>
  </si>
  <si>
    <t>2,30*2+4,00*2-0,70</t>
  </si>
  <si>
    <t>2,83*2+4,00*2-0,70</t>
  </si>
  <si>
    <t>9,20*2+4,07*2-0,70-0,80</t>
  </si>
  <si>
    <t>2,15*2+2,00*2-0,70</t>
  </si>
  <si>
    <t>4,96*2+3,40*2-0,80</t>
  </si>
  <si>
    <t>7,70*2+2,70*2-0,70-0,80*2</t>
  </si>
  <si>
    <t>5,04*2+5,55*2-0,7-0,80</t>
  </si>
  <si>
    <t>4,45*2+5,55*2-0,70-0,80</t>
  </si>
  <si>
    <t>4,39*2+2,62*2-0,80</t>
  </si>
  <si>
    <t>2,68*2+4,39*2-0,80</t>
  </si>
  <si>
    <t>7,48*2+23,69*2-0,70-0,80*2</t>
  </si>
  <si>
    <t>5,02*2+2,62*2-0,80</t>
  </si>
  <si>
    <t>3,94*2+6,70*2-0,70-0,80</t>
  </si>
  <si>
    <t>4,62*2+3,40*2-0,80</t>
  </si>
  <si>
    <t>5,77*2+2,69*2-0,70-0,80*2</t>
  </si>
  <si>
    <t>61418101</t>
  </si>
  <si>
    <t>lišta podlahová dřevěná dub 8x35 mm</t>
  </si>
  <si>
    <t>608</t>
  </si>
  <si>
    <t>300,60*1,10</t>
  </si>
  <si>
    <t>239</t>
  </si>
  <si>
    <t>775541111</t>
  </si>
  <si>
    <t>Montáž podlah plovoucích z lamel dýhovaných a laminovaných lepených v drážce š dílce do 150 mm</t>
  </si>
  <si>
    <t>610</t>
  </si>
  <si>
    <t>Podlahy vinylové na podložce</t>
  </si>
  <si>
    <t>9,20+11,35+33,80+4,44+21,42</t>
  </si>
  <si>
    <t>13,54+14,17+18,75+19,25+21,42+20,11+13,21+19,94+19,94+17,71+11,49+11,76</t>
  </si>
  <si>
    <t>28411065</t>
  </si>
  <si>
    <t>dílce vinylové plov.na pero a drážku,tl5,0 mm,nášlap.vrstva 0,40mm,PUR,zátěž 23/32/41,otlak 0,03mm,R10,Bfl S1,podlož.kompoz.</t>
  </si>
  <si>
    <t>612</t>
  </si>
  <si>
    <t>241</t>
  </si>
  <si>
    <t>775591191</t>
  </si>
  <si>
    <t>Montáž podložky vyrovnávací a tlumící pro plovoucí podlahy</t>
  </si>
  <si>
    <t>614</t>
  </si>
  <si>
    <t>61155351</t>
  </si>
  <si>
    <t>podložka izolační z pěnového PE 3 mm</t>
  </si>
  <si>
    <t>616</t>
  </si>
  <si>
    <t>243</t>
  </si>
  <si>
    <t>998775102</t>
  </si>
  <si>
    <t>Přesun hmot tonážní pro podlahy dřevěné v objektech v do 12 m</t>
  </si>
  <si>
    <t>618</t>
  </si>
  <si>
    <t>776</t>
  </si>
  <si>
    <t>Podlahy povlakové</t>
  </si>
  <si>
    <t>776111211</t>
  </si>
  <si>
    <t>Broušení schodišťových stupnic š do 300 mm</t>
  </si>
  <si>
    <t>620</t>
  </si>
  <si>
    <t>Montáž obkladu stupnic</t>
  </si>
  <si>
    <t>1,10*18,00</t>
  </si>
  <si>
    <t>245</t>
  </si>
  <si>
    <t>776111221</t>
  </si>
  <si>
    <t>Broušení schodišťových podstupnic v do 200 mm</t>
  </si>
  <si>
    <t>622</t>
  </si>
  <si>
    <t>Montáž obkladu podstupnic</t>
  </si>
  <si>
    <t>776111321</t>
  </si>
  <si>
    <t>Vysátí schodišťových stupnic š do 300 mm</t>
  </si>
  <si>
    <t>624</t>
  </si>
  <si>
    <t>247</t>
  </si>
  <si>
    <t>776111331</t>
  </si>
  <si>
    <t>Vysátí schodišťových podstupnic v do 200 mm</t>
  </si>
  <si>
    <t>626</t>
  </si>
  <si>
    <t>776121111</t>
  </si>
  <si>
    <t>Vodou ředitelná penetrace savého podkladu povlakových podlah ředěná v poměru 1:3</t>
  </si>
  <si>
    <t>628</t>
  </si>
  <si>
    <t>Penetrace podlah</t>
  </si>
  <si>
    <t>281,50+67,54</t>
  </si>
  <si>
    <t>249</t>
  </si>
  <si>
    <t>776121211</t>
  </si>
  <si>
    <t>Penetrace schodišťových stupnic š do 300 mm</t>
  </si>
  <si>
    <t>630</t>
  </si>
  <si>
    <t>776121221</t>
  </si>
  <si>
    <t>Penetrace schodišťových podstupnic v do 200 mm</t>
  </si>
  <si>
    <t>632</t>
  </si>
  <si>
    <t>251</t>
  </si>
  <si>
    <t>776141111</t>
  </si>
  <si>
    <t>Vyrovnání podkladu povlakových podlah stěrkou pevnosti 20 MPa tl 3 mm</t>
  </si>
  <si>
    <t>634</t>
  </si>
  <si>
    <t>Vyrovnávací stěrka</t>
  </si>
  <si>
    <t>252</t>
  </si>
  <si>
    <t>776232111</t>
  </si>
  <si>
    <t>Lepení lamel a čtverců z vinylu 2-složkovým lepidlem</t>
  </si>
  <si>
    <t>636</t>
  </si>
  <si>
    <t>Montáž vinylových podlah lepených</t>
  </si>
  <si>
    <t>10,97+4,20</t>
  </si>
  <si>
    <t>5,91+6,52+5,60+6,37+5,69*2+5,99+10,60</t>
  </si>
  <si>
    <t>253</t>
  </si>
  <si>
    <t>28411064</t>
  </si>
  <si>
    <t>dílce vinylové plov.na pero a drážku,tl4,50 mm,nášlap.vrstva 0,40mm,PUR,zátěž 23/32/41,otlak 0,03mm,R10,Bfl S1,podlož.kompoz</t>
  </si>
  <si>
    <t>638</t>
  </si>
  <si>
    <t>776341111</t>
  </si>
  <si>
    <t>Montáž podlahovin ze sametového vinylu na stupnice šířky do 300 mm</t>
  </si>
  <si>
    <t>640</t>
  </si>
  <si>
    <t>255</t>
  </si>
  <si>
    <t>642</t>
  </si>
  <si>
    <t>19,800*0,23*1,10</t>
  </si>
  <si>
    <t>776341121</t>
  </si>
  <si>
    <t>Montáž podlahovin ze sametového vinylu na podstupnice výšky do 200 mm</t>
  </si>
  <si>
    <t>644</t>
  </si>
  <si>
    <t>257</t>
  </si>
  <si>
    <t>646</t>
  </si>
  <si>
    <t>19,800*0,185</t>
  </si>
  <si>
    <t>776421211</t>
  </si>
  <si>
    <t>Montáž schodišťových samolepících lišt</t>
  </si>
  <si>
    <t>648</t>
  </si>
  <si>
    <t>259</t>
  </si>
  <si>
    <t>28342170</t>
  </si>
  <si>
    <t>hrana schodová z PVC 45/42/2,5 mm</t>
  </si>
  <si>
    <t>650</t>
  </si>
  <si>
    <t>260</t>
  </si>
  <si>
    <t>998776102</t>
  </si>
  <si>
    <t>Přesun hmot tonážní pro podlahy povlakové v objektech v do 12 m</t>
  </si>
  <si>
    <t>652</t>
  </si>
  <si>
    <t>781</t>
  </si>
  <si>
    <t>Dokončovací práce - obklady</t>
  </si>
  <si>
    <t>261</t>
  </si>
  <si>
    <t>781474113</t>
  </si>
  <si>
    <t>Montáž obkladů vnitřních keramických hladkých do 19 ks/m2 lepených flexibilním lepidlem</t>
  </si>
  <si>
    <t>654</t>
  </si>
  <si>
    <t>Obklady keramické</t>
  </si>
  <si>
    <t>(4,19*2+1,90*2-0,80)*1,50</t>
  </si>
  <si>
    <t>1,75*0,60</t>
  </si>
  <si>
    <t>(3,89*2+1,28*2-0,80*2)*1,50</t>
  </si>
  <si>
    <t>(2,75*2+4,34*2-0,80*2-1,00)*1,50</t>
  </si>
  <si>
    <t>(2,65*2+4,34*2-1,00-0,80)*1,50</t>
  </si>
  <si>
    <t>(2,50+0,60)*0,60</t>
  </si>
  <si>
    <t>(2,80*2+3,25*2-0,70*2)*1,50</t>
  </si>
  <si>
    <t>1,30*2*0,60</t>
  </si>
  <si>
    <t>(1,30*2*2-0,70)*1,50</t>
  </si>
  <si>
    <t>2,05*0,60</t>
  </si>
  <si>
    <t>(1,00*4+0,15+0,88+0,87)*2,00</t>
  </si>
  <si>
    <t>(1,75+0,60*2)*1,00</t>
  </si>
  <si>
    <t>1,29*0,60</t>
  </si>
  <si>
    <t>2,00*0,60</t>
  </si>
  <si>
    <t>(2,61+1,15+1,10*2+0,90+2,05-0,70)*2,00+2,61*2,00-0,75*1,00</t>
  </si>
  <si>
    <t>(2,67*2+2,60*2-0,70)*2,00-0,75*1,00</t>
  </si>
  <si>
    <t>1,60*0,60</t>
  </si>
  <si>
    <t>(2,60+2,15+1,65-0,70)*2,00-0,75*1,00+0,50*0,90+(1,50+2,60)/2*1,10+2,60*0,90</t>
  </si>
  <si>
    <t>(1,50+2,60+2,30-0,70)*2,00+0,80*0,90+(1,50+2,60)/2*1,10+2,60*0,90</t>
  </si>
  <si>
    <t>(2,17*2+2,61-0,70)*2,00+2,61*2,00</t>
  </si>
  <si>
    <t>2,10*0,60</t>
  </si>
  <si>
    <t>(2,05+1,35-0,70)*2,00+(1,30+2,58)/2*1,10+2,05*0,90+1,35*2,00+(1,35+2,58)/2*1,10+2,58*0,90</t>
  </si>
  <si>
    <t>(4,24*2+2,62*2-0,80)*1,50</t>
  </si>
  <si>
    <t>59761071</t>
  </si>
  <si>
    <t>obkládačky keramické koupelnové (barevné) přes 12 do 16 ks/m2</t>
  </si>
  <si>
    <t>656</t>
  </si>
  <si>
    <t>263</t>
  </si>
  <si>
    <t>998781102</t>
  </si>
  <si>
    <t>Přesun hmot tonážní pro obklady keramické v objektech v do 12 m</t>
  </si>
  <si>
    <t>658</t>
  </si>
  <si>
    <t>783</t>
  </si>
  <si>
    <t>Dokončovací práce - nátěry</t>
  </si>
  <si>
    <t>783113121</t>
  </si>
  <si>
    <t>Dvojnásobný napouštěcí syntetický nátěr s biocidní přísadou truhlářských konstrukcí</t>
  </si>
  <si>
    <t>660</t>
  </si>
  <si>
    <t>Nátěr teuhlářských konstrukcí</t>
  </si>
  <si>
    <t>Obklad fasády</t>
  </si>
  <si>
    <t>Podhled střechy</t>
  </si>
  <si>
    <t>135,171</t>
  </si>
  <si>
    <t>Podlaha balkonu</t>
  </si>
  <si>
    <t>14,68</t>
  </si>
  <si>
    <t xml:space="preserve">Podhled balkonu </t>
  </si>
  <si>
    <t>14,68+(0,48*2)*1,20*16</t>
  </si>
  <si>
    <t>265</t>
  </si>
  <si>
    <t>783114101</t>
  </si>
  <si>
    <t>Základní jednonásobný syntetický nátěr truhlářských konstrukcí</t>
  </si>
  <si>
    <t>662</t>
  </si>
  <si>
    <t>783118101</t>
  </si>
  <si>
    <t>Lazurovací jednonásobný syntetický nátěr truhlářských konstrukcí</t>
  </si>
  <si>
    <t>664</t>
  </si>
  <si>
    <t>267</t>
  </si>
  <si>
    <t>783213121-1</t>
  </si>
  <si>
    <t>Napouštěcí dvojnásobný syntetický biocidní nátěr tesařských konstrukcí zabudovaných do konstrukce - zbývající</t>
  </si>
  <si>
    <t>710395809</t>
  </si>
  <si>
    <t>784</t>
  </si>
  <si>
    <t>Dokončovací práce - malby a tapety</t>
  </si>
  <si>
    <t>784111001</t>
  </si>
  <si>
    <t>Oprášení (ometení ) podkladu v místnostech výšky do 3,80 m</t>
  </si>
  <si>
    <t>668</t>
  </si>
  <si>
    <t>Příprava podkladu</t>
  </si>
  <si>
    <t>Stropy</t>
  </si>
  <si>
    <t>198,85+401,972</t>
  </si>
  <si>
    <t>Stěny</t>
  </si>
  <si>
    <t>1395,931+41,542</t>
  </si>
  <si>
    <t>269</t>
  </si>
  <si>
    <t>784111011</t>
  </si>
  <si>
    <t>Obroušení podkladu omítnutého v místnostech výšky do 3,80 m</t>
  </si>
  <si>
    <t>670</t>
  </si>
  <si>
    <t>198,85</t>
  </si>
  <si>
    <t>1395,931</t>
  </si>
  <si>
    <t>784211101</t>
  </si>
  <si>
    <t>Dvojnásobné bílé malby ze směsí za mokra výborně otěruvzdorných v místnostech výšky do 3,80 m</t>
  </si>
  <si>
    <t>672</t>
  </si>
  <si>
    <t>Malby vnitřní</t>
  </si>
  <si>
    <t>VRN</t>
  </si>
  <si>
    <t>Vedlejší rozpočtové náklady</t>
  </si>
  <si>
    <t>VRN3</t>
  </si>
  <si>
    <t>Zařízení staveniště</t>
  </si>
  <si>
    <t>271</t>
  </si>
  <si>
    <t>030001000.1</t>
  </si>
  <si>
    <t>Zařízení staveniště - zbývající</t>
  </si>
  <si>
    <t>676</t>
  </si>
  <si>
    <t>VRN6</t>
  </si>
  <si>
    <t>Územní vlivy</t>
  </si>
  <si>
    <t>060001000.1</t>
  </si>
  <si>
    <t>Územní vlivy - zbývající</t>
  </si>
  <si>
    <t>680</t>
  </si>
  <si>
    <t>2018-23-01-01 - SO 01 Zdravotechnické instalace</t>
  </si>
  <si>
    <t xml:space="preserve">    722 - Zdravotechnika - vnitřní vodovod</t>
  </si>
  <si>
    <t xml:space="preserve">    725 - Zdravotechnika - zařizovací předměty</t>
  </si>
  <si>
    <t xml:space="preserve">    732 - Ústřední vytápění - strojovny</t>
  </si>
  <si>
    <t>HZS - Hodinové zúčtovací sazby</t>
  </si>
  <si>
    <t xml:space="preserve">    VRN1 - Průzkumné, geodetické a projektové práce</t>
  </si>
  <si>
    <t xml:space="preserve">    VRN3.1 - Zařízení staveniště </t>
  </si>
  <si>
    <t xml:space="preserve">    VRN6 - Územní vlivy </t>
  </si>
  <si>
    <t>721173317.1</t>
  </si>
  <si>
    <t>Potrubí kanalizační z PVC SN 4 dešťové DN 110 - 160 zbývající</t>
  </si>
  <si>
    <t>721174024</t>
  </si>
  <si>
    <t>Potrubí kanalizační z PP odpadní DN 70</t>
  </si>
  <si>
    <t>721174025</t>
  </si>
  <si>
    <t>Potrubí kanalizační z PP odpadní DN 100</t>
  </si>
  <si>
    <t>721174042</t>
  </si>
  <si>
    <t>Potrubí kanalizační z PP připojovací DN 40</t>
  </si>
  <si>
    <t>721174043</t>
  </si>
  <si>
    <t>Potrubí kanalizační z PP připojovací DN 50</t>
  </si>
  <si>
    <t>721174044</t>
  </si>
  <si>
    <t>Potrubí kanalizační z PP připojovací DN 70</t>
  </si>
  <si>
    <t>721174045</t>
  </si>
  <si>
    <t>Potrubí kanalizační z PP připojovací DN 100</t>
  </si>
  <si>
    <t>28615602</t>
  </si>
  <si>
    <t>čistící kanalizační tvarovka PP DN 75 pro vysoké teploty</t>
  </si>
  <si>
    <t>28615603</t>
  </si>
  <si>
    <t>čistící kanalizační tvarovka PP DN 100 pro vysoké teploty</t>
  </si>
  <si>
    <t>721194105</t>
  </si>
  <si>
    <t>Vyvedení a upevnění odpadních výpustek DN 50</t>
  </si>
  <si>
    <t>721194109</t>
  </si>
  <si>
    <t>Vyvedení a upevnění odpadních výpustek DN 100</t>
  </si>
  <si>
    <t>721211422</t>
  </si>
  <si>
    <t>Vpusť podlahová se svislým odtokem DN 50/75/110 mřížka nerez 138x138</t>
  </si>
  <si>
    <t>721226R01</t>
  </si>
  <si>
    <t>Kalich pro úkapy DN 32 se zápachovou uzávěrkou</t>
  </si>
  <si>
    <t>721242115</t>
  </si>
  <si>
    <t>Lapač střešních splavenin z PP se zápachovou klapkou a lapacím košem DN 110</t>
  </si>
  <si>
    <t>721274122</t>
  </si>
  <si>
    <t>Přivzdušňovací ventil vnitřní odpadních potrubí DN 70</t>
  </si>
  <si>
    <t>721274123</t>
  </si>
  <si>
    <t>Přivzdušňovací ventil vnitřní odpadních potrubí DN 100</t>
  </si>
  <si>
    <t>721290111.1</t>
  </si>
  <si>
    <t>Zkouška těsnosti potrubí kanalizace vodou do DN 125 zbývající</t>
  </si>
  <si>
    <t>998721101</t>
  </si>
  <si>
    <t>Přesun hmot tonážní pro vnitřní kanalizace v objektech v do 6 m</t>
  </si>
  <si>
    <t>998721181</t>
  </si>
  <si>
    <t>Příplatek k přesunu hmot tonážní 721 prováděný bez použití mechanizace</t>
  </si>
  <si>
    <t>722</t>
  </si>
  <si>
    <t>Zdravotechnika - vnitřní vodovod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</si>
  <si>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</si>
  <si>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</si>
  <si>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</si>
  <si>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</si>
  <si>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722174024</t>
  </si>
  <si>
    <t>Potrubí vodovodní plastové PPR svar polyfuze PN 20 D 32 x5,4 mm</t>
  </si>
  <si>
    <t>722174025</t>
  </si>
  <si>
    <t>Potrubí vodovodní plastové PPR svar polyfuze PN 20 D 40 x 6,7 mm</t>
  </si>
  <si>
    <t>722181221</t>
  </si>
  <si>
    <t>Ochrana vodovodního potrubí přilepenými termoizolačními trubicemi z PE tl do 9 mm DN do 22 mm</t>
  </si>
  <si>
    <t>722181222</t>
  </si>
  <si>
    <t>Ochrana vodovodního potrubí přilepenými termoizolačními trubicemi z PE tl do 9 mm DN do 45 mm</t>
  </si>
  <si>
    <t>722181251</t>
  </si>
  <si>
    <t>Ochrana vodovodního potrubí přilepenými termoizolačními trubicemi z PE tl do 25 mm DN do 22 mm</t>
  </si>
  <si>
    <t>722181252</t>
  </si>
  <si>
    <t>Ochrana vodovodního potrubí přilepenými termoizolačními trubicemi z PE tl do 25 mm DN do 45 mm</t>
  </si>
  <si>
    <t>722190401</t>
  </si>
  <si>
    <t>Vyvedení a upevnění výpustku do DN 25</t>
  </si>
  <si>
    <t>722221134</t>
  </si>
  <si>
    <t>Ventil výtokový G 1/2 s jedním závitem</t>
  </si>
  <si>
    <t>722224116</t>
  </si>
  <si>
    <t>Kohout plnicí nebo vypouštěcí G 3/4 PN 10 s jedním závitem</t>
  </si>
  <si>
    <t>722231074</t>
  </si>
  <si>
    <t>Ventil zpětný mosazný G 1 PN 10 do 110°C se dvěma závity</t>
  </si>
  <si>
    <t>722231144</t>
  </si>
  <si>
    <t>Ventil závitový pojistný rohový G 5/4</t>
  </si>
  <si>
    <t>722232045</t>
  </si>
  <si>
    <t>Kohout kulový přímý G 1 PN 42 do 185°C vnitřní závit</t>
  </si>
  <si>
    <t>722232046</t>
  </si>
  <si>
    <t>Kohout kulový přímý G 5/4 PN 42 do 185°C vnitřní závit</t>
  </si>
  <si>
    <t>722232047</t>
  </si>
  <si>
    <t>Kohout kulový přímý G 6/4 PN 42 do 185°C vnitřní závit</t>
  </si>
  <si>
    <t>722232064</t>
  </si>
  <si>
    <t>Kohout kulový přímý G 5/4 PN 42 do 185°C vnitřní závit s vypouštěním</t>
  </si>
  <si>
    <t>722234265</t>
  </si>
  <si>
    <t>Filtr mosazný G 1 PN 16 do 120°C s 2x vnitřním závitem</t>
  </si>
  <si>
    <t>722290226</t>
  </si>
  <si>
    <t>Zkouška těsnosti vodovodního potrubí závitového do DN 50</t>
  </si>
  <si>
    <t>722290234</t>
  </si>
  <si>
    <t>Proplach a dezinfekce vodovodního potrubí do DN 80</t>
  </si>
  <si>
    <t>998722101</t>
  </si>
  <si>
    <t>Přesun hmot tonážní pro vnitřní vodovod v objektech v do 6 m</t>
  </si>
  <si>
    <t>998722181</t>
  </si>
  <si>
    <t>Příplatek k přesunu hmot tonážní 722 prováděný bez použití mechanizace</t>
  </si>
  <si>
    <t>725</t>
  </si>
  <si>
    <t>Zdravotechnika - zařizovací předměty</t>
  </si>
  <si>
    <t>721226521</t>
  </si>
  <si>
    <t>Zápachová uzávěrka nástěnná pro pračku a myčku DN 40</t>
  </si>
  <si>
    <t>725112171</t>
  </si>
  <si>
    <t>Kombi klozet s hlubokým splachováním odpad vodorovný</t>
  </si>
  <si>
    <t>725112173</t>
  </si>
  <si>
    <t>Kombi klozeti s hlubokým splachováním odpad svislý</t>
  </si>
  <si>
    <t>725211603</t>
  </si>
  <si>
    <t>Umyvadlo keramické připevněné na stěnu šrouby bílé bez krytu na sifon 600 mm</t>
  </si>
  <si>
    <t>725211701</t>
  </si>
  <si>
    <t>Umývátko keramické stěnové 400 mm</t>
  </si>
  <si>
    <t>725211705</t>
  </si>
  <si>
    <t>Umývátko keramické rohové 450 mm</t>
  </si>
  <si>
    <t>725211R01</t>
  </si>
  <si>
    <t>Umyvadlo keramické připevněné na stěnu šrouby bílé bez krytu na sifon 750 mm</t>
  </si>
  <si>
    <t>725211R02</t>
  </si>
  <si>
    <t>Umyvadlo keramické v nábytku bílé s vrchní deskou 1,4 x 0,65 m</t>
  </si>
  <si>
    <t>725211R03</t>
  </si>
  <si>
    <t>Umyvadlo keramické v nábytku bílé s vrchní deskou 1,2 x 0,6 m</t>
  </si>
  <si>
    <t>725211R04</t>
  </si>
  <si>
    <t>Umyvadlo keramické v nábytku bílé s vrchní deskou 0,9 x 0,65 m</t>
  </si>
  <si>
    <t>725241112</t>
  </si>
  <si>
    <t>Vanička sprchová akrylátová čtvercová 900x900 mm</t>
  </si>
  <si>
    <t>725241125</t>
  </si>
  <si>
    <t>Vanička sprchová akrylátová obdélníková 1000x900 mm</t>
  </si>
  <si>
    <t>725241213</t>
  </si>
  <si>
    <t>Vanička sprchová z litého polymermramoru čtvercová 900x900 mm</t>
  </si>
  <si>
    <t>725245103</t>
  </si>
  <si>
    <t>Zástěna sprchová jednokřídlá do výšky 2000 mm a šířky 900 mm</t>
  </si>
  <si>
    <t>725245104</t>
  </si>
  <si>
    <t>Zástěna sprchová jednokřídlá do výšky 2000 mm a šířky 1000 mm</t>
  </si>
  <si>
    <t>725245113</t>
  </si>
  <si>
    <t>Zástěna sprchová jednokřídlá boční do výšky 2000 mm a šířky 900 mm</t>
  </si>
  <si>
    <t>725245192</t>
  </si>
  <si>
    <t>Zástěna sprchová zásuvná čtyřdílná se dvěma posuvnými díly do výšky 2000 mm a šířky 900 mm čtvrtkruh</t>
  </si>
  <si>
    <t>725311R01</t>
  </si>
  <si>
    <t>Dřez jednoduchý nerezový v kuchyňské lince</t>
  </si>
  <si>
    <t>725311R02</t>
  </si>
  <si>
    <t>Dřez jednoduchý nerezový s odkapávací plochou v kuchyňské lince</t>
  </si>
  <si>
    <t>725311R03</t>
  </si>
  <si>
    <t>725331111</t>
  </si>
  <si>
    <t>Výlevka bez výtokových armatur keramická se sklopnou plastovou mřížkou 500 mm</t>
  </si>
  <si>
    <t>725813111</t>
  </si>
  <si>
    <t>Ventil rohový bez připojovací trubičky nebo flexi hadičky G 1/2</t>
  </si>
  <si>
    <t>725813112</t>
  </si>
  <si>
    <t>Ventil rohový pračkový, myčkový G 3/4</t>
  </si>
  <si>
    <t>725821311</t>
  </si>
  <si>
    <t>Baterie dřezová nástěnná páková s otáčivým kulatým ústím a délkou ramínka 200 mm, pro výlevku</t>
  </si>
  <si>
    <t>725821326</t>
  </si>
  <si>
    <t>Baterie dřezová stojánková páková s otáčivým kulatým ústím a délkou ramínka 265 mm</t>
  </si>
  <si>
    <t>725822611</t>
  </si>
  <si>
    <t>Baterie umývátková stojánková páková bez výpusti</t>
  </si>
  <si>
    <t>725822612</t>
  </si>
  <si>
    <t>Baterie umyvadlová stojánková páková s výpustí</t>
  </si>
  <si>
    <t>725841311</t>
  </si>
  <si>
    <t>Baterie sprchová nástěnná pákové</t>
  </si>
  <si>
    <t>725861102</t>
  </si>
  <si>
    <t>Zápachová uzávěrka pro umyvadla DN 40/50</t>
  </si>
  <si>
    <t>725862103</t>
  </si>
  <si>
    <t>Zápachová uzávěrka pro dřezy DN 40/50</t>
  </si>
  <si>
    <t>725862113</t>
  </si>
  <si>
    <t>Zápachová uzávěrka pro dřezy s přípojkou pro pračku nebo myčku DN 40/50</t>
  </si>
  <si>
    <t>725865311</t>
  </si>
  <si>
    <t>Zápachová uzávěrka sprchových van DN 40/50 s kulovým kloubem na odtoku</t>
  </si>
  <si>
    <t>725980123</t>
  </si>
  <si>
    <t>Dvířka 30/30</t>
  </si>
  <si>
    <t>998725101</t>
  </si>
  <si>
    <t>Přesun hmot tonážní pro zařizovací předměty v objektech v do 6 m</t>
  </si>
  <si>
    <t>998725181</t>
  </si>
  <si>
    <t>Příplatek k přesunu hmot tonážní 725 prováděný bez použití mechanizace</t>
  </si>
  <si>
    <t>732</t>
  </si>
  <si>
    <t>Ústřední vytápění - strojovny</t>
  </si>
  <si>
    <t>732421212</t>
  </si>
  <si>
    <t>Čerpadlo teplovodní mokroběžné závitové cirkulační DN 25 výtlak do 4,0 m průtok 2,20 m3/h pro TUV</t>
  </si>
  <si>
    <t>HZS</t>
  </si>
  <si>
    <t>Hodinové zúčtovací sazby</t>
  </si>
  <si>
    <t>HZS2491.1</t>
  </si>
  <si>
    <t>Hodinová zúčtovací sazba dělník zednických výpomocí - zbývající</t>
  </si>
  <si>
    <t>hod</t>
  </si>
  <si>
    <t>VRN1</t>
  </si>
  <si>
    <t>Průzkumné, geodetické a projektové práce</t>
  </si>
  <si>
    <t>013254000</t>
  </si>
  <si>
    <t>Dokumentace skutečného provedení stavby</t>
  </si>
  <si>
    <t>VRN3.1</t>
  </si>
  <si>
    <t xml:space="preserve">Zařízení staveniště </t>
  </si>
  <si>
    <t>Zařízení staveniště zbývající</t>
  </si>
  <si>
    <t xml:space="preserve">Územní vlivy </t>
  </si>
  <si>
    <t>Územní vlivy zbývající</t>
  </si>
  <si>
    <t>2018-23-01-02 - SO 01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</si>
  <si>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</si>
  <si>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</si>
  <si>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</si>
  <si>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</si>
  <si>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VRN4 - Inženýrská činnost</t>
  </si>
  <si>
    <t>713463131</t>
  </si>
  <si>
    <t>Montáž izolace tepelné potrubí potrubními pouzdry bez úpravy slepenými 1x tl izolace do 25 mm</t>
  </si>
  <si>
    <t>28377096</t>
  </si>
  <si>
    <t>izolace tepelná potrubí z pěnového polyetylenu 15 x 20 mm</t>
  </si>
  <si>
    <t>28377106</t>
  </si>
  <si>
    <t>izolace tepelná potrubí z pěnového polyetylenu 18 x 20 mm</t>
  </si>
  <si>
    <t>28377045</t>
  </si>
  <si>
    <t>izolace tepelná potrubí z pěnového polyetylenu 22 x 20 mm</t>
  </si>
  <si>
    <t>28377048</t>
  </si>
  <si>
    <t>izolace tepelná potrubí z pěnového polyetylenu 28 x 20 mm</t>
  </si>
  <si>
    <t>28377055</t>
  </si>
  <si>
    <t>izolace tepelná potrubí z pěnového polyetylenu 35 x 20 mm</t>
  </si>
  <si>
    <t>998713101</t>
  </si>
  <si>
    <t>Přesun hmot tonážní pro izolace tepelné v objektech v do 6 m</t>
  </si>
  <si>
    <t>998713181</t>
  </si>
  <si>
    <t>Příplatek k přesunu hmot tonážní 713 prováděný bez použití mechanizace</t>
  </si>
  <si>
    <t>731</t>
  </si>
  <si>
    <t>Ústřední vytápění - kotelny</t>
  </si>
  <si>
    <t>731210R01</t>
  </si>
  <si>
    <t>Teplovodní stacionární ocelový kotel spalující dřevěné lisované pelety o maximálním výkonu 35 kW a minimálním výkonu 10,5 kW</t>
  </si>
  <si>
    <t>731810R00</t>
  </si>
  <si>
    <t>Nucený odtah spalin nezezovým kouřovodem</t>
  </si>
  <si>
    <t>731810R01</t>
  </si>
  <si>
    <t>Nucený odtah spalin potrubím PP 140, systémová dodávka</t>
  </si>
  <si>
    <t>998731101</t>
  </si>
  <si>
    <t>Přesun hmot tonážní pro kotelny v objektech v do 6 m</t>
  </si>
  <si>
    <t>998731181</t>
  </si>
  <si>
    <t>Příplatek k přesunu hmot tonážní 731 prováděný bez použití mechanizace</t>
  </si>
  <si>
    <t>732112139</t>
  </si>
  <si>
    <t>Rozdělovač sdružený hydraulický DN 125 přírubový</t>
  </si>
  <si>
    <t>732113105</t>
  </si>
  <si>
    <t>Vyrovnávač dynamických tlaků DN 100 PN 6 hydraulický přírubový</t>
  </si>
  <si>
    <t>732211122</t>
  </si>
  <si>
    <t>Ohřívač stacionární zásobníkový s jedním výměníkem PN 1,0/1,6 o objemu 400 l v.pl. 1,80 m2</t>
  </si>
  <si>
    <t>732331621</t>
  </si>
  <si>
    <t>Nádoba tlaková expanzní s membránou závitové připojení PN 0,6 o objemu 200 l</t>
  </si>
  <si>
    <t>732331778</t>
  </si>
  <si>
    <t>Příslušenství k expanzním nádobám bezpečnostní uzávěr G 1 k měření tlaku</t>
  </si>
  <si>
    <t>732421415</t>
  </si>
  <si>
    <t>Čerpadlo teplovodní mokroběžné závitové oběhové DN 25 výtlak do 6,0 m průtok 4,5 m3/h pro vytápění</t>
  </si>
  <si>
    <t>732421443</t>
  </si>
  <si>
    <t>Čerpadlo teplovodní mokroběžné závitové oběhové DN 32 výtlak do 4,0 m průtok 5,0 m3/h pro vytápění</t>
  </si>
  <si>
    <t>998732101</t>
  </si>
  <si>
    <t>Přesun hmot tonážní pro strojovny v objektech v do 6 m</t>
  </si>
  <si>
    <t>998732181</t>
  </si>
  <si>
    <t>Příplatek k přesunu hmot tonážní 732 prováděný bez použití mechanizace</t>
  </si>
  <si>
    <t>733</t>
  </si>
  <si>
    <t>Ústřední vytápění - rozvodné potrubí</t>
  </si>
  <si>
    <t>733223202</t>
  </si>
  <si>
    <t>Potrubí měděné tvrdé spojované tvrdým pájením D 15x1</t>
  </si>
  <si>
    <t>733223203</t>
  </si>
  <si>
    <t>Potrubí měděné tvrdé spojované tvrdým pájením D 18x1</t>
  </si>
  <si>
    <t>733223204</t>
  </si>
  <si>
    <t>Potrubí měděné tvrdé spojované tvrdým pájením D 22x1</t>
  </si>
  <si>
    <t>733223205</t>
  </si>
  <si>
    <t>Potrubí měděné tvrdé spojované tvrdým pájením D 28x1,5</t>
  </si>
  <si>
    <t>733223206</t>
  </si>
  <si>
    <t>Potrubí měděné tvrdé spojované tvrdým pájením D 35x1,5</t>
  </si>
  <si>
    <t>733291101</t>
  </si>
  <si>
    <t>Zkouška těsnosti potrubí měděné do D 35x1,5</t>
  </si>
  <si>
    <t>998733101</t>
  </si>
  <si>
    <t>Přesun hmot tonážní pro rozvody potrubí v objektech v do 6 m</t>
  </si>
  <si>
    <t>998733181</t>
  </si>
  <si>
    <t>Příplatek k přesunu hmot tonážní 733 prováděný bez použití mechanizace</t>
  </si>
  <si>
    <t>734</t>
  </si>
  <si>
    <t>Ústřední vytápění - armatury</t>
  </si>
  <si>
    <t>734211120</t>
  </si>
  <si>
    <t>Ventil závitový odvzdušňovací G 1/2 PN 14 do 120°C automatický</t>
  </si>
  <si>
    <t>734221532</t>
  </si>
  <si>
    <t>Ventil závitový termostatický rohový jednoregulační G 1/2 PN 16 do 110°C bez hlavice ovládání</t>
  </si>
  <si>
    <t>734221682</t>
  </si>
  <si>
    <t>Termostatická hlavice kapalinová PN 10 do 110°C otopných těles</t>
  </si>
  <si>
    <t>734242414</t>
  </si>
  <si>
    <t>Ventil závitový zpětný přímý G 1 PN 16 do 110°C</t>
  </si>
  <si>
    <t>734242415</t>
  </si>
  <si>
    <t>Ventil závitový zpětný přímý G 5/4 PN 16 do 110°C</t>
  </si>
  <si>
    <t>734251213</t>
  </si>
  <si>
    <t>Ventil závitový pojistný rohový G 1 provozní tlak od 2,5 do 6 barů</t>
  </si>
  <si>
    <t>734261402</t>
  </si>
  <si>
    <t>Armatura připojovací rohová G 1/2x18 PN 10 do 110°C radiátorů typu VK</t>
  </si>
  <si>
    <t>734261412</t>
  </si>
  <si>
    <t>Šroubení regulační radiátorové rohové G 1/2 bez vypouštění</t>
  </si>
  <si>
    <t>7342614R1</t>
  </si>
  <si>
    <t>Připojovací armatura pro koupelnová tělesa, střední připojení, vč. termostatické hlavice</t>
  </si>
  <si>
    <t>7342614R2</t>
  </si>
  <si>
    <t>Připojovací armatura pro koupelnová tělesa, střední připojení, vč. ruční hlavice</t>
  </si>
  <si>
    <t>734291123</t>
  </si>
  <si>
    <t>Kohout plnící a vypouštěcí G 1/2 PN 10 do 90°C závitový</t>
  </si>
  <si>
    <t>734291244</t>
  </si>
  <si>
    <t>Filtr závitový přímý G 1 PN 16 do 130°C s vnitřními závity</t>
  </si>
  <si>
    <t>734291245</t>
  </si>
  <si>
    <t>Filtr závitový přímý G 1 1/4 PN 16 do 130°C s vnitřními závity</t>
  </si>
  <si>
    <t>734292715</t>
  </si>
  <si>
    <t>734292716</t>
  </si>
  <si>
    <t>Kohout kulový přímý G 1 1/4 PN 42 do 185°C vnitřní závit</t>
  </si>
  <si>
    <t>734411127</t>
  </si>
  <si>
    <t>Teploměr technický s pevným stonkem a jímkou zadní připojení průměr 100 mm délky 100 mm</t>
  </si>
  <si>
    <t>734421112</t>
  </si>
  <si>
    <t>Tlakoměr s pevným stonkem a zpětnou klapkou tlak 0-16 bar průměr 63 mm zadní připojení</t>
  </si>
  <si>
    <t>734424101</t>
  </si>
  <si>
    <t>Kondenzační smyčka k přivaření zahnutá PN 250 do 300°C</t>
  </si>
  <si>
    <t>998734101</t>
  </si>
  <si>
    <t>Přesun hmot tonážní pro armatury v objektech v do 6 m</t>
  </si>
  <si>
    <t>998734181</t>
  </si>
  <si>
    <t>Příplatek k přesunu hmot tonážní 734 prováděný bez použití mechanizace</t>
  </si>
  <si>
    <t>735</t>
  </si>
  <si>
    <t>Ústřední vytápění - otopná tělesa</t>
  </si>
  <si>
    <t>733391101</t>
  </si>
  <si>
    <t>Zkouška těsnosti potrubí plastové do D 32x3,0</t>
  </si>
  <si>
    <t>735151573</t>
  </si>
  <si>
    <t>Otopné těleso panelové dvoudeskové 2 přídavné přestupní plochy výška/délka 600/600 mm výkon 1007 W</t>
  </si>
  <si>
    <t>735152171</t>
  </si>
  <si>
    <t>Otopné těleso panel VK jednodeskové bez přídavné přestupní plochy výška/délka 600/400 mm výkon 242 W</t>
  </si>
  <si>
    <t>735152373</t>
  </si>
  <si>
    <t>Otopné těleso panelové VK dvoudeskové bez přídavné přestupní plochy výška/délka 600/600mm výkon 587W</t>
  </si>
  <si>
    <t>735152374</t>
  </si>
  <si>
    <t>Otopné těleso panelové VK dvoudeskové bez přídavné přestupní plochy výška/délka 600/700mm výkon 685W</t>
  </si>
  <si>
    <t>735152375</t>
  </si>
  <si>
    <t>Otopné těleso panelové VK dvoudeskové bez přídavné přestupní plochy výška/délka 600/800mm výkon 782W</t>
  </si>
  <si>
    <t>735152377</t>
  </si>
  <si>
    <t>Otopné těleso panel VK dvoudeskové bez přídavné přestupní plochy výška/délka 600/1000 mm výkon 978 W</t>
  </si>
  <si>
    <t>735152474</t>
  </si>
  <si>
    <t>Otopné těleso panelové VK dvoudeskové 1 přídavná přestupní plocha výška/délka 600/700 mm výkon 902 W</t>
  </si>
  <si>
    <t>735152475</t>
  </si>
  <si>
    <t>Otopné těleso panelové VK dvoudeskové 1 přídavná přestupní plocha výška/délka 600/800mm výkon 1030 W</t>
  </si>
  <si>
    <t>735152476</t>
  </si>
  <si>
    <t>Otopné těleso panelové VK dvoudeskové 1 přídavná přestupní plocha výška/délka 600/90 mm výkon 1159 W</t>
  </si>
  <si>
    <t>735152477</t>
  </si>
  <si>
    <t>Otopné těleso panelové VK dvoudeskové 1 přídavná přestupní plocha výška/délka 600/1000mm výkon 1288W</t>
  </si>
  <si>
    <t>735152478</t>
  </si>
  <si>
    <t>Otopné těleso panelové VK dvoudeskové 1 přídavná přestupní plocha výška/délka 600/1100mm výkon 1417W</t>
  </si>
  <si>
    <t>735152574</t>
  </si>
  <si>
    <t>Otopné těleso panelové VK dvoudeskové 2 přídavné přestupní plochy výška/délka 600/700mm výkon 1175 W</t>
  </si>
  <si>
    <t>735152577</t>
  </si>
  <si>
    <t>Otopné těleso panelové VK dvoudeskové 2 přídavné přestupní plochy výška/délka 600/1000mm výkon 1679W</t>
  </si>
  <si>
    <t>735164R01</t>
  </si>
  <si>
    <t>Otopné těleso trubkové se spodním středovým připojením výška/délka 900/450 mm</t>
  </si>
  <si>
    <t>735164R02</t>
  </si>
  <si>
    <t>Otopné těleso trubkové se spodním středovým připojením výška/délka 1500/500 mm</t>
  </si>
  <si>
    <t>735164R03</t>
  </si>
  <si>
    <t>Otopné těleso trubkové se spodním středovým připojením výška/délka 1500/600 mm</t>
  </si>
  <si>
    <t>735164R04</t>
  </si>
  <si>
    <t>Otopné těleso trubkové se spodním středovým připojením výška/délka 1500/750 mm</t>
  </si>
  <si>
    <t>735164R05</t>
  </si>
  <si>
    <t>Elektrické topné těleso s termostatem pro koupelnové žebříky</t>
  </si>
  <si>
    <t>735511007</t>
  </si>
  <si>
    <t>Podlahové vytápění polyethylen PE-Xa rozvodné potrubí 16x2 mm pro systémovou desku</t>
  </si>
  <si>
    <t>735511008</t>
  </si>
  <si>
    <t>Podlahové vytápění polyethylen PE-Xa systémová deska</t>
  </si>
  <si>
    <t>735511062</t>
  </si>
  <si>
    <t>Podlahové vytápění polyethylen PE-Xa okrajový izolační pruh</t>
  </si>
  <si>
    <t>24552540</t>
  </si>
  <si>
    <t>plastifikátor do betonu pro podlahové topení</t>
  </si>
  <si>
    <t>litr</t>
  </si>
  <si>
    <t>735511135</t>
  </si>
  <si>
    <t>Podlahové vytápění polyethylen PE-Xa připojovací šroubení rozdělovače</t>
  </si>
  <si>
    <t>735511141</t>
  </si>
  <si>
    <t>Podlahové vytápění polyethylen PE-Xa prostorový termostat</t>
  </si>
  <si>
    <t>735511143</t>
  </si>
  <si>
    <t>Podlahové vytápění polyethylen PE-Xa servopohon</t>
  </si>
  <si>
    <t>735511R01</t>
  </si>
  <si>
    <t>Podlahové vytápění polyethylen PE-Xa rozdělovač šestiokruhový, včetně skříně</t>
  </si>
  <si>
    <t>998735101</t>
  </si>
  <si>
    <t>Přesun hmot tonážní pro otopná tělesa v objektech v do 6 m</t>
  </si>
  <si>
    <t>998735181</t>
  </si>
  <si>
    <t>Příplatek k přesunu hmot tonážní 735 prováděný bez použití mechanizace</t>
  </si>
  <si>
    <t>HZS2491</t>
  </si>
  <si>
    <t>Hodinová zúčtovací sazba dělník zednických výpomocí</t>
  </si>
  <si>
    <t>262144</t>
  </si>
  <si>
    <t>030001000</t>
  </si>
  <si>
    <t>VRN4</t>
  </si>
  <si>
    <t>Inženýrská činnost</t>
  </si>
  <si>
    <t>043114000</t>
  </si>
  <si>
    <t>Zkoušky topné, zaregulování soustavy,  uvedení do provozu</t>
  </si>
  <si>
    <t>060001000</t>
  </si>
  <si>
    <t>2018-23-01-03 - SO 01 Elektroinstalace</t>
  </si>
  <si>
    <t>M - Práce a dodávky M</t>
  </si>
  <si>
    <t xml:space="preserve">    21-M - Elektromontáže</t>
  </si>
  <si>
    <t>Práce a dodávky M</t>
  </si>
  <si>
    <t>21-M</t>
  </si>
  <si>
    <t>Elektromontáže</t>
  </si>
  <si>
    <t>Pojistková skříň SS200/NKE1P-C</t>
  </si>
  <si>
    <t>Elektroměrový rozvaděč ER212/NKP7P-C 80A</t>
  </si>
  <si>
    <t>Rozvaděč RH 1.NP</t>
  </si>
  <si>
    <t>Rozvaděč RP podkroví</t>
  </si>
  <si>
    <t>Skříň s přípojnicí hlavního pospojování</t>
  </si>
  <si>
    <t>Detektor kouře autonomní MTN5470-2119</t>
  </si>
  <si>
    <t>10103045002</t>
  </si>
  <si>
    <t>AYKY - J 4x50 mm (B)</t>
  </si>
  <si>
    <t>10101050603</t>
  </si>
  <si>
    <t>CYKY - J 5x6 mm (C)</t>
  </si>
  <si>
    <t>10101050253</t>
  </si>
  <si>
    <t>CYKY - J 5x2,5 mm (C)</t>
  </si>
  <si>
    <t>10101050153</t>
  </si>
  <si>
    <t>CYKY - J 5,x1,5 mm (C)</t>
  </si>
  <si>
    <t>10101030253</t>
  </si>
  <si>
    <t>CYKY-J 3x2,5 mm (C)</t>
  </si>
  <si>
    <t>10101030153</t>
  </si>
  <si>
    <t>CYKY-J 3x1,5 mm (C)</t>
  </si>
  <si>
    <t>10101020154</t>
  </si>
  <si>
    <t>CYKY - O 2x1,5 mm (D)</t>
  </si>
  <si>
    <t>10302011609</t>
  </si>
  <si>
    <t>Vodič CYA 16 mm žlutozelený</t>
  </si>
  <si>
    <t>10302010609</t>
  </si>
  <si>
    <t>Vodič CYA 6 mm žlutozelený</t>
  </si>
  <si>
    <t>10302010259</t>
  </si>
  <si>
    <t>Vodič CYA 2,5 mm žlutozelený</t>
  </si>
  <si>
    <t>60203012323</t>
  </si>
  <si>
    <t>2323/LPE-2 trubka ohebná</t>
  </si>
  <si>
    <t>150602000042</t>
  </si>
  <si>
    <t>Zemnicí svorka ZSA 16 /bernard/ I131307/</t>
  </si>
  <si>
    <t>150602000020</t>
  </si>
  <si>
    <t>Pásek Cu ke svorce Bernard /I142708/ ZS 16</t>
  </si>
  <si>
    <t>20040400050</t>
  </si>
  <si>
    <t>Pojistka výkonová 50A PN 1 40434</t>
  </si>
  <si>
    <t>200404000080</t>
  </si>
  <si>
    <t>Pojistka výkonová 80A PN 1 40436</t>
  </si>
  <si>
    <t>210103010105</t>
  </si>
  <si>
    <t>Spínač č.1 Tango strojek 3559-A01345</t>
  </si>
  <si>
    <t>210102010502</t>
  </si>
  <si>
    <t>Spínač č.5 Tango strojek 3559-A05345</t>
  </si>
  <si>
    <t>210103010602</t>
  </si>
  <si>
    <t>Spínač č.6 Tango strojek 3359-A06345</t>
  </si>
  <si>
    <t>210103010690</t>
  </si>
  <si>
    <t>Spínač č.7 Tango strojek 3559-A07345</t>
  </si>
  <si>
    <t>210103110001</t>
  </si>
  <si>
    <t>Ovladač jednoduchý Tango béžová 3558A-A651 D</t>
  </si>
  <si>
    <t>210103110002</t>
  </si>
  <si>
    <t>Ovladač dvojitý Tango béřžová 3558A-A652 D</t>
  </si>
  <si>
    <t>210103010605</t>
  </si>
  <si>
    <t>Spínač č.6 Tango komplet 3558A-06940 B IP44</t>
  </si>
  <si>
    <t>220102061003</t>
  </si>
  <si>
    <t>Zás. Tango béžová 5519A-A02357 D</t>
  </si>
  <si>
    <t>220103061013</t>
  </si>
  <si>
    <t>Zásuvka komplet 5518A-2969 D béžová IP44</t>
  </si>
  <si>
    <t>210103100001</t>
  </si>
  <si>
    <t>Jednorámeček Tango béžová 3901A-B10 D</t>
  </si>
  <si>
    <t>230103031645</t>
  </si>
  <si>
    <t>Zás. 16A/400V, 5P, pod omítku Mennekes</t>
  </si>
  <si>
    <t>210110041</t>
  </si>
  <si>
    <t>Spínač polozapuštěný jednopólový - řazení 1</t>
  </si>
  <si>
    <t>210110043</t>
  </si>
  <si>
    <t>Spínač polozapuštěný seriový přep. stříd. - řazení 5,5A</t>
  </si>
  <si>
    <t>210110045</t>
  </si>
  <si>
    <t>Spínač polozapuštěný střídavý přepínač - řazení 6</t>
  </si>
  <si>
    <t>210110046</t>
  </si>
  <si>
    <t>Spínač polozapuštěný křížový přepínač - řazení 7</t>
  </si>
  <si>
    <t>210120103</t>
  </si>
  <si>
    <t>Pojistkové patrony nožové PC</t>
  </si>
  <si>
    <t>210220312</t>
  </si>
  <si>
    <t>Svorky na potrubí "Bernard" vč.pásku</t>
  </si>
  <si>
    <t>210115003535</t>
  </si>
  <si>
    <t>PRESSTO 3536N-C03252 12 typ stiskací</t>
  </si>
  <si>
    <t>140402016871</t>
  </si>
  <si>
    <t>Krabice přístrojová pod omítku nebo dutých stěn a příček</t>
  </si>
  <si>
    <t>140302011050</t>
  </si>
  <si>
    <t>A11/5 krabice Bett.</t>
  </si>
  <si>
    <t>382309000097</t>
  </si>
  <si>
    <t>Svítidlo s LED zdrojem nástěnné nebo stropní 8 - 30W, IP30</t>
  </si>
  <si>
    <t>382309000049</t>
  </si>
  <si>
    <t>Svítidlo s LED zdrojem nástěnné nebo stropní 25W, IP44</t>
  </si>
  <si>
    <t>382420016027</t>
  </si>
  <si>
    <t>Svítidlo s LED zdrojem nástěnné nebo stropní nouzové, IP30</t>
  </si>
  <si>
    <t>170101023004</t>
  </si>
  <si>
    <t>Zemnicí páska 30x4 1m=0,95kg</t>
  </si>
  <si>
    <t>170101010008</t>
  </si>
  <si>
    <t>FeZn drát 8, 0,40 kg/m</t>
  </si>
  <si>
    <t>170101010013</t>
  </si>
  <si>
    <t>Drát 10 PVC 10/13 FeZn+PVC 0,695 kg/m</t>
  </si>
  <si>
    <t>170101010009</t>
  </si>
  <si>
    <t>AlMgSi drát 8 T/2 polotvrdý 0,135kg/m</t>
  </si>
  <si>
    <t>170106000040</t>
  </si>
  <si>
    <t>SR 02 - svorka pro zemnicí pásku</t>
  </si>
  <si>
    <t>170106000045</t>
  </si>
  <si>
    <t>SR 03 - svorka zemnicí páska - drát</t>
  </si>
  <si>
    <t>ka</t>
  </si>
  <si>
    <t>170106000014</t>
  </si>
  <si>
    <t>SZ - svorka zkušební</t>
  </si>
  <si>
    <t>170060000001</t>
  </si>
  <si>
    <t>SU - svorka univerzální</t>
  </si>
  <si>
    <t>170106000010</t>
  </si>
  <si>
    <t>SO - svorka na okapové žlaby</t>
  </si>
  <si>
    <t>170106000013</t>
  </si>
  <si>
    <t>SJ 1 - svorka k jímací tyči</t>
  </si>
  <si>
    <t>170105060024</t>
  </si>
  <si>
    <t>ITJ 43 izolační tyč</t>
  </si>
  <si>
    <t>170102010050</t>
  </si>
  <si>
    <t>Jímací tyč 1.0 AlMgSi s držákem</t>
  </si>
  <si>
    <t>170105010017</t>
  </si>
  <si>
    <t>OU 1.7 ochr. úhelník</t>
  </si>
  <si>
    <t>170105020025</t>
  </si>
  <si>
    <t>DOU držák ochr. úhelníku</t>
  </si>
  <si>
    <t>170107000006</t>
  </si>
  <si>
    <t>Štítek označ. svorku č. 0-9</t>
  </si>
  <si>
    <t>170104050017</t>
  </si>
  <si>
    <t>PV podpěra jímacího a svodového vedení</t>
  </si>
  <si>
    <t>210010043</t>
  </si>
  <si>
    <t>Trubka oheb. elektroinstalační 23.0 mm</t>
  </si>
  <si>
    <t>210010311</t>
  </si>
  <si>
    <t>Krabice přístrojová bez zapojení, KO68</t>
  </si>
  <si>
    <t>210010351</t>
  </si>
  <si>
    <t>Krabic. rozvodka z lis. izolantu do 4 mm2</t>
  </si>
  <si>
    <t>210110021</t>
  </si>
  <si>
    <t>Spínač mokrý jednopólový - řazení 1</t>
  </si>
  <si>
    <t>210110082</t>
  </si>
  <si>
    <t>Sporáková přípojka typ 39563 - 23C</t>
  </si>
  <si>
    <t>210111012</t>
  </si>
  <si>
    <t>Domovní zásuvka polozapuštěná 10/16A 250V 2P+Z</t>
  </si>
  <si>
    <t>210111032</t>
  </si>
  <si>
    <t>Domovní zásuvka chráněná, venkovní 10/16A 250V 2P+Z</t>
  </si>
  <si>
    <t>210111113</t>
  </si>
  <si>
    <t>Zásuvka 1643, 3y400V/16A, pod omítku</t>
  </si>
  <si>
    <t>210201011</t>
  </si>
  <si>
    <t>Svítidla s LED zdrojem stropní nebo nástěnná vnitřní</t>
  </si>
  <si>
    <t>210201017</t>
  </si>
  <si>
    <t>Svítidla s LED zdrojem nouzová</t>
  </si>
  <si>
    <t>210201071</t>
  </si>
  <si>
    <t>Svítidla s LED zdrojem stropní nebo nástěnná venkovní</t>
  </si>
  <si>
    <t>210220021</t>
  </si>
  <si>
    <t>Uzem. vedení v zemi FeZn do 120 mm2</t>
  </si>
  <si>
    <t>210220022</t>
  </si>
  <si>
    <t>Uzem. vedení v zemi FeZn d 8-10 mm</t>
  </si>
  <si>
    <t>210220101</t>
  </si>
  <si>
    <t>Svodové vodiče vč.podpěr AlMgSi do 10 mm</t>
  </si>
  <si>
    <t>210220201</t>
  </si>
  <si>
    <t>Jímací tyč vč. upevnění tyč</t>
  </si>
  <si>
    <t>210220301</t>
  </si>
  <si>
    <t>Svorky hromosvodové do 2 šroubů (SS,SR 03)</t>
  </si>
  <si>
    <t>210220302</t>
  </si>
  <si>
    <t>Svorky hromosvodové nad 2 šrouby (ST,SJ,SK,SZ,SR..)</t>
  </si>
  <si>
    <t>210220373</t>
  </si>
  <si>
    <t>Ochranný úhelník nebo trubka s držáky do dřeva</t>
  </si>
  <si>
    <t>210220401</t>
  </si>
  <si>
    <t>Označení svodů štítky smalt.</t>
  </si>
  <si>
    <t>210220431</t>
  </si>
  <si>
    <t>Tvarování mont. dílu</t>
  </si>
  <si>
    <t>210220452</t>
  </si>
  <si>
    <t>Pospojování uzemňovací soustavy s armováním základu</t>
  </si>
  <si>
    <t>210800646</t>
  </si>
  <si>
    <t>CYA 6 pevně uložen</t>
  </si>
  <si>
    <t>210800648</t>
  </si>
  <si>
    <t>CYA 16 pevně uložený</t>
  </si>
  <si>
    <t>21080644</t>
  </si>
  <si>
    <t>CYA 2,5 pevně uložený</t>
  </si>
  <si>
    <t>210810041</t>
  </si>
  <si>
    <t>CYKY-CYKYm 750V 2x1,5 pevně uložený</t>
  </si>
  <si>
    <t>210810045</t>
  </si>
  <si>
    <t>CYKY-CYKYm 750V 3x1,5 pevně uložený</t>
  </si>
  <si>
    <t>210810046</t>
  </si>
  <si>
    <t>CYKY-CYKYm 750V 3x2,5 pevně uložený</t>
  </si>
  <si>
    <t>210810052</t>
  </si>
  <si>
    <t>CYKY-CYKYm 750V 4x6 pevně uložený</t>
  </si>
  <si>
    <t>210810055</t>
  </si>
  <si>
    <t>CYKY-CYKYm 750V 5x1,5 pevně uložený</t>
  </si>
  <si>
    <t>210810058</t>
  </si>
  <si>
    <t>CYKY-CYKYm 750V 5x2,5 pevně uložený</t>
  </si>
  <si>
    <t>210901092</t>
  </si>
  <si>
    <t>AYKY 1kV 4x50 pevně uložený</t>
  </si>
  <si>
    <t>210901R</t>
  </si>
  <si>
    <t>Přirážka na přesun dodávek</t>
  </si>
  <si>
    <t>210990R</t>
  </si>
  <si>
    <t>Montáž rozvaděčů a zařízení, ukončení vodičů</t>
  </si>
  <si>
    <t>120900R</t>
  </si>
  <si>
    <t>Podružný materiál</t>
  </si>
  <si>
    <t>18000R</t>
  </si>
  <si>
    <t>Prořez</t>
  </si>
  <si>
    <t>043103000</t>
  </si>
  <si>
    <t>Zkoušky bez rozlišení</t>
  </si>
  <si>
    <t>045203000</t>
  </si>
  <si>
    <t>PPV 6%</t>
  </si>
  <si>
    <t>065002000</t>
  </si>
  <si>
    <t>Mimostaveništní doprava materiálů</t>
  </si>
  <si>
    <t>2018-23-02 - SO 02 Parkování + přístupový chodník</t>
  </si>
  <si>
    <t xml:space="preserve">    1 - Zemní práce</t>
  </si>
  <si>
    <t>Zemní práce</t>
  </si>
  <si>
    <t>121101102</t>
  </si>
  <si>
    <t>Sejmutí ornice s přemístěním na vzdálenost do 100 m</t>
  </si>
  <si>
    <t>Sejmutí ornice ma ploše úprav</t>
  </si>
  <si>
    <t>(227,00*0,20)</t>
  </si>
  <si>
    <t>122201101</t>
  </si>
  <si>
    <t>Odkopávky a prokopávky nezapažené v hornině tř. 3 objem do 100 m3</t>
  </si>
  <si>
    <t>Odkopávky pro parkoviště</t>
  </si>
  <si>
    <t>227*0,20</t>
  </si>
  <si>
    <t>181951102</t>
  </si>
  <si>
    <t>Úprava pláně v hornině tř. 1 až 4 se zhutněním</t>
  </si>
  <si>
    <t>Zhutnění podkladu pod parkoviště</t>
  </si>
  <si>
    <t>227,00</t>
  </si>
  <si>
    <t>564750111</t>
  </si>
  <si>
    <t>Podklad z kameniva hrubého drceného vel. 16-32 mm tl 150 mm</t>
  </si>
  <si>
    <t>Podklad z kameniva</t>
  </si>
  <si>
    <t>564851113</t>
  </si>
  <si>
    <t>Podklad ze štěrkodrtě ŠD tl 170 mm</t>
  </si>
  <si>
    <t>Podklad ze štěrkodrti</t>
  </si>
  <si>
    <t>596212312</t>
  </si>
  <si>
    <t>Kladení zámkové dlažby pozemních komunikací tl 100 mm skupiny A pl do 300 m2</t>
  </si>
  <si>
    <t>Kladení zámkové dlažby</t>
  </si>
  <si>
    <t>59245296</t>
  </si>
  <si>
    <t>dlažba zámková profilová 20x16,5x10 cm přírodní</t>
  </si>
  <si>
    <t>915211111</t>
  </si>
  <si>
    <t>Vodorovné dopravní značení dělící čáry souvislé š 125 mm bílý plast</t>
  </si>
  <si>
    <t>Značení parkovacích stání</t>
  </si>
  <si>
    <t>6,50*7</t>
  </si>
  <si>
    <t>915611111</t>
  </si>
  <si>
    <t>Předznačení vodorovného liniového značení</t>
  </si>
  <si>
    <t>916131213</t>
  </si>
  <si>
    <t>Osazení silničního obrubníku betonového stojatého s boční opěrou do lože z betonu prostého</t>
  </si>
  <si>
    <t>Osazení obrubníků pro parkoviště</t>
  </si>
  <si>
    <t>20,00+3,50*2+3,50*2+25,00</t>
  </si>
  <si>
    <t>59217034</t>
  </si>
  <si>
    <t>obrubník betonový silniční 100x15x30 cm</t>
  </si>
  <si>
    <t>998223011</t>
  </si>
  <si>
    <t>Přesun hmot pro pozemní komunikace s krytem dlážděným</t>
  </si>
  <si>
    <t>2018-23-03 - SO 03 Komunikace</t>
  </si>
  <si>
    <t>(206,885*0,20)</t>
  </si>
  <si>
    <t>206,885*0,20</t>
  </si>
  <si>
    <t>162301101</t>
  </si>
  <si>
    <t>Vodorovné přemístění do 500 m výkopku/sypaniny z horniny tř. 1 až 4</t>
  </si>
  <si>
    <t xml:space="preserve">Přesun zeminy na skládku </t>
  </si>
  <si>
    <t>41,337</t>
  </si>
  <si>
    <t>Zhutnění podkladu pod komunikace</t>
  </si>
  <si>
    <t>206,885</t>
  </si>
  <si>
    <t>Osazení obrubníků pro komunikace</t>
  </si>
  <si>
    <t>12,00+29,00+24,00+2,00</t>
  </si>
  <si>
    <t>2018-23-04 - SO 04 Vodovod</t>
  </si>
  <si>
    <t xml:space="preserve">    4 - Vodorovné konstrukce</t>
  </si>
  <si>
    <t xml:space="preserve">    8 - Trubní vedení</t>
  </si>
  <si>
    <t>132201202</t>
  </si>
  <si>
    <t>Hloubení rýh š do 2000 mm v hornině tř. 3 objemu do 1000 m3</t>
  </si>
  <si>
    <t>70,50*0,8*1,5</t>
  </si>
  <si>
    <t>132201209</t>
  </si>
  <si>
    <t>Příplatek za lepivost k hloubení rýh š do 2000 mm v hornině tř. 3</t>
  </si>
  <si>
    <t>161101101</t>
  </si>
  <si>
    <t>Svislé přemístění výkopku z horniny tř. 1 až 4 hl výkopu do 2,5 m</t>
  </si>
  <si>
    <t>vytěžená zemina</t>
  </si>
  <si>
    <t>84,60</t>
  </si>
  <si>
    <t>167101102</t>
  </si>
  <si>
    <t>Nakládání výkopku z hornin tř. 1 až 4 přes 100 m3</t>
  </si>
  <si>
    <t>174101101</t>
  </si>
  <si>
    <t>Zásyp jam, šachet rýh nebo kolem objektů sypaninou se zhutněním</t>
  </si>
  <si>
    <t>84,60-5,64-19,74</t>
  </si>
  <si>
    <t>175151101</t>
  </si>
  <si>
    <t>Obsypání potrubí strojně sypaninou bez prohození, uloženou do 3 m</t>
  </si>
  <si>
    <t>70,50*0,80*0,35</t>
  </si>
  <si>
    <t>58337303</t>
  </si>
  <si>
    <t>štěrkopísek frakce 0-8</t>
  </si>
  <si>
    <t>Vodorovné konstrukce</t>
  </si>
  <si>
    <t>451573111</t>
  </si>
  <si>
    <t>Lože pod potrubí otevřený výkop ze štěrkopísku</t>
  </si>
  <si>
    <t>70,50*0,8*0,1</t>
  </si>
  <si>
    <t>Trubní vedení</t>
  </si>
  <si>
    <t>871181211</t>
  </si>
  <si>
    <t>Montáž potrubí z PE100 SDR 11 otevřený výkop svařovaných elektrotvarovkou D 50 x 4,6 mm</t>
  </si>
  <si>
    <t>70,50</t>
  </si>
  <si>
    <t>28613597</t>
  </si>
  <si>
    <t>potrubí dvouvrstvé PE100 s 10% signalizační vrstvou SDR 11 50x4,6 dl 12m</t>
  </si>
  <si>
    <t>70,50*1,10</t>
  </si>
  <si>
    <t>877181110</t>
  </si>
  <si>
    <t>Montáž elektrokolen 45° na vodovodním potrubí z PE trub d 50</t>
  </si>
  <si>
    <t>28614945</t>
  </si>
  <si>
    <t>elektrokoleno 45° PE 100 PN 16 d 50</t>
  </si>
  <si>
    <t>877181112</t>
  </si>
  <si>
    <t>Montáž elektrokolen 90° na vodovodním potrubí z PE trub d 50</t>
  </si>
  <si>
    <t>28614933</t>
  </si>
  <si>
    <t>elektrokoleno 90° PE 100 PN 16 d 50</t>
  </si>
  <si>
    <t>892233122</t>
  </si>
  <si>
    <t>Proplach a dezinfekce vodovodního potrubí DN od 40 do 70</t>
  </si>
  <si>
    <t>892241111</t>
  </si>
  <si>
    <t>Tlaková zkouška vodou potrubí do 80</t>
  </si>
  <si>
    <t>892372111</t>
  </si>
  <si>
    <t>Zabezpečení konců potrubí DN do 300 při tlakových zkouškách vodou</t>
  </si>
  <si>
    <t>899721111</t>
  </si>
  <si>
    <t>Signalizační vodič DN do 150 mm na potrubí PVC</t>
  </si>
  <si>
    <t>899722113</t>
  </si>
  <si>
    <t>Krytí potrubí z plastů výstražnou fólií z PVC 34cm</t>
  </si>
  <si>
    <t>998276101</t>
  </si>
  <si>
    <t>Přesun hmot pro trubní vedení z trub z plastických hmot otevřený výkop</t>
  </si>
  <si>
    <t>012103000</t>
  </si>
  <si>
    <t>Geodetické práce před výstavbou</t>
  </si>
  <si>
    <t>012303000</t>
  </si>
  <si>
    <t>Geodetické práce po výstavbě</t>
  </si>
  <si>
    <t>2018-23-05 - SO 05 Terénní úpravy</t>
  </si>
  <si>
    <t>181301103</t>
  </si>
  <si>
    <t>Rozprostření ornice tl vrstvy do 200 mm pl do 500 m2 v rovině nebo ve svahu do 1:5</t>
  </si>
  <si>
    <t>181411131</t>
  </si>
  <si>
    <t>Založení parkového trávníku výsevem plochy do 1000 m2 v rovině a ve svahu do 1:5</t>
  </si>
  <si>
    <t>00572410</t>
  </si>
  <si>
    <t>osivo směs travní parková</t>
  </si>
  <si>
    <t>Úprava pláně pro terénní úpravy</t>
  </si>
  <si>
    <t>Plocha pozemků</t>
  </si>
  <si>
    <t>3082,00</t>
  </si>
  <si>
    <t>Odpočet komunikací, parkoviště a stávajícíh povrchů a zastavěných ploch</t>
  </si>
  <si>
    <t>-206,89-20,00-16,50-351,70-135,67-227,00</t>
  </si>
  <si>
    <t>185803111</t>
  </si>
  <si>
    <t>Ošetření trávníku shrabáním v rovině a svahu do 1:5</t>
  </si>
  <si>
    <t>185851121</t>
  </si>
  <si>
    <t>Dovoz vody pro zálivku rostlin za vzdálenost do 1000 m</t>
  </si>
  <si>
    <t>185851129</t>
  </si>
  <si>
    <t>Příplatek k dovozu vody pro zálivku rostlin do 1000 m ZKD 1000 m</t>
  </si>
  <si>
    <t>…</t>
  </si>
  <si>
    <t>2018-23-06 - SO 06 Kanalizace</t>
  </si>
  <si>
    <t>92,00*0,8*1,5</t>
  </si>
  <si>
    <t>110,40</t>
  </si>
  <si>
    <t>110,40-36,80-7,36</t>
  </si>
  <si>
    <t>92*0,8*0,50</t>
  </si>
  <si>
    <t>386131112</t>
  </si>
  <si>
    <t>Montáž odlučovače tuků a olejů polyetylenového průtoku 4 l/s</t>
  </si>
  <si>
    <t>56241550</t>
  </si>
  <si>
    <t>odlučovač tuků plastový průtok 4 l/s poklopy do 3,5 t</t>
  </si>
  <si>
    <t>92,00*0,8*0,1</t>
  </si>
  <si>
    <t>871270310</t>
  </si>
  <si>
    <t>Montáž kanalizačního potrubí hladkého plnostěnného SN 10 z polypropylenu DN 125</t>
  </si>
  <si>
    <t>25,00</t>
  </si>
  <si>
    <t>28617002</t>
  </si>
  <si>
    <t>trubka kanalizační PP plnostěnná třívrstvá DN 125x1000 mm SN 10</t>
  </si>
  <si>
    <t>871310330</t>
  </si>
  <si>
    <t>Montáž kanalizačního potrubí hladkého plnostěnného SN 16 z polypropylenu DN 150</t>
  </si>
  <si>
    <t>28617094</t>
  </si>
  <si>
    <t>trubka kanalizační PP plnostěnná třívrstvá DN 150x6000 mm SN 16</t>
  </si>
  <si>
    <t>871350420</t>
  </si>
  <si>
    <t>Montáž kanalizačního potrubí korugovaného SN 12 z polypropylenu DN 200</t>
  </si>
  <si>
    <t>59,00</t>
  </si>
  <si>
    <t>28617267</t>
  </si>
  <si>
    <t>trubka kanalizační PP korugovaná DN 200x6000 mm SN 12</t>
  </si>
  <si>
    <t>877350310</t>
  </si>
  <si>
    <t>Montáž kolen na kanalizačním potrubí z PP trub hladkých plnostěnných DN 200</t>
  </si>
  <si>
    <t>28617183</t>
  </si>
  <si>
    <t>koleno kanalizační PP SN 16 45 ° DN 200</t>
  </si>
  <si>
    <t>877350320</t>
  </si>
  <si>
    <t>Montáž odboček na kanalizačním potrubí z PP trub hladkých plnostěnných DN 200</t>
  </si>
  <si>
    <t>28617207</t>
  </si>
  <si>
    <t>odbočka kanalizační PP SN 16 45° DN 200/DN150</t>
  </si>
  <si>
    <t>877375121</t>
  </si>
  <si>
    <t>Výřez a montáž tvarovek odbočných na potrubí z kanalizačních trub z PVC DN 300</t>
  </si>
  <si>
    <t>28611405</t>
  </si>
  <si>
    <t>odbočka kanalizační plastová s hrdlem KG 300/200/45°</t>
  </si>
  <si>
    <t>892271111</t>
  </si>
  <si>
    <t>Tlaková zkouška vodou potrubí DN 100 nebo 125</t>
  </si>
  <si>
    <t>892351111</t>
  </si>
  <si>
    <t>Tlaková zkouška vodou potrubí DN 150 nebo 200</t>
  </si>
  <si>
    <t>894811R01</t>
  </si>
  <si>
    <t>Revizní šachta betonová, hl od 1410 do 1780 mm, poklop litinový,  12,5 t</t>
  </si>
  <si>
    <t>998276124</t>
  </si>
  <si>
    <t>Příplatek k přesunu hmot pro trubní vedení z trub z plastických hmot za zvětšený přesun do 500 m</t>
  </si>
  <si>
    <t>2018-23-07 - SO 07 Vedení nízkého napětí</t>
  </si>
  <si>
    <t xml:space="preserve">    46-M - Zemní práce při extr.mont.pracích</t>
  </si>
  <si>
    <t>10103049612</t>
  </si>
  <si>
    <t>AYKY-J 3x120+70 mm (B)</t>
  </si>
  <si>
    <t>60208050110</t>
  </si>
  <si>
    <t>Doulight 110 (Kopoflex KF 09110) 110/94</t>
  </si>
  <si>
    <t>210010125</t>
  </si>
  <si>
    <t>Trubka ochranná z PE do 110,0 mm</t>
  </si>
  <si>
    <t>210100257</t>
  </si>
  <si>
    <t>Ukončení celoplast. kabelů do 4x240 mm2</t>
  </si>
  <si>
    <t>210901066</t>
  </si>
  <si>
    <t>AYKY 1kV 3x120 volně uložený</t>
  </si>
  <si>
    <t>210901086</t>
  </si>
  <si>
    <t>AYKY 1kV 3x120 pevně uložený</t>
  </si>
  <si>
    <t>46-M</t>
  </si>
  <si>
    <t>Zemní práce při extr.mont.pracích</t>
  </si>
  <si>
    <t>460010024</t>
  </si>
  <si>
    <t>Vytyčení trati kabel. ved. v zast. prostoru</t>
  </si>
  <si>
    <t>km</t>
  </si>
  <si>
    <t>460200253</t>
  </si>
  <si>
    <t>Hloubení kabelové rýhy 50cm šir., 70cm hlub., zem. tř. 3</t>
  </si>
  <si>
    <t>460420022</t>
  </si>
  <si>
    <t>Zříz. kabel. lože z kop. písku bez zakr., rýha š.65cm, tl.10cm</t>
  </si>
  <si>
    <t>460490011</t>
  </si>
  <si>
    <t>Krytí kab. folie výstražné z PVC, šířka 22 cm</t>
  </si>
  <si>
    <t>460560253</t>
  </si>
  <si>
    <t>Zához kab. rýhy šíř. 50cm, hloub. 70cm, zemina třídy 3</t>
  </si>
  <si>
    <t>GABRETA, spol. s r.o.</t>
  </si>
  <si>
    <t>GABRETA, spol.s r.o.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</si>
</sst>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4" borderId="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workbookViewId="0">
      <selection activeCell="E14" sqref="E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05" t="s">
        <v>5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1:74" s="1" customFormat="1" ht="12" customHeight="1">
      <c r="B5" s="21"/>
      <c r="D5" s="24" t="s">
        <v>12</v>
      </c>
      <c r="K5" s="202" t="s">
        <v>13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R5" s="21"/>
      <c r="BS5" s="18" t="s">
        <v>14</v>
      </c>
    </row>
    <row r="6" spans="1:74" s="1" customFormat="1" ht="36.950000000000003" customHeight="1">
      <c r="B6" s="21"/>
      <c r="D6" s="26" t="s">
        <v>15</v>
      </c>
      <c r="K6" s="204" t="s">
        <v>16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R6" s="21"/>
      <c r="BS6" s="18" t="s">
        <v>14</v>
      </c>
    </row>
    <row r="7" spans="1:74" s="1" customFormat="1" ht="12" customHeight="1">
      <c r="B7" s="21"/>
      <c r="D7" s="27" t="s">
        <v>17</v>
      </c>
      <c r="K7" s="25" t="s">
        <v>1</v>
      </c>
      <c r="AK7" s="27" t="s">
        <v>18</v>
      </c>
      <c r="AN7" s="25" t="s">
        <v>1</v>
      </c>
      <c r="AR7" s="21"/>
      <c r="BS7" s="18" t="s">
        <v>14</v>
      </c>
    </row>
    <row r="8" spans="1:74" s="1" customFormat="1" ht="12" customHeight="1">
      <c r="B8" s="21"/>
      <c r="D8" s="27" t="s">
        <v>19</v>
      </c>
      <c r="K8" s="25" t="s">
        <v>20</v>
      </c>
      <c r="AK8" s="27" t="s">
        <v>21</v>
      </c>
      <c r="AN8" s="25" t="s">
        <v>22</v>
      </c>
      <c r="AR8" s="21"/>
      <c r="BS8" s="18" t="s">
        <v>14</v>
      </c>
    </row>
    <row r="9" spans="1:74" s="1" customFormat="1" ht="14.45" customHeight="1">
      <c r="B9" s="21"/>
      <c r="AR9" s="21"/>
      <c r="BS9" s="18" t="s">
        <v>14</v>
      </c>
    </row>
    <row r="10" spans="1:74" s="1" customFormat="1" ht="12" customHeight="1">
      <c r="B10" s="21"/>
      <c r="D10" s="27" t="s">
        <v>23</v>
      </c>
      <c r="AK10" s="27" t="s">
        <v>24</v>
      </c>
      <c r="AN10" s="25" t="s">
        <v>1</v>
      </c>
      <c r="AR10" s="21"/>
      <c r="BS10" s="18" t="s">
        <v>14</v>
      </c>
    </row>
    <row r="11" spans="1:74" s="1" customFormat="1" ht="18.399999999999999" customHeight="1">
      <c r="B11" s="21"/>
      <c r="E11" s="199" t="s">
        <v>2573</v>
      </c>
      <c r="AK11" s="27" t="s">
        <v>26</v>
      </c>
      <c r="AN11" s="25" t="s">
        <v>1</v>
      </c>
      <c r="AR11" s="21"/>
      <c r="BS11" s="18" t="s">
        <v>14</v>
      </c>
    </row>
    <row r="12" spans="1:74" s="1" customFormat="1" ht="6.95" customHeight="1">
      <c r="B12" s="21"/>
      <c r="AR12" s="21"/>
      <c r="BS12" s="18" t="s">
        <v>14</v>
      </c>
    </row>
    <row r="13" spans="1:74" s="1" customFormat="1" ht="12" customHeight="1">
      <c r="B13" s="21"/>
      <c r="D13" s="27" t="s">
        <v>27</v>
      </c>
      <c r="AK13" s="27" t="s">
        <v>24</v>
      </c>
      <c r="AN13" s="25" t="s">
        <v>1</v>
      </c>
      <c r="AR13" s="21"/>
      <c r="BS13" s="18" t="s">
        <v>14</v>
      </c>
    </row>
    <row r="14" spans="1:74" ht="12.75">
      <c r="B14" s="21"/>
      <c r="E14" s="25"/>
      <c r="AK14" s="27" t="s">
        <v>26</v>
      </c>
      <c r="AN14" s="25" t="s">
        <v>1</v>
      </c>
      <c r="AR14" s="21"/>
      <c r="BS14" s="18" t="s">
        <v>14</v>
      </c>
    </row>
    <row r="15" spans="1:74" s="1" customFormat="1" ht="6.95" customHeight="1">
      <c r="B15" s="21"/>
      <c r="AR15" s="21"/>
      <c r="BS15" s="18" t="s">
        <v>3</v>
      </c>
    </row>
    <row r="16" spans="1:74" s="1" customFormat="1" ht="12" customHeight="1">
      <c r="B16" s="21"/>
      <c r="D16" s="27" t="s">
        <v>29</v>
      </c>
      <c r="AK16" s="27" t="s">
        <v>24</v>
      </c>
      <c r="AN16" s="25" t="s">
        <v>1</v>
      </c>
      <c r="AR16" s="21"/>
      <c r="BS16" s="18" t="s">
        <v>3</v>
      </c>
    </row>
    <row r="17" spans="1:71" s="1" customFormat="1" ht="18.399999999999999" customHeight="1">
      <c r="B17" s="21"/>
      <c r="E17" s="25" t="s">
        <v>30</v>
      </c>
      <c r="AK17" s="27" t="s">
        <v>26</v>
      </c>
      <c r="AN17" s="25" t="s">
        <v>1</v>
      </c>
      <c r="AR17" s="21"/>
      <c r="BS17" s="18" t="s">
        <v>31</v>
      </c>
    </row>
    <row r="18" spans="1:71" s="1" customFormat="1" ht="6.95" customHeight="1">
      <c r="B18" s="21"/>
      <c r="AR18" s="21"/>
      <c r="BS18" s="18" t="s">
        <v>6</v>
      </c>
    </row>
    <row r="19" spans="1:71" s="1" customFormat="1" ht="12" customHeight="1">
      <c r="B19" s="21"/>
      <c r="D19" s="27" t="s">
        <v>32</v>
      </c>
      <c r="AK19" s="27" t="s">
        <v>24</v>
      </c>
      <c r="AN19" s="25" t="s">
        <v>1</v>
      </c>
      <c r="AR19" s="21"/>
      <c r="BS19" s="18" t="s">
        <v>6</v>
      </c>
    </row>
    <row r="20" spans="1:71" s="1" customFormat="1" ht="18.399999999999999" customHeight="1">
      <c r="B20" s="21"/>
      <c r="E20" s="25" t="s">
        <v>30</v>
      </c>
      <c r="AK20" s="27" t="s">
        <v>26</v>
      </c>
      <c r="AN20" s="25" t="s">
        <v>1</v>
      </c>
      <c r="AR20" s="21"/>
      <c r="BS20" s="18" t="s">
        <v>31</v>
      </c>
    </row>
    <row r="21" spans="1:71" s="1" customFormat="1" ht="6.95" customHeight="1">
      <c r="B21" s="21"/>
      <c r="AR21" s="21"/>
    </row>
    <row r="22" spans="1:71" s="1" customFormat="1" ht="12" customHeight="1">
      <c r="B22" s="21"/>
      <c r="D22" s="27" t="s">
        <v>33</v>
      </c>
      <c r="AR22" s="21"/>
    </row>
    <row r="23" spans="1:71" s="1" customFormat="1" ht="16.5" customHeight="1">
      <c r="B23" s="21"/>
      <c r="E23" s="206" t="s">
        <v>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R23" s="21"/>
    </row>
    <row r="24" spans="1:71" s="1" customFormat="1" ht="6.95" customHeight="1">
      <c r="B24" s="21"/>
      <c r="AR24" s="21"/>
    </row>
    <row r="25" spans="1:71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71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7">
        <f>ROUND(AG94,2)</f>
        <v>0</v>
      </c>
      <c r="AL26" s="208"/>
      <c r="AM26" s="208"/>
      <c r="AN26" s="208"/>
      <c r="AO26" s="208"/>
      <c r="AP26" s="30"/>
      <c r="AQ26" s="30"/>
      <c r="AR26" s="31"/>
      <c r="BE26" s="30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09" t="s">
        <v>35</v>
      </c>
      <c r="M28" s="209"/>
      <c r="N28" s="209"/>
      <c r="O28" s="209"/>
      <c r="P28" s="209"/>
      <c r="Q28" s="30"/>
      <c r="R28" s="30"/>
      <c r="S28" s="30"/>
      <c r="T28" s="30"/>
      <c r="U28" s="30"/>
      <c r="V28" s="30"/>
      <c r="W28" s="209" t="s">
        <v>36</v>
      </c>
      <c r="X28" s="209"/>
      <c r="Y28" s="209"/>
      <c r="Z28" s="209"/>
      <c r="AA28" s="209"/>
      <c r="AB28" s="209"/>
      <c r="AC28" s="209"/>
      <c r="AD28" s="209"/>
      <c r="AE28" s="209"/>
      <c r="AF28" s="30"/>
      <c r="AG28" s="30"/>
      <c r="AH28" s="30"/>
      <c r="AI28" s="30"/>
      <c r="AJ28" s="30"/>
      <c r="AK28" s="209" t="s">
        <v>37</v>
      </c>
      <c r="AL28" s="209"/>
      <c r="AM28" s="209"/>
      <c r="AN28" s="209"/>
      <c r="AO28" s="209"/>
      <c r="AP28" s="30"/>
      <c r="AQ28" s="30"/>
      <c r="AR28" s="31"/>
      <c r="BE28" s="30"/>
    </row>
    <row r="29" spans="1:71" s="3" customFormat="1" ht="14.45" customHeight="1">
      <c r="B29" s="35"/>
      <c r="D29" s="27" t="s">
        <v>38</v>
      </c>
      <c r="F29" s="27" t="s">
        <v>39</v>
      </c>
      <c r="L29" s="212">
        <v>0.21</v>
      </c>
      <c r="M29" s="211"/>
      <c r="N29" s="211"/>
      <c r="O29" s="211"/>
      <c r="P29" s="211"/>
      <c r="W29" s="210">
        <f>ROUND(AZ94, 2)</f>
        <v>0</v>
      </c>
      <c r="X29" s="211"/>
      <c r="Y29" s="211"/>
      <c r="Z29" s="211"/>
      <c r="AA29" s="211"/>
      <c r="AB29" s="211"/>
      <c r="AC29" s="211"/>
      <c r="AD29" s="211"/>
      <c r="AE29" s="211"/>
      <c r="AK29" s="210">
        <f>ROUND(AV94, 2)</f>
        <v>0</v>
      </c>
      <c r="AL29" s="211"/>
      <c r="AM29" s="211"/>
      <c r="AN29" s="211"/>
      <c r="AO29" s="211"/>
      <c r="AR29" s="35"/>
    </row>
    <row r="30" spans="1:71" s="3" customFormat="1" ht="14.45" customHeight="1">
      <c r="B30" s="35"/>
      <c r="F30" s="27" t="s">
        <v>40</v>
      </c>
      <c r="L30" s="212">
        <v>0.15</v>
      </c>
      <c r="M30" s="211"/>
      <c r="N30" s="211"/>
      <c r="O30" s="211"/>
      <c r="P30" s="211"/>
      <c r="W30" s="210">
        <f>ROUND(BA94, 2)</f>
        <v>0</v>
      </c>
      <c r="X30" s="211"/>
      <c r="Y30" s="211"/>
      <c r="Z30" s="211"/>
      <c r="AA30" s="211"/>
      <c r="AB30" s="211"/>
      <c r="AC30" s="211"/>
      <c r="AD30" s="211"/>
      <c r="AE30" s="211"/>
      <c r="AK30" s="210">
        <f>ROUND(AW94, 2)</f>
        <v>0</v>
      </c>
      <c r="AL30" s="211"/>
      <c r="AM30" s="211"/>
      <c r="AN30" s="211"/>
      <c r="AO30" s="211"/>
      <c r="AR30" s="35"/>
    </row>
    <row r="31" spans="1:71" s="3" customFormat="1" ht="14.45" hidden="1" customHeight="1">
      <c r="B31" s="35"/>
      <c r="F31" s="27" t="s">
        <v>41</v>
      </c>
      <c r="L31" s="212">
        <v>0.21</v>
      </c>
      <c r="M31" s="211"/>
      <c r="N31" s="211"/>
      <c r="O31" s="211"/>
      <c r="P31" s="211"/>
      <c r="W31" s="210">
        <f>ROUND(BB94, 2)</f>
        <v>0</v>
      </c>
      <c r="X31" s="211"/>
      <c r="Y31" s="211"/>
      <c r="Z31" s="211"/>
      <c r="AA31" s="211"/>
      <c r="AB31" s="211"/>
      <c r="AC31" s="211"/>
      <c r="AD31" s="211"/>
      <c r="AE31" s="211"/>
      <c r="AK31" s="210">
        <v>0</v>
      </c>
      <c r="AL31" s="211"/>
      <c r="AM31" s="211"/>
      <c r="AN31" s="211"/>
      <c r="AO31" s="211"/>
      <c r="AR31" s="35"/>
    </row>
    <row r="32" spans="1:71" s="3" customFormat="1" ht="14.45" hidden="1" customHeight="1">
      <c r="B32" s="35"/>
      <c r="F32" s="27" t="s">
        <v>42</v>
      </c>
      <c r="L32" s="212">
        <v>0.15</v>
      </c>
      <c r="M32" s="211"/>
      <c r="N32" s="211"/>
      <c r="O32" s="211"/>
      <c r="P32" s="211"/>
      <c r="W32" s="210">
        <f>ROUND(BC94, 2)</f>
        <v>0</v>
      </c>
      <c r="X32" s="211"/>
      <c r="Y32" s="211"/>
      <c r="Z32" s="211"/>
      <c r="AA32" s="211"/>
      <c r="AB32" s="211"/>
      <c r="AC32" s="211"/>
      <c r="AD32" s="211"/>
      <c r="AE32" s="211"/>
      <c r="AK32" s="210">
        <v>0</v>
      </c>
      <c r="AL32" s="211"/>
      <c r="AM32" s="211"/>
      <c r="AN32" s="211"/>
      <c r="AO32" s="211"/>
      <c r="AR32" s="35"/>
    </row>
    <row r="33" spans="1:57" s="3" customFormat="1" ht="14.45" hidden="1" customHeight="1">
      <c r="B33" s="35"/>
      <c r="F33" s="27" t="s">
        <v>43</v>
      </c>
      <c r="L33" s="212">
        <v>0</v>
      </c>
      <c r="M33" s="211"/>
      <c r="N33" s="211"/>
      <c r="O33" s="211"/>
      <c r="P33" s="211"/>
      <c r="W33" s="210">
        <f>ROUND(BD94, 2)</f>
        <v>0</v>
      </c>
      <c r="X33" s="211"/>
      <c r="Y33" s="211"/>
      <c r="Z33" s="211"/>
      <c r="AA33" s="211"/>
      <c r="AB33" s="211"/>
      <c r="AC33" s="211"/>
      <c r="AD33" s="211"/>
      <c r="AE33" s="211"/>
      <c r="AK33" s="210">
        <v>0</v>
      </c>
      <c r="AL33" s="211"/>
      <c r="AM33" s="211"/>
      <c r="AN33" s="211"/>
      <c r="AO33" s="211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213" t="s">
        <v>46</v>
      </c>
      <c r="Y35" s="214"/>
      <c r="Z35" s="214"/>
      <c r="AA35" s="214"/>
      <c r="AB35" s="214"/>
      <c r="AC35" s="38"/>
      <c r="AD35" s="38"/>
      <c r="AE35" s="38"/>
      <c r="AF35" s="38"/>
      <c r="AG35" s="38"/>
      <c r="AH35" s="38"/>
      <c r="AI35" s="38"/>
      <c r="AJ35" s="38"/>
      <c r="AK35" s="215">
        <f>SUM(AK26:AK33)</f>
        <v>0</v>
      </c>
      <c r="AL35" s="214"/>
      <c r="AM35" s="214"/>
      <c r="AN35" s="214"/>
      <c r="AO35" s="216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0"/>
      <c r="D49" s="41" t="s">
        <v>47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48</v>
      </c>
      <c r="AI49" s="42"/>
      <c r="AJ49" s="42"/>
      <c r="AK49" s="42"/>
      <c r="AL49" s="42"/>
      <c r="AM49" s="42"/>
      <c r="AN49" s="42"/>
      <c r="AO49" s="42"/>
      <c r="AR49" s="40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0"/>
      <c r="B60" s="31"/>
      <c r="C60" s="30"/>
      <c r="D60" s="43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49</v>
      </c>
      <c r="AI60" s="33"/>
      <c r="AJ60" s="33"/>
      <c r="AK60" s="33"/>
      <c r="AL60" s="33"/>
      <c r="AM60" s="43" t="s">
        <v>50</v>
      </c>
      <c r="AN60" s="33"/>
      <c r="AO60" s="33"/>
      <c r="AP60" s="30"/>
      <c r="AQ60" s="30"/>
      <c r="AR60" s="31"/>
      <c r="BE60" s="30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0"/>
      <c r="B64" s="31"/>
      <c r="C64" s="30"/>
      <c r="D64" s="41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52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0"/>
      <c r="B75" s="31"/>
      <c r="C75" s="30"/>
      <c r="D75" s="43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49</v>
      </c>
      <c r="AI75" s="33"/>
      <c r="AJ75" s="33"/>
      <c r="AK75" s="33"/>
      <c r="AL75" s="33"/>
      <c r="AM75" s="43" t="s">
        <v>50</v>
      </c>
      <c r="AN75" s="33"/>
      <c r="AO75" s="33"/>
      <c r="AP75" s="30"/>
      <c r="AQ75" s="30"/>
      <c r="AR75" s="31"/>
      <c r="BE75" s="30"/>
    </row>
    <row r="76" spans="1:57" s="2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5" customHeight="1">
      <c r="A82" s="30"/>
      <c r="B82" s="31"/>
      <c r="C82" s="22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49"/>
      <c r="C84" s="27" t="s">
        <v>12</v>
      </c>
      <c r="L84" s="4" t="str">
        <f>K5</f>
        <v>19AG37</v>
      </c>
      <c r="AR84" s="49"/>
    </row>
    <row r="85" spans="1:91" s="5" customFormat="1" ht="36.950000000000003" customHeight="1">
      <c r="B85" s="50"/>
      <c r="C85" s="51" t="s">
        <v>15</v>
      </c>
      <c r="L85" s="220" t="str">
        <f>K6</f>
        <v>Novostavba ovčí farmy - objekt agroturistika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R85" s="50"/>
    </row>
    <row r="86" spans="1:91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7" t="s">
        <v>19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k.ú.Horní Světlé Hory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21</v>
      </c>
      <c r="AJ87" s="30"/>
      <c r="AK87" s="30"/>
      <c r="AL87" s="30"/>
      <c r="AM87" s="222" t="str">
        <f>IF(AN8= "","",AN8)</f>
        <v>12. 11. 2019</v>
      </c>
      <c r="AN87" s="222"/>
      <c r="AO87" s="30"/>
      <c r="AP87" s="30"/>
      <c r="AQ87" s="30"/>
      <c r="AR87" s="31"/>
      <c r="BE87" s="30"/>
    </row>
    <row r="88" spans="1:9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>
      <c r="A89" s="30"/>
      <c r="B89" s="31"/>
      <c r="C89" s="27" t="s">
        <v>23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GABRETA, spol. s r.o.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29</v>
      </c>
      <c r="AJ89" s="30"/>
      <c r="AK89" s="30"/>
      <c r="AL89" s="30"/>
      <c r="AM89" s="224" t="str">
        <f>IF(E17="","",E17)</f>
        <v xml:space="preserve"> </v>
      </c>
      <c r="AN89" s="225"/>
      <c r="AO89" s="225"/>
      <c r="AP89" s="225"/>
      <c r="AQ89" s="30"/>
      <c r="AR89" s="31"/>
      <c r="AS89" s="227" t="s">
        <v>54</v>
      </c>
      <c r="AT89" s="228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2" customHeight="1">
      <c r="A90" s="30"/>
      <c r="B90" s="31"/>
      <c r="C90" s="27" t="s">
        <v>27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32</v>
      </c>
      <c r="AJ90" s="30"/>
      <c r="AK90" s="30"/>
      <c r="AL90" s="30"/>
      <c r="AM90" s="224" t="str">
        <f>IF(E20="","",E20)</f>
        <v xml:space="preserve"> </v>
      </c>
      <c r="AN90" s="225"/>
      <c r="AO90" s="225"/>
      <c r="AP90" s="225"/>
      <c r="AQ90" s="30"/>
      <c r="AR90" s="31"/>
      <c r="AS90" s="229"/>
      <c r="AT90" s="230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29"/>
      <c r="AT91" s="230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>
      <c r="A92" s="30"/>
      <c r="B92" s="31"/>
      <c r="C92" s="218" t="s">
        <v>55</v>
      </c>
      <c r="D92" s="219"/>
      <c r="E92" s="219"/>
      <c r="F92" s="219"/>
      <c r="G92" s="219"/>
      <c r="H92" s="58"/>
      <c r="I92" s="226" t="s">
        <v>56</v>
      </c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32" t="s">
        <v>57</v>
      </c>
      <c r="AH92" s="219"/>
      <c r="AI92" s="219"/>
      <c r="AJ92" s="219"/>
      <c r="AK92" s="219"/>
      <c r="AL92" s="219"/>
      <c r="AM92" s="219"/>
      <c r="AN92" s="226" t="s">
        <v>58</v>
      </c>
      <c r="AO92" s="219"/>
      <c r="AP92" s="233"/>
      <c r="AQ92" s="59" t="s">
        <v>59</v>
      </c>
      <c r="AR92" s="31"/>
      <c r="AS92" s="60" t="s">
        <v>60</v>
      </c>
      <c r="AT92" s="61" t="s">
        <v>61</v>
      </c>
      <c r="AU92" s="61" t="s">
        <v>62</v>
      </c>
      <c r="AV92" s="61" t="s">
        <v>63</v>
      </c>
      <c r="AW92" s="61" t="s">
        <v>64</v>
      </c>
      <c r="AX92" s="61" t="s">
        <v>65</v>
      </c>
      <c r="AY92" s="61" t="s">
        <v>66</v>
      </c>
      <c r="AZ92" s="61" t="s">
        <v>67</v>
      </c>
      <c r="BA92" s="61" t="s">
        <v>68</v>
      </c>
      <c r="BB92" s="61" t="s">
        <v>69</v>
      </c>
      <c r="BC92" s="61" t="s">
        <v>70</v>
      </c>
      <c r="BD92" s="62" t="s">
        <v>71</v>
      </c>
      <c r="BE92" s="30"/>
    </row>
    <row r="93" spans="1:91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50000000000003" customHeight="1">
      <c r="B94" s="66"/>
      <c r="C94" s="67" t="s">
        <v>72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31">
        <f>ROUND(SUM(AG95:AG104),2)</f>
        <v>0</v>
      </c>
      <c r="AH94" s="231"/>
      <c r="AI94" s="231"/>
      <c r="AJ94" s="231"/>
      <c r="AK94" s="231"/>
      <c r="AL94" s="231"/>
      <c r="AM94" s="231"/>
      <c r="AN94" s="223">
        <f t="shared" ref="AN94:AN104" si="0">SUM(AG94,AT94)</f>
        <v>0</v>
      </c>
      <c r="AO94" s="223"/>
      <c r="AP94" s="223"/>
      <c r="AQ94" s="70" t="s">
        <v>1</v>
      </c>
      <c r="AR94" s="66"/>
      <c r="AS94" s="71">
        <f>ROUND(SUM(AS95:AS104),2)</f>
        <v>0</v>
      </c>
      <c r="AT94" s="72">
        <f t="shared" ref="AT94:AT104" si="1">ROUND(SUM(AV94:AW94),2)</f>
        <v>0</v>
      </c>
      <c r="AU94" s="73">
        <f>ROUND(SUM(AU95:AU104),5)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ROUND(SUM(AZ95:AZ104),2)</f>
        <v>0</v>
      </c>
      <c r="BA94" s="72">
        <f>ROUND(SUM(BA95:BA104),2)</f>
        <v>0</v>
      </c>
      <c r="BB94" s="72">
        <f>ROUND(SUM(BB95:BB104),2)</f>
        <v>0</v>
      </c>
      <c r="BC94" s="72">
        <f>ROUND(SUM(BC95:BC104),2)</f>
        <v>0</v>
      </c>
      <c r="BD94" s="74">
        <f>ROUND(SUM(BD95:BD104),2)</f>
        <v>0</v>
      </c>
      <c r="BS94" s="75" t="s">
        <v>73</v>
      </c>
      <c r="BT94" s="75" t="s">
        <v>74</v>
      </c>
      <c r="BU94" s="76" t="s">
        <v>75</v>
      </c>
      <c r="BV94" s="75" t="s">
        <v>76</v>
      </c>
      <c r="BW94" s="75" t="s">
        <v>4</v>
      </c>
      <c r="BX94" s="75" t="s">
        <v>77</v>
      </c>
      <c r="CL94" s="75" t="s">
        <v>1</v>
      </c>
    </row>
    <row r="95" spans="1:91" s="7" customFormat="1" ht="27" customHeight="1">
      <c r="A95" s="77" t="s">
        <v>78</v>
      </c>
      <c r="B95" s="78"/>
      <c r="C95" s="79"/>
      <c r="D95" s="217" t="s">
        <v>79</v>
      </c>
      <c r="E95" s="217"/>
      <c r="F95" s="217"/>
      <c r="G95" s="217"/>
      <c r="H95" s="217"/>
      <c r="I95" s="80"/>
      <c r="J95" s="217" t="s">
        <v>80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00">
        <f>'2018-23-01 - SO 01 Objekt...'!J30</f>
        <v>0</v>
      </c>
      <c r="AH95" s="201"/>
      <c r="AI95" s="201"/>
      <c r="AJ95" s="201"/>
      <c r="AK95" s="201"/>
      <c r="AL95" s="201"/>
      <c r="AM95" s="201"/>
      <c r="AN95" s="200">
        <f t="shared" si="0"/>
        <v>0</v>
      </c>
      <c r="AO95" s="201"/>
      <c r="AP95" s="201"/>
      <c r="AQ95" s="81" t="s">
        <v>81</v>
      </c>
      <c r="AR95" s="78"/>
      <c r="AS95" s="82">
        <v>0</v>
      </c>
      <c r="AT95" s="83">
        <f t="shared" si="1"/>
        <v>0</v>
      </c>
      <c r="AU95" s="84">
        <f>'2018-23-01 - SO 01 Objekt...'!P144</f>
        <v>0</v>
      </c>
      <c r="AV95" s="83">
        <f>'2018-23-01 - SO 01 Objekt...'!J33</f>
        <v>0</v>
      </c>
      <c r="AW95" s="83">
        <f>'2018-23-01 - SO 01 Objekt...'!J34</f>
        <v>0</v>
      </c>
      <c r="AX95" s="83">
        <f>'2018-23-01 - SO 01 Objekt...'!J35</f>
        <v>0</v>
      </c>
      <c r="AY95" s="83">
        <f>'2018-23-01 - SO 01 Objekt...'!J36</f>
        <v>0</v>
      </c>
      <c r="AZ95" s="83">
        <f>'2018-23-01 - SO 01 Objekt...'!F33</f>
        <v>0</v>
      </c>
      <c r="BA95" s="83">
        <f>'2018-23-01 - SO 01 Objekt...'!F34</f>
        <v>0</v>
      </c>
      <c r="BB95" s="83">
        <f>'2018-23-01 - SO 01 Objekt...'!F35</f>
        <v>0</v>
      </c>
      <c r="BC95" s="83">
        <f>'2018-23-01 - SO 01 Objekt...'!F36</f>
        <v>0</v>
      </c>
      <c r="BD95" s="85">
        <f>'2018-23-01 - SO 01 Objekt...'!F37</f>
        <v>0</v>
      </c>
      <c r="BT95" s="86" t="s">
        <v>82</v>
      </c>
      <c r="BV95" s="86" t="s">
        <v>76</v>
      </c>
      <c r="BW95" s="86" t="s">
        <v>83</v>
      </c>
      <c r="BX95" s="86" t="s">
        <v>4</v>
      </c>
      <c r="CL95" s="86" t="s">
        <v>1</v>
      </c>
      <c r="CM95" s="86" t="s">
        <v>84</v>
      </c>
    </row>
    <row r="96" spans="1:91" s="7" customFormat="1" ht="27" customHeight="1">
      <c r="A96" s="77" t="s">
        <v>78</v>
      </c>
      <c r="B96" s="78"/>
      <c r="C96" s="79"/>
      <c r="D96" s="217" t="s">
        <v>85</v>
      </c>
      <c r="E96" s="217"/>
      <c r="F96" s="217"/>
      <c r="G96" s="217"/>
      <c r="H96" s="217"/>
      <c r="I96" s="80"/>
      <c r="J96" s="217" t="s">
        <v>86</v>
      </c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00">
        <f>'2018-23-01-01 - SO 01 Zdr...'!J30</f>
        <v>0</v>
      </c>
      <c r="AH96" s="201"/>
      <c r="AI96" s="201"/>
      <c r="AJ96" s="201"/>
      <c r="AK96" s="201"/>
      <c r="AL96" s="201"/>
      <c r="AM96" s="201"/>
      <c r="AN96" s="200">
        <f t="shared" si="0"/>
        <v>0</v>
      </c>
      <c r="AO96" s="201"/>
      <c r="AP96" s="201"/>
      <c r="AQ96" s="81" t="s">
        <v>81</v>
      </c>
      <c r="AR96" s="78"/>
      <c r="AS96" s="82">
        <v>0</v>
      </c>
      <c r="AT96" s="83">
        <f t="shared" si="1"/>
        <v>0</v>
      </c>
      <c r="AU96" s="84">
        <f>'2018-23-01-01 - SO 01 Zdr...'!P126</f>
        <v>0</v>
      </c>
      <c r="AV96" s="83">
        <f>'2018-23-01-01 - SO 01 Zdr...'!J33</f>
        <v>0</v>
      </c>
      <c r="AW96" s="83">
        <f>'2018-23-01-01 - SO 01 Zdr...'!J34</f>
        <v>0</v>
      </c>
      <c r="AX96" s="83">
        <f>'2018-23-01-01 - SO 01 Zdr...'!J35</f>
        <v>0</v>
      </c>
      <c r="AY96" s="83">
        <f>'2018-23-01-01 - SO 01 Zdr...'!J36</f>
        <v>0</v>
      </c>
      <c r="AZ96" s="83">
        <f>'2018-23-01-01 - SO 01 Zdr...'!F33</f>
        <v>0</v>
      </c>
      <c r="BA96" s="83">
        <f>'2018-23-01-01 - SO 01 Zdr...'!F34</f>
        <v>0</v>
      </c>
      <c r="BB96" s="83">
        <f>'2018-23-01-01 - SO 01 Zdr...'!F35</f>
        <v>0</v>
      </c>
      <c r="BC96" s="83">
        <f>'2018-23-01-01 - SO 01 Zdr...'!F36</f>
        <v>0</v>
      </c>
      <c r="BD96" s="85">
        <f>'2018-23-01-01 - SO 01 Zdr...'!F37</f>
        <v>0</v>
      </c>
      <c r="BT96" s="86" t="s">
        <v>82</v>
      </c>
      <c r="BV96" s="86" t="s">
        <v>76</v>
      </c>
      <c r="BW96" s="86" t="s">
        <v>87</v>
      </c>
      <c r="BX96" s="86" t="s">
        <v>4</v>
      </c>
      <c r="CL96" s="86" t="s">
        <v>1</v>
      </c>
      <c r="CM96" s="86" t="s">
        <v>84</v>
      </c>
    </row>
    <row r="97" spans="1:91" s="7" customFormat="1" ht="27" customHeight="1">
      <c r="A97" s="77" t="s">
        <v>78</v>
      </c>
      <c r="B97" s="78"/>
      <c r="C97" s="79"/>
      <c r="D97" s="217" t="s">
        <v>88</v>
      </c>
      <c r="E97" s="217"/>
      <c r="F97" s="217"/>
      <c r="G97" s="217"/>
      <c r="H97" s="217"/>
      <c r="I97" s="80"/>
      <c r="J97" s="217" t="s">
        <v>89</v>
      </c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00">
        <f>'2018-23-01-02 - SO 01 Úst...'!J30</f>
        <v>0</v>
      </c>
      <c r="AH97" s="201"/>
      <c r="AI97" s="201"/>
      <c r="AJ97" s="201"/>
      <c r="AK97" s="201"/>
      <c r="AL97" s="201"/>
      <c r="AM97" s="201"/>
      <c r="AN97" s="200">
        <f t="shared" si="0"/>
        <v>0</v>
      </c>
      <c r="AO97" s="201"/>
      <c r="AP97" s="201"/>
      <c r="AQ97" s="81" t="s">
        <v>81</v>
      </c>
      <c r="AR97" s="78"/>
      <c r="AS97" s="82">
        <v>0</v>
      </c>
      <c r="AT97" s="83">
        <f t="shared" si="1"/>
        <v>0</v>
      </c>
      <c r="AU97" s="84">
        <f>'2018-23-01-02 - SO 01 Úst...'!P129</f>
        <v>0</v>
      </c>
      <c r="AV97" s="83">
        <f>'2018-23-01-02 - SO 01 Úst...'!J33</f>
        <v>0</v>
      </c>
      <c r="AW97" s="83">
        <f>'2018-23-01-02 - SO 01 Úst...'!J34</f>
        <v>0</v>
      </c>
      <c r="AX97" s="83">
        <f>'2018-23-01-02 - SO 01 Úst...'!J35</f>
        <v>0</v>
      </c>
      <c r="AY97" s="83">
        <f>'2018-23-01-02 - SO 01 Úst...'!J36</f>
        <v>0</v>
      </c>
      <c r="AZ97" s="83">
        <f>'2018-23-01-02 - SO 01 Úst...'!F33</f>
        <v>0</v>
      </c>
      <c r="BA97" s="83">
        <f>'2018-23-01-02 - SO 01 Úst...'!F34</f>
        <v>0</v>
      </c>
      <c r="BB97" s="83">
        <f>'2018-23-01-02 - SO 01 Úst...'!F35</f>
        <v>0</v>
      </c>
      <c r="BC97" s="83">
        <f>'2018-23-01-02 - SO 01 Úst...'!F36</f>
        <v>0</v>
      </c>
      <c r="BD97" s="85">
        <f>'2018-23-01-02 - SO 01 Úst...'!F37</f>
        <v>0</v>
      </c>
      <c r="BT97" s="86" t="s">
        <v>82</v>
      </c>
      <c r="BV97" s="86" t="s">
        <v>76</v>
      </c>
      <c r="BW97" s="86" t="s">
        <v>90</v>
      </c>
      <c r="BX97" s="86" t="s">
        <v>4</v>
      </c>
      <c r="CL97" s="86" t="s">
        <v>1</v>
      </c>
      <c r="CM97" s="86" t="s">
        <v>84</v>
      </c>
    </row>
    <row r="98" spans="1:91" s="7" customFormat="1" ht="27" customHeight="1">
      <c r="A98" s="77" t="s">
        <v>78</v>
      </c>
      <c r="B98" s="78"/>
      <c r="C98" s="79"/>
      <c r="D98" s="217" t="s">
        <v>91</v>
      </c>
      <c r="E98" s="217"/>
      <c r="F98" s="217"/>
      <c r="G98" s="217"/>
      <c r="H98" s="217"/>
      <c r="I98" s="80"/>
      <c r="J98" s="217" t="s">
        <v>92</v>
      </c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00">
        <f>'2018-23-01-03 - SO 01 Ele...'!J30</f>
        <v>0</v>
      </c>
      <c r="AH98" s="201"/>
      <c r="AI98" s="201"/>
      <c r="AJ98" s="201"/>
      <c r="AK98" s="201"/>
      <c r="AL98" s="201"/>
      <c r="AM98" s="201"/>
      <c r="AN98" s="200">
        <f t="shared" si="0"/>
        <v>0</v>
      </c>
      <c r="AO98" s="201"/>
      <c r="AP98" s="201"/>
      <c r="AQ98" s="81" t="s">
        <v>81</v>
      </c>
      <c r="AR98" s="78"/>
      <c r="AS98" s="82">
        <v>0</v>
      </c>
      <c r="AT98" s="83">
        <f t="shared" si="1"/>
        <v>0</v>
      </c>
      <c r="AU98" s="84">
        <f>'2018-23-01-03 - SO 01 Ele...'!P123</f>
        <v>0</v>
      </c>
      <c r="AV98" s="83">
        <f>'2018-23-01-03 - SO 01 Ele...'!J33</f>
        <v>0</v>
      </c>
      <c r="AW98" s="83">
        <f>'2018-23-01-03 - SO 01 Ele...'!J34</f>
        <v>0</v>
      </c>
      <c r="AX98" s="83">
        <f>'2018-23-01-03 - SO 01 Ele...'!J35</f>
        <v>0</v>
      </c>
      <c r="AY98" s="83">
        <f>'2018-23-01-03 - SO 01 Ele...'!J36</f>
        <v>0</v>
      </c>
      <c r="AZ98" s="83">
        <f>'2018-23-01-03 - SO 01 Ele...'!F33</f>
        <v>0</v>
      </c>
      <c r="BA98" s="83">
        <f>'2018-23-01-03 - SO 01 Ele...'!F34</f>
        <v>0</v>
      </c>
      <c r="BB98" s="83">
        <f>'2018-23-01-03 - SO 01 Ele...'!F35</f>
        <v>0</v>
      </c>
      <c r="BC98" s="83">
        <f>'2018-23-01-03 - SO 01 Ele...'!F36</f>
        <v>0</v>
      </c>
      <c r="BD98" s="85">
        <f>'2018-23-01-03 - SO 01 Ele...'!F37</f>
        <v>0</v>
      </c>
      <c r="BT98" s="86" t="s">
        <v>82</v>
      </c>
      <c r="BV98" s="86" t="s">
        <v>76</v>
      </c>
      <c r="BW98" s="86" t="s">
        <v>93</v>
      </c>
      <c r="BX98" s="86" t="s">
        <v>4</v>
      </c>
      <c r="CL98" s="86" t="s">
        <v>1</v>
      </c>
      <c r="CM98" s="86" t="s">
        <v>84</v>
      </c>
    </row>
    <row r="99" spans="1:91" s="7" customFormat="1" ht="27" customHeight="1">
      <c r="A99" s="77" t="s">
        <v>78</v>
      </c>
      <c r="B99" s="78"/>
      <c r="C99" s="79"/>
      <c r="D99" s="217" t="s">
        <v>94</v>
      </c>
      <c r="E99" s="217"/>
      <c r="F99" s="217"/>
      <c r="G99" s="217"/>
      <c r="H99" s="217"/>
      <c r="I99" s="80"/>
      <c r="J99" s="217" t="s">
        <v>95</v>
      </c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00">
        <f>'2018-23-02 - SO 02 Parkov...'!J30</f>
        <v>0</v>
      </c>
      <c r="AH99" s="201"/>
      <c r="AI99" s="201"/>
      <c r="AJ99" s="201"/>
      <c r="AK99" s="201"/>
      <c r="AL99" s="201"/>
      <c r="AM99" s="201"/>
      <c r="AN99" s="200">
        <f t="shared" si="0"/>
        <v>0</v>
      </c>
      <c r="AO99" s="201"/>
      <c r="AP99" s="201"/>
      <c r="AQ99" s="81" t="s">
        <v>81</v>
      </c>
      <c r="AR99" s="78"/>
      <c r="AS99" s="82">
        <v>0</v>
      </c>
      <c r="AT99" s="83">
        <f t="shared" si="1"/>
        <v>0</v>
      </c>
      <c r="AU99" s="84">
        <f>'2018-23-02 - SO 02 Parkov...'!P124</f>
        <v>0</v>
      </c>
      <c r="AV99" s="83">
        <f>'2018-23-02 - SO 02 Parkov...'!J33</f>
        <v>0</v>
      </c>
      <c r="AW99" s="83">
        <f>'2018-23-02 - SO 02 Parkov...'!J34</f>
        <v>0</v>
      </c>
      <c r="AX99" s="83">
        <f>'2018-23-02 - SO 02 Parkov...'!J35</f>
        <v>0</v>
      </c>
      <c r="AY99" s="83">
        <f>'2018-23-02 - SO 02 Parkov...'!J36</f>
        <v>0</v>
      </c>
      <c r="AZ99" s="83">
        <f>'2018-23-02 - SO 02 Parkov...'!F33</f>
        <v>0</v>
      </c>
      <c r="BA99" s="83">
        <f>'2018-23-02 - SO 02 Parkov...'!F34</f>
        <v>0</v>
      </c>
      <c r="BB99" s="83">
        <f>'2018-23-02 - SO 02 Parkov...'!F35</f>
        <v>0</v>
      </c>
      <c r="BC99" s="83">
        <f>'2018-23-02 - SO 02 Parkov...'!F36</f>
        <v>0</v>
      </c>
      <c r="BD99" s="85">
        <f>'2018-23-02 - SO 02 Parkov...'!F37</f>
        <v>0</v>
      </c>
      <c r="BT99" s="86" t="s">
        <v>82</v>
      </c>
      <c r="BV99" s="86" t="s">
        <v>76</v>
      </c>
      <c r="BW99" s="86" t="s">
        <v>96</v>
      </c>
      <c r="BX99" s="86" t="s">
        <v>4</v>
      </c>
      <c r="CL99" s="86" t="s">
        <v>1</v>
      </c>
      <c r="CM99" s="86" t="s">
        <v>84</v>
      </c>
    </row>
    <row r="100" spans="1:91" s="7" customFormat="1" ht="27" customHeight="1">
      <c r="A100" s="77" t="s">
        <v>78</v>
      </c>
      <c r="B100" s="78"/>
      <c r="C100" s="79"/>
      <c r="D100" s="217" t="s">
        <v>97</v>
      </c>
      <c r="E100" s="217"/>
      <c r="F100" s="217"/>
      <c r="G100" s="217"/>
      <c r="H100" s="217"/>
      <c r="I100" s="80"/>
      <c r="J100" s="217" t="s">
        <v>98</v>
      </c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00">
        <f>'2018-23-03 - SO 03 Komuni...'!J30</f>
        <v>0</v>
      </c>
      <c r="AH100" s="201"/>
      <c r="AI100" s="201"/>
      <c r="AJ100" s="201"/>
      <c r="AK100" s="201"/>
      <c r="AL100" s="201"/>
      <c r="AM100" s="201"/>
      <c r="AN100" s="200">
        <f t="shared" si="0"/>
        <v>0</v>
      </c>
      <c r="AO100" s="201"/>
      <c r="AP100" s="201"/>
      <c r="AQ100" s="81" t="s">
        <v>81</v>
      </c>
      <c r="AR100" s="78"/>
      <c r="AS100" s="82">
        <v>0</v>
      </c>
      <c r="AT100" s="83">
        <f t="shared" si="1"/>
        <v>0</v>
      </c>
      <c r="AU100" s="84">
        <f>'2018-23-03 - SO 03 Komuni...'!P124</f>
        <v>0</v>
      </c>
      <c r="AV100" s="83">
        <f>'2018-23-03 - SO 03 Komuni...'!J33</f>
        <v>0</v>
      </c>
      <c r="AW100" s="83">
        <f>'2018-23-03 - SO 03 Komuni...'!J34</f>
        <v>0</v>
      </c>
      <c r="AX100" s="83">
        <f>'2018-23-03 - SO 03 Komuni...'!J35</f>
        <v>0</v>
      </c>
      <c r="AY100" s="83">
        <f>'2018-23-03 - SO 03 Komuni...'!J36</f>
        <v>0</v>
      </c>
      <c r="AZ100" s="83">
        <f>'2018-23-03 - SO 03 Komuni...'!F33</f>
        <v>0</v>
      </c>
      <c r="BA100" s="83">
        <f>'2018-23-03 - SO 03 Komuni...'!F34</f>
        <v>0</v>
      </c>
      <c r="BB100" s="83">
        <f>'2018-23-03 - SO 03 Komuni...'!F35</f>
        <v>0</v>
      </c>
      <c r="BC100" s="83">
        <f>'2018-23-03 - SO 03 Komuni...'!F36</f>
        <v>0</v>
      </c>
      <c r="BD100" s="85">
        <f>'2018-23-03 - SO 03 Komuni...'!F37</f>
        <v>0</v>
      </c>
      <c r="BT100" s="86" t="s">
        <v>82</v>
      </c>
      <c r="BV100" s="86" t="s">
        <v>76</v>
      </c>
      <c r="BW100" s="86" t="s">
        <v>99</v>
      </c>
      <c r="BX100" s="86" t="s">
        <v>4</v>
      </c>
      <c r="CL100" s="86" t="s">
        <v>1</v>
      </c>
      <c r="CM100" s="86" t="s">
        <v>84</v>
      </c>
    </row>
    <row r="101" spans="1:91" s="7" customFormat="1" ht="27" customHeight="1">
      <c r="A101" s="77" t="s">
        <v>78</v>
      </c>
      <c r="B101" s="78"/>
      <c r="C101" s="79"/>
      <c r="D101" s="217" t="s">
        <v>100</v>
      </c>
      <c r="E101" s="217"/>
      <c r="F101" s="217"/>
      <c r="G101" s="217"/>
      <c r="H101" s="217"/>
      <c r="I101" s="80"/>
      <c r="J101" s="217" t="s">
        <v>101</v>
      </c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00">
        <f>'2018-23-04 - SO 04 Vodovod'!J30</f>
        <v>0</v>
      </c>
      <c r="AH101" s="201"/>
      <c r="AI101" s="201"/>
      <c r="AJ101" s="201"/>
      <c r="AK101" s="201"/>
      <c r="AL101" s="201"/>
      <c r="AM101" s="201"/>
      <c r="AN101" s="200">
        <f t="shared" si="0"/>
        <v>0</v>
      </c>
      <c r="AO101" s="201"/>
      <c r="AP101" s="201"/>
      <c r="AQ101" s="81" t="s">
        <v>81</v>
      </c>
      <c r="AR101" s="78"/>
      <c r="AS101" s="82">
        <v>0</v>
      </c>
      <c r="AT101" s="83">
        <f t="shared" si="1"/>
        <v>0</v>
      </c>
      <c r="AU101" s="84">
        <f>'2018-23-04 - SO 04 Vodovod'!P126</f>
        <v>0</v>
      </c>
      <c r="AV101" s="83">
        <f>'2018-23-04 - SO 04 Vodovod'!J33</f>
        <v>0</v>
      </c>
      <c r="AW101" s="83">
        <f>'2018-23-04 - SO 04 Vodovod'!J34</f>
        <v>0</v>
      </c>
      <c r="AX101" s="83">
        <f>'2018-23-04 - SO 04 Vodovod'!J35</f>
        <v>0</v>
      </c>
      <c r="AY101" s="83">
        <f>'2018-23-04 - SO 04 Vodovod'!J36</f>
        <v>0</v>
      </c>
      <c r="AZ101" s="83">
        <f>'2018-23-04 - SO 04 Vodovod'!F33</f>
        <v>0</v>
      </c>
      <c r="BA101" s="83">
        <f>'2018-23-04 - SO 04 Vodovod'!F34</f>
        <v>0</v>
      </c>
      <c r="BB101" s="83">
        <f>'2018-23-04 - SO 04 Vodovod'!F35</f>
        <v>0</v>
      </c>
      <c r="BC101" s="83">
        <f>'2018-23-04 - SO 04 Vodovod'!F36</f>
        <v>0</v>
      </c>
      <c r="BD101" s="85">
        <f>'2018-23-04 - SO 04 Vodovod'!F37</f>
        <v>0</v>
      </c>
      <c r="BT101" s="86" t="s">
        <v>82</v>
      </c>
      <c r="BV101" s="86" t="s">
        <v>76</v>
      </c>
      <c r="BW101" s="86" t="s">
        <v>102</v>
      </c>
      <c r="BX101" s="86" t="s">
        <v>4</v>
      </c>
      <c r="CL101" s="86" t="s">
        <v>1</v>
      </c>
      <c r="CM101" s="86" t="s">
        <v>84</v>
      </c>
    </row>
    <row r="102" spans="1:91" s="7" customFormat="1" ht="27" customHeight="1">
      <c r="A102" s="77" t="s">
        <v>78</v>
      </c>
      <c r="B102" s="78"/>
      <c r="C102" s="79"/>
      <c r="D102" s="217" t="s">
        <v>103</v>
      </c>
      <c r="E102" s="217"/>
      <c r="F102" s="217"/>
      <c r="G102" s="217"/>
      <c r="H102" s="217"/>
      <c r="I102" s="80"/>
      <c r="J102" s="217" t="s">
        <v>104</v>
      </c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00">
        <f>'2018-23-05 - SO 05 Terénn...'!J30</f>
        <v>0</v>
      </c>
      <c r="AH102" s="201"/>
      <c r="AI102" s="201"/>
      <c r="AJ102" s="201"/>
      <c r="AK102" s="201"/>
      <c r="AL102" s="201"/>
      <c r="AM102" s="201"/>
      <c r="AN102" s="200">
        <f t="shared" si="0"/>
        <v>0</v>
      </c>
      <c r="AO102" s="201"/>
      <c r="AP102" s="201"/>
      <c r="AQ102" s="81" t="s">
        <v>81</v>
      </c>
      <c r="AR102" s="78"/>
      <c r="AS102" s="82">
        <v>0</v>
      </c>
      <c r="AT102" s="83">
        <f t="shared" si="1"/>
        <v>0</v>
      </c>
      <c r="AU102" s="84">
        <f>'2018-23-05 - SO 05 Terénn...'!P121</f>
        <v>0</v>
      </c>
      <c r="AV102" s="83">
        <f>'2018-23-05 - SO 05 Terénn...'!J33</f>
        <v>0</v>
      </c>
      <c r="AW102" s="83">
        <f>'2018-23-05 - SO 05 Terénn...'!J34</f>
        <v>0</v>
      </c>
      <c r="AX102" s="83">
        <f>'2018-23-05 - SO 05 Terénn...'!J35</f>
        <v>0</v>
      </c>
      <c r="AY102" s="83">
        <f>'2018-23-05 - SO 05 Terénn...'!J36</f>
        <v>0</v>
      </c>
      <c r="AZ102" s="83">
        <f>'2018-23-05 - SO 05 Terénn...'!F33</f>
        <v>0</v>
      </c>
      <c r="BA102" s="83">
        <f>'2018-23-05 - SO 05 Terénn...'!F34</f>
        <v>0</v>
      </c>
      <c r="BB102" s="83">
        <f>'2018-23-05 - SO 05 Terénn...'!F35</f>
        <v>0</v>
      </c>
      <c r="BC102" s="83">
        <f>'2018-23-05 - SO 05 Terénn...'!F36</f>
        <v>0</v>
      </c>
      <c r="BD102" s="85">
        <f>'2018-23-05 - SO 05 Terénn...'!F37</f>
        <v>0</v>
      </c>
      <c r="BT102" s="86" t="s">
        <v>82</v>
      </c>
      <c r="BV102" s="86" t="s">
        <v>76</v>
      </c>
      <c r="BW102" s="86" t="s">
        <v>105</v>
      </c>
      <c r="BX102" s="86" t="s">
        <v>4</v>
      </c>
      <c r="CL102" s="86" t="s">
        <v>1</v>
      </c>
      <c r="CM102" s="86" t="s">
        <v>84</v>
      </c>
    </row>
    <row r="103" spans="1:91" s="7" customFormat="1" ht="27" customHeight="1">
      <c r="A103" s="77" t="s">
        <v>78</v>
      </c>
      <c r="B103" s="78"/>
      <c r="C103" s="79"/>
      <c r="D103" s="217" t="s">
        <v>106</v>
      </c>
      <c r="E103" s="217"/>
      <c r="F103" s="217"/>
      <c r="G103" s="217"/>
      <c r="H103" s="217"/>
      <c r="I103" s="80"/>
      <c r="J103" s="217" t="s">
        <v>107</v>
      </c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00">
        <f>'2018-23-06 - SO 06 Kanali...'!J30</f>
        <v>0</v>
      </c>
      <c r="AH103" s="201"/>
      <c r="AI103" s="201"/>
      <c r="AJ103" s="201"/>
      <c r="AK103" s="201"/>
      <c r="AL103" s="201"/>
      <c r="AM103" s="201"/>
      <c r="AN103" s="200">
        <f t="shared" si="0"/>
        <v>0</v>
      </c>
      <c r="AO103" s="201"/>
      <c r="AP103" s="201"/>
      <c r="AQ103" s="81" t="s">
        <v>81</v>
      </c>
      <c r="AR103" s="78"/>
      <c r="AS103" s="82">
        <v>0</v>
      </c>
      <c r="AT103" s="83">
        <f t="shared" si="1"/>
        <v>0</v>
      </c>
      <c r="AU103" s="84">
        <f>'2018-23-06 - SO 06 Kanali...'!P126</f>
        <v>0</v>
      </c>
      <c r="AV103" s="83">
        <f>'2018-23-06 - SO 06 Kanali...'!J33</f>
        <v>0</v>
      </c>
      <c r="AW103" s="83">
        <f>'2018-23-06 - SO 06 Kanali...'!J34</f>
        <v>0</v>
      </c>
      <c r="AX103" s="83">
        <f>'2018-23-06 - SO 06 Kanali...'!J35</f>
        <v>0</v>
      </c>
      <c r="AY103" s="83">
        <f>'2018-23-06 - SO 06 Kanali...'!J36</f>
        <v>0</v>
      </c>
      <c r="AZ103" s="83">
        <f>'2018-23-06 - SO 06 Kanali...'!F33</f>
        <v>0</v>
      </c>
      <c r="BA103" s="83">
        <f>'2018-23-06 - SO 06 Kanali...'!F34</f>
        <v>0</v>
      </c>
      <c r="BB103" s="83">
        <f>'2018-23-06 - SO 06 Kanali...'!F35</f>
        <v>0</v>
      </c>
      <c r="BC103" s="83">
        <f>'2018-23-06 - SO 06 Kanali...'!F36</f>
        <v>0</v>
      </c>
      <c r="BD103" s="85">
        <f>'2018-23-06 - SO 06 Kanali...'!F37</f>
        <v>0</v>
      </c>
      <c r="BT103" s="86" t="s">
        <v>82</v>
      </c>
      <c r="BV103" s="86" t="s">
        <v>76</v>
      </c>
      <c r="BW103" s="86" t="s">
        <v>108</v>
      </c>
      <c r="BX103" s="86" t="s">
        <v>4</v>
      </c>
      <c r="CL103" s="86" t="s">
        <v>1</v>
      </c>
      <c r="CM103" s="86" t="s">
        <v>84</v>
      </c>
    </row>
    <row r="104" spans="1:91" s="7" customFormat="1" ht="27" customHeight="1">
      <c r="A104" s="77" t="s">
        <v>78</v>
      </c>
      <c r="B104" s="78"/>
      <c r="C104" s="79"/>
      <c r="D104" s="217" t="s">
        <v>109</v>
      </c>
      <c r="E104" s="217"/>
      <c r="F104" s="217"/>
      <c r="G104" s="217"/>
      <c r="H104" s="217"/>
      <c r="I104" s="80"/>
      <c r="J104" s="217" t="s">
        <v>110</v>
      </c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00">
        <f>'2018-23-07 - SO 07 Vedení...'!J30</f>
        <v>0</v>
      </c>
      <c r="AH104" s="201"/>
      <c r="AI104" s="201"/>
      <c r="AJ104" s="201"/>
      <c r="AK104" s="201"/>
      <c r="AL104" s="201"/>
      <c r="AM104" s="201"/>
      <c r="AN104" s="200">
        <f t="shared" si="0"/>
        <v>0</v>
      </c>
      <c r="AO104" s="201"/>
      <c r="AP104" s="201"/>
      <c r="AQ104" s="81" t="s">
        <v>81</v>
      </c>
      <c r="AR104" s="78"/>
      <c r="AS104" s="87">
        <v>0</v>
      </c>
      <c r="AT104" s="88">
        <f t="shared" si="1"/>
        <v>0</v>
      </c>
      <c r="AU104" s="89">
        <f>'2018-23-07 - SO 07 Vedení...'!P122</f>
        <v>0</v>
      </c>
      <c r="AV104" s="88">
        <f>'2018-23-07 - SO 07 Vedení...'!J33</f>
        <v>0</v>
      </c>
      <c r="AW104" s="88">
        <f>'2018-23-07 - SO 07 Vedení...'!J34</f>
        <v>0</v>
      </c>
      <c r="AX104" s="88">
        <f>'2018-23-07 - SO 07 Vedení...'!J35</f>
        <v>0</v>
      </c>
      <c r="AY104" s="88">
        <f>'2018-23-07 - SO 07 Vedení...'!J36</f>
        <v>0</v>
      </c>
      <c r="AZ104" s="88">
        <f>'2018-23-07 - SO 07 Vedení...'!F33</f>
        <v>0</v>
      </c>
      <c r="BA104" s="88">
        <f>'2018-23-07 - SO 07 Vedení...'!F34</f>
        <v>0</v>
      </c>
      <c r="BB104" s="88">
        <f>'2018-23-07 - SO 07 Vedení...'!F35</f>
        <v>0</v>
      </c>
      <c r="BC104" s="88">
        <f>'2018-23-07 - SO 07 Vedení...'!F36</f>
        <v>0</v>
      </c>
      <c r="BD104" s="90">
        <f>'2018-23-07 - SO 07 Vedení...'!F37</f>
        <v>0</v>
      </c>
      <c r="BT104" s="86" t="s">
        <v>82</v>
      </c>
      <c r="BV104" s="86" t="s">
        <v>76</v>
      </c>
      <c r="BW104" s="86" t="s">
        <v>111</v>
      </c>
      <c r="BX104" s="86" t="s">
        <v>4</v>
      </c>
      <c r="CL104" s="86" t="s">
        <v>1</v>
      </c>
      <c r="CM104" s="86" t="s">
        <v>84</v>
      </c>
    </row>
    <row r="105" spans="1:91" s="2" customFormat="1" ht="30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1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  <row r="106" spans="1:91" s="2" customFormat="1" ht="6.95" customHeight="1">
      <c r="A106" s="30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31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</sheetData>
  <mergeCells count="76">
    <mergeCell ref="J101:AF101"/>
    <mergeCell ref="J102:AF102"/>
    <mergeCell ref="J103:AF103"/>
    <mergeCell ref="J104:AF104"/>
    <mergeCell ref="AS89:AT91"/>
    <mergeCell ref="AM90:AP90"/>
    <mergeCell ref="AG95:AM95"/>
    <mergeCell ref="AG96:AM96"/>
    <mergeCell ref="AG97:AM97"/>
    <mergeCell ref="AG94:AM94"/>
    <mergeCell ref="AG92:AM92"/>
    <mergeCell ref="AN101:AP101"/>
    <mergeCell ref="AN102:AP102"/>
    <mergeCell ref="AN103:AP103"/>
    <mergeCell ref="AN104:AP104"/>
    <mergeCell ref="AN92:AP92"/>
    <mergeCell ref="D101:H101"/>
    <mergeCell ref="D102:H102"/>
    <mergeCell ref="D103:H103"/>
    <mergeCell ref="D104:H104"/>
    <mergeCell ref="AM89:AP89"/>
    <mergeCell ref="AG98:AM98"/>
    <mergeCell ref="AG99:AM99"/>
    <mergeCell ref="AG100:AM100"/>
    <mergeCell ref="AG101:AM101"/>
    <mergeCell ref="AG102:AM102"/>
    <mergeCell ref="AG103:AM103"/>
    <mergeCell ref="AG104:AM104"/>
    <mergeCell ref="I92:AF92"/>
    <mergeCell ref="J95:AF95"/>
    <mergeCell ref="J96:AF96"/>
    <mergeCell ref="J97:AF97"/>
    <mergeCell ref="X35:AB35"/>
    <mergeCell ref="AK35:AO35"/>
    <mergeCell ref="D100:H100"/>
    <mergeCell ref="C92:G92"/>
    <mergeCell ref="D95:H95"/>
    <mergeCell ref="D96:H96"/>
    <mergeCell ref="D97:H97"/>
    <mergeCell ref="D98:H98"/>
    <mergeCell ref="D99:H99"/>
    <mergeCell ref="L85:AO85"/>
    <mergeCell ref="AM87:AN87"/>
    <mergeCell ref="J98:AF98"/>
    <mergeCell ref="J99:AF99"/>
    <mergeCell ref="J100:AF100"/>
    <mergeCell ref="AN94:AP94"/>
    <mergeCell ref="AN100:AP100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N95:AP95"/>
    <mergeCell ref="AN96:AP96"/>
    <mergeCell ref="AN97:AP97"/>
    <mergeCell ref="AN98:AP98"/>
    <mergeCell ref="AN99:AP99"/>
  </mergeCells>
  <hyperlinks>
    <hyperlink ref="A95" location="'2018-23-01 - SO 01 Objekt...'!C2" display="/"/>
    <hyperlink ref="A96" location="'2018-23-01-01 - SO 01 Zdr...'!C2" display="/"/>
    <hyperlink ref="A97" location="'2018-23-01-02 - SO 01 Úst...'!C2" display="/"/>
    <hyperlink ref="A98" location="'2018-23-01-03 - SO 01 Ele...'!C2" display="/"/>
    <hyperlink ref="A99" location="'2018-23-02 - SO 02 Parkov...'!C2" display="/"/>
    <hyperlink ref="A100" location="'2018-23-03 - SO 03 Komuni...'!C2" display="/"/>
    <hyperlink ref="A101" location="'2018-23-04 - SO 04 Vodovod'!C2" display="/"/>
    <hyperlink ref="A102" location="'2018-23-05 - SO 05 Terénn...'!C2" display="/"/>
    <hyperlink ref="A103" location="'2018-23-06 - SO 06 Kanali...'!C2" display="/"/>
    <hyperlink ref="A104" location="'2018-23-07 - SO 07 Vedení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4"/>
  <sheetViews>
    <sheetView showGridLines="0" workbookViewId="0">
      <selection activeCell="E18" sqref="E1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1"/>
    </row>
    <row r="2" spans="1:46" s="1" customFormat="1" ht="36.950000000000003" customHeight="1">
      <c r="L2" s="205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8" t="s">
        <v>108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112</v>
      </c>
      <c r="L4" s="21"/>
      <c r="M4" s="92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234" t="str">
        <f>'Rekapitulace stavby'!K6</f>
        <v>Novostavba ovčí farmy - objekt agroturistika</v>
      </c>
      <c r="F7" s="235"/>
      <c r="G7" s="235"/>
      <c r="H7" s="235"/>
      <c r="L7" s="21"/>
    </row>
    <row r="8" spans="1:46" s="2" customFormat="1" ht="12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0" t="s">
        <v>2502</v>
      </c>
      <c r="F9" s="236"/>
      <c r="G9" s="236"/>
      <c r="H9" s="236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17</v>
      </c>
      <c r="E11" s="30"/>
      <c r="F11" s="25" t="s">
        <v>1</v>
      </c>
      <c r="G11" s="30"/>
      <c r="H11" s="30"/>
      <c r="I11" s="27" t="s">
        <v>18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19</v>
      </c>
      <c r="E12" s="30"/>
      <c r="F12" s="25" t="s">
        <v>20</v>
      </c>
      <c r="G12" s="30"/>
      <c r="H12" s="30"/>
      <c r="I12" s="27" t="s">
        <v>21</v>
      </c>
      <c r="J12" s="53" t="str">
        <f>'Rekapitulace stavby'!AN8</f>
        <v>12. 11. 2019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23</v>
      </c>
      <c r="E14" s="30"/>
      <c r="F14" s="30"/>
      <c r="G14" s="30"/>
      <c r="H14" s="30"/>
      <c r="I14" s="27" t="s">
        <v>24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199" t="s">
        <v>2574</v>
      </c>
      <c r="F15" s="30"/>
      <c r="G15" s="30"/>
      <c r="H15" s="30"/>
      <c r="I15" s="27" t="s">
        <v>26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27</v>
      </c>
      <c r="E17" s="30"/>
      <c r="F17" s="30"/>
      <c r="G17" s="30"/>
      <c r="H17" s="30"/>
      <c r="I17" s="27" t="s">
        <v>24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/>
      <c r="F18" s="30"/>
      <c r="G18" s="30"/>
      <c r="H18" s="30"/>
      <c r="I18" s="27" t="s">
        <v>26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29</v>
      </c>
      <c r="E20" s="30"/>
      <c r="F20" s="30"/>
      <c r="G20" s="30"/>
      <c r="H20" s="30"/>
      <c r="I20" s="27" t="s">
        <v>24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26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32</v>
      </c>
      <c r="E23" s="30"/>
      <c r="F23" s="30"/>
      <c r="G23" s="30"/>
      <c r="H23" s="30"/>
      <c r="I23" s="27" t="s">
        <v>24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26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06" t="s">
        <v>1</v>
      </c>
      <c r="F27" s="206"/>
      <c r="G27" s="206"/>
      <c r="H27" s="20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ROUND(J126,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ROUND((SUM(BE126:BE193)),  2)</f>
        <v>0</v>
      </c>
      <c r="G33" s="30"/>
      <c r="H33" s="30"/>
      <c r="I33" s="99">
        <v>0.21</v>
      </c>
      <c r="J33" s="98">
        <f>ROUND(((SUM(BE126:BE193))*I33),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ROUND((SUM(BF126:BF193)),  2)</f>
        <v>0</v>
      </c>
      <c r="G34" s="30"/>
      <c r="H34" s="30"/>
      <c r="I34" s="99">
        <v>0.15</v>
      </c>
      <c r="J34" s="98">
        <f>ROUND(((SUM(BF126:BF193))*I34),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8">
        <f>ROUND((SUM(BG126:BG193)),  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8">
        <f>ROUND((SUM(BH126:BH193)),  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8">
        <f>ROUND((SUM(BI126:BI193)),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15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4" t="str">
        <f>E7</f>
        <v>Novostavba ovčí farmy - objekt agroturistika</v>
      </c>
      <c r="F85" s="235"/>
      <c r="G85" s="235"/>
      <c r="H85" s="23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0" t="str">
        <f>E9</f>
        <v>2018-23-06 - SO 06 Kanalizace</v>
      </c>
      <c r="F87" s="236"/>
      <c r="G87" s="236"/>
      <c r="H87" s="236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19</v>
      </c>
      <c r="D89" s="30"/>
      <c r="E89" s="30"/>
      <c r="F89" s="25" t="str">
        <f>F12</f>
        <v>k.ú.Horní Světlé Hory</v>
      </c>
      <c r="G89" s="30"/>
      <c r="H89" s="30"/>
      <c r="I89" s="27" t="s">
        <v>21</v>
      </c>
      <c r="J89" s="53" t="str">
        <f>IF(J12="","",J12)</f>
        <v>12. 11. 2019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23</v>
      </c>
      <c r="D91" s="30"/>
      <c r="E91" s="30"/>
      <c r="F91" s="25" t="str">
        <f>E15</f>
        <v>GABRETA, spol.s r.o.</v>
      </c>
      <c r="G91" s="30"/>
      <c r="H91" s="30"/>
      <c r="I91" s="27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0"/>
      <c r="E92" s="30"/>
      <c r="F92" s="25" t="str">
        <f>IF(E18="","",E18)</f>
        <v/>
      </c>
      <c r="G92" s="30"/>
      <c r="H92" s="30"/>
      <c r="I92" s="27" t="s">
        <v>32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08" t="s">
        <v>116</v>
      </c>
      <c r="D94" s="100"/>
      <c r="E94" s="100"/>
      <c r="F94" s="100"/>
      <c r="G94" s="100"/>
      <c r="H94" s="100"/>
      <c r="I94" s="100"/>
      <c r="J94" s="109" t="s">
        <v>117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118</v>
      </c>
      <c r="D96" s="30"/>
      <c r="E96" s="30"/>
      <c r="F96" s="30"/>
      <c r="G96" s="30"/>
      <c r="H96" s="30"/>
      <c r="I96" s="30"/>
      <c r="J96" s="69">
        <f>J126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customHeight="1">
      <c r="B97" s="111"/>
      <c r="D97" s="112" t="s">
        <v>120</v>
      </c>
      <c r="E97" s="113"/>
      <c r="F97" s="113"/>
      <c r="G97" s="113"/>
      <c r="H97" s="113"/>
      <c r="I97" s="113"/>
      <c r="J97" s="114">
        <f>J127</f>
        <v>0</v>
      </c>
      <c r="L97" s="111"/>
    </row>
    <row r="98" spans="1:31" s="10" customFormat="1" ht="19.899999999999999" customHeight="1">
      <c r="B98" s="115"/>
      <c r="D98" s="116" t="s">
        <v>2376</v>
      </c>
      <c r="E98" s="117"/>
      <c r="F98" s="117"/>
      <c r="G98" s="117"/>
      <c r="H98" s="117"/>
      <c r="I98" s="117"/>
      <c r="J98" s="118">
        <f>J128</f>
        <v>0</v>
      </c>
      <c r="L98" s="115"/>
    </row>
    <row r="99" spans="1:31" s="10" customFormat="1" ht="19.899999999999999" customHeight="1">
      <c r="B99" s="115"/>
      <c r="D99" s="116" t="s">
        <v>122</v>
      </c>
      <c r="E99" s="117"/>
      <c r="F99" s="117"/>
      <c r="G99" s="117"/>
      <c r="H99" s="117"/>
      <c r="I99" s="117"/>
      <c r="J99" s="118">
        <f>J148</f>
        <v>0</v>
      </c>
      <c r="L99" s="115"/>
    </row>
    <row r="100" spans="1:31" s="10" customFormat="1" ht="19.899999999999999" customHeight="1">
      <c r="B100" s="115"/>
      <c r="D100" s="116" t="s">
        <v>2427</v>
      </c>
      <c r="E100" s="117"/>
      <c r="F100" s="117"/>
      <c r="G100" s="117"/>
      <c r="H100" s="117"/>
      <c r="I100" s="117"/>
      <c r="J100" s="118">
        <f>J151</f>
        <v>0</v>
      </c>
      <c r="L100" s="115"/>
    </row>
    <row r="101" spans="1:31" s="10" customFormat="1" ht="19.899999999999999" customHeight="1">
      <c r="B101" s="115"/>
      <c r="D101" s="116" t="s">
        <v>2428</v>
      </c>
      <c r="E101" s="117"/>
      <c r="F101" s="117"/>
      <c r="G101" s="117"/>
      <c r="H101" s="117"/>
      <c r="I101" s="117"/>
      <c r="J101" s="118">
        <f>J155</f>
        <v>0</v>
      </c>
      <c r="L101" s="115"/>
    </row>
    <row r="102" spans="1:31" s="10" customFormat="1" ht="19.899999999999999" customHeight="1">
      <c r="B102" s="115"/>
      <c r="D102" s="116" t="s">
        <v>127</v>
      </c>
      <c r="E102" s="117"/>
      <c r="F102" s="117"/>
      <c r="G102" s="117"/>
      <c r="H102" s="117"/>
      <c r="I102" s="117"/>
      <c r="J102" s="118">
        <f>J182</f>
        <v>0</v>
      </c>
      <c r="L102" s="115"/>
    </row>
    <row r="103" spans="1:31" s="9" customFormat="1" ht="24.95" customHeight="1">
      <c r="B103" s="111"/>
      <c r="D103" s="112" t="s">
        <v>145</v>
      </c>
      <c r="E103" s="113"/>
      <c r="F103" s="113"/>
      <c r="G103" s="113"/>
      <c r="H103" s="113"/>
      <c r="I103" s="113"/>
      <c r="J103" s="114">
        <f>J185</f>
        <v>0</v>
      </c>
      <c r="L103" s="111"/>
    </row>
    <row r="104" spans="1:31" s="10" customFormat="1" ht="19.899999999999999" customHeight="1">
      <c r="B104" s="115"/>
      <c r="D104" s="116" t="s">
        <v>1821</v>
      </c>
      <c r="E104" s="117"/>
      <c r="F104" s="117"/>
      <c r="G104" s="117"/>
      <c r="H104" s="117"/>
      <c r="I104" s="117"/>
      <c r="J104" s="118">
        <f>J186</f>
        <v>0</v>
      </c>
      <c r="L104" s="115"/>
    </row>
    <row r="105" spans="1:31" s="10" customFormat="1" ht="19.899999999999999" customHeight="1">
      <c r="B105" s="115"/>
      <c r="D105" s="116" t="s">
        <v>146</v>
      </c>
      <c r="E105" s="117"/>
      <c r="F105" s="117"/>
      <c r="G105" s="117"/>
      <c r="H105" s="117"/>
      <c r="I105" s="117"/>
      <c r="J105" s="118">
        <f>J190</f>
        <v>0</v>
      </c>
      <c r="L105" s="115"/>
    </row>
    <row r="106" spans="1:31" s="10" customFormat="1" ht="19.899999999999999" customHeight="1">
      <c r="B106" s="115"/>
      <c r="D106" s="116" t="s">
        <v>147</v>
      </c>
      <c r="E106" s="117"/>
      <c r="F106" s="117"/>
      <c r="G106" s="117"/>
      <c r="H106" s="117"/>
      <c r="I106" s="117"/>
      <c r="J106" s="118">
        <f>J192</f>
        <v>0</v>
      </c>
      <c r="L106" s="115"/>
    </row>
    <row r="107" spans="1:31" s="2" customFormat="1" ht="21.75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pans="1:31" s="2" customFormat="1" ht="6.95" customHeight="1">
      <c r="A112" s="30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3" s="2" customFormat="1" ht="24.95" customHeight="1">
      <c r="A113" s="30"/>
      <c r="B113" s="31"/>
      <c r="C113" s="22" t="s">
        <v>148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3" s="2" customFormat="1" ht="6.95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s="2" customFormat="1" ht="12" customHeight="1">
      <c r="A115" s="30"/>
      <c r="B115" s="31"/>
      <c r="C115" s="27" t="s">
        <v>15</v>
      </c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3" s="2" customFormat="1" ht="16.5" customHeight="1">
      <c r="A116" s="30"/>
      <c r="B116" s="31"/>
      <c r="C116" s="30"/>
      <c r="D116" s="30"/>
      <c r="E116" s="234" t="str">
        <f>E7</f>
        <v>Novostavba ovčí farmy - objekt agroturistika</v>
      </c>
      <c r="F116" s="235"/>
      <c r="G116" s="235"/>
      <c r="H116" s="235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3" s="2" customFormat="1" ht="12" customHeight="1">
      <c r="A117" s="30"/>
      <c r="B117" s="31"/>
      <c r="C117" s="27" t="s">
        <v>113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2" customFormat="1" ht="16.5" customHeight="1">
      <c r="A118" s="30"/>
      <c r="B118" s="31"/>
      <c r="C118" s="30"/>
      <c r="D118" s="30"/>
      <c r="E118" s="220" t="str">
        <f>E9</f>
        <v>2018-23-06 - SO 06 Kanalizace</v>
      </c>
      <c r="F118" s="236"/>
      <c r="G118" s="236"/>
      <c r="H118" s="236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2" customFormat="1" ht="12" customHeight="1">
      <c r="A120" s="30"/>
      <c r="B120" s="31"/>
      <c r="C120" s="27" t="s">
        <v>19</v>
      </c>
      <c r="D120" s="30"/>
      <c r="E120" s="30"/>
      <c r="F120" s="25" t="str">
        <f>F12</f>
        <v>k.ú.Horní Světlé Hory</v>
      </c>
      <c r="G120" s="30"/>
      <c r="H120" s="30"/>
      <c r="I120" s="27" t="s">
        <v>21</v>
      </c>
      <c r="J120" s="53" t="str">
        <f>IF(J12="","",J12)</f>
        <v>12. 11. 2019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2" customFormat="1" ht="15.2" customHeight="1">
      <c r="A122" s="30"/>
      <c r="B122" s="31"/>
      <c r="C122" s="27" t="s">
        <v>23</v>
      </c>
      <c r="D122" s="30"/>
      <c r="E122" s="30"/>
      <c r="F122" s="25" t="str">
        <f>E15</f>
        <v>GABRETA, spol.s r.o.</v>
      </c>
      <c r="G122" s="30"/>
      <c r="H122" s="30"/>
      <c r="I122" s="27" t="s">
        <v>29</v>
      </c>
      <c r="J122" s="28" t="str">
        <f>E21</f>
        <v xml:space="preserve"> 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2" customFormat="1" ht="15.2" customHeight="1">
      <c r="A123" s="30"/>
      <c r="B123" s="31"/>
      <c r="C123" s="27" t="s">
        <v>27</v>
      </c>
      <c r="D123" s="30"/>
      <c r="E123" s="30"/>
      <c r="F123" s="25" t="str">
        <f>IF(E18="","",E18)</f>
        <v/>
      </c>
      <c r="G123" s="30"/>
      <c r="H123" s="30"/>
      <c r="I123" s="27" t="s">
        <v>32</v>
      </c>
      <c r="J123" s="28" t="str">
        <f>E24</f>
        <v xml:space="preserve"> 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2" customFormat="1" ht="10.3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11" customFormat="1" ht="29.25" customHeight="1">
      <c r="A125" s="119"/>
      <c r="B125" s="120"/>
      <c r="C125" s="121" t="s">
        <v>149</v>
      </c>
      <c r="D125" s="122" t="s">
        <v>59</v>
      </c>
      <c r="E125" s="122" t="s">
        <v>55</v>
      </c>
      <c r="F125" s="122" t="s">
        <v>56</v>
      </c>
      <c r="G125" s="122" t="s">
        <v>150</v>
      </c>
      <c r="H125" s="122" t="s">
        <v>151</v>
      </c>
      <c r="I125" s="122" t="s">
        <v>152</v>
      </c>
      <c r="J125" s="123" t="s">
        <v>117</v>
      </c>
      <c r="K125" s="124" t="s">
        <v>153</v>
      </c>
      <c r="L125" s="125"/>
      <c r="M125" s="60" t="s">
        <v>1</v>
      </c>
      <c r="N125" s="61" t="s">
        <v>38</v>
      </c>
      <c r="O125" s="61" t="s">
        <v>154</v>
      </c>
      <c r="P125" s="61" t="s">
        <v>155</v>
      </c>
      <c r="Q125" s="61" t="s">
        <v>156</v>
      </c>
      <c r="R125" s="61" t="s">
        <v>157</v>
      </c>
      <c r="S125" s="61" t="s">
        <v>158</v>
      </c>
      <c r="T125" s="62" t="s">
        <v>159</v>
      </c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</row>
    <row r="126" spans="1:63" s="2" customFormat="1" ht="22.9" customHeight="1">
      <c r="A126" s="30"/>
      <c r="B126" s="31"/>
      <c r="C126" s="67" t="s">
        <v>160</v>
      </c>
      <c r="D126" s="30"/>
      <c r="E126" s="30"/>
      <c r="F126" s="30"/>
      <c r="G126" s="30"/>
      <c r="H126" s="30"/>
      <c r="I126" s="30"/>
      <c r="J126" s="126">
        <f>BK126</f>
        <v>0</v>
      </c>
      <c r="K126" s="30"/>
      <c r="L126" s="31"/>
      <c r="M126" s="63"/>
      <c r="N126" s="54"/>
      <c r="O126" s="64"/>
      <c r="P126" s="127">
        <f>P127+P185</f>
        <v>0</v>
      </c>
      <c r="Q126" s="64"/>
      <c r="R126" s="127">
        <f>R127+R185</f>
        <v>0</v>
      </c>
      <c r="S126" s="64"/>
      <c r="T126" s="128">
        <f>T127+T185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8" t="s">
        <v>73</v>
      </c>
      <c r="AU126" s="18" t="s">
        <v>119</v>
      </c>
      <c r="BK126" s="129">
        <f>BK127+BK185</f>
        <v>0</v>
      </c>
    </row>
    <row r="127" spans="1:63" s="12" customFormat="1" ht="25.9" customHeight="1">
      <c r="B127" s="130"/>
      <c r="D127" s="131" t="s">
        <v>73</v>
      </c>
      <c r="E127" s="132" t="s">
        <v>161</v>
      </c>
      <c r="F127" s="132" t="s">
        <v>162</v>
      </c>
      <c r="J127" s="133">
        <f>BK127</f>
        <v>0</v>
      </c>
      <c r="L127" s="130"/>
      <c r="M127" s="134"/>
      <c r="N127" s="135"/>
      <c r="O127" s="135"/>
      <c r="P127" s="136">
        <f>P128+P148+P151+P155+P182</f>
        <v>0</v>
      </c>
      <c r="Q127" s="135"/>
      <c r="R127" s="136">
        <f>R128+R148+R151+R155+R182</f>
        <v>0</v>
      </c>
      <c r="S127" s="135"/>
      <c r="T127" s="137">
        <f>T128+T148+T151+T155+T182</f>
        <v>0</v>
      </c>
      <c r="AR127" s="131" t="s">
        <v>82</v>
      </c>
      <c r="AT127" s="138" t="s">
        <v>73</v>
      </c>
      <c r="AU127" s="138" t="s">
        <v>74</v>
      </c>
      <c r="AY127" s="131" t="s">
        <v>163</v>
      </c>
      <c r="BK127" s="139">
        <f>BK128+BK148+BK151+BK155+BK182</f>
        <v>0</v>
      </c>
    </row>
    <row r="128" spans="1:63" s="12" customFormat="1" ht="22.9" customHeight="1">
      <c r="B128" s="130"/>
      <c r="D128" s="131" t="s">
        <v>73</v>
      </c>
      <c r="E128" s="140" t="s">
        <v>82</v>
      </c>
      <c r="F128" s="140" t="s">
        <v>2377</v>
      </c>
      <c r="J128" s="141">
        <f>BK128</f>
        <v>0</v>
      </c>
      <c r="L128" s="130"/>
      <c r="M128" s="134"/>
      <c r="N128" s="135"/>
      <c r="O128" s="135"/>
      <c r="P128" s="136">
        <f>SUM(P129:P147)</f>
        <v>0</v>
      </c>
      <c r="Q128" s="135"/>
      <c r="R128" s="136">
        <f>SUM(R129:R147)</f>
        <v>0</v>
      </c>
      <c r="S128" s="135"/>
      <c r="T128" s="137">
        <f>SUM(T129:T147)</f>
        <v>0</v>
      </c>
      <c r="AR128" s="131" t="s">
        <v>82</v>
      </c>
      <c r="AT128" s="138" t="s">
        <v>73</v>
      </c>
      <c r="AU128" s="138" t="s">
        <v>82</v>
      </c>
      <c r="AY128" s="131" t="s">
        <v>163</v>
      </c>
      <c r="BK128" s="139">
        <f>SUM(BK129:BK147)</f>
        <v>0</v>
      </c>
    </row>
    <row r="129" spans="1:65" s="2" customFormat="1" ht="24" customHeight="1">
      <c r="A129" s="30"/>
      <c r="B129" s="142"/>
      <c r="C129" s="143" t="s">
        <v>82</v>
      </c>
      <c r="D129" s="143" t="s">
        <v>165</v>
      </c>
      <c r="E129" s="144" t="s">
        <v>2429</v>
      </c>
      <c r="F129" s="145" t="s">
        <v>2430</v>
      </c>
      <c r="G129" s="146" t="s">
        <v>213</v>
      </c>
      <c r="H129" s="147">
        <v>110.4</v>
      </c>
      <c r="I129" s="148"/>
      <c r="J129" s="148">
        <f>ROUND(I129*H129,2)</f>
        <v>0</v>
      </c>
      <c r="K129" s="149"/>
      <c r="L129" s="31"/>
      <c r="M129" s="150" t="s">
        <v>1</v>
      </c>
      <c r="N129" s="151" t="s">
        <v>39</v>
      </c>
      <c r="O129" s="152">
        <v>0</v>
      </c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4" t="s">
        <v>169</v>
      </c>
      <c r="AT129" s="154" t="s">
        <v>165</v>
      </c>
      <c r="AU129" s="154" t="s">
        <v>84</v>
      </c>
      <c r="AY129" s="18" t="s">
        <v>163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8" t="s">
        <v>82</v>
      </c>
      <c r="BK129" s="155">
        <f>ROUND(I129*H129,2)</f>
        <v>0</v>
      </c>
      <c r="BL129" s="18" t="s">
        <v>169</v>
      </c>
      <c r="BM129" s="154" t="s">
        <v>84</v>
      </c>
    </row>
    <row r="130" spans="1:65" s="14" customFormat="1">
      <c r="B130" s="163"/>
      <c r="D130" s="157" t="s">
        <v>171</v>
      </c>
      <c r="E130" s="164" t="s">
        <v>1</v>
      </c>
      <c r="F130" s="165" t="s">
        <v>2503</v>
      </c>
      <c r="H130" s="166">
        <v>110.4</v>
      </c>
      <c r="L130" s="163"/>
      <c r="M130" s="167"/>
      <c r="N130" s="168"/>
      <c r="O130" s="168"/>
      <c r="P130" s="168"/>
      <c r="Q130" s="168"/>
      <c r="R130" s="168"/>
      <c r="S130" s="168"/>
      <c r="T130" s="169"/>
      <c r="AT130" s="164" t="s">
        <v>171</v>
      </c>
      <c r="AU130" s="164" t="s">
        <v>84</v>
      </c>
      <c r="AV130" s="14" t="s">
        <v>84</v>
      </c>
      <c r="AW130" s="14" t="s">
        <v>31</v>
      </c>
      <c r="AX130" s="14" t="s">
        <v>74</v>
      </c>
      <c r="AY130" s="164" t="s">
        <v>163</v>
      </c>
    </row>
    <row r="131" spans="1:65" s="16" customFormat="1">
      <c r="B131" s="177"/>
      <c r="D131" s="157" t="s">
        <v>171</v>
      </c>
      <c r="E131" s="178" t="s">
        <v>1</v>
      </c>
      <c r="F131" s="179" t="s">
        <v>178</v>
      </c>
      <c r="H131" s="180">
        <v>110.4</v>
      </c>
      <c r="L131" s="177"/>
      <c r="M131" s="181"/>
      <c r="N131" s="182"/>
      <c r="O131" s="182"/>
      <c r="P131" s="182"/>
      <c r="Q131" s="182"/>
      <c r="R131" s="182"/>
      <c r="S131" s="182"/>
      <c r="T131" s="183"/>
      <c r="AT131" s="178" t="s">
        <v>171</v>
      </c>
      <c r="AU131" s="178" t="s">
        <v>84</v>
      </c>
      <c r="AV131" s="16" t="s">
        <v>169</v>
      </c>
      <c r="AW131" s="16" t="s">
        <v>31</v>
      </c>
      <c r="AX131" s="16" t="s">
        <v>82</v>
      </c>
      <c r="AY131" s="178" t="s">
        <v>163</v>
      </c>
    </row>
    <row r="132" spans="1:65" s="2" customFormat="1" ht="24" customHeight="1">
      <c r="A132" s="30"/>
      <c r="B132" s="142"/>
      <c r="C132" s="143" t="s">
        <v>84</v>
      </c>
      <c r="D132" s="143" t="s">
        <v>165</v>
      </c>
      <c r="E132" s="144" t="s">
        <v>2432</v>
      </c>
      <c r="F132" s="145" t="s">
        <v>2433</v>
      </c>
      <c r="G132" s="146" t="s">
        <v>213</v>
      </c>
      <c r="H132" s="147">
        <v>33.119999999999997</v>
      </c>
      <c r="I132" s="148"/>
      <c r="J132" s="148">
        <f>ROUND(I132*H132,2)</f>
        <v>0</v>
      </c>
      <c r="K132" s="149"/>
      <c r="L132" s="31"/>
      <c r="M132" s="150" t="s">
        <v>1</v>
      </c>
      <c r="N132" s="151" t="s">
        <v>39</v>
      </c>
      <c r="O132" s="152">
        <v>0</v>
      </c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169</v>
      </c>
      <c r="AT132" s="154" t="s">
        <v>165</v>
      </c>
      <c r="AU132" s="154" t="s">
        <v>84</v>
      </c>
      <c r="AY132" s="18" t="s">
        <v>163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8" t="s">
        <v>82</v>
      </c>
      <c r="BK132" s="155">
        <f>ROUND(I132*H132,2)</f>
        <v>0</v>
      </c>
      <c r="BL132" s="18" t="s">
        <v>169</v>
      </c>
      <c r="BM132" s="154" t="s">
        <v>169</v>
      </c>
    </row>
    <row r="133" spans="1:65" s="2" customFormat="1" ht="24" customHeight="1">
      <c r="A133" s="30"/>
      <c r="B133" s="142"/>
      <c r="C133" s="143" t="s">
        <v>177</v>
      </c>
      <c r="D133" s="143" t="s">
        <v>165</v>
      </c>
      <c r="E133" s="144" t="s">
        <v>2434</v>
      </c>
      <c r="F133" s="145" t="s">
        <v>2435</v>
      </c>
      <c r="G133" s="146" t="s">
        <v>213</v>
      </c>
      <c r="H133" s="147">
        <v>110.4</v>
      </c>
      <c r="I133" s="148"/>
      <c r="J133" s="148">
        <f>ROUND(I133*H133,2)</f>
        <v>0</v>
      </c>
      <c r="K133" s="149"/>
      <c r="L133" s="31"/>
      <c r="M133" s="150" t="s">
        <v>1</v>
      </c>
      <c r="N133" s="151" t="s">
        <v>39</v>
      </c>
      <c r="O133" s="152">
        <v>0</v>
      </c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169</v>
      </c>
      <c r="AT133" s="154" t="s">
        <v>165</v>
      </c>
      <c r="AU133" s="154" t="s">
        <v>84</v>
      </c>
      <c r="AY133" s="18" t="s">
        <v>163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8" t="s">
        <v>82</v>
      </c>
      <c r="BK133" s="155">
        <f>ROUND(I133*H133,2)</f>
        <v>0</v>
      </c>
      <c r="BL133" s="18" t="s">
        <v>169</v>
      </c>
      <c r="BM133" s="154" t="s">
        <v>201</v>
      </c>
    </row>
    <row r="134" spans="1:65" s="13" customFormat="1">
      <c r="B134" s="156"/>
      <c r="D134" s="157" t="s">
        <v>171</v>
      </c>
      <c r="E134" s="158" t="s">
        <v>1</v>
      </c>
      <c r="F134" s="159" t="s">
        <v>2436</v>
      </c>
      <c r="H134" s="158" t="s">
        <v>1</v>
      </c>
      <c r="L134" s="156"/>
      <c r="M134" s="160"/>
      <c r="N134" s="161"/>
      <c r="O134" s="161"/>
      <c r="P134" s="161"/>
      <c r="Q134" s="161"/>
      <c r="R134" s="161"/>
      <c r="S134" s="161"/>
      <c r="T134" s="162"/>
      <c r="AT134" s="158" t="s">
        <v>171</v>
      </c>
      <c r="AU134" s="158" t="s">
        <v>84</v>
      </c>
      <c r="AV134" s="13" t="s">
        <v>82</v>
      </c>
      <c r="AW134" s="13" t="s">
        <v>31</v>
      </c>
      <c r="AX134" s="13" t="s">
        <v>74</v>
      </c>
      <c r="AY134" s="158" t="s">
        <v>163</v>
      </c>
    </row>
    <row r="135" spans="1:65" s="14" customFormat="1">
      <c r="B135" s="163"/>
      <c r="D135" s="157" t="s">
        <v>171</v>
      </c>
      <c r="E135" s="164" t="s">
        <v>1</v>
      </c>
      <c r="F135" s="165" t="s">
        <v>2504</v>
      </c>
      <c r="H135" s="166">
        <v>110.4</v>
      </c>
      <c r="L135" s="163"/>
      <c r="M135" s="167"/>
      <c r="N135" s="168"/>
      <c r="O135" s="168"/>
      <c r="P135" s="168"/>
      <c r="Q135" s="168"/>
      <c r="R135" s="168"/>
      <c r="S135" s="168"/>
      <c r="T135" s="169"/>
      <c r="AT135" s="164" t="s">
        <v>171</v>
      </c>
      <c r="AU135" s="164" t="s">
        <v>84</v>
      </c>
      <c r="AV135" s="14" t="s">
        <v>84</v>
      </c>
      <c r="AW135" s="14" t="s">
        <v>31</v>
      </c>
      <c r="AX135" s="14" t="s">
        <v>74</v>
      </c>
      <c r="AY135" s="164" t="s">
        <v>163</v>
      </c>
    </row>
    <row r="136" spans="1:65" s="15" customFormat="1">
      <c r="B136" s="170"/>
      <c r="D136" s="157" t="s">
        <v>171</v>
      </c>
      <c r="E136" s="171" t="s">
        <v>1</v>
      </c>
      <c r="F136" s="172" t="s">
        <v>176</v>
      </c>
      <c r="H136" s="173">
        <v>110.4</v>
      </c>
      <c r="L136" s="170"/>
      <c r="M136" s="174"/>
      <c r="N136" s="175"/>
      <c r="O136" s="175"/>
      <c r="P136" s="175"/>
      <c r="Q136" s="175"/>
      <c r="R136" s="175"/>
      <c r="S136" s="175"/>
      <c r="T136" s="176"/>
      <c r="AT136" s="171" t="s">
        <v>171</v>
      </c>
      <c r="AU136" s="171" t="s">
        <v>84</v>
      </c>
      <c r="AV136" s="15" t="s">
        <v>177</v>
      </c>
      <c r="AW136" s="15" t="s">
        <v>31</v>
      </c>
      <c r="AX136" s="15" t="s">
        <v>74</v>
      </c>
      <c r="AY136" s="171" t="s">
        <v>163</v>
      </c>
    </row>
    <row r="137" spans="1:65" s="16" customFormat="1">
      <c r="B137" s="177"/>
      <c r="D137" s="157" t="s">
        <v>171</v>
      </c>
      <c r="E137" s="178" t="s">
        <v>1</v>
      </c>
      <c r="F137" s="179" t="s">
        <v>178</v>
      </c>
      <c r="H137" s="180">
        <v>110.4</v>
      </c>
      <c r="L137" s="177"/>
      <c r="M137" s="181"/>
      <c r="N137" s="182"/>
      <c r="O137" s="182"/>
      <c r="P137" s="182"/>
      <c r="Q137" s="182"/>
      <c r="R137" s="182"/>
      <c r="S137" s="182"/>
      <c r="T137" s="183"/>
      <c r="AT137" s="178" t="s">
        <v>171</v>
      </c>
      <c r="AU137" s="178" t="s">
        <v>84</v>
      </c>
      <c r="AV137" s="16" t="s">
        <v>169</v>
      </c>
      <c r="AW137" s="16" t="s">
        <v>31</v>
      </c>
      <c r="AX137" s="16" t="s">
        <v>82</v>
      </c>
      <c r="AY137" s="178" t="s">
        <v>163</v>
      </c>
    </row>
    <row r="138" spans="1:65" s="2" customFormat="1" ht="24" customHeight="1">
      <c r="A138" s="30"/>
      <c r="B138" s="142"/>
      <c r="C138" s="143" t="s">
        <v>169</v>
      </c>
      <c r="D138" s="143" t="s">
        <v>165</v>
      </c>
      <c r="E138" s="144" t="s">
        <v>2418</v>
      </c>
      <c r="F138" s="145" t="s">
        <v>2419</v>
      </c>
      <c r="G138" s="146" t="s">
        <v>213</v>
      </c>
      <c r="H138" s="147">
        <v>132.47999999999999</v>
      </c>
      <c r="I138" s="148"/>
      <c r="J138" s="148">
        <f>ROUND(I138*H138,2)</f>
        <v>0</v>
      </c>
      <c r="K138" s="149"/>
      <c r="L138" s="31"/>
      <c r="M138" s="150" t="s">
        <v>1</v>
      </c>
      <c r="N138" s="151" t="s">
        <v>39</v>
      </c>
      <c r="O138" s="152">
        <v>0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169</v>
      </c>
      <c r="AT138" s="154" t="s">
        <v>165</v>
      </c>
      <c r="AU138" s="154" t="s">
        <v>84</v>
      </c>
      <c r="AY138" s="18" t="s">
        <v>163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8" t="s">
        <v>82</v>
      </c>
      <c r="BK138" s="155">
        <f>ROUND(I138*H138,2)</f>
        <v>0</v>
      </c>
      <c r="BL138" s="18" t="s">
        <v>169</v>
      </c>
      <c r="BM138" s="154" t="s">
        <v>193</v>
      </c>
    </row>
    <row r="139" spans="1:65" s="2" customFormat="1" ht="16.5" customHeight="1">
      <c r="A139" s="30"/>
      <c r="B139" s="142"/>
      <c r="C139" s="143" t="s">
        <v>196</v>
      </c>
      <c r="D139" s="143" t="s">
        <v>165</v>
      </c>
      <c r="E139" s="144" t="s">
        <v>2438</v>
      </c>
      <c r="F139" s="145" t="s">
        <v>2439</v>
      </c>
      <c r="G139" s="146" t="s">
        <v>213</v>
      </c>
      <c r="H139" s="147">
        <v>66.239999999999995</v>
      </c>
      <c r="I139" s="148"/>
      <c r="J139" s="148">
        <f>ROUND(I139*H139,2)</f>
        <v>0</v>
      </c>
      <c r="K139" s="149"/>
      <c r="L139" s="31"/>
      <c r="M139" s="150" t="s">
        <v>1</v>
      </c>
      <c r="N139" s="151" t="s">
        <v>39</v>
      </c>
      <c r="O139" s="152">
        <v>0</v>
      </c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169</v>
      </c>
      <c r="AT139" s="154" t="s">
        <v>165</v>
      </c>
      <c r="AU139" s="154" t="s">
        <v>84</v>
      </c>
      <c r="AY139" s="18" t="s">
        <v>163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82</v>
      </c>
      <c r="BK139" s="155">
        <f>ROUND(I139*H139,2)</f>
        <v>0</v>
      </c>
      <c r="BL139" s="18" t="s">
        <v>169</v>
      </c>
      <c r="BM139" s="154" t="s">
        <v>224</v>
      </c>
    </row>
    <row r="140" spans="1:65" s="2" customFormat="1" ht="24" customHeight="1">
      <c r="A140" s="30"/>
      <c r="B140" s="142"/>
      <c r="C140" s="143" t="s">
        <v>201</v>
      </c>
      <c r="D140" s="143" t="s">
        <v>165</v>
      </c>
      <c r="E140" s="144" t="s">
        <v>2440</v>
      </c>
      <c r="F140" s="145" t="s">
        <v>2441</v>
      </c>
      <c r="G140" s="146" t="s">
        <v>213</v>
      </c>
      <c r="H140" s="147">
        <v>66.239999999999995</v>
      </c>
      <c r="I140" s="148"/>
      <c r="J140" s="148">
        <f>ROUND(I140*H140,2)</f>
        <v>0</v>
      </c>
      <c r="K140" s="149"/>
      <c r="L140" s="31"/>
      <c r="M140" s="150" t="s">
        <v>1</v>
      </c>
      <c r="N140" s="151" t="s">
        <v>39</v>
      </c>
      <c r="O140" s="152">
        <v>0</v>
      </c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4" t="s">
        <v>169</v>
      </c>
      <c r="AT140" s="154" t="s">
        <v>165</v>
      </c>
      <c r="AU140" s="154" t="s">
        <v>84</v>
      </c>
      <c r="AY140" s="18" t="s">
        <v>163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82</v>
      </c>
      <c r="BK140" s="155">
        <f>ROUND(I140*H140,2)</f>
        <v>0</v>
      </c>
      <c r="BL140" s="18" t="s">
        <v>169</v>
      </c>
      <c r="BM140" s="154" t="s">
        <v>235</v>
      </c>
    </row>
    <row r="141" spans="1:65" s="14" customFormat="1">
      <c r="B141" s="163"/>
      <c r="D141" s="157" t="s">
        <v>171</v>
      </c>
      <c r="E141" s="164" t="s">
        <v>1</v>
      </c>
      <c r="F141" s="165" t="s">
        <v>2505</v>
      </c>
      <c r="H141" s="166">
        <v>66.239999999999995</v>
      </c>
      <c r="L141" s="163"/>
      <c r="M141" s="167"/>
      <c r="N141" s="168"/>
      <c r="O141" s="168"/>
      <c r="P141" s="168"/>
      <c r="Q141" s="168"/>
      <c r="R141" s="168"/>
      <c r="S141" s="168"/>
      <c r="T141" s="169"/>
      <c r="AT141" s="164" t="s">
        <v>171</v>
      </c>
      <c r="AU141" s="164" t="s">
        <v>84</v>
      </c>
      <c r="AV141" s="14" t="s">
        <v>84</v>
      </c>
      <c r="AW141" s="14" t="s">
        <v>31</v>
      </c>
      <c r="AX141" s="14" t="s">
        <v>74</v>
      </c>
      <c r="AY141" s="164" t="s">
        <v>163</v>
      </c>
    </row>
    <row r="142" spans="1:65" s="15" customFormat="1">
      <c r="B142" s="170"/>
      <c r="D142" s="157" t="s">
        <v>171</v>
      </c>
      <c r="E142" s="171" t="s">
        <v>1</v>
      </c>
      <c r="F142" s="172" t="s">
        <v>176</v>
      </c>
      <c r="H142" s="173">
        <v>66.239999999999995</v>
      </c>
      <c r="L142" s="170"/>
      <c r="M142" s="174"/>
      <c r="N142" s="175"/>
      <c r="O142" s="175"/>
      <c r="P142" s="175"/>
      <c r="Q142" s="175"/>
      <c r="R142" s="175"/>
      <c r="S142" s="175"/>
      <c r="T142" s="176"/>
      <c r="AT142" s="171" t="s">
        <v>171</v>
      </c>
      <c r="AU142" s="171" t="s">
        <v>84</v>
      </c>
      <c r="AV142" s="15" t="s">
        <v>177</v>
      </c>
      <c r="AW142" s="15" t="s">
        <v>31</v>
      </c>
      <c r="AX142" s="15" t="s">
        <v>74</v>
      </c>
      <c r="AY142" s="171" t="s">
        <v>163</v>
      </c>
    </row>
    <row r="143" spans="1:65" s="16" customFormat="1">
      <c r="B143" s="177"/>
      <c r="D143" s="157" t="s">
        <v>171</v>
      </c>
      <c r="E143" s="178" t="s">
        <v>1</v>
      </c>
      <c r="F143" s="179" t="s">
        <v>178</v>
      </c>
      <c r="H143" s="180">
        <v>66.239999999999995</v>
      </c>
      <c r="L143" s="177"/>
      <c r="M143" s="181"/>
      <c r="N143" s="182"/>
      <c r="O143" s="182"/>
      <c r="P143" s="182"/>
      <c r="Q143" s="182"/>
      <c r="R143" s="182"/>
      <c r="S143" s="182"/>
      <c r="T143" s="183"/>
      <c r="AT143" s="178" t="s">
        <v>171</v>
      </c>
      <c r="AU143" s="178" t="s">
        <v>84</v>
      </c>
      <c r="AV143" s="16" t="s">
        <v>169</v>
      </c>
      <c r="AW143" s="16" t="s">
        <v>31</v>
      </c>
      <c r="AX143" s="16" t="s">
        <v>82</v>
      </c>
      <c r="AY143" s="178" t="s">
        <v>163</v>
      </c>
    </row>
    <row r="144" spans="1:65" s="2" customFormat="1" ht="24" customHeight="1">
      <c r="A144" s="30"/>
      <c r="B144" s="142"/>
      <c r="C144" s="143" t="s">
        <v>206</v>
      </c>
      <c r="D144" s="143" t="s">
        <v>165</v>
      </c>
      <c r="E144" s="144" t="s">
        <v>2443</v>
      </c>
      <c r="F144" s="145" t="s">
        <v>2444</v>
      </c>
      <c r="G144" s="146" t="s">
        <v>213</v>
      </c>
      <c r="H144" s="147">
        <v>36.799999999999997</v>
      </c>
      <c r="I144" s="148"/>
      <c r="J144" s="148">
        <f>ROUND(I144*H144,2)</f>
        <v>0</v>
      </c>
      <c r="K144" s="149"/>
      <c r="L144" s="31"/>
      <c r="M144" s="150" t="s">
        <v>1</v>
      </c>
      <c r="N144" s="151" t="s">
        <v>39</v>
      </c>
      <c r="O144" s="152">
        <v>0</v>
      </c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4" t="s">
        <v>169</v>
      </c>
      <c r="AT144" s="154" t="s">
        <v>165</v>
      </c>
      <c r="AU144" s="154" t="s">
        <v>84</v>
      </c>
      <c r="AY144" s="18" t="s">
        <v>163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82</v>
      </c>
      <c r="BK144" s="155">
        <f>ROUND(I144*H144,2)</f>
        <v>0</v>
      </c>
      <c r="BL144" s="18" t="s">
        <v>169</v>
      </c>
      <c r="BM144" s="154" t="s">
        <v>250</v>
      </c>
    </row>
    <row r="145" spans="1:65" s="14" customFormat="1">
      <c r="B145" s="163"/>
      <c r="D145" s="157" t="s">
        <v>171</v>
      </c>
      <c r="E145" s="164" t="s">
        <v>1</v>
      </c>
      <c r="F145" s="165" t="s">
        <v>2506</v>
      </c>
      <c r="H145" s="166">
        <v>36.799999999999997</v>
      </c>
      <c r="L145" s="163"/>
      <c r="M145" s="167"/>
      <c r="N145" s="168"/>
      <c r="O145" s="168"/>
      <c r="P145" s="168"/>
      <c r="Q145" s="168"/>
      <c r="R145" s="168"/>
      <c r="S145" s="168"/>
      <c r="T145" s="169"/>
      <c r="AT145" s="164" t="s">
        <v>171</v>
      </c>
      <c r="AU145" s="164" t="s">
        <v>84</v>
      </c>
      <c r="AV145" s="14" t="s">
        <v>84</v>
      </c>
      <c r="AW145" s="14" t="s">
        <v>31</v>
      </c>
      <c r="AX145" s="14" t="s">
        <v>74</v>
      </c>
      <c r="AY145" s="164" t="s">
        <v>163</v>
      </c>
    </row>
    <row r="146" spans="1:65" s="16" customFormat="1">
      <c r="B146" s="177"/>
      <c r="D146" s="157" t="s">
        <v>171</v>
      </c>
      <c r="E146" s="178" t="s">
        <v>1</v>
      </c>
      <c r="F146" s="179" t="s">
        <v>178</v>
      </c>
      <c r="H146" s="180">
        <v>36.799999999999997</v>
      </c>
      <c r="L146" s="177"/>
      <c r="M146" s="181"/>
      <c r="N146" s="182"/>
      <c r="O146" s="182"/>
      <c r="P146" s="182"/>
      <c r="Q146" s="182"/>
      <c r="R146" s="182"/>
      <c r="S146" s="182"/>
      <c r="T146" s="183"/>
      <c r="AT146" s="178" t="s">
        <v>171</v>
      </c>
      <c r="AU146" s="178" t="s">
        <v>84</v>
      </c>
      <c r="AV146" s="16" t="s">
        <v>169</v>
      </c>
      <c r="AW146" s="16" t="s">
        <v>31</v>
      </c>
      <c r="AX146" s="16" t="s">
        <v>82</v>
      </c>
      <c r="AY146" s="178" t="s">
        <v>163</v>
      </c>
    </row>
    <row r="147" spans="1:65" s="2" customFormat="1" ht="16.5" customHeight="1">
      <c r="A147" s="30"/>
      <c r="B147" s="142"/>
      <c r="C147" s="184" t="s">
        <v>193</v>
      </c>
      <c r="D147" s="184" t="s">
        <v>190</v>
      </c>
      <c r="E147" s="185" t="s">
        <v>2446</v>
      </c>
      <c r="F147" s="186" t="s">
        <v>2447</v>
      </c>
      <c r="G147" s="187" t="s">
        <v>231</v>
      </c>
      <c r="H147" s="188">
        <v>73.599999999999994</v>
      </c>
      <c r="I147" s="189"/>
      <c r="J147" s="189">
        <f>ROUND(I147*H147,2)</f>
        <v>0</v>
      </c>
      <c r="K147" s="190"/>
      <c r="L147" s="191"/>
      <c r="M147" s="192" t="s">
        <v>1</v>
      </c>
      <c r="N147" s="193" t="s">
        <v>39</v>
      </c>
      <c r="O147" s="152">
        <v>0</v>
      </c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193</v>
      </c>
      <c r="AT147" s="154" t="s">
        <v>190</v>
      </c>
      <c r="AU147" s="154" t="s">
        <v>84</v>
      </c>
      <c r="AY147" s="18" t="s">
        <v>163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82</v>
      </c>
      <c r="BK147" s="155">
        <f>ROUND(I147*H147,2)</f>
        <v>0</v>
      </c>
      <c r="BL147" s="18" t="s">
        <v>169</v>
      </c>
      <c r="BM147" s="154" t="s">
        <v>259</v>
      </c>
    </row>
    <row r="148" spans="1:65" s="12" customFormat="1" ht="22.9" customHeight="1">
      <c r="B148" s="130"/>
      <c r="D148" s="131" t="s">
        <v>73</v>
      </c>
      <c r="E148" s="140" t="s">
        <v>177</v>
      </c>
      <c r="F148" s="140" t="s">
        <v>195</v>
      </c>
      <c r="J148" s="141">
        <f>BK148</f>
        <v>0</v>
      </c>
      <c r="L148" s="130"/>
      <c r="M148" s="134"/>
      <c r="N148" s="135"/>
      <c r="O148" s="135"/>
      <c r="P148" s="136">
        <f>SUM(P149:P150)</f>
        <v>0</v>
      </c>
      <c r="Q148" s="135"/>
      <c r="R148" s="136">
        <f>SUM(R149:R150)</f>
        <v>0</v>
      </c>
      <c r="S148" s="135"/>
      <c r="T148" s="137">
        <f>SUM(T149:T150)</f>
        <v>0</v>
      </c>
      <c r="AR148" s="131" t="s">
        <v>82</v>
      </c>
      <c r="AT148" s="138" t="s">
        <v>73</v>
      </c>
      <c r="AU148" s="138" t="s">
        <v>82</v>
      </c>
      <c r="AY148" s="131" t="s">
        <v>163</v>
      </c>
      <c r="BK148" s="139">
        <f>SUM(BK149:BK150)</f>
        <v>0</v>
      </c>
    </row>
    <row r="149" spans="1:65" s="2" customFormat="1" ht="24" customHeight="1">
      <c r="A149" s="30"/>
      <c r="B149" s="142"/>
      <c r="C149" s="143" t="s">
        <v>218</v>
      </c>
      <c r="D149" s="143" t="s">
        <v>165</v>
      </c>
      <c r="E149" s="144" t="s">
        <v>2507</v>
      </c>
      <c r="F149" s="145" t="s">
        <v>2508</v>
      </c>
      <c r="G149" s="146" t="s">
        <v>204</v>
      </c>
      <c r="H149" s="147">
        <v>1</v>
      </c>
      <c r="I149" s="148"/>
      <c r="J149" s="148">
        <f>ROUND(I149*H149,2)</f>
        <v>0</v>
      </c>
      <c r="K149" s="149"/>
      <c r="L149" s="31"/>
      <c r="M149" s="150" t="s">
        <v>1</v>
      </c>
      <c r="N149" s="151" t="s">
        <v>39</v>
      </c>
      <c r="O149" s="152">
        <v>0</v>
      </c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169</v>
      </c>
      <c r="AT149" s="154" t="s">
        <v>165</v>
      </c>
      <c r="AU149" s="154" t="s">
        <v>84</v>
      </c>
      <c r="AY149" s="18" t="s">
        <v>163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82</v>
      </c>
      <c r="BK149" s="155">
        <f>ROUND(I149*H149,2)</f>
        <v>0</v>
      </c>
      <c r="BL149" s="18" t="s">
        <v>169</v>
      </c>
      <c r="BM149" s="154" t="s">
        <v>170</v>
      </c>
    </row>
    <row r="150" spans="1:65" s="2" customFormat="1" ht="16.5" customHeight="1">
      <c r="A150" s="30"/>
      <c r="B150" s="142"/>
      <c r="C150" s="184" t="s">
        <v>224</v>
      </c>
      <c r="D150" s="184" t="s">
        <v>190</v>
      </c>
      <c r="E150" s="185" t="s">
        <v>2509</v>
      </c>
      <c r="F150" s="186" t="s">
        <v>2510</v>
      </c>
      <c r="G150" s="187" t="s">
        <v>204</v>
      </c>
      <c r="H150" s="188">
        <v>1</v>
      </c>
      <c r="I150" s="189"/>
      <c r="J150" s="189">
        <f>ROUND(I150*H150,2)</f>
        <v>0</v>
      </c>
      <c r="K150" s="190"/>
      <c r="L150" s="191"/>
      <c r="M150" s="192" t="s">
        <v>1</v>
      </c>
      <c r="N150" s="193" t="s">
        <v>39</v>
      </c>
      <c r="O150" s="152">
        <v>0</v>
      </c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4" t="s">
        <v>193</v>
      </c>
      <c r="AT150" s="154" t="s">
        <v>190</v>
      </c>
      <c r="AU150" s="154" t="s">
        <v>84</v>
      </c>
      <c r="AY150" s="18" t="s">
        <v>163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82</v>
      </c>
      <c r="BK150" s="155">
        <f>ROUND(I150*H150,2)</f>
        <v>0</v>
      </c>
      <c r="BL150" s="18" t="s">
        <v>169</v>
      </c>
      <c r="BM150" s="154" t="s">
        <v>181</v>
      </c>
    </row>
    <row r="151" spans="1:65" s="12" customFormat="1" ht="22.9" customHeight="1">
      <c r="B151" s="130"/>
      <c r="D151" s="131" t="s">
        <v>73</v>
      </c>
      <c r="E151" s="140" t="s">
        <v>169</v>
      </c>
      <c r="F151" s="140" t="s">
        <v>2448</v>
      </c>
      <c r="J151" s="141">
        <f>BK151</f>
        <v>0</v>
      </c>
      <c r="L151" s="130"/>
      <c r="M151" s="134"/>
      <c r="N151" s="135"/>
      <c r="O151" s="135"/>
      <c r="P151" s="136">
        <f>SUM(P152:P154)</f>
        <v>0</v>
      </c>
      <c r="Q151" s="135"/>
      <c r="R151" s="136">
        <f>SUM(R152:R154)</f>
        <v>0</v>
      </c>
      <c r="S151" s="135"/>
      <c r="T151" s="137">
        <f>SUM(T152:T154)</f>
        <v>0</v>
      </c>
      <c r="AR151" s="131" t="s">
        <v>82</v>
      </c>
      <c r="AT151" s="138" t="s">
        <v>73</v>
      </c>
      <c r="AU151" s="138" t="s">
        <v>82</v>
      </c>
      <c r="AY151" s="131" t="s">
        <v>163</v>
      </c>
      <c r="BK151" s="139">
        <f>SUM(BK152:BK154)</f>
        <v>0</v>
      </c>
    </row>
    <row r="152" spans="1:65" s="2" customFormat="1" ht="16.5" customHeight="1">
      <c r="A152" s="30"/>
      <c r="B152" s="142"/>
      <c r="C152" s="143" t="s">
        <v>228</v>
      </c>
      <c r="D152" s="143" t="s">
        <v>165</v>
      </c>
      <c r="E152" s="144" t="s">
        <v>2449</v>
      </c>
      <c r="F152" s="145" t="s">
        <v>2450</v>
      </c>
      <c r="G152" s="146" t="s">
        <v>213</v>
      </c>
      <c r="H152" s="147">
        <v>7.36</v>
      </c>
      <c r="I152" s="148"/>
      <c r="J152" s="148">
        <f>ROUND(I152*H152,2)</f>
        <v>0</v>
      </c>
      <c r="K152" s="149"/>
      <c r="L152" s="31"/>
      <c r="M152" s="150" t="s">
        <v>1</v>
      </c>
      <c r="N152" s="151" t="s">
        <v>39</v>
      </c>
      <c r="O152" s="152">
        <v>0</v>
      </c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4" t="s">
        <v>169</v>
      </c>
      <c r="AT152" s="154" t="s">
        <v>165</v>
      </c>
      <c r="AU152" s="154" t="s">
        <v>84</v>
      </c>
      <c r="AY152" s="18" t="s">
        <v>163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82</v>
      </c>
      <c r="BK152" s="155">
        <f>ROUND(I152*H152,2)</f>
        <v>0</v>
      </c>
      <c r="BL152" s="18" t="s">
        <v>169</v>
      </c>
      <c r="BM152" s="154" t="s">
        <v>187</v>
      </c>
    </row>
    <row r="153" spans="1:65" s="14" customFormat="1">
      <c r="B153" s="163"/>
      <c r="D153" s="157" t="s">
        <v>171</v>
      </c>
      <c r="E153" s="164" t="s">
        <v>1</v>
      </c>
      <c r="F153" s="165" t="s">
        <v>2511</v>
      </c>
      <c r="H153" s="166">
        <v>7.36</v>
      </c>
      <c r="L153" s="163"/>
      <c r="M153" s="167"/>
      <c r="N153" s="168"/>
      <c r="O153" s="168"/>
      <c r="P153" s="168"/>
      <c r="Q153" s="168"/>
      <c r="R153" s="168"/>
      <c r="S153" s="168"/>
      <c r="T153" s="169"/>
      <c r="AT153" s="164" t="s">
        <v>171</v>
      </c>
      <c r="AU153" s="164" t="s">
        <v>84</v>
      </c>
      <c r="AV153" s="14" t="s">
        <v>84</v>
      </c>
      <c r="AW153" s="14" t="s">
        <v>31</v>
      </c>
      <c r="AX153" s="14" t="s">
        <v>74</v>
      </c>
      <c r="AY153" s="164" t="s">
        <v>163</v>
      </c>
    </row>
    <row r="154" spans="1:65" s="16" customFormat="1">
      <c r="B154" s="177"/>
      <c r="D154" s="157" t="s">
        <v>171</v>
      </c>
      <c r="E154" s="178" t="s">
        <v>1</v>
      </c>
      <c r="F154" s="179" t="s">
        <v>178</v>
      </c>
      <c r="H154" s="180">
        <v>7.36</v>
      </c>
      <c r="L154" s="177"/>
      <c r="M154" s="181"/>
      <c r="N154" s="182"/>
      <c r="O154" s="182"/>
      <c r="P154" s="182"/>
      <c r="Q154" s="182"/>
      <c r="R154" s="182"/>
      <c r="S154" s="182"/>
      <c r="T154" s="183"/>
      <c r="AT154" s="178" t="s">
        <v>171</v>
      </c>
      <c r="AU154" s="178" t="s">
        <v>84</v>
      </c>
      <c r="AV154" s="16" t="s">
        <v>169</v>
      </c>
      <c r="AW154" s="16" t="s">
        <v>31</v>
      </c>
      <c r="AX154" s="16" t="s">
        <v>82</v>
      </c>
      <c r="AY154" s="178" t="s">
        <v>163</v>
      </c>
    </row>
    <row r="155" spans="1:65" s="12" customFormat="1" ht="22.9" customHeight="1">
      <c r="B155" s="130"/>
      <c r="D155" s="131" t="s">
        <v>73</v>
      </c>
      <c r="E155" s="140" t="s">
        <v>193</v>
      </c>
      <c r="F155" s="140" t="s">
        <v>2452</v>
      </c>
      <c r="J155" s="141">
        <f>BK155</f>
        <v>0</v>
      </c>
      <c r="L155" s="130"/>
      <c r="M155" s="134"/>
      <c r="N155" s="135"/>
      <c r="O155" s="135"/>
      <c r="P155" s="136">
        <f>SUM(P156:P181)</f>
        <v>0</v>
      </c>
      <c r="Q155" s="135"/>
      <c r="R155" s="136">
        <f>SUM(R156:R181)</f>
        <v>0</v>
      </c>
      <c r="S155" s="135"/>
      <c r="T155" s="137">
        <f>SUM(T156:T181)</f>
        <v>0</v>
      </c>
      <c r="AR155" s="131" t="s">
        <v>82</v>
      </c>
      <c r="AT155" s="138" t="s">
        <v>73</v>
      </c>
      <c r="AU155" s="138" t="s">
        <v>82</v>
      </c>
      <c r="AY155" s="131" t="s">
        <v>163</v>
      </c>
      <c r="BK155" s="139">
        <f>SUM(BK156:BK181)</f>
        <v>0</v>
      </c>
    </row>
    <row r="156" spans="1:65" s="2" customFormat="1" ht="24" customHeight="1">
      <c r="A156" s="30"/>
      <c r="B156" s="142"/>
      <c r="C156" s="143" t="s">
        <v>235</v>
      </c>
      <c r="D156" s="143" t="s">
        <v>165</v>
      </c>
      <c r="E156" s="144" t="s">
        <v>2512</v>
      </c>
      <c r="F156" s="145" t="s">
        <v>2513</v>
      </c>
      <c r="G156" s="146" t="s">
        <v>168</v>
      </c>
      <c r="H156" s="147">
        <v>25</v>
      </c>
      <c r="I156" s="148"/>
      <c r="J156" s="148">
        <f>ROUND(I156*H156,2)</f>
        <v>0</v>
      </c>
      <c r="K156" s="149"/>
      <c r="L156" s="31"/>
      <c r="M156" s="150" t="s">
        <v>1</v>
      </c>
      <c r="N156" s="151" t="s">
        <v>39</v>
      </c>
      <c r="O156" s="152">
        <v>0</v>
      </c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4" t="s">
        <v>169</v>
      </c>
      <c r="AT156" s="154" t="s">
        <v>165</v>
      </c>
      <c r="AU156" s="154" t="s">
        <v>84</v>
      </c>
      <c r="AY156" s="18" t="s">
        <v>163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82</v>
      </c>
      <c r="BK156" s="155">
        <f>ROUND(I156*H156,2)</f>
        <v>0</v>
      </c>
      <c r="BL156" s="18" t="s">
        <v>169</v>
      </c>
      <c r="BM156" s="154" t="s">
        <v>194</v>
      </c>
    </row>
    <row r="157" spans="1:65" s="14" customFormat="1">
      <c r="B157" s="163"/>
      <c r="D157" s="157" t="s">
        <v>171</v>
      </c>
      <c r="E157" s="164" t="s">
        <v>1</v>
      </c>
      <c r="F157" s="165" t="s">
        <v>2514</v>
      </c>
      <c r="H157" s="166">
        <v>25</v>
      </c>
      <c r="L157" s="163"/>
      <c r="M157" s="167"/>
      <c r="N157" s="168"/>
      <c r="O157" s="168"/>
      <c r="P157" s="168"/>
      <c r="Q157" s="168"/>
      <c r="R157" s="168"/>
      <c r="S157" s="168"/>
      <c r="T157" s="169"/>
      <c r="AT157" s="164" t="s">
        <v>171</v>
      </c>
      <c r="AU157" s="164" t="s">
        <v>84</v>
      </c>
      <c r="AV157" s="14" t="s">
        <v>84</v>
      </c>
      <c r="AW157" s="14" t="s">
        <v>31</v>
      </c>
      <c r="AX157" s="14" t="s">
        <v>74</v>
      </c>
      <c r="AY157" s="164" t="s">
        <v>163</v>
      </c>
    </row>
    <row r="158" spans="1:65" s="15" customFormat="1">
      <c r="B158" s="170"/>
      <c r="D158" s="157" t="s">
        <v>171</v>
      </c>
      <c r="E158" s="171" t="s">
        <v>1</v>
      </c>
      <c r="F158" s="172" t="s">
        <v>176</v>
      </c>
      <c r="H158" s="173">
        <v>25</v>
      </c>
      <c r="L158" s="170"/>
      <c r="M158" s="174"/>
      <c r="N158" s="175"/>
      <c r="O158" s="175"/>
      <c r="P158" s="175"/>
      <c r="Q158" s="175"/>
      <c r="R158" s="175"/>
      <c r="S158" s="175"/>
      <c r="T158" s="176"/>
      <c r="AT158" s="171" t="s">
        <v>171</v>
      </c>
      <c r="AU158" s="171" t="s">
        <v>84</v>
      </c>
      <c r="AV158" s="15" t="s">
        <v>177</v>
      </c>
      <c r="AW158" s="15" t="s">
        <v>31</v>
      </c>
      <c r="AX158" s="15" t="s">
        <v>74</v>
      </c>
      <c r="AY158" s="171" t="s">
        <v>163</v>
      </c>
    </row>
    <row r="159" spans="1:65" s="16" customFormat="1">
      <c r="B159" s="177"/>
      <c r="D159" s="157" t="s">
        <v>171</v>
      </c>
      <c r="E159" s="178" t="s">
        <v>1</v>
      </c>
      <c r="F159" s="179" t="s">
        <v>178</v>
      </c>
      <c r="H159" s="180">
        <v>25</v>
      </c>
      <c r="L159" s="177"/>
      <c r="M159" s="181"/>
      <c r="N159" s="182"/>
      <c r="O159" s="182"/>
      <c r="P159" s="182"/>
      <c r="Q159" s="182"/>
      <c r="R159" s="182"/>
      <c r="S159" s="182"/>
      <c r="T159" s="183"/>
      <c r="AT159" s="178" t="s">
        <v>171</v>
      </c>
      <c r="AU159" s="178" t="s">
        <v>84</v>
      </c>
      <c r="AV159" s="16" t="s">
        <v>169</v>
      </c>
      <c r="AW159" s="16" t="s">
        <v>31</v>
      </c>
      <c r="AX159" s="16" t="s">
        <v>82</v>
      </c>
      <c r="AY159" s="178" t="s">
        <v>163</v>
      </c>
    </row>
    <row r="160" spans="1:65" s="2" customFormat="1" ht="24" customHeight="1">
      <c r="A160" s="30"/>
      <c r="B160" s="142"/>
      <c r="C160" s="184" t="s">
        <v>244</v>
      </c>
      <c r="D160" s="184" t="s">
        <v>190</v>
      </c>
      <c r="E160" s="185" t="s">
        <v>2515</v>
      </c>
      <c r="F160" s="186" t="s">
        <v>2516</v>
      </c>
      <c r="G160" s="187" t="s">
        <v>168</v>
      </c>
      <c r="H160" s="188">
        <v>25.75</v>
      </c>
      <c r="I160" s="189"/>
      <c r="J160" s="189">
        <f>ROUND(I160*H160,2)</f>
        <v>0</v>
      </c>
      <c r="K160" s="190"/>
      <c r="L160" s="191"/>
      <c r="M160" s="192" t="s">
        <v>1</v>
      </c>
      <c r="N160" s="193" t="s">
        <v>39</v>
      </c>
      <c r="O160" s="152">
        <v>0</v>
      </c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4" t="s">
        <v>193</v>
      </c>
      <c r="AT160" s="154" t="s">
        <v>190</v>
      </c>
      <c r="AU160" s="154" t="s">
        <v>84</v>
      </c>
      <c r="AY160" s="18" t="s">
        <v>163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82</v>
      </c>
      <c r="BK160" s="155">
        <f>ROUND(I160*H160,2)</f>
        <v>0</v>
      </c>
      <c r="BL160" s="18" t="s">
        <v>169</v>
      </c>
      <c r="BM160" s="154" t="s">
        <v>446</v>
      </c>
    </row>
    <row r="161" spans="1:65" s="2" customFormat="1" ht="24" customHeight="1">
      <c r="A161" s="30"/>
      <c r="B161" s="142"/>
      <c r="C161" s="143" t="s">
        <v>250</v>
      </c>
      <c r="D161" s="143" t="s">
        <v>165</v>
      </c>
      <c r="E161" s="144" t="s">
        <v>2517</v>
      </c>
      <c r="F161" s="145" t="s">
        <v>2518</v>
      </c>
      <c r="G161" s="146" t="s">
        <v>168</v>
      </c>
      <c r="H161" s="147">
        <v>8</v>
      </c>
      <c r="I161" s="148"/>
      <c r="J161" s="148">
        <f>ROUND(I161*H161,2)</f>
        <v>0</v>
      </c>
      <c r="K161" s="149"/>
      <c r="L161" s="31"/>
      <c r="M161" s="150" t="s">
        <v>1</v>
      </c>
      <c r="N161" s="151" t="s">
        <v>39</v>
      </c>
      <c r="O161" s="152">
        <v>0</v>
      </c>
      <c r="P161" s="152">
        <f>O161*H161</f>
        <v>0</v>
      </c>
      <c r="Q161" s="152">
        <v>0</v>
      </c>
      <c r="R161" s="152">
        <f>Q161*H161</f>
        <v>0</v>
      </c>
      <c r="S161" s="152">
        <v>0</v>
      </c>
      <c r="T161" s="153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4" t="s">
        <v>169</v>
      </c>
      <c r="AT161" s="154" t="s">
        <v>165</v>
      </c>
      <c r="AU161" s="154" t="s">
        <v>84</v>
      </c>
      <c r="AY161" s="18" t="s">
        <v>163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82</v>
      </c>
      <c r="BK161" s="155">
        <f>ROUND(I161*H161,2)</f>
        <v>0</v>
      </c>
      <c r="BL161" s="18" t="s">
        <v>169</v>
      </c>
      <c r="BM161" s="154" t="s">
        <v>460</v>
      </c>
    </row>
    <row r="162" spans="1:65" s="14" customFormat="1">
      <c r="B162" s="163"/>
      <c r="D162" s="157" t="s">
        <v>171</v>
      </c>
      <c r="E162" s="164" t="s">
        <v>1</v>
      </c>
      <c r="F162" s="165" t="s">
        <v>1487</v>
      </c>
      <c r="H162" s="166">
        <v>8</v>
      </c>
      <c r="L162" s="163"/>
      <c r="M162" s="167"/>
      <c r="N162" s="168"/>
      <c r="O162" s="168"/>
      <c r="P162" s="168"/>
      <c r="Q162" s="168"/>
      <c r="R162" s="168"/>
      <c r="S162" s="168"/>
      <c r="T162" s="169"/>
      <c r="AT162" s="164" t="s">
        <v>171</v>
      </c>
      <c r="AU162" s="164" t="s">
        <v>84</v>
      </c>
      <c r="AV162" s="14" t="s">
        <v>84</v>
      </c>
      <c r="AW162" s="14" t="s">
        <v>31</v>
      </c>
      <c r="AX162" s="14" t="s">
        <v>74</v>
      </c>
      <c r="AY162" s="164" t="s">
        <v>163</v>
      </c>
    </row>
    <row r="163" spans="1:65" s="15" customFormat="1">
      <c r="B163" s="170"/>
      <c r="D163" s="157" t="s">
        <v>171</v>
      </c>
      <c r="E163" s="171" t="s">
        <v>1</v>
      </c>
      <c r="F163" s="172" t="s">
        <v>176</v>
      </c>
      <c r="H163" s="173">
        <v>8</v>
      </c>
      <c r="L163" s="170"/>
      <c r="M163" s="174"/>
      <c r="N163" s="175"/>
      <c r="O163" s="175"/>
      <c r="P163" s="175"/>
      <c r="Q163" s="175"/>
      <c r="R163" s="175"/>
      <c r="S163" s="175"/>
      <c r="T163" s="176"/>
      <c r="AT163" s="171" t="s">
        <v>171</v>
      </c>
      <c r="AU163" s="171" t="s">
        <v>84</v>
      </c>
      <c r="AV163" s="15" t="s">
        <v>177</v>
      </c>
      <c r="AW163" s="15" t="s">
        <v>31</v>
      </c>
      <c r="AX163" s="15" t="s">
        <v>74</v>
      </c>
      <c r="AY163" s="171" t="s">
        <v>163</v>
      </c>
    </row>
    <row r="164" spans="1:65" s="16" customFormat="1">
      <c r="B164" s="177"/>
      <c r="D164" s="157" t="s">
        <v>171</v>
      </c>
      <c r="E164" s="178" t="s">
        <v>1</v>
      </c>
      <c r="F164" s="179" t="s">
        <v>178</v>
      </c>
      <c r="H164" s="180">
        <v>8</v>
      </c>
      <c r="L164" s="177"/>
      <c r="M164" s="181"/>
      <c r="N164" s="182"/>
      <c r="O164" s="182"/>
      <c r="P164" s="182"/>
      <c r="Q164" s="182"/>
      <c r="R164" s="182"/>
      <c r="S164" s="182"/>
      <c r="T164" s="183"/>
      <c r="AT164" s="178" t="s">
        <v>171</v>
      </c>
      <c r="AU164" s="178" t="s">
        <v>84</v>
      </c>
      <c r="AV164" s="16" t="s">
        <v>169</v>
      </c>
      <c r="AW164" s="16" t="s">
        <v>31</v>
      </c>
      <c r="AX164" s="16" t="s">
        <v>82</v>
      </c>
      <c r="AY164" s="178" t="s">
        <v>163</v>
      </c>
    </row>
    <row r="165" spans="1:65" s="2" customFormat="1" ht="24" customHeight="1">
      <c r="A165" s="30"/>
      <c r="B165" s="142"/>
      <c r="C165" s="184" t="s">
        <v>8</v>
      </c>
      <c r="D165" s="184" t="s">
        <v>190</v>
      </c>
      <c r="E165" s="185" t="s">
        <v>2519</v>
      </c>
      <c r="F165" s="186" t="s">
        <v>2520</v>
      </c>
      <c r="G165" s="187" t="s">
        <v>168</v>
      </c>
      <c r="H165" s="188">
        <v>8.24</v>
      </c>
      <c r="I165" s="189"/>
      <c r="J165" s="189">
        <f>ROUND(I165*H165,2)</f>
        <v>0</v>
      </c>
      <c r="K165" s="190"/>
      <c r="L165" s="191"/>
      <c r="M165" s="192" t="s">
        <v>1</v>
      </c>
      <c r="N165" s="193" t="s">
        <v>39</v>
      </c>
      <c r="O165" s="152">
        <v>0</v>
      </c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193</v>
      </c>
      <c r="AT165" s="154" t="s">
        <v>190</v>
      </c>
      <c r="AU165" s="154" t="s">
        <v>84</v>
      </c>
      <c r="AY165" s="18" t="s">
        <v>163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82</v>
      </c>
      <c r="BK165" s="155">
        <f>ROUND(I165*H165,2)</f>
        <v>0</v>
      </c>
      <c r="BL165" s="18" t="s">
        <v>169</v>
      </c>
      <c r="BM165" s="154" t="s">
        <v>478</v>
      </c>
    </row>
    <row r="166" spans="1:65" s="2" customFormat="1" ht="24" customHeight="1">
      <c r="A166" s="30"/>
      <c r="B166" s="142"/>
      <c r="C166" s="143" t="s">
        <v>259</v>
      </c>
      <c r="D166" s="143" t="s">
        <v>165</v>
      </c>
      <c r="E166" s="144" t="s">
        <v>2521</v>
      </c>
      <c r="F166" s="145" t="s">
        <v>2522</v>
      </c>
      <c r="G166" s="146" t="s">
        <v>168</v>
      </c>
      <c r="H166" s="147">
        <v>59</v>
      </c>
      <c r="I166" s="148"/>
      <c r="J166" s="148">
        <f>ROUND(I166*H166,2)</f>
        <v>0</v>
      </c>
      <c r="K166" s="149"/>
      <c r="L166" s="31"/>
      <c r="M166" s="150" t="s">
        <v>1</v>
      </c>
      <c r="N166" s="151" t="s">
        <v>39</v>
      </c>
      <c r="O166" s="152">
        <v>0</v>
      </c>
      <c r="P166" s="152">
        <f>O166*H166</f>
        <v>0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4" t="s">
        <v>169</v>
      </c>
      <c r="AT166" s="154" t="s">
        <v>165</v>
      </c>
      <c r="AU166" s="154" t="s">
        <v>84</v>
      </c>
      <c r="AY166" s="18" t="s">
        <v>163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82</v>
      </c>
      <c r="BK166" s="155">
        <f>ROUND(I166*H166,2)</f>
        <v>0</v>
      </c>
      <c r="BL166" s="18" t="s">
        <v>169</v>
      </c>
      <c r="BM166" s="154" t="s">
        <v>486</v>
      </c>
    </row>
    <row r="167" spans="1:65" s="14" customFormat="1">
      <c r="B167" s="163"/>
      <c r="D167" s="157" t="s">
        <v>171</v>
      </c>
      <c r="E167" s="164" t="s">
        <v>1</v>
      </c>
      <c r="F167" s="165" t="s">
        <v>2523</v>
      </c>
      <c r="H167" s="166">
        <v>59</v>
      </c>
      <c r="L167" s="163"/>
      <c r="M167" s="167"/>
      <c r="N167" s="168"/>
      <c r="O167" s="168"/>
      <c r="P167" s="168"/>
      <c r="Q167" s="168"/>
      <c r="R167" s="168"/>
      <c r="S167" s="168"/>
      <c r="T167" s="169"/>
      <c r="AT167" s="164" t="s">
        <v>171</v>
      </c>
      <c r="AU167" s="164" t="s">
        <v>84</v>
      </c>
      <c r="AV167" s="14" t="s">
        <v>84</v>
      </c>
      <c r="AW167" s="14" t="s">
        <v>31</v>
      </c>
      <c r="AX167" s="14" t="s">
        <v>74</v>
      </c>
      <c r="AY167" s="164" t="s">
        <v>163</v>
      </c>
    </row>
    <row r="168" spans="1:65" s="15" customFormat="1">
      <c r="B168" s="170"/>
      <c r="D168" s="157" t="s">
        <v>171</v>
      </c>
      <c r="E168" s="171" t="s">
        <v>1</v>
      </c>
      <c r="F168" s="172" t="s">
        <v>176</v>
      </c>
      <c r="H168" s="173">
        <v>59</v>
      </c>
      <c r="L168" s="170"/>
      <c r="M168" s="174"/>
      <c r="N168" s="175"/>
      <c r="O168" s="175"/>
      <c r="P168" s="175"/>
      <c r="Q168" s="175"/>
      <c r="R168" s="175"/>
      <c r="S168" s="175"/>
      <c r="T168" s="176"/>
      <c r="AT168" s="171" t="s">
        <v>171</v>
      </c>
      <c r="AU168" s="171" t="s">
        <v>84</v>
      </c>
      <c r="AV168" s="15" t="s">
        <v>177</v>
      </c>
      <c r="AW168" s="15" t="s">
        <v>31</v>
      </c>
      <c r="AX168" s="15" t="s">
        <v>74</v>
      </c>
      <c r="AY168" s="171" t="s">
        <v>163</v>
      </c>
    </row>
    <row r="169" spans="1:65" s="16" customFormat="1">
      <c r="B169" s="177"/>
      <c r="D169" s="157" t="s">
        <v>171</v>
      </c>
      <c r="E169" s="178" t="s">
        <v>1</v>
      </c>
      <c r="F169" s="179" t="s">
        <v>178</v>
      </c>
      <c r="H169" s="180">
        <v>59</v>
      </c>
      <c r="L169" s="177"/>
      <c r="M169" s="181"/>
      <c r="N169" s="182"/>
      <c r="O169" s="182"/>
      <c r="P169" s="182"/>
      <c r="Q169" s="182"/>
      <c r="R169" s="182"/>
      <c r="S169" s="182"/>
      <c r="T169" s="183"/>
      <c r="AT169" s="178" t="s">
        <v>171</v>
      </c>
      <c r="AU169" s="178" t="s">
        <v>84</v>
      </c>
      <c r="AV169" s="16" t="s">
        <v>169</v>
      </c>
      <c r="AW169" s="16" t="s">
        <v>31</v>
      </c>
      <c r="AX169" s="16" t="s">
        <v>82</v>
      </c>
      <c r="AY169" s="178" t="s">
        <v>163</v>
      </c>
    </row>
    <row r="170" spans="1:65" s="2" customFormat="1" ht="24" customHeight="1">
      <c r="A170" s="30"/>
      <c r="B170" s="142"/>
      <c r="C170" s="184" t="s">
        <v>265</v>
      </c>
      <c r="D170" s="184" t="s">
        <v>190</v>
      </c>
      <c r="E170" s="185" t="s">
        <v>2524</v>
      </c>
      <c r="F170" s="186" t="s">
        <v>2525</v>
      </c>
      <c r="G170" s="187" t="s">
        <v>168</v>
      </c>
      <c r="H170" s="188">
        <v>60.77</v>
      </c>
      <c r="I170" s="189"/>
      <c r="J170" s="189">
        <f t="shared" ref="J170:J181" si="0">ROUND(I170*H170,2)</f>
        <v>0</v>
      </c>
      <c r="K170" s="190"/>
      <c r="L170" s="191"/>
      <c r="M170" s="192" t="s">
        <v>1</v>
      </c>
      <c r="N170" s="193" t="s">
        <v>39</v>
      </c>
      <c r="O170" s="152">
        <v>0</v>
      </c>
      <c r="P170" s="152">
        <f t="shared" ref="P170:P181" si="1">O170*H170</f>
        <v>0</v>
      </c>
      <c r="Q170" s="152">
        <v>0</v>
      </c>
      <c r="R170" s="152">
        <f t="shared" ref="R170:R181" si="2">Q170*H170</f>
        <v>0</v>
      </c>
      <c r="S170" s="152">
        <v>0</v>
      </c>
      <c r="T170" s="153">
        <f t="shared" ref="T170:T181" si="3"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4" t="s">
        <v>193</v>
      </c>
      <c r="AT170" s="154" t="s">
        <v>190</v>
      </c>
      <c r="AU170" s="154" t="s">
        <v>84</v>
      </c>
      <c r="AY170" s="18" t="s">
        <v>163</v>
      </c>
      <c r="BE170" s="155">
        <f t="shared" ref="BE170:BE181" si="4">IF(N170="základní",J170,0)</f>
        <v>0</v>
      </c>
      <c r="BF170" s="155">
        <f t="shared" ref="BF170:BF181" si="5">IF(N170="snížená",J170,0)</f>
        <v>0</v>
      </c>
      <c r="BG170" s="155">
        <f t="shared" ref="BG170:BG181" si="6">IF(N170="zákl. přenesená",J170,0)</f>
        <v>0</v>
      </c>
      <c r="BH170" s="155">
        <f t="shared" ref="BH170:BH181" si="7">IF(N170="sníž. přenesená",J170,0)</f>
        <v>0</v>
      </c>
      <c r="BI170" s="155">
        <f t="shared" ref="BI170:BI181" si="8">IF(N170="nulová",J170,0)</f>
        <v>0</v>
      </c>
      <c r="BJ170" s="18" t="s">
        <v>82</v>
      </c>
      <c r="BK170" s="155">
        <f t="shared" ref="BK170:BK181" si="9">ROUND(I170*H170,2)</f>
        <v>0</v>
      </c>
      <c r="BL170" s="18" t="s">
        <v>169</v>
      </c>
      <c r="BM170" s="154" t="s">
        <v>497</v>
      </c>
    </row>
    <row r="171" spans="1:65" s="2" customFormat="1" ht="24" customHeight="1">
      <c r="A171" s="30"/>
      <c r="B171" s="142"/>
      <c r="C171" s="143" t="s">
        <v>170</v>
      </c>
      <c r="D171" s="143" t="s">
        <v>165</v>
      </c>
      <c r="E171" s="144" t="s">
        <v>2526</v>
      </c>
      <c r="F171" s="145" t="s">
        <v>2527</v>
      </c>
      <c r="G171" s="146" t="s">
        <v>204</v>
      </c>
      <c r="H171" s="147">
        <v>5</v>
      </c>
      <c r="I171" s="148"/>
      <c r="J171" s="148">
        <f t="shared" si="0"/>
        <v>0</v>
      </c>
      <c r="K171" s="149"/>
      <c r="L171" s="31"/>
      <c r="M171" s="150" t="s">
        <v>1</v>
      </c>
      <c r="N171" s="151" t="s">
        <v>39</v>
      </c>
      <c r="O171" s="152">
        <v>0</v>
      </c>
      <c r="P171" s="152">
        <f t="shared" si="1"/>
        <v>0</v>
      </c>
      <c r="Q171" s="152">
        <v>0</v>
      </c>
      <c r="R171" s="152">
        <f t="shared" si="2"/>
        <v>0</v>
      </c>
      <c r="S171" s="152">
        <v>0</v>
      </c>
      <c r="T171" s="153">
        <f t="shared" si="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4" t="s">
        <v>169</v>
      </c>
      <c r="AT171" s="154" t="s">
        <v>165</v>
      </c>
      <c r="AU171" s="154" t="s">
        <v>84</v>
      </c>
      <c r="AY171" s="18" t="s">
        <v>163</v>
      </c>
      <c r="BE171" s="155">
        <f t="shared" si="4"/>
        <v>0</v>
      </c>
      <c r="BF171" s="155">
        <f t="shared" si="5"/>
        <v>0</v>
      </c>
      <c r="BG171" s="155">
        <f t="shared" si="6"/>
        <v>0</v>
      </c>
      <c r="BH171" s="155">
        <f t="shared" si="7"/>
        <v>0</v>
      </c>
      <c r="BI171" s="155">
        <f t="shared" si="8"/>
        <v>0</v>
      </c>
      <c r="BJ171" s="18" t="s">
        <v>82</v>
      </c>
      <c r="BK171" s="155">
        <f t="shared" si="9"/>
        <v>0</v>
      </c>
      <c r="BL171" s="18" t="s">
        <v>169</v>
      </c>
      <c r="BM171" s="154" t="s">
        <v>509</v>
      </c>
    </row>
    <row r="172" spans="1:65" s="2" customFormat="1" ht="16.5" customHeight="1">
      <c r="A172" s="30"/>
      <c r="B172" s="142"/>
      <c r="C172" s="184" t="s">
        <v>275</v>
      </c>
      <c r="D172" s="184" t="s">
        <v>190</v>
      </c>
      <c r="E172" s="185" t="s">
        <v>2528</v>
      </c>
      <c r="F172" s="186" t="s">
        <v>2529</v>
      </c>
      <c r="G172" s="187" t="s">
        <v>204</v>
      </c>
      <c r="H172" s="188">
        <v>5.15</v>
      </c>
      <c r="I172" s="189"/>
      <c r="J172" s="189">
        <f t="shared" si="0"/>
        <v>0</v>
      </c>
      <c r="K172" s="190"/>
      <c r="L172" s="191"/>
      <c r="M172" s="192" t="s">
        <v>1</v>
      </c>
      <c r="N172" s="193" t="s">
        <v>39</v>
      </c>
      <c r="O172" s="152">
        <v>0</v>
      </c>
      <c r="P172" s="152">
        <f t="shared" si="1"/>
        <v>0</v>
      </c>
      <c r="Q172" s="152">
        <v>0</v>
      </c>
      <c r="R172" s="152">
        <f t="shared" si="2"/>
        <v>0</v>
      </c>
      <c r="S172" s="152">
        <v>0</v>
      </c>
      <c r="T172" s="153">
        <f t="shared" si="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4" t="s">
        <v>193</v>
      </c>
      <c r="AT172" s="154" t="s">
        <v>190</v>
      </c>
      <c r="AU172" s="154" t="s">
        <v>84</v>
      </c>
      <c r="AY172" s="18" t="s">
        <v>163</v>
      </c>
      <c r="BE172" s="155">
        <f t="shared" si="4"/>
        <v>0</v>
      </c>
      <c r="BF172" s="155">
        <f t="shared" si="5"/>
        <v>0</v>
      </c>
      <c r="BG172" s="155">
        <f t="shared" si="6"/>
        <v>0</v>
      </c>
      <c r="BH172" s="155">
        <f t="shared" si="7"/>
        <v>0</v>
      </c>
      <c r="BI172" s="155">
        <f t="shared" si="8"/>
        <v>0</v>
      </c>
      <c r="BJ172" s="18" t="s">
        <v>82</v>
      </c>
      <c r="BK172" s="155">
        <f t="shared" si="9"/>
        <v>0</v>
      </c>
      <c r="BL172" s="18" t="s">
        <v>169</v>
      </c>
      <c r="BM172" s="154" t="s">
        <v>520</v>
      </c>
    </row>
    <row r="173" spans="1:65" s="2" customFormat="1" ht="24" customHeight="1">
      <c r="A173" s="30"/>
      <c r="B173" s="142"/>
      <c r="C173" s="143" t="s">
        <v>181</v>
      </c>
      <c r="D173" s="143" t="s">
        <v>165</v>
      </c>
      <c r="E173" s="144" t="s">
        <v>2530</v>
      </c>
      <c r="F173" s="145" t="s">
        <v>2531</v>
      </c>
      <c r="G173" s="146" t="s">
        <v>204</v>
      </c>
      <c r="H173" s="147">
        <v>3</v>
      </c>
      <c r="I173" s="148"/>
      <c r="J173" s="148">
        <f t="shared" si="0"/>
        <v>0</v>
      </c>
      <c r="K173" s="149"/>
      <c r="L173" s="31"/>
      <c r="M173" s="150" t="s">
        <v>1</v>
      </c>
      <c r="N173" s="151" t="s">
        <v>39</v>
      </c>
      <c r="O173" s="152">
        <v>0</v>
      </c>
      <c r="P173" s="152">
        <f t="shared" si="1"/>
        <v>0</v>
      </c>
      <c r="Q173" s="152">
        <v>0</v>
      </c>
      <c r="R173" s="152">
        <f t="shared" si="2"/>
        <v>0</v>
      </c>
      <c r="S173" s="152">
        <v>0</v>
      </c>
      <c r="T173" s="153">
        <f t="shared" si="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4" t="s">
        <v>169</v>
      </c>
      <c r="AT173" s="154" t="s">
        <v>165</v>
      </c>
      <c r="AU173" s="154" t="s">
        <v>84</v>
      </c>
      <c r="AY173" s="18" t="s">
        <v>163</v>
      </c>
      <c r="BE173" s="155">
        <f t="shared" si="4"/>
        <v>0</v>
      </c>
      <c r="BF173" s="155">
        <f t="shared" si="5"/>
        <v>0</v>
      </c>
      <c r="BG173" s="155">
        <f t="shared" si="6"/>
        <v>0</v>
      </c>
      <c r="BH173" s="155">
        <f t="shared" si="7"/>
        <v>0</v>
      </c>
      <c r="BI173" s="155">
        <f t="shared" si="8"/>
        <v>0</v>
      </c>
      <c r="BJ173" s="18" t="s">
        <v>82</v>
      </c>
      <c r="BK173" s="155">
        <f t="shared" si="9"/>
        <v>0</v>
      </c>
      <c r="BL173" s="18" t="s">
        <v>169</v>
      </c>
      <c r="BM173" s="154" t="s">
        <v>530</v>
      </c>
    </row>
    <row r="174" spans="1:65" s="2" customFormat="1" ht="16.5" customHeight="1">
      <c r="A174" s="30"/>
      <c r="B174" s="142"/>
      <c r="C174" s="184" t="s">
        <v>7</v>
      </c>
      <c r="D174" s="184" t="s">
        <v>190</v>
      </c>
      <c r="E174" s="185" t="s">
        <v>2532</v>
      </c>
      <c r="F174" s="186" t="s">
        <v>2533</v>
      </c>
      <c r="G174" s="187" t="s">
        <v>204</v>
      </c>
      <c r="H174" s="188">
        <v>3.09</v>
      </c>
      <c r="I174" s="189"/>
      <c r="J174" s="189">
        <f t="shared" si="0"/>
        <v>0</v>
      </c>
      <c r="K174" s="190"/>
      <c r="L174" s="191"/>
      <c r="M174" s="192" t="s">
        <v>1</v>
      </c>
      <c r="N174" s="193" t="s">
        <v>39</v>
      </c>
      <c r="O174" s="152">
        <v>0</v>
      </c>
      <c r="P174" s="152">
        <f t="shared" si="1"/>
        <v>0</v>
      </c>
      <c r="Q174" s="152">
        <v>0</v>
      </c>
      <c r="R174" s="152">
        <f t="shared" si="2"/>
        <v>0</v>
      </c>
      <c r="S174" s="152">
        <v>0</v>
      </c>
      <c r="T174" s="153">
        <f t="shared" si="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4" t="s">
        <v>193</v>
      </c>
      <c r="AT174" s="154" t="s">
        <v>190</v>
      </c>
      <c r="AU174" s="154" t="s">
        <v>84</v>
      </c>
      <c r="AY174" s="18" t="s">
        <v>163</v>
      </c>
      <c r="BE174" s="155">
        <f t="shared" si="4"/>
        <v>0</v>
      </c>
      <c r="BF174" s="155">
        <f t="shared" si="5"/>
        <v>0</v>
      </c>
      <c r="BG174" s="155">
        <f t="shared" si="6"/>
        <v>0</v>
      </c>
      <c r="BH174" s="155">
        <f t="shared" si="7"/>
        <v>0</v>
      </c>
      <c r="BI174" s="155">
        <f t="shared" si="8"/>
        <v>0</v>
      </c>
      <c r="BJ174" s="18" t="s">
        <v>82</v>
      </c>
      <c r="BK174" s="155">
        <f t="shared" si="9"/>
        <v>0</v>
      </c>
      <c r="BL174" s="18" t="s">
        <v>169</v>
      </c>
      <c r="BM174" s="154" t="s">
        <v>541</v>
      </c>
    </row>
    <row r="175" spans="1:65" s="2" customFormat="1" ht="24" customHeight="1">
      <c r="A175" s="30"/>
      <c r="B175" s="142"/>
      <c r="C175" s="143" t="s">
        <v>187</v>
      </c>
      <c r="D175" s="143" t="s">
        <v>165</v>
      </c>
      <c r="E175" s="144" t="s">
        <v>2534</v>
      </c>
      <c r="F175" s="145" t="s">
        <v>2535</v>
      </c>
      <c r="G175" s="146" t="s">
        <v>204</v>
      </c>
      <c r="H175" s="147">
        <v>1</v>
      </c>
      <c r="I175" s="148"/>
      <c r="J175" s="148">
        <f t="shared" si="0"/>
        <v>0</v>
      </c>
      <c r="K175" s="149"/>
      <c r="L175" s="31"/>
      <c r="M175" s="150" t="s">
        <v>1</v>
      </c>
      <c r="N175" s="151" t="s">
        <v>39</v>
      </c>
      <c r="O175" s="152">
        <v>0</v>
      </c>
      <c r="P175" s="152">
        <f t="shared" si="1"/>
        <v>0</v>
      </c>
      <c r="Q175" s="152">
        <v>0</v>
      </c>
      <c r="R175" s="152">
        <f t="shared" si="2"/>
        <v>0</v>
      </c>
      <c r="S175" s="152">
        <v>0</v>
      </c>
      <c r="T175" s="153">
        <f t="shared" si="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4" t="s">
        <v>169</v>
      </c>
      <c r="AT175" s="154" t="s">
        <v>165</v>
      </c>
      <c r="AU175" s="154" t="s">
        <v>84</v>
      </c>
      <c r="AY175" s="18" t="s">
        <v>163</v>
      </c>
      <c r="BE175" s="155">
        <f t="shared" si="4"/>
        <v>0</v>
      </c>
      <c r="BF175" s="155">
        <f t="shared" si="5"/>
        <v>0</v>
      </c>
      <c r="BG175" s="155">
        <f t="shared" si="6"/>
        <v>0</v>
      </c>
      <c r="BH175" s="155">
        <f t="shared" si="7"/>
        <v>0</v>
      </c>
      <c r="BI175" s="155">
        <f t="shared" si="8"/>
        <v>0</v>
      </c>
      <c r="BJ175" s="18" t="s">
        <v>82</v>
      </c>
      <c r="BK175" s="155">
        <f t="shared" si="9"/>
        <v>0</v>
      </c>
      <c r="BL175" s="18" t="s">
        <v>169</v>
      </c>
      <c r="BM175" s="154" t="s">
        <v>554</v>
      </c>
    </row>
    <row r="176" spans="1:65" s="2" customFormat="1" ht="24" customHeight="1">
      <c r="A176" s="30"/>
      <c r="B176" s="142"/>
      <c r="C176" s="184" t="s">
        <v>299</v>
      </c>
      <c r="D176" s="184" t="s">
        <v>190</v>
      </c>
      <c r="E176" s="185" t="s">
        <v>2536</v>
      </c>
      <c r="F176" s="186" t="s">
        <v>2537</v>
      </c>
      <c r="G176" s="187" t="s">
        <v>204</v>
      </c>
      <c r="H176" s="188">
        <v>1</v>
      </c>
      <c r="I176" s="189"/>
      <c r="J176" s="189">
        <f t="shared" si="0"/>
        <v>0</v>
      </c>
      <c r="K176" s="190"/>
      <c r="L176" s="191"/>
      <c r="M176" s="192" t="s">
        <v>1</v>
      </c>
      <c r="N176" s="193" t="s">
        <v>39</v>
      </c>
      <c r="O176" s="152">
        <v>0</v>
      </c>
      <c r="P176" s="152">
        <f t="shared" si="1"/>
        <v>0</v>
      </c>
      <c r="Q176" s="152">
        <v>0</v>
      </c>
      <c r="R176" s="152">
        <f t="shared" si="2"/>
        <v>0</v>
      </c>
      <c r="S176" s="152">
        <v>0</v>
      </c>
      <c r="T176" s="153">
        <f t="shared" si="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4" t="s">
        <v>193</v>
      </c>
      <c r="AT176" s="154" t="s">
        <v>190</v>
      </c>
      <c r="AU176" s="154" t="s">
        <v>84</v>
      </c>
      <c r="AY176" s="18" t="s">
        <v>163</v>
      </c>
      <c r="BE176" s="155">
        <f t="shared" si="4"/>
        <v>0</v>
      </c>
      <c r="BF176" s="155">
        <f t="shared" si="5"/>
        <v>0</v>
      </c>
      <c r="BG176" s="155">
        <f t="shared" si="6"/>
        <v>0</v>
      </c>
      <c r="BH176" s="155">
        <f t="shared" si="7"/>
        <v>0</v>
      </c>
      <c r="BI176" s="155">
        <f t="shared" si="8"/>
        <v>0</v>
      </c>
      <c r="BJ176" s="18" t="s">
        <v>82</v>
      </c>
      <c r="BK176" s="155">
        <f t="shared" si="9"/>
        <v>0</v>
      </c>
      <c r="BL176" s="18" t="s">
        <v>169</v>
      </c>
      <c r="BM176" s="154" t="s">
        <v>568</v>
      </c>
    </row>
    <row r="177" spans="1:65" s="2" customFormat="1" ht="16.5" customHeight="1">
      <c r="A177" s="30"/>
      <c r="B177" s="142"/>
      <c r="C177" s="143" t="s">
        <v>194</v>
      </c>
      <c r="D177" s="143" t="s">
        <v>165</v>
      </c>
      <c r="E177" s="144" t="s">
        <v>2538</v>
      </c>
      <c r="F177" s="145" t="s">
        <v>2539</v>
      </c>
      <c r="G177" s="146" t="s">
        <v>168</v>
      </c>
      <c r="H177" s="147">
        <v>25</v>
      </c>
      <c r="I177" s="148"/>
      <c r="J177" s="148">
        <f t="shared" si="0"/>
        <v>0</v>
      </c>
      <c r="K177" s="149"/>
      <c r="L177" s="31"/>
      <c r="M177" s="150" t="s">
        <v>1</v>
      </c>
      <c r="N177" s="151" t="s">
        <v>39</v>
      </c>
      <c r="O177" s="152">
        <v>0</v>
      </c>
      <c r="P177" s="152">
        <f t="shared" si="1"/>
        <v>0</v>
      </c>
      <c r="Q177" s="152">
        <v>0</v>
      </c>
      <c r="R177" s="152">
        <f t="shared" si="2"/>
        <v>0</v>
      </c>
      <c r="S177" s="152">
        <v>0</v>
      </c>
      <c r="T177" s="153">
        <f t="shared" si="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4" t="s">
        <v>169</v>
      </c>
      <c r="AT177" s="154" t="s">
        <v>165</v>
      </c>
      <c r="AU177" s="154" t="s">
        <v>84</v>
      </c>
      <c r="AY177" s="18" t="s">
        <v>163</v>
      </c>
      <c r="BE177" s="155">
        <f t="shared" si="4"/>
        <v>0</v>
      </c>
      <c r="BF177" s="155">
        <f t="shared" si="5"/>
        <v>0</v>
      </c>
      <c r="BG177" s="155">
        <f t="shared" si="6"/>
        <v>0</v>
      </c>
      <c r="BH177" s="155">
        <f t="shared" si="7"/>
        <v>0</v>
      </c>
      <c r="BI177" s="155">
        <f t="shared" si="8"/>
        <v>0</v>
      </c>
      <c r="BJ177" s="18" t="s">
        <v>82</v>
      </c>
      <c r="BK177" s="155">
        <f t="shared" si="9"/>
        <v>0</v>
      </c>
      <c r="BL177" s="18" t="s">
        <v>169</v>
      </c>
      <c r="BM177" s="154" t="s">
        <v>200</v>
      </c>
    </row>
    <row r="178" spans="1:65" s="2" customFormat="1" ht="16.5" customHeight="1">
      <c r="A178" s="30"/>
      <c r="B178" s="142"/>
      <c r="C178" s="143" t="s">
        <v>437</v>
      </c>
      <c r="D178" s="143" t="s">
        <v>165</v>
      </c>
      <c r="E178" s="144" t="s">
        <v>2540</v>
      </c>
      <c r="F178" s="145" t="s">
        <v>2541</v>
      </c>
      <c r="G178" s="146" t="s">
        <v>168</v>
      </c>
      <c r="H178" s="147">
        <v>67</v>
      </c>
      <c r="I178" s="148"/>
      <c r="J178" s="148">
        <f t="shared" si="0"/>
        <v>0</v>
      </c>
      <c r="K178" s="149"/>
      <c r="L178" s="31"/>
      <c r="M178" s="150" t="s">
        <v>1</v>
      </c>
      <c r="N178" s="151" t="s">
        <v>39</v>
      </c>
      <c r="O178" s="152">
        <v>0</v>
      </c>
      <c r="P178" s="152">
        <f t="shared" si="1"/>
        <v>0</v>
      </c>
      <c r="Q178" s="152">
        <v>0</v>
      </c>
      <c r="R178" s="152">
        <f t="shared" si="2"/>
        <v>0</v>
      </c>
      <c r="S178" s="152">
        <v>0</v>
      </c>
      <c r="T178" s="153">
        <f t="shared" si="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4" t="s">
        <v>169</v>
      </c>
      <c r="AT178" s="154" t="s">
        <v>165</v>
      </c>
      <c r="AU178" s="154" t="s">
        <v>84</v>
      </c>
      <c r="AY178" s="18" t="s">
        <v>163</v>
      </c>
      <c r="BE178" s="155">
        <f t="shared" si="4"/>
        <v>0</v>
      </c>
      <c r="BF178" s="155">
        <f t="shared" si="5"/>
        <v>0</v>
      </c>
      <c r="BG178" s="155">
        <f t="shared" si="6"/>
        <v>0</v>
      </c>
      <c r="BH178" s="155">
        <f t="shared" si="7"/>
        <v>0</v>
      </c>
      <c r="BI178" s="155">
        <f t="shared" si="8"/>
        <v>0</v>
      </c>
      <c r="BJ178" s="18" t="s">
        <v>82</v>
      </c>
      <c r="BK178" s="155">
        <f t="shared" si="9"/>
        <v>0</v>
      </c>
      <c r="BL178" s="18" t="s">
        <v>169</v>
      </c>
      <c r="BM178" s="154" t="s">
        <v>205</v>
      </c>
    </row>
    <row r="179" spans="1:65" s="2" customFormat="1" ht="24" customHeight="1">
      <c r="A179" s="30"/>
      <c r="B179" s="142"/>
      <c r="C179" s="143" t="s">
        <v>446</v>
      </c>
      <c r="D179" s="143" t="s">
        <v>165</v>
      </c>
      <c r="E179" s="144" t="s">
        <v>2542</v>
      </c>
      <c r="F179" s="145" t="s">
        <v>2543</v>
      </c>
      <c r="G179" s="146" t="s">
        <v>204</v>
      </c>
      <c r="H179" s="147">
        <v>1</v>
      </c>
      <c r="I179" s="148"/>
      <c r="J179" s="148">
        <f t="shared" si="0"/>
        <v>0</v>
      </c>
      <c r="K179" s="149"/>
      <c r="L179" s="31"/>
      <c r="M179" s="150" t="s">
        <v>1</v>
      </c>
      <c r="N179" s="151" t="s">
        <v>39</v>
      </c>
      <c r="O179" s="152">
        <v>0</v>
      </c>
      <c r="P179" s="152">
        <f t="shared" si="1"/>
        <v>0</v>
      </c>
      <c r="Q179" s="152">
        <v>0</v>
      </c>
      <c r="R179" s="152">
        <f t="shared" si="2"/>
        <v>0</v>
      </c>
      <c r="S179" s="152">
        <v>0</v>
      </c>
      <c r="T179" s="153">
        <f t="shared" si="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4" t="s">
        <v>169</v>
      </c>
      <c r="AT179" s="154" t="s">
        <v>165</v>
      </c>
      <c r="AU179" s="154" t="s">
        <v>84</v>
      </c>
      <c r="AY179" s="18" t="s">
        <v>163</v>
      </c>
      <c r="BE179" s="155">
        <f t="shared" si="4"/>
        <v>0</v>
      </c>
      <c r="BF179" s="155">
        <f t="shared" si="5"/>
        <v>0</v>
      </c>
      <c r="BG179" s="155">
        <f t="shared" si="6"/>
        <v>0</v>
      </c>
      <c r="BH179" s="155">
        <f t="shared" si="7"/>
        <v>0</v>
      </c>
      <c r="BI179" s="155">
        <f t="shared" si="8"/>
        <v>0</v>
      </c>
      <c r="BJ179" s="18" t="s">
        <v>82</v>
      </c>
      <c r="BK179" s="155">
        <f t="shared" si="9"/>
        <v>0</v>
      </c>
      <c r="BL179" s="18" t="s">
        <v>169</v>
      </c>
      <c r="BM179" s="154" t="s">
        <v>606</v>
      </c>
    </row>
    <row r="180" spans="1:65" s="2" customFormat="1" ht="16.5" customHeight="1">
      <c r="A180" s="30"/>
      <c r="B180" s="142"/>
      <c r="C180" s="143" t="s">
        <v>454</v>
      </c>
      <c r="D180" s="143" t="s">
        <v>165</v>
      </c>
      <c r="E180" s="144" t="s">
        <v>2473</v>
      </c>
      <c r="F180" s="145" t="s">
        <v>2474</v>
      </c>
      <c r="G180" s="146" t="s">
        <v>168</v>
      </c>
      <c r="H180" s="147">
        <v>92</v>
      </c>
      <c r="I180" s="148"/>
      <c r="J180" s="148">
        <f t="shared" si="0"/>
        <v>0</v>
      </c>
      <c r="K180" s="149"/>
      <c r="L180" s="31"/>
      <c r="M180" s="150" t="s">
        <v>1</v>
      </c>
      <c r="N180" s="151" t="s">
        <v>39</v>
      </c>
      <c r="O180" s="152">
        <v>0</v>
      </c>
      <c r="P180" s="152">
        <f t="shared" si="1"/>
        <v>0</v>
      </c>
      <c r="Q180" s="152">
        <v>0</v>
      </c>
      <c r="R180" s="152">
        <f t="shared" si="2"/>
        <v>0</v>
      </c>
      <c r="S180" s="152">
        <v>0</v>
      </c>
      <c r="T180" s="153">
        <f t="shared" si="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4" t="s">
        <v>169</v>
      </c>
      <c r="AT180" s="154" t="s">
        <v>165</v>
      </c>
      <c r="AU180" s="154" t="s">
        <v>84</v>
      </c>
      <c r="AY180" s="18" t="s">
        <v>163</v>
      </c>
      <c r="BE180" s="155">
        <f t="shared" si="4"/>
        <v>0</v>
      </c>
      <c r="BF180" s="155">
        <f t="shared" si="5"/>
        <v>0</v>
      </c>
      <c r="BG180" s="155">
        <f t="shared" si="6"/>
        <v>0</v>
      </c>
      <c r="BH180" s="155">
        <f t="shared" si="7"/>
        <v>0</v>
      </c>
      <c r="BI180" s="155">
        <f t="shared" si="8"/>
        <v>0</v>
      </c>
      <c r="BJ180" s="18" t="s">
        <v>82</v>
      </c>
      <c r="BK180" s="155">
        <f t="shared" si="9"/>
        <v>0</v>
      </c>
      <c r="BL180" s="18" t="s">
        <v>169</v>
      </c>
      <c r="BM180" s="154" t="s">
        <v>615</v>
      </c>
    </row>
    <row r="181" spans="1:65" s="2" customFormat="1" ht="16.5" customHeight="1">
      <c r="A181" s="30"/>
      <c r="B181" s="142"/>
      <c r="C181" s="143" t="s">
        <v>460</v>
      </c>
      <c r="D181" s="143" t="s">
        <v>165</v>
      </c>
      <c r="E181" s="144" t="s">
        <v>2475</v>
      </c>
      <c r="F181" s="145" t="s">
        <v>2476</v>
      </c>
      <c r="G181" s="146" t="s">
        <v>168</v>
      </c>
      <c r="H181" s="147">
        <v>92</v>
      </c>
      <c r="I181" s="148"/>
      <c r="J181" s="148">
        <f t="shared" si="0"/>
        <v>0</v>
      </c>
      <c r="K181" s="149"/>
      <c r="L181" s="31"/>
      <c r="M181" s="150" t="s">
        <v>1</v>
      </c>
      <c r="N181" s="151" t="s">
        <v>39</v>
      </c>
      <c r="O181" s="152">
        <v>0</v>
      </c>
      <c r="P181" s="152">
        <f t="shared" si="1"/>
        <v>0</v>
      </c>
      <c r="Q181" s="152">
        <v>0</v>
      </c>
      <c r="R181" s="152">
        <f t="shared" si="2"/>
        <v>0</v>
      </c>
      <c r="S181" s="152">
        <v>0</v>
      </c>
      <c r="T181" s="153">
        <f t="shared" si="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4" t="s">
        <v>169</v>
      </c>
      <c r="AT181" s="154" t="s">
        <v>165</v>
      </c>
      <c r="AU181" s="154" t="s">
        <v>84</v>
      </c>
      <c r="AY181" s="18" t="s">
        <v>163</v>
      </c>
      <c r="BE181" s="155">
        <f t="shared" si="4"/>
        <v>0</v>
      </c>
      <c r="BF181" s="155">
        <f t="shared" si="5"/>
        <v>0</v>
      </c>
      <c r="BG181" s="155">
        <f t="shared" si="6"/>
        <v>0</v>
      </c>
      <c r="BH181" s="155">
        <f t="shared" si="7"/>
        <v>0</v>
      </c>
      <c r="BI181" s="155">
        <f t="shared" si="8"/>
        <v>0</v>
      </c>
      <c r="BJ181" s="18" t="s">
        <v>82</v>
      </c>
      <c r="BK181" s="155">
        <f t="shared" si="9"/>
        <v>0</v>
      </c>
      <c r="BL181" s="18" t="s">
        <v>169</v>
      </c>
      <c r="BM181" s="154" t="s">
        <v>625</v>
      </c>
    </row>
    <row r="182" spans="1:65" s="12" customFormat="1" ht="22.9" customHeight="1">
      <c r="B182" s="130"/>
      <c r="D182" s="131" t="s">
        <v>73</v>
      </c>
      <c r="E182" s="140" t="s">
        <v>643</v>
      </c>
      <c r="F182" s="140" t="s">
        <v>644</v>
      </c>
      <c r="J182" s="141">
        <f>BK182</f>
        <v>0</v>
      </c>
      <c r="L182" s="130"/>
      <c r="M182" s="134"/>
      <c r="N182" s="135"/>
      <c r="O182" s="135"/>
      <c r="P182" s="136">
        <f>SUM(P183:P184)</f>
        <v>0</v>
      </c>
      <c r="Q182" s="135"/>
      <c r="R182" s="136">
        <f>SUM(R183:R184)</f>
        <v>0</v>
      </c>
      <c r="S182" s="135"/>
      <c r="T182" s="137">
        <f>SUM(T183:T184)</f>
        <v>0</v>
      </c>
      <c r="AR182" s="131" t="s">
        <v>82</v>
      </c>
      <c r="AT182" s="138" t="s">
        <v>73</v>
      </c>
      <c r="AU182" s="138" t="s">
        <v>82</v>
      </c>
      <c r="AY182" s="131" t="s">
        <v>163</v>
      </c>
      <c r="BK182" s="139">
        <f>SUM(BK183:BK184)</f>
        <v>0</v>
      </c>
    </row>
    <row r="183" spans="1:65" s="2" customFormat="1" ht="24" customHeight="1">
      <c r="A183" s="30"/>
      <c r="B183" s="142"/>
      <c r="C183" s="143" t="s">
        <v>474</v>
      </c>
      <c r="D183" s="143" t="s">
        <v>165</v>
      </c>
      <c r="E183" s="144" t="s">
        <v>2477</v>
      </c>
      <c r="F183" s="145" t="s">
        <v>2478</v>
      </c>
      <c r="G183" s="146" t="s">
        <v>231</v>
      </c>
      <c r="H183" s="147">
        <v>0.57699999999999996</v>
      </c>
      <c r="I183" s="148"/>
      <c r="J183" s="148">
        <f>ROUND(I183*H183,2)</f>
        <v>0</v>
      </c>
      <c r="K183" s="149"/>
      <c r="L183" s="31"/>
      <c r="M183" s="150" t="s">
        <v>1</v>
      </c>
      <c r="N183" s="151" t="s">
        <v>39</v>
      </c>
      <c r="O183" s="152">
        <v>0</v>
      </c>
      <c r="P183" s="152">
        <f>O183*H183</f>
        <v>0</v>
      </c>
      <c r="Q183" s="152">
        <v>0</v>
      </c>
      <c r="R183" s="152">
        <f>Q183*H183</f>
        <v>0</v>
      </c>
      <c r="S183" s="152">
        <v>0</v>
      </c>
      <c r="T183" s="153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4" t="s">
        <v>169</v>
      </c>
      <c r="AT183" s="154" t="s">
        <v>165</v>
      </c>
      <c r="AU183" s="154" t="s">
        <v>84</v>
      </c>
      <c r="AY183" s="18" t="s">
        <v>163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82</v>
      </c>
      <c r="BK183" s="155">
        <f>ROUND(I183*H183,2)</f>
        <v>0</v>
      </c>
      <c r="BL183" s="18" t="s">
        <v>169</v>
      </c>
      <c r="BM183" s="154" t="s">
        <v>633</v>
      </c>
    </row>
    <row r="184" spans="1:65" s="2" customFormat="1" ht="24" customHeight="1">
      <c r="A184" s="30"/>
      <c r="B184" s="142"/>
      <c r="C184" s="143" t="s">
        <v>478</v>
      </c>
      <c r="D184" s="143" t="s">
        <v>165</v>
      </c>
      <c r="E184" s="144" t="s">
        <v>2544</v>
      </c>
      <c r="F184" s="145" t="s">
        <v>2545</v>
      </c>
      <c r="G184" s="146" t="s">
        <v>231</v>
      </c>
      <c r="H184" s="147">
        <v>0.57699999999999996</v>
      </c>
      <c r="I184" s="148"/>
      <c r="J184" s="148">
        <f>ROUND(I184*H184,2)</f>
        <v>0</v>
      </c>
      <c r="K184" s="149"/>
      <c r="L184" s="31"/>
      <c r="M184" s="150" t="s">
        <v>1</v>
      </c>
      <c r="N184" s="151" t="s">
        <v>39</v>
      </c>
      <c r="O184" s="152">
        <v>0</v>
      </c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4" t="s">
        <v>169</v>
      </c>
      <c r="AT184" s="154" t="s">
        <v>165</v>
      </c>
      <c r="AU184" s="154" t="s">
        <v>84</v>
      </c>
      <c r="AY184" s="18" t="s">
        <v>163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82</v>
      </c>
      <c r="BK184" s="155">
        <f>ROUND(I184*H184,2)</f>
        <v>0</v>
      </c>
      <c r="BL184" s="18" t="s">
        <v>169</v>
      </c>
      <c r="BM184" s="154" t="s">
        <v>645</v>
      </c>
    </row>
    <row r="185" spans="1:65" s="12" customFormat="1" ht="25.9" customHeight="1">
      <c r="B185" s="130"/>
      <c r="D185" s="131" t="s">
        <v>73</v>
      </c>
      <c r="E185" s="132" t="s">
        <v>1803</v>
      </c>
      <c r="F185" s="132" t="s">
        <v>1804</v>
      </c>
      <c r="J185" s="133">
        <f>BK185</f>
        <v>0</v>
      </c>
      <c r="L185" s="130"/>
      <c r="M185" s="134"/>
      <c r="N185" s="135"/>
      <c r="O185" s="135"/>
      <c r="P185" s="136">
        <f>P186+P190+P192</f>
        <v>0</v>
      </c>
      <c r="Q185" s="135"/>
      <c r="R185" s="136">
        <f>R186+R190+R192</f>
        <v>0</v>
      </c>
      <c r="S185" s="135"/>
      <c r="T185" s="137">
        <f>T186+T190+T192</f>
        <v>0</v>
      </c>
      <c r="AR185" s="131" t="s">
        <v>196</v>
      </c>
      <c r="AT185" s="138" t="s">
        <v>73</v>
      </c>
      <c r="AU185" s="138" t="s">
        <v>74</v>
      </c>
      <c r="AY185" s="131" t="s">
        <v>163</v>
      </c>
      <c r="BK185" s="139">
        <f>BK186+BK190+BK192</f>
        <v>0</v>
      </c>
    </row>
    <row r="186" spans="1:65" s="12" customFormat="1" ht="22.9" customHeight="1">
      <c r="B186" s="130"/>
      <c r="D186" s="131" t="s">
        <v>73</v>
      </c>
      <c r="E186" s="140" t="s">
        <v>1988</v>
      </c>
      <c r="F186" s="140" t="s">
        <v>1989</v>
      </c>
      <c r="J186" s="141">
        <f>BK186</f>
        <v>0</v>
      </c>
      <c r="L186" s="130"/>
      <c r="M186" s="134"/>
      <c r="N186" s="135"/>
      <c r="O186" s="135"/>
      <c r="P186" s="136">
        <f>SUM(P187:P189)</f>
        <v>0</v>
      </c>
      <c r="Q186" s="135"/>
      <c r="R186" s="136">
        <f>SUM(R187:R189)</f>
        <v>0</v>
      </c>
      <c r="S186" s="135"/>
      <c r="T186" s="137">
        <f>SUM(T187:T189)</f>
        <v>0</v>
      </c>
      <c r="AR186" s="131" t="s">
        <v>196</v>
      </c>
      <c r="AT186" s="138" t="s">
        <v>73</v>
      </c>
      <c r="AU186" s="138" t="s">
        <v>82</v>
      </c>
      <c r="AY186" s="131" t="s">
        <v>163</v>
      </c>
      <c r="BK186" s="139">
        <f>SUM(BK187:BK189)</f>
        <v>0</v>
      </c>
    </row>
    <row r="187" spans="1:65" s="2" customFormat="1" ht="16.5" customHeight="1">
      <c r="A187" s="30"/>
      <c r="B187" s="142"/>
      <c r="C187" s="143" t="s">
        <v>482</v>
      </c>
      <c r="D187" s="143" t="s">
        <v>165</v>
      </c>
      <c r="E187" s="144" t="s">
        <v>2479</v>
      </c>
      <c r="F187" s="145" t="s">
        <v>2480</v>
      </c>
      <c r="G187" s="146" t="s">
        <v>199</v>
      </c>
      <c r="H187" s="147">
        <v>1</v>
      </c>
      <c r="I187" s="148"/>
      <c r="J187" s="148">
        <f>ROUND(I187*H187,2)</f>
        <v>0</v>
      </c>
      <c r="K187" s="149"/>
      <c r="L187" s="31"/>
      <c r="M187" s="150" t="s">
        <v>1</v>
      </c>
      <c r="N187" s="151" t="s">
        <v>39</v>
      </c>
      <c r="O187" s="152">
        <v>0</v>
      </c>
      <c r="P187" s="152">
        <f>O187*H187</f>
        <v>0</v>
      </c>
      <c r="Q187" s="152">
        <v>0</v>
      </c>
      <c r="R187" s="152">
        <f>Q187*H187</f>
        <v>0</v>
      </c>
      <c r="S187" s="152">
        <v>0</v>
      </c>
      <c r="T187" s="153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4" t="s">
        <v>169</v>
      </c>
      <c r="AT187" s="154" t="s">
        <v>165</v>
      </c>
      <c r="AU187" s="154" t="s">
        <v>84</v>
      </c>
      <c r="AY187" s="18" t="s">
        <v>163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82</v>
      </c>
      <c r="BK187" s="155">
        <f>ROUND(I187*H187,2)</f>
        <v>0</v>
      </c>
      <c r="BL187" s="18" t="s">
        <v>169</v>
      </c>
      <c r="BM187" s="154" t="s">
        <v>657</v>
      </c>
    </row>
    <row r="188" spans="1:65" s="2" customFormat="1" ht="16.5" customHeight="1">
      <c r="A188" s="30"/>
      <c r="B188" s="142"/>
      <c r="C188" s="143" t="s">
        <v>486</v>
      </c>
      <c r="D188" s="143" t="s">
        <v>165</v>
      </c>
      <c r="E188" s="144" t="s">
        <v>2481</v>
      </c>
      <c r="F188" s="145" t="s">
        <v>2482</v>
      </c>
      <c r="G188" s="146" t="s">
        <v>199</v>
      </c>
      <c r="H188" s="147">
        <v>1</v>
      </c>
      <c r="I188" s="148"/>
      <c r="J188" s="148">
        <f>ROUND(I188*H188,2)</f>
        <v>0</v>
      </c>
      <c r="K188" s="149"/>
      <c r="L188" s="31"/>
      <c r="M188" s="150" t="s">
        <v>1</v>
      </c>
      <c r="N188" s="151" t="s">
        <v>39</v>
      </c>
      <c r="O188" s="152">
        <v>0</v>
      </c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4" t="s">
        <v>169</v>
      </c>
      <c r="AT188" s="154" t="s">
        <v>165</v>
      </c>
      <c r="AU188" s="154" t="s">
        <v>84</v>
      </c>
      <c r="AY188" s="18" t="s">
        <v>163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82</v>
      </c>
      <c r="BK188" s="155">
        <f>ROUND(I188*H188,2)</f>
        <v>0</v>
      </c>
      <c r="BL188" s="18" t="s">
        <v>169</v>
      </c>
      <c r="BM188" s="154" t="s">
        <v>667</v>
      </c>
    </row>
    <row r="189" spans="1:65" s="2" customFormat="1" ht="16.5" customHeight="1">
      <c r="A189" s="30"/>
      <c r="B189" s="142"/>
      <c r="C189" s="143" t="s">
        <v>492</v>
      </c>
      <c r="D189" s="143" t="s">
        <v>165</v>
      </c>
      <c r="E189" s="144" t="s">
        <v>1990</v>
      </c>
      <c r="F189" s="145" t="s">
        <v>1991</v>
      </c>
      <c r="G189" s="146" t="s">
        <v>199</v>
      </c>
      <c r="H189" s="147">
        <v>1</v>
      </c>
      <c r="I189" s="148"/>
      <c r="J189" s="148">
        <f>ROUND(I189*H189,2)</f>
        <v>0</v>
      </c>
      <c r="K189" s="149"/>
      <c r="L189" s="31"/>
      <c r="M189" s="150" t="s">
        <v>1</v>
      </c>
      <c r="N189" s="151" t="s">
        <v>39</v>
      </c>
      <c r="O189" s="152">
        <v>0</v>
      </c>
      <c r="P189" s="152">
        <f>O189*H189</f>
        <v>0</v>
      </c>
      <c r="Q189" s="152">
        <v>0</v>
      </c>
      <c r="R189" s="152">
        <f>Q189*H189</f>
        <v>0</v>
      </c>
      <c r="S189" s="152">
        <v>0</v>
      </c>
      <c r="T189" s="153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4" t="s">
        <v>169</v>
      </c>
      <c r="AT189" s="154" t="s">
        <v>165</v>
      </c>
      <c r="AU189" s="154" t="s">
        <v>84</v>
      </c>
      <c r="AY189" s="18" t="s">
        <v>163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82</v>
      </c>
      <c r="BK189" s="155">
        <f>ROUND(I189*H189,2)</f>
        <v>0</v>
      </c>
      <c r="BL189" s="18" t="s">
        <v>169</v>
      </c>
      <c r="BM189" s="154" t="s">
        <v>675</v>
      </c>
    </row>
    <row r="190" spans="1:65" s="12" customFormat="1" ht="22.9" customHeight="1">
      <c r="B190" s="130"/>
      <c r="D190" s="131" t="s">
        <v>73</v>
      </c>
      <c r="E190" s="140" t="s">
        <v>1805</v>
      </c>
      <c r="F190" s="140" t="s">
        <v>1806</v>
      </c>
      <c r="J190" s="141">
        <f>BK190</f>
        <v>0</v>
      </c>
      <c r="L190" s="130"/>
      <c r="M190" s="134"/>
      <c r="N190" s="135"/>
      <c r="O190" s="135"/>
      <c r="P190" s="136">
        <f>P191</f>
        <v>0</v>
      </c>
      <c r="Q190" s="135"/>
      <c r="R190" s="136">
        <f>R191</f>
        <v>0</v>
      </c>
      <c r="S190" s="135"/>
      <c r="T190" s="137">
        <f>T191</f>
        <v>0</v>
      </c>
      <c r="AR190" s="131" t="s">
        <v>196</v>
      </c>
      <c r="AT190" s="138" t="s">
        <v>73</v>
      </c>
      <c r="AU190" s="138" t="s">
        <v>82</v>
      </c>
      <c r="AY190" s="131" t="s">
        <v>163</v>
      </c>
      <c r="BK190" s="139">
        <f>BK191</f>
        <v>0</v>
      </c>
    </row>
    <row r="191" spans="1:65" s="2" customFormat="1" ht="16.5" customHeight="1">
      <c r="A191" s="30"/>
      <c r="B191" s="142"/>
      <c r="C191" s="143" t="s">
        <v>497</v>
      </c>
      <c r="D191" s="143" t="s">
        <v>165</v>
      </c>
      <c r="E191" s="144" t="s">
        <v>2172</v>
      </c>
      <c r="F191" s="145" t="s">
        <v>1806</v>
      </c>
      <c r="G191" s="146" t="s">
        <v>199</v>
      </c>
      <c r="H191" s="147">
        <v>1</v>
      </c>
      <c r="I191" s="148"/>
      <c r="J191" s="148">
        <f>ROUND(I191*H191,2)</f>
        <v>0</v>
      </c>
      <c r="K191" s="149"/>
      <c r="L191" s="31"/>
      <c r="M191" s="150" t="s">
        <v>1</v>
      </c>
      <c r="N191" s="151" t="s">
        <v>39</v>
      </c>
      <c r="O191" s="152">
        <v>0</v>
      </c>
      <c r="P191" s="152">
        <f>O191*H191</f>
        <v>0</v>
      </c>
      <c r="Q191" s="152">
        <v>0</v>
      </c>
      <c r="R191" s="152">
        <f>Q191*H191</f>
        <v>0</v>
      </c>
      <c r="S191" s="152">
        <v>0</v>
      </c>
      <c r="T191" s="153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4" t="s">
        <v>169</v>
      </c>
      <c r="AT191" s="154" t="s">
        <v>165</v>
      </c>
      <c r="AU191" s="154" t="s">
        <v>84</v>
      </c>
      <c r="AY191" s="18" t="s">
        <v>163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82</v>
      </c>
      <c r="BK191" s="155">
        <f>ROUND(I191*H191,2)</f>
        <v>0</v>
      </c>
      <c r="BL191" s="18" t="s">
        <v>169</v>
      </c>
      <c r="BM191" s="154" t="s">
        <v>683</v>
      </c>
    </row>
    <row r="192" spans="1:65" s="12" customFormat="1" ht="22.9" customHeight="1">
      <c r="B192" s="130"/>
      <c r="D192" s="131" t="s">
        <v>73</v>
      </c>
      <c r="E192" s="140" t="s">
        <v>1811</v>
      </c>
      <c r="F192" s="140" t="s">
        <v>1812</v>
      </c>
      <c r="J192" s="141">
        <f>BK192</f>
        <v>0</v>
      </c>
      <c r="L192" s="130"/>
      <c r="M192" s="134"/>
      <c r="N192" s="135"/>
      <c r="O192" s="135"/>
      <c r="P192" s="136">
        <f>P193</f>
        <v>0</v>
      </c>
      <c r="Q192" s="135"/>
      <c r="R192" s="136">
        <f>R193</f>
        <v>0</v>
      </c>
      <c r="S192" s="135"/>
      <c r="T192" s="137">
        <f>T193</f>
        <v>0</v>
      </c>
      <c r="AR192" s="131" t="s">
        <v>196</v>
      </c>
      <c r="AT192" s="138" t="s">
        <v>73</v>
      </c>
      <c r="AU192" s="138" t="s">
        <v>82</v>
      </c>
      <c r="AY192" s="131" t="s">
        <v>163</v>
      </c>
      <c r="BK192" s="139">
        <f>BK193</f>
        <v>0</v>
      </c>
    </row>
    <row r="193" spans="1:65" s="2" customFormat="1" ht="16.5" customHeight="1">
      <c r="A193" s="30"/>
      <c r="B193" s="142"/>
      <c r="C193" s="143" t="s">
        <v>505</v>
      </c>
      <c r="D193" s="143" t="s">
        <v>165</v>
      </c>
      <c r="E193" s="144" t="s">
        <v>2177</v>
      </c>
      <c r="F193" s="145" t="s">
        <v>1812</v>
      </c>
      <c r="G193" s="146" t="s">
        <v>199</v>
      </c>
      <c r="H193" s="147">
        <v>1</v>
      </c>
      <c r="I193" s="148"/>
      <c r="J193" s="148">
        <f>ROUND(I193*H193,2)</f>
        <v>0</v>
      </c>
      <c r="K193" s="149"/>
      <c r="L193" s="31"/>
      <c r="M193" s="194" t="s">
        <v>1</v>
      </c>
      <c r="N193" s="195" t="s">
        <v>39</v>
      </c>
      <c r="O193" s="196">
        <v>0</v>
      </c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4" t="s">
        <v>169</v>
      </c>
      <c r="AT193" s="154" t="s">
        <v>165</v>
      </c>
      <c r="AU193" s="154" t="s">
        <v>84</v>
      </c>
      <c r="AY193" s="18" t="s">
        <v>163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82</v>
      </c>
      <c r="BK193" s="155">
        <f>ROUND(I193*H193,2)</f>
        <v>0</v>
      </c>
      <c r="BL193" s="18" t="s">
        <v>169</v>
      </c>
      <c r="BM193" s="154" t="s">
        <v>209</v>
      </c>
    </row>
    <row r="194" spans="1:65" s="2" customFormat="1" ht="6.95" customHeight="1">
      <c r="A194" s="30"/>
      <c r="B194" s="45"/>
      <c r="C194" s="46"/>
      <c r="D194" s="46"/>
      <c r="E194" s="46"/>
      <c r="F194" s="46"/>
      <c r="G194" s="46"/>
      <c r="H194" s="46"/>
      <c r="I194" s="46"/>
      <c r="J194" s="46"/>
      <c r="K194" s="46"/>
      <c r="L194" s="31"/>
      <c r="M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</row>
  </sheetData>
  <autoFilter ref="C125:K193"/>
  <mergeCells count="8">
    <mergeCell ref="E116:H116"/>
    <mergeCell ref="E118:H118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2"/>
  <sheetViews>
    <sheetView showGridLines="0" workbookViewId="0">
      <selection activeCell="E18" sqref="E1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1"/>
    </row>
    <row r="2" spans="1:46" s="1" customFormat="1" ht="36.950000000000003" customHeight="1">
      <c r="L2" s="205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8" t="s">
        <v>111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112</v>
      </c>
      <c r="L4" s="21"/>
      <c r="M4" s="92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234" t="str">
        <f>'Rekapitulace stavby'!K6</f>
        <v>Novostavba ovčí farmy - objekt agroturistika</v>
      </c>
      <c r="F7" s="235"/>
      <c r="G7" s="235"/>
      <c r="H7" s="235"/>
      <c r="L7" s="21"/>
    </row>
    <row r="8" spans="1:46" s="2" customFormat="1" ht="12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0" t="s">
        <v>2546</v>
      </c>
      <c r="F9" s="236"/>
      <c r="G9" s="236"/>
      <c r="H9" s="236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17</v>
      </c>
      <c r="E11" s="30"/>
      <c r="F11" s="25" t="s">
        <v>1</v>
      </c>
      <c r="G11" s="30"/>
      <c r="H11" s="30"/>
      <c r="I11" s="27" t="s">
        <v>18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19</v>
      </c>
      <c r="E12" s="30"/>
      <c r="F12" s="25" t="s">
        <v>20</v>
      </c>
      <c r="G12" s="30"/>
      <c r="H12" s="30"/>
      <c r="I12" s="27" t="s">
        <v>21</v>
      </c>
      <c r="J12" s="53" t="str">
        <f>'Rekapitulace stavby'!AN8</f>
        <v>12. 11. 2019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23</v>
      </c>
      <c r="E14" s="30"/>
      <c r="F14" s="30"/>
      <c r="G14" s="30"/>
      <c r="H14" s="30"/>
      <c r="I14" s="27" t="s">
        <v>24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199" t="s">
        <v>2573</v>
      </c>
      <c r="F15" s="30"/>
      <c r="G15" s="30"/>
      <c r="H15" s="30"/>
      <c r="I15" s="27" t="s">
        <v>26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27</v>
      </c>
      <c r="E17" s="30"/>
      <c r="F17" s="30"/>
      <c r="G17" s="30"/>
      <c r="H17" s="30"/>
      <c r="I17" s="27" t="s">
        <v>24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/>
      <c r="F18" s="30"/>
      <c r="G18" s="30"/>
      <c r="H18" s="30"/>
      <c r="I18" s="27" t="s">
        <v>26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29</v>
      </c>
      <c r="E20" s="30"/>
      <c r="F20" s="30"/>
      <c r="G20" s="30"/>
      <c r="H20" s="30"/>
      <c r="I20" s="27" t="s">
        <v>24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26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32</v>
      </c>
      <c r="E23" s="30"/>
      <c r="F23" s="30"/>
      <c r="G23" s="30"/>
      <c r="H23" s="30"/>
      <c r="I23" s="27" t="s">
        <v>24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26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06" t="s">
        <v>1</v>
      </c>
      <c r="F27" s="206"/>
      <c r="G27" s="206"/>
      <c r="H27" s="20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ROUND(J122,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ROUND((SUM(BE122:BE141)),  2)</f>
        <v>0</v>
      </c>
      <c r="G33" s="30"/>
      <c r="H33" s="30"/>
      <c r="I33" s="99">
        <v>0.21</v>
      </c>
      <c r="J33" s="98">
        <f>ROUND(((SUM(BE122:BE141))*I33),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ROUND((SUM(BF122:BF141)),  2)</f>
        <v>0</v>
      </c>
      <c r="G34" s="30"/>
      <c r="H34" s="30"/>
      <c r="I34" s="99">
        <v>0.15</v>
      </c>
      <c r="J34" s="98">
        <f>ROUND(((SUM(BF122:BF141))*I34),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8">
        <f>ROUND((SUM(BG122:BG141)),  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8">
        <f>ROUND((SUM(BH122:BH141)),  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8">
        <f>ROUND((SUM(BI122:BI141)),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15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4" t="str">
        <f>E7</f>
        <v>Novostavba ovčí farmy - objekt agroturistika</v>
      </c>
      <c r="F85" s="235"/>
      <c r="G85" s="235"/>
      <c r="H85" s="23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0" t="str">
        <f>E9</f>
        <v>2018-23-07 - SO 07 Vedení nízkého napětí</v>
      </c>
      <c r="F87" s="236"/>
      <c r="G87" s="236"/>
      <c r="H87" s="236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19</v>
      </c>
      <c r="D89" s="30"/>
      <c r="E89" s="30"/>
      <c r="F89" s="25" t="str">
        <f>F12</f>
        <v>k.ú.Horní Světlé Hory</v>
      </c>
      <c r="G89" s="30"/>
      <c r="H89" s="30"/>
      <c r="I89" s="27" t="s">
        <v>21</v>
      </c>
      <c r="J89" s="53" t="str">
        <f>IF(J12="","",J12)</f>
        <v>12. 11. 2019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23</v>
      </c>
      <c r="D91" s="30"/>
      <c r="E91" s="30"/>
      <c r="F91" s="25" t="str">
        <f>E15</f>
        <v>GABRETA, spol. s r.o.</v>
      </c>
      <c r="G91" s="30"/>
      <c r="H91" s="30"/>
      <c r="I91" s="27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0"/>
      <c r="E92" s="30"/>
      <c r="F92" s="25" t="str">
        <f>IF(E18="","",E18)</f>
        <v/>
      </c>
      <c r="G92" s="30"/>
      <c r="H92" s="30"/>
      <c r="I92" s="27" t="s">
        <v>32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08" t="s">
        <v>116</v>
      </c>
      <c r="D94" s="100"/>
      <c r="E94" s="100"/>
      <c r="F94" s="100"/>
      <c r="G94" s="100"/>
      <c r="H94" s="100"/>
      <c r="I94" s="100"/>
      <c r="J94" s="109" t="s">
        <v>117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118</v>
      </c>
      <c r="D96" s="30"/>
      <c r="E96" s="30"/>
      <c r="F96" s="30"/>
      <c r="G96" s="30"/>
      <c r="H96" s="30"/>
      <c r="I96" s="30"/>
      <c r="J96" s="69">
        <f>J122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customHeight="1">
      <c r="B97" s="111"/>
      <c r="D97" s="112" t="s">
        <v>2179</v>
      </c>
      <c r="E97" s="113"/>
      <c r="F97" s="113"/>
      <c r="G97" s="113"/>
      <c r="H97" s="113"/>
      <c r="I97" s="113"/>
      <c r="J97" s="114">
        <f>J123</f>
        <v>0</v>
      </c>
      <c r="L97" s="111"/>
    </row>
    <row r="98" spans="1:31" s="10" customFormat="1" ht="19.899999999999999" customHeight="1">
      <c r="B98" s="115"/>
      <c r="D98" s="116" t="s">
        <v>2180</v>
      </c>
      <c r="E98" s="117"/>
      <c r="F98" s="117"/>
      <c r="G98" s="117"/>
      <c r="H98" s="117"/>
      <c r="I98" s="117"/>
      <c r="J98" s="118">
        <f>J124</f>
        <v>0</v>
      </c>
      <c r="L98" s="115"/>
    </row>
    <row r="99" spans="1:31" s="10" customFormat="1" ht="19.899999999999999" customHeight="1">
      <c r="B99" s="115"/>
      <c r="D99" s="116" t="s">
        <v>2547</v>
      </c>
      <c r="E99" s="117"/>
      <c r="F99" s="117"/>
      <c r="G99" s="117"/>
      <c r="H99" s="117"/>
      <c r="I99" s="117"/>
      <c r="J99" s="118">
        <f>J131</f>
        <v>0</v>
      </c>
      <c r="L99" s="115"/>
    </row>
    <row r="100" spans="1:31" s="9" customFormat="1" ht="24.95" customHeight="1">
      <c r="B100" s="111"/>
      <c r="D100" s="112" t="s">
        <v>145</v>
      </c>
      <c r="E100" s="113"/>
      <c r="F100" s="113"/>
      <c r="G100" s="113"/>
      <c r="H100" s="113"/>
      <c r="I100" s="113"/>
      <c r="J100" s="114">
        <f>J137</f>
        <v>0</v>
      </c>
      <c r="L100" s="111"/>
    </row>
    <row r="101" spans="1:31" s="10" customFormat="1" ht="19.899999999999999" customHeight="1">
      <c r="B101" s="115"/>
      <c r="D101" s="116" t="s">
        <v>146</v>
      </c>
      <c r="E101" s="117"/>
      <c r="F101" s="117"/>
      <c r="G101" s="117"/>
      <c r="H101" s="117"/>
      <c r="I101" s="117"/>
      <c r="J101" s="118">
        <f>J138</f>
        <v>0</v>
      </c>
      <c r="L101" s="115"/>
    </row>
    <row r="102" spans="1:31" s="10" customFormat="1" ht="19.899999999999999" customHeight="1">
      <c r="B102" s="115"/>
      <c r="D102" s="116" t="s">
        <v>147</v>
      </c>
      <c r="E102" s="117"/>
      <c r="F102" s="117"/>
      <c r="G102" s="117"/>
      <c r="H102" s="117"/>
      <c r="I102" s="117"/>
      <c r="J102" s="118">
        <f>J140</f>
        <v>0</v>
      </c>
      <c r="L102" s="115"/>
    </row>
    <row r="103" spans="1:31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22" t="s">
        <v>148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15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34" t="str">
        <f>E7</f>
        <v>Novostavba ovčí farmy - objekt agroturistika</v>
      </c>
      <c r="F112" s="235"/>
      <c r="G112" s="235"/>
      <c r="H112" s="235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113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0"/>
      <c r="D114" s="30"/>
      <c r="E114" s="220" t="str">
        <f>E9</f>
        <v>2018-23-07 - SO 07 Vedení nízkého napětí</v>
      </c>
      <c r="F114" s="236"/>
      <c r="G114" s="236"/>
      <c r="H114" s="236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7" t="s">
        <v>19</v>
      </c>
      <c r="D116" s="30"/>
      <c r="E116" s="30"/>
      <c r="F116" s="25" t="str">
        <f>F12</f>
        <v>k.ú.Horní Světlé Hory</v>
      </c>
      <c r="G116" s="30"/>
      <c r="H116" s="30"/>
      <c r="I116" s="27" t="s">
        <v>21</v>
      </c>
      <c r="J116" s="53" t="str">
        <f>IF(J12="","",J12)</f>
        <v>12. 11. 2019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2" customHeight="1">
      <c r="A118" s="30"/>
      <c r="B118" s="31"/>
      <c r="C118" s="27" t="s">
        <v>23</v>
      </c>
      <c r="D118" s="30"/>
      <c r="E118" s="30"/>
      <c r="F118" s="25" t="str">
        <f>E15</f>
        <v>GABRETA, spol. s r.o.</v>
      </c>
      <c r="G118" s="30"/>
      <c r="H118" s="30"/>
      <c r="I118" s="27" t="s">
        <v>29</v>
      </c>
      <c r="J118" s="28" t="str">
        <f>E21</f>
        <v xml:space="preserve"> 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7" t="s">
        <v>27</v>
      </c>
      <c r="D119" s="30"/>
      <c r="E119" s="30"/>
      <c r="F119" s="25" t="str">
        <f>IF(E18="","",E18)</f>
        <v/>
      </c>
      <c r="G119" s="30"/>
      <c r="H119" s="30"/>
      <c r="I119" s="27" t="s">
        <v>32</v>
      </c>
      <c r="J119" s="28" t="str">
        <f>E24</f>
        <v xml:space="preserve"> 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1" customFormat="1" ht="29.25" customHeight="1">
      <c r="A121" s="119"/>
      <c r="B121" s="120"/>
      <c r="C121" s="121" t="s">
        <v>149</v>
      </c>
      <c r="D121" s="122" t="s">
        <v>59</v>
      </c>
      <c r="E121" s="122" t="s">
        <v>55</v>
      </c>
      <c r="F121" s="122" t="s">
        <v>56</v>
      </c>
      <c r="G121" s="122" t="s">
        <v>150</v>
      </c>
      <c r="H121" s="122" t="s">
        <v>151</v>
      </c>
      <c r="I121" s="122" t="s">
        <v>152</v>
      </c>
      <c r="J121" s="123" t="s">
        <v>117</v>
      </c>
      <c r="K121" s="124" t="s">
        <v>153</v>
      </c>
      <c r="L121" s="125"/>
      <c r="M121" s="60" t="s">
        <v>1</v>
      </c>
      <c r="N121" s="61" t="s">
        <v>38</v>
      </c>
      <c r="O121" s="61" t="s">
        <v>154</v>
      </c>
      <c r="P121" s="61" t="s">
        <v>155</v>
      </c>
      <c r="Q121" s="61" t="s">
        <v>156</v>
      </c>
      <c r="R121" s="61" t="s">
        <v>157</v>
      </c>
      <c r="S121" s="61" t="s">
        <v>158</v>
      </c>
      <c r="T121" s="62" t="s">
        <v>159</v>
      </c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</row>
    <row r="122" spans="1:65" s="2" customFormat="1" ht="22.9" customHeight="1">
      <c r="A122" s="30"/>
      <c r="B122" s="31"/>
      <c r="C122" s="67" t="s">
        <v>160</v>
      </c>
      <c r="D122" s="30"/>
      <c r="E122" s="30"/>
      <c r="F122" s="30"/>
      <c r="G122" s="30"/>
      <c r="H122" s="30"/>
      <c r="I122" s="30"/>
      <c r="J122" s="126">
        <f>BK122</f>
        <v>0</v>
      </c>
      <c r="K122" s="30"/>
      <c r="L122" s="31"/>
      <c r="M122" s="63"/>
      <c r="N122" s="54"/>
      <c r="O122" s="64"/>
      <c r="P122" s="127">
        <f>P123+P137</f>
        <v>0</v>
      </c>
      <c r="Q122" s="64"/>
      <c r="R122" s="127">
        <f>R123+R137</f>
        <v>0</v>
      </c>
      <c r="S122" s="64"/>
      <c r="T122" s="128">
        <f>T123+T137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8" t="s">
        <v>73</v>
      </c>
      <c r="AU122" s="18" t="s">
        <v>119</v>
      </c>
      <c r="BK122" s="129">
        <f>BK123+BK137</f>
        <v>0</v>
      </c>
    </row>
    <row r="123" spans="1:65" s="12" customFormat="1" ht="25.9" customHeight="1">
      <c r="B123" s="130"/>
      <c r="D123" s="131" t="s">
        <v>73</v>
      </c>
      <c r="E123" s="132" t="s">
        <v>190</v>
      </c>
      <c r="F123" s="132" t="s">
        <v>2181</v>
      </c>
      <c r="J123" s="133">
        <f>BK123</f>
        <v>0</v>
      </c>
      <c r="L123" s="130"/>
      <c r="M123" s="134"/>
      <c r="N123" s="135"/>
      <c r="O123" s="135"/>
      <c r="P123" s="136">
        <f>P124+P131</f>
        <v>0</v>
      </c>
      <c r="Q123" s="135"/>
      <c r="R123" s="136">
        <f>R124+R131</f>
        <v>0</v>
      </c>
      <c r="S123" s="135"/>
      <c r="T123" s="137">
        <f>T124+T131</f>
        <v>0</v>
      </c>
      <c r="AR123" s="131" t="s">
        <v>177</v>
      </c>
      <c r="AT123" s="138" t="s">
        <v>73</v>
      </c>
      <c r="AU123" s="138" t="s">
        <v>74</v>
      </c>
      <c r="AY123" s="131" t="s">
        <v>163</v>
      </c>
      <c r="BK123" s="139">
        <f>BK124+BK131</f>
        <v>0</v>
      </c>
    </row>
    <row r="124" spans="1:65" s="12" customFormat="1" ht="22.9" customHeight="1">
      <c r="B124" s="130"/>
      <c r="D124" s="131" t="s">
        <v>73</v>
      </c>
      <c r="E124" s="140" t="s">
        <v>2182</v>
      </c>
      <c r="F124" s="140" t="s">
        <v>2183</v>
      </c>
      <c r="J124" s="141">
        <f>BK124</f>
        <v>0</v>
      </c>
      <c r="L124" s="130"/>
      <c r="M124" s="134"/>
      <c r="N124" s="135"/>
      <c r="O124" s="135"/>
      <c r="P124" s="136">
        <f>SUM(P125:P130)</f>
        <v>0</v>
      </c>
      <c r="Q124" s="135"/>
      <c r="R124" s="136">
        <f>SUM(R125:R130)</f>
        <v>0</v>
      </c>
      <c r="S124" s="135"/>
      <c r="T124" s="137">
        <f>SUM(T125:T130)</f>
        <v>0</v>
      </c>
      <c r="AR124" s="131" t="s">
        <v>177</v>
      </c>
      <c r="AT124" s="138" t="s">
        <v>73</v>
      </c>
      <c r="AU124" s="138" t="s">
        <v>82</v>
      </c>
      <c r="AY124" s="131" t="s">
        <v>163</v>
      </c>
      <c r="BK124" s="139">
        <f>SUM(BK125:BK130)</f>
        <v>0</v>
      </c>
    </row>
    <row r="125" spans="1:65" s="2" customFormat="1" ht="16.5" customHeight="1">
      <c r="A125" s="30"/>
      <c r="B125" s="142"/>
      <c r="C125" s="184" t="s">
        <v>82</v>
      </c>
      <c r="D125" s="184" t="s">
        <v>190</v>
      </c>
      <c r="E125" s="185" t="s">
        <v>2548</v>
      </c>
      <c r="F125" s="186" t="s">
        <v>2549</v>
      </c>
      <c r="G125" s="187" t="s">
        <v>168</v>
      </c>
      <c r="H125" s="188">
        <v>50</v>
      </c>
      <c r="I125" s="189"/>
      <c r="J125" s="189">
        <f t="shared" ref="J125:J130" si="0">ROUND(I125*H125,2)</f>
        <v>0</v>
      </c>
      <c r="K125" s="190"/>
      <c r="L125" s="191"/>
      <c r="M125" s="192" t="s">
        <v>1</v>
      </c>
      <c r="N125" s="193" t="s">
        <v>39</v>
      </c>
      <c r="O125" s="152">
        <v>0</v>
      </c>
      <c r="P125" s="152">
        <f t="shared" ref="P125:P130" si="1">O125*H125</f>
        <v>0</v>
      </c>
      <c r="Q125" s="152">
        <v>0</v>
      </c>
      <c r="R125" s="152">
        <f t="shared" ref="R125:R130" si="2">Q125*H125</f>
        <v>0</v>
      </c>
      <c r="S125" s="152">
        <v>0</v>
      </c>
      <c r="T125" s="153">
        <f t="shared" ref="T125:T130" si="3"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4" t="s">
        <v>720</v>
      </c>
      <c r="AT125" s="154" t="s">
        <v>190</v>
      </c>
      <c r="AU125" s="154" t="s">
        <v>84</v>
      </c>
      <c r="AY125" s="18" t="s">
        <v>163</v>
      </c>
      <c r="BE125" s="155">
        <f t="shared" ref="BE125:BE130" si="4">IF(N125="základní",J125,0)</f>
        <v>0</v>
      </c>
      <c r="BF125" s="155">
        <f t="shared" ref="BF125:BF130" si="5">IF(N125="snížená",J125,0)</f>
        <v>0</v>
      </c>
      <c r="BG125" s="155">
        <f t="shared" ref="BG125:BG130" si="6">IF(N125="zákl. přenesená",J125,0)</f>
        <v>0</v>
      </c>
      <c r="BH125" s="155">
        <f t="shared" ref="BH125:BH130" si="7">IF(N125="sníž. přenesená",J125,0)</f>
        <v>0</v>
      </c>
      <c r="BI125" s="155">
        <f t="shared" ref="BI125:BI130" si="8">IF(N125="nulová",J125,0)</f>
        <v>0</v>
      </c>
      <c r="BJ125" s="18" t="s">
        <v>82</v>
      </c>
      <c r="BK125" s="155">
        <f t="shared" ref="BK125:BK130" si="9">ROUND(I125*H125,2)</f>
        <v>0</v>
      </c>
      <c r="BL125" s="18" t="s">
        <v>667</v>
      </c>
      <c r="BM125" s="154" t="s">
        <v>84</v>
      </c>
    </row>
    <row r="126" spans="1:65" s="2" customFormat="1" ht="16.5" customHeight="1">
      <c r="A126" s="30"/>
      <c r="B126" s="142"/>
      <c r="C126" s="184" t="s">
        <v>84</v>
      </c>
      <c r="D126" s="184" t="s">
        <v>190</v>
      </c>
      <c r="E126" s="185" t="s">
        <v>2550</v>
      </c>
      <c r="F126" s="186" t="s">
        <v>2551</v>
      </c>
      <c r="G126" s="187" t="s">
        <v>168</v>
      </c>
      <c r="H126" s="188">
        <v>40</v>
      </c>
      <c r="I126" s="189"/>
      <c r="J126" s="189">
        <f t="shared" si="0"/>
        <v>0</v>
      </c>
      <c r="K126" s="190"/>
      <c r="L126" s="191"/>
      <c r="M126" s="192" t="s">
        <v>1</v>
      </c>
      <c r="N126" s="193" t="s">
        <v>39</v>
      </c>
      <c r="O126" s="152">
        <v>0</v>
      </c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53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4" t="s">
        <v>720</v>
      </c>
      <c r="AT126" s="154" t="s">
        <v>190</v>
      </c>
      <c r="AU126" s="154" t="s">
        <v>84</v>
      </c>
      <c r="AY126" s="18" t="s">
        <v>163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8" t="s">
        <v>82</v>
      </c>
      <c r="BK126" s="155">
        <f t="shared" si="9"/>
        <v>0</v>
      </c>
      <c r="BL126" s="18" t="s">
        <v>667</v>
      </c>
      <c r="BM126" s="154" t="s">
        <v>169</v>
      </c>
    </row>
    <row r="127" spans="1:65" s="2" customFormat="1" ht="16.5" customHeight="1">
      <c r="A127" s="30"/>
      <c r="B127" s="142"/>
      <c r="C127" s="143" t="s">
        <v>177</v>
      </c>
      <c r="D127" s="143" t="s">
        <v>165</v>
      </c>
      <c r="E127" s="144" t="s">
        <v>2552</v>
      </c>
      <c r="F127" s="145" t="s">
        <v>2553</v>
      </c>
      <c r="G127" s="146" t="s">
        <v>168</v>
      </c>
      <c r="H127" s="147">
        <v>40</v>
      </c>
      <c r="I127" s="148"/>
      <c r="J127" s="148">
        <f t="shared" si="0"/>
        <v>0</v>
      </c>
      <c r="K127" s="149"/>
      <c r="L127" s="31"/>
      <c r="M127" s="150" t="s">
        <v>1</v>
      </c>
      <c r="N127" s="151" t="s">
        <v>39</v>
      </c>
      <c r="O127" s="152">
        <v>0</v>
      </c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53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4" t="s">
        <v>667</v>
      </c>
      <c r="AT127" s="154" t="s">
        <v>165</v>
      </c>
      <c r="AU127" s="154" t="s">
        <v>84</v>
      </c>
      <c r="AY127" s="18" t="s">
        <v>163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8" t="s">
        <v>82</v>
      </c>
      <c r="BK127" s="155">
        <f t="shared" si="9"/>
        <v>0</v>
      </c>
      <c r="BL127" s="18" t="s">
        <v>667</v>
      </c>
      <c r="BM127" s="154" t="s">
        <v>201</v>
      </c>
    </row>
    <row r="128" spans="1:65" s="2" customFormat="1" ht="16.5" customHeight="1">
      <c r="A128" s="30"/>
      <c r="B128" s="142"/>
      <c r="C128" s="143" t="s">
        <v>169</v>
      </c>
      <c r="D128" s="143" t="s">
        <v>165</v>
      </c>
      <c r="E128" s="144" t="s">
        <v>2554</v>
      </c>
      <c r="F128" s="145" t="s">
        <v>2555</v>
      </c>
      <c r="G128" s="146" t="s">
        <v>1268</v>
      </c>
      <c r="H128" s="147">
        <v>6</v>
      </c>
      <c r="I128" s="148"/>
      <c r="J128" s="148">
        <f t="shared" si="0"/>
        <v>0</v>
      </c>
      <c r="K128" s="149"/>
      <c r="L128" s="31"/>
      <c r="M128" s="150" t="s">
        <v>1</v>
      </c>
      <c r="N128" s="151" t="s">
        <v>39</v>
      </c>
      <c r="O128" s="152">
        <v>0</v>
      </c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4" t="s">
        <v>667</v>
      </c>
      <c r="AT128" s="154" t="s">
        <v>165</v>
      </c>
      <c r="AU128" s="154" t="s">
        <v>84</v>
      </c>
      <c r="AY128" s="18" t="s">
        <v>163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8" t="s">
        <v>82</v>
      </c>
      <c r="BK128" s="155">
        <f t="shared" si="9"/>
        <v>0</v>
      </c>
      <c r="BL128" s="18" t="s">
        <v>667</v>
      </c>
      <c r="BM128" s="154" t="s">
        <v>193</v>
      </c>
    </row>
    <row r="129" spans="1:65" s="2" customFormat="1" ht="16.5" customHeight="1">
      <c r="A129" s="30"/>
      <c r="B129" s="142"/>
      <c r="C129" s="143" t="s">
        <v>196</v>
      </c>
      <c r="D129" s="143" t="s">
        <v>165</v>
      </c>
      <c r="E129" s="144" t="s">
        <v>2556</v>
      </c>
      <c r="F129" s="145" t="s">
        <v>2557</v>
      </c>
      <c r="G129" s="146" t="s">
        <v>168</v>
      </c>
      <c r="H129" s="147">
        <v>42</v>
      </c>
      <c r="I129" s="148"/>
      <c r="J129" s="148">
        <f t="shared" si="0"/>
        <v>0</v>
      </c>
      <c r="K129" s="149"/>
      <c r="L129" s="31"/>
      <c r="M129" s="150" t="s">
        <v>1</v>
      </c>
      <c r="N129" s="151" t="s">
        <v>39</v>
      </c>
      <c r="O129" s="152">
        <v>0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4" t="s">
        <v>667</v>
      </c>
      <c r="AT129" s="154" t="s">
        <v>165</v>
      </c>
      <c r="AU129" s="154" t="s">
        <v>84</v>
      </c>
      <c r="AY129" s="18" t="s">
        <v>163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8" t="s">
        <v>82</v>
      </c>
      <c r="BK129" s="155">
        <f t="shared" si="9"/>
        <v>0</v>
      </c>
      <c r="BL129" s="18" t="s">
        <v>667</v>
      </c>
      <c r="BM129" s="154" t="s">
        <v>224</v>
      </c>
    </row>
    <row r="130" spans="1:65" s="2" customFormat="1" ht="16.5" customHeight="1">
      <c r="A130" s="30"/>
      <c r="B130" s="142"/>
      <c r="C130" s="143" t="s">
        <v>201</v>
      </c>
      <c r="D130" s="143" t="s">
        <v>165</v>
      </c>
      <c r="E130" s="144" t="s">
        <v>2558</v>
      </c>
      <c r="F130" s="145" t="s">
        <v>2559</v>
      </c>
      <c r="G130" s="146" t="s">
        <v>168</v>
      </c>
      <c r="H130" s="147">
        <v>8</v>
      </c>
      <c r="I130" s="148"/>
      <c r="J130" s="148">
        <f t="shared" si="0"/>
        <v>0</v>
      </c>
      <c r="K130" s="149"/>
      <c r="L130" s="31"/>
      <c r="M130" s="150" t="s">
        <v>1</v>
      </c>
      <c r="N130" s="151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4" t="s">
        <v>667</v>
      </c>
      <c r="AT130" s="154" t="s">
        <v>165</v>
      </c>
      <c r="AU130" s="154" t="s">
        <v>84</v>
      </c>
      <c r="AY130" s="18" t="s">
        <v>163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8" t="s">
        <v>82</v>
      </c>
      <c r="BK130" s="155">
        <f t="shared" si="9"/>
        <v>0</v>
      </c>
      <c r="BL130" s="18" t="s">
        <v>667</v>
      </c>
      <c r="BM130" s="154" t="s">
        <v>235</v>
      </c>
    </row>
    <row r="131" spans="1:65" s="12" customFormat="1" ht="22.9" customHeight="1">
      <c r="B131" s="130"/>
      <c r="D131" s="131" t="s">
        <v>73</v>
      </c>
      <c r="E131" s="140" t="s">
        <v>2560</v>
      </c>
      <c r="F131" s="140" t="s">
        <v>2561</v>
      </c>
      <c r="J131" s="141">
        <f>BK131</f>
        <v>0</v>
      </c>
      <c r="L131" s="130"/>
      <c r="M131" s="134"/>
      <c r="N131" s="135"/>
      <c r="O131" s="135"/>
      <c r="P131" s="136">
        <f>SUM(P132:P136)</f>
        <v>0</v>
      </c>
      <c r="Q131" s="135"/>
      <c r="R131" s="136">
        <f>SUM(R132:R136)</f>
        <v>0</v>
      </c>
      <c r="S131" s="135"/>
      <c r="T131" s="137">
        <f>SUM(T132:T136)</f>
        <v>0</v>
      </c>
      <c r="AR131" s="131" t="s">
        <v>177</v>
      </c>
      <c r="AT131" s="138" t="s">
        <v>73</v>
      </c>
      <c r="AU131" s="138" t="s">
        <v>82</v>
      </c>
      <c r="AY131" s="131" t="s">
        <v>163</v>
      </c>
      <c r="BK131" s="139">
        <f>SUM(BK132:BK136)</f>
        <v>0</v>
      </c>
    </row>
    <row r="132" spans="1:65" s="2" customFormat="1" ht="16.5" customHeight="1">
      <c r="A132" s="30"/>
      <c r="B132" s="142"/>
      <c r="C132" s="143" t="s">
        <v>206</v>
      </c>
      <c r="D132" s="143" t="s">
        <v>165</v>
      </c>
      <c r="E132" s="144" t="s">
        <v>2562</v>
      </c>
      <c r="F132" s="145" t="s">
        <v>2563</v>
      </c>
      <c r="G132" s="146" t="s">
        <v>2564</v>
      </c>
      <c r="H132" s="147">
        <v>1</v>
      </c>
      <c r="I132" s="148"/>
      <c r="J132" s="148">
        <f>ROUND(I132*H132,2)</f>
        <v>0</v>
      </c>
      <c r="K132" s="149"/>
      <c r="L132" s="31"/>
      <c r="M132" s="150" t="s">
        <v>1</v>
      </c>
      <c r="N132" s="151" t="s">
        <v>39</v>
      </c>
      <c r="O132" s="152">
        <v>0</v>
      </c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667</v>
      </c>
      <c r="AT132" s="154" t="s">
        <v>165</v>
      </c>
      <c r="AU132" s="154" t="s">
        <v>84</v>
      </c>
      <c r="AY132" s="18" t="s">
        <v>163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8" t="s">
        <v>82</v>
      </c>
      <c r="BK132" s="155">
        <f>ROUND(I132*H132,2)</f>
        <v>0</v>
      </c>
      <c r="BL132" s="18" t="s">
        <v>667</v>
      </c>
      <c r="BM132" s="154" t="s">
        <v>250</v>
      </c>
    </row>
    <row r="133" spans="1:65" s="2" customFormat="1" ht="24" customHeight="1">
      <c r="A133" s="30"/>
      <c r="B133" s="142"/>
      <c r="C133" s="143" t="s">
        <v>193</v>
      </c>
      <c r="D133" s="143" t="s">
        <v>165</v>
      </c>
      <c r="E133" s="144" t="s">
        <v>2565</v>
      </c>
      <c r="F133" s="145" t="s">
        <v>2566</v>
      </c>
      <c r="G133" s="146" t="s">
        <v>168</v>
      </c>
      <c r="H133" s="147">
        <v>35</v>
      </c>
      <c r="I133" s="148"/>
      <c r="J133" s="148">
        <f>ROUND(I133*H133,2)</f>
        <v>0</v>
      </c>
      <c r="K133" s="149"/>
      <c r="L133" s="31"/>
      <c r="M133" s="150" t="s">
        <v>1</v>
      </c>
      <c r="N133" s="151" t="s">
        <v>39</v>
      </c>
      <c r="O133" s="152">
        <v>0</v>
      </c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667</v>
      </c>
      <c r="AT133" s="154" t="s">
        <v>165</v>
      </c>
      <c r="AU133" s="154" t="s">
        <v>84</v>
      </c>
      <c r="AY133" s="18" t="s">
        <v>163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8" t="s">
        <v>82</v>
      </c>
      <c r="BK133" s="155">
        <f>ROUND(I133*H133,2)</f>
        <v>0</v>
      </c>
      <c r="BL133" s="18" t="s">
        <v>667</v>
      </c>
      <c r="BM133" s="154" t="s">
        <v>259</v>
      </c>
    </row>
    <row r="134" spans="1:65" s="2" customFormat="1" ht="24" customHeight="1">
      <c r="A134" s="30"/>
      <c r="B134" s="142"/>
      <c r="C134" s="143" t="s">
        <v>218</v>
      </c>
      <c r="D134" s="143" t="s">
        <v>165</v>
      </c>
      <c r="E134" s="144" t="s">
        <v>2567</v>
      </c>
      <c r="F134" s="145" t="s">
        <v>2568</v>
      </c>
      <c r="G134" s="146" t="s">
        <v>168</v>
      </c>
      <c r="H134" s="147">
        <v>35</v>
      </c>
      <c r="I134" s="148"/>
      <c r="J134" s="148">
        <f>ROUND(I134*H134,2)</f>
        <v>0</v>
      </c>
      <c r="K134" s="149"/>
      <c r="L134" s="31"/>
      <c r="M134" s="150" t="s">
        <v>1</v>
      </c>
      <c r="N134" s="151" t="s">
        <v>39</v>
      </c>
      <c r="O134" s="152">
        <v>0</v>
      </c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4" t="s">
        <v>667</v>
      </c>
      <c r="AT134" s="154" t="s">
        <v>165</v>
      </c>
      <c r="AU134" s="154" t="s">
        <v>84</v>
      </c>
      <c r="AY134" s="18" t="s">
        <v>163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8" t="s">
        <v>82</v>
      </c>
      <c r="BK134" s="155">
        <f>ROUND(I134*H134,2)</f>
        <v>0</v>
      </c>
      <c r="BL134" s="18" t="s">
        <v>667</v>
      </c>
      <c r="BM134" s="154" t="s">
        <v>170</v>
      </c>
    </row>
    <row r="135" spans="1:65" s="2" customFormat="1" ht="16.5" customHeight="1">
      <c r="A135" s="30"/>
      <c r="B135" s="142"/>
      <c r="C135" s="143" t="s">
        <v>224</v>
      </c>
      <c r="D135" s="143" t="s">
        <v>165</v>
      </c>
      <c r="E135" s="144" t="s">
        <v>2569</v>
      </c>
      <c r="F135" s="145" t="s">
        <v>2570</v>
      </c>
      <c r="G135" s="146" t="s">
        <v>168</v>
      </c>
      <c r="H135" s="147">
        <v>35</v>
      </c>
      <c r="I135" s="148"/>
      <c r="J135" s="148">
        <f>ROUND(I135*H135,2)</f>
        <v>0</v>
      </c>
      <c r="K135" s="149"/>
      <c r="L135" s="31"/>
      <c r="M135" s="150" t="s">
        <v>1</v>
      </c>
      <c r="N135" s="151" t="s">
        <v>39</v>
      </c>
      <c r="O135" s="152">
        <v>0</v>
      </c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667</v>
      </c>
      <c r="AT135" s="154" t="s">
        <v>165</v>
      </c>
      <c r="AU135" s="154" t="s">
        <v>84</v>
      </c>
      <c r="AY135" s="18" t="s">
        <v>163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8" t="s">
        <v>82</v>
      </c>
      <c r="BK135" s="155">
        <f>ROUND(I135*H135,2)</f>
        <v>0</v>
      </c>
      <c r="BL135" s="18" t="s">
        <v>667</v>
      </c>
      <c r="BM135" s="154" t="s">
        <v>181</v>
      </c>
    </row>
    <row r="136" spans="1:65" s="2" customFormat="1" ht="16.5" customHeight="1">
      <c r="A136" s="30"/>
      <c r="B136" s="142"/>
      <c r="C136" s="143" t="s">
        <v>228</v>
      </c>
      <c r="D136" s="143" t="s">
        <v>165</v>
      </c>
      <c r="E136" s="144" t="s">
        <v>2571</v>
      </c>
      <c r="F136" s="145" t="s">
        <v>2572</v>
      </c>
      <c r="G136" s="146" t="s">
        <v>168</v>
      </c>
      <c r="H136" s="147">
        <v>35</v>
      </c>
      <c r="I136" s="148"/>
      <c r="J136" s="148">
        <f>ROUND(I136*H136,2)</f>
        <v>0</v>
      </c>
      <c r="K136" s="149"/>
      <c r="L136" s="31"/>
      <c r="M136" s="150" t="s">
        <v>1</v>
      </c>
      <c r="N136" s="151" t="s">
        <v>39</v>
      </c>
      <c r="O136" s="152">
        <v>0</v>
      </c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4" t="s">
        <v>667</v>
      </c>
      <c r="AT136" s="154" t="s">
        <v>165</v>
      </c>
      <c r="AU136" s="154" t="s">
        <v>84</v>
      </c>
      <c r="AY136" s="18" t="s">
        <v>163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8" t="s">
        <v>82</v>
      </c>
      <c r="BK136" s="155">
        <f>ROUND(I136*H136,2)</f>
        <v>0</v>
      </c>
      <c r="BL136" s="18" t="s">
        <v>667</v>
      </c>
      <c r="BM136" s="154" t="s">
        <v>187</v>
      </c>
    </row>
    <row r="137" spans="1:65" s="12" customFormat="1" ht="25.9" customHeight="1">
      <c r="B137" s="130"/>
      <c r="D137" s="131" t="s">
        <v>73</v>
      </c>
      <c r="E137" s="132" t="s">
        <v>1803</v>
      </c>
      <c r="F137" s="132" t="s">
        <v>1804</v>
      </c>
      <c r="J137" s="133">
        <f>BK137</f>
        <v>0</v>
      </c>
      <c r="L137" s="130"/>
      <c r="M137" s="134"/>
      <c r="N137" s="135"/>
      <c r="O137" s="135"/>
      <c r="P137" s="136">
        <f>P138+P140</f>
        <v>0</v>
      </c>
      <c r="Q137" s="135"/>
      <c r="R137" s="136">
        <f>R138+R140</f>
        <v>0</v>
      </c>
      <c r="S137" s="135"/>
      <c r="T137" s="137">
        <f>T138+T140</f>
        <v>0</v>
      </c>
      <c r="AR137" s="131" t="s">
        <v>196</v>
      </c>
      <c r="AT137" s="138" t="s">
        <v>73</v>
      </c>
      <c r="AU137" s="138" t="s">
        <v>74</v>
      </c>
      <c r="AY137" s="131" t="s">
        <v>163</v>
      </c>
      <c r="BK137" s="139">
        <f>BK138+BK140</f>
        <v>0</v>
      </c>
    </row>
    <row r="138" spans="1:65" s="12" customFormat="1" ht="22.9" customHeight="1">
      <c r="B138" s="130"/>
      <c r="D138" s="131" t="s">
        <v>73</v>
      </c>
      <c r="E138" s="140" t="s">
        <v>1805</v>
      </c>
      <c r="F138" s="140" t="s">
        <v>1806</v>
      </c>
      <c r="J138" s="141">
        <f>BK138</f>
        <v>0</v>
      </c>
      <c r="L138" s="130"/>
      <c r="M138" s="134"/>
      <c r="N138" s="135"/>
      <c r="O138" s="135"/>
      <c r="P138" s="136">
        <f>P139</f>
        <v>0</v>
      </c>
      <c r="Q138" s="135"/>
      <c r="R138" s="136">
        <f>R139</f>
        <v>0</v>
      </c>
      <c r="S138" s="135"/>
      <c r="T138" s="137">
        <f>T139</f>
        <v>0</v>
      </c>
      <c r="AR138" s="131" t="s">
        <v>196</v>
      </c>
      <c r="AT138" s="138" t="s">
        <v>73</v>
      </c>
      <c r="AU138" s="138" t="s">
        <v>82</v>
      </c>
      <c r="AY138" s="131" t="s">
        <v>163</v>
      </c>
      <c r="BK138" s="139">
        <f>BK139</f>
        <v>0</v>
      </c>
    </row>
    <row r="139" spans="1:65" s="2" customFormat="1" ht="16.5" customHeight="1">
      <c r="A139" s="30"/>
      <c r="B139" s="142"/>
      <c r="C139" s="143" t="s">
        <v>235</v>
      </c>
      <c r="D139" s="143" t="s">
        <v>165</v>
      </c>
      <c r="E139" s="144" t="s">
        <v>2172</v>
      </c>
      <c r="F139" s="145" t="s">
        <v>1806</v>
      </c>
      <c r="G139" s="146" t="s">
        <v>199</v>
      </c>
      <c r="H139" s="147">
        <v>1</v>
      </c>
      <c r="I139" s="148"/>
      <c r="J139" s="148">
        <f>ROUND(I139*H139,2)</f>
        <v>0</v>
      </c>
      <c r="K139" s="149"/>
      <c r="L139" s="31"/>
      <c r="M139" s="150" t="s">
        <v>1</v>
      </c>
      <c r="N139" s="151" t="s">
        <v>39</v>
      </c>
      <c r="O139" s="152">
        <v>0</v>
      </c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169</v>
      </c>
      <c r="AT139" s="154" t="s">
        <v>165</v>
      </c>
      <c r="AU139" s="154" t="s">
        <v>84</v>
      </c>
      <c r="AY139" s="18" t="s">
        <v>163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82</v>
      </c>
      <c r="BK139" s="155">
        <f>ROUND(I139*H139,2)</f>
        <v>0</v>
      </c>
      <c r="BL139" s="18" t="s">
        <v>169</v>
      </c>
      <c r="BM139" s="154" t="s">
        <v>194</v>
      </c>
    </row>
    <row r="140" spans="1:65" s="12" customFormat="1" ht="22.9" customHeight="1">
      <c r="B140" s="130"/>
      <c r="D140" s="131" t="s">
        <v>73</v>
      </c>
      <c r="E140" s="140" t="s">
        <v>1811</v>
      </c>
      <c r="F140" s="140" t="s">
        <v>1812</v>
      </c>
      <c r="J140" s="141">
        <f>BK140</f>
        <v>0</v>
      </c>
      <c r="L140" s="130"/>
      <c r="M140" s="134"/>
      <c r="N140" s="135"/>
      <c r="O140" s="135"/>
      <c r="P140" s="136">
        <f>P141</f>
        <v>0</v>
      </c>
      <c r="Q140" s="135"/>
      <c r="R140" s="136">
        <f>R141</f>
        <v>0</v>
      </c>
      <c r="S140" s="135"/>
      <c r="T140" s="137">
        <f>T141</f>
        <v>0</v>
      </c>
      <c r="AR140" s="131" t="s">
        <v>196</v>
      </c>
      <c r="AT140" s="138" t="s">
        <v>73</v>
      </c>
      <c r="AU140" s="138" t="s">
        <v>82</v>
      </c>
      <c r="AY140" s="131" t="s">
        <v>163</v>
      </c>
      <c r="BK140" s="139">
        <f>BK141</f>
        <v>0</v>
      </c>
    </row>
    <row r="141" spans="1:65" s="2" customFormat="1" ht="16.5" customHeight="1">
      <c r="A141" s="30"/>
      <c r="B141" s="142"/>
      <c r="C141" s="143" t="s">
        <v>244</v>
      </c>
      <c r="D141" s="143" t="s">
        <v>165</v>
      </c>
      <c r="E141" s="144" t="s">
        <v>2177</v>
      </c>
      <c r="F141" s="145" t="s">
        <v>1812</v>
      </c>
      <c r="G141" s="146" t="s">
        <v>199</v>
      </c>
      <c r="H141" s="147">
        <v>1</v>
      </c>
      <c r="I141" s="148"/>
      <c r="J141" s="148">
        <f>ROUND(I141*H141,2)</f>
        <v>0</v>
      </c>
      <c r="K141" s="149"/>
      <c r="L141" s="31"/>
      <c r="M141" s="194" t="s">
        <v>1</v>
      </c>
      <c r="N141" s="195" t="s">
        <v>39</v>
      </c>
      <c r="O141" s="196">
        <v>0</v>
      </c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4" t="s">
        <v>169</v>
      </c>
      <c r="AT141" s="154" t="s">
        <v>165</v>
      </c>
      <c r="AU141" s="154" t="s">
        <v>84</v>
      </c>
      <c r="AY141" s="18" t="s">
        <v>163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82</v>
      </c>
      <c r="BK141" s="155">
        <f>ROUND(I141*H141,2)</f>
        <v>0</v>
      </c>
      <c r="BL141" s="18" t="s">
        <v>169</v>
      </c>
      <c r="BM141" s="154" t="s">
        <v>446</v>
      </c>
    </row>
    <row r="142" spans="1:65" s="2" customFormat="1" ht="6.95" customHeight="1">
      <c r="A142" s="30"/>
      <c r="B142" s="45"/>
      <c r="C142" s="46"/>
      <c r="D142" s="46"/>
      <c r="E142" s="46"/>
      <c r="F142" s="46"/>
      <c r="G142" s="46"/>
      <c r="H142" s="46"/>
      <c r="I142" s="46"/>
      <c r="J142" s="46"/>
      <c r="K142" s="46"/>
      <c r="L142" s="31"/>
      <c r="M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</sheetData>
  <autoFilter ref="C121:K141"/>
  <mergeCells count="8">
    <mergeCell ref="E112:H112"/>
    <mergeCell ref="E114:H114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73"/>
  <sheetViews>
    <sheetView showGridLines="0" topLeftCell="A83" workbookViewId="0">
      <selection activeCell="E18" sqref="E1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1"/>
    </row>
    <row r="2" spans="1:46" s="1" customFormat="1" ht="36.950000000000003" customHeight="1">
      <c r="L2" s="205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8" t="s">
        <v>83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112</v>
      </c>
      <c r="L4" s="21"/>
      <c r="M4" s="92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234" t="str">
        <f>'Rekapitulace stavby'!K6</f>
        <v>Novostavba ovčí farmy - objekt agroturistika</v>
      </c>
      <c r="F7" s="235"/>
      <c r="G7" s="235"/>
      <c r="H7" s="235"/>
      <c r="L7" s="21"/>
    </row>
    <row r="8" spans="1:46" s="2" customFormat="1" ht="12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0" t="s">
        <v>114</v>
      </c>
      <c r="F9" s="236"/>
      <c r="G9" s="236"/>
      <c r="H9" s="236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17</v>
      </c>
      <c r="E11" s="30"/>
      <c r="F11" s="25" t="s">
        <v>1</v>
      </c>
      <c r="G11" s="30"/>
      <c r="H11" s="30"/>
      <c r="I11" s="27" t="s">
        <v>18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19</v>
      </c>
      <c r="E12" s="30"/>
      <c r="F12" s="25" t="s">
        <v>20</v>
      </c>
      <c r="G12" s="30"/>
      <c r="H12" s="30"/>
      <c r="I12" s="27" t="s">
        <v>21</v>
      </c>
      <c r="J12" s="53" t="str">
        <f>'Rekapitulace stavby'!AN8</f>
        <v>12. 11. 2019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23</v>
      </c>
      <c r="E14" s="30"/>
      <c r="F14" s="30"/>
      <c r="G14" s="30"/>
      <c r="H14" s="30"/>
      <c r="I14" s="27" t="s">
        <v>24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199" t="s">
        <v>2573</v>
      </c>
      <c r="F15" s="30"/>
      <c r="G15" s="30"/>
      <c r="H15" s="30"/>
      <c r="I15" s="27" t="s">
        <v>26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27</v>
      </c>
      <c r="E17" s="30"/>
      <c r="F17" s="30"/>
      <c r="G17" s="30"/>
      <c r="H17" s="30"/>
      <c r="I17" s="27" t="s">
        <v>24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/>
      <c r="F18" s="30"/>
      <c r="G18" s="30"/>
      <c r="H18" s="30"/>
      <c r="I18" s="27" t="s">
        <v>26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29</v>
      </c>
      <c r="E20" s="30"/>
      <c r="F20" s="30"/>
      <c r="G20" s="30"/>
      <c r="H20" s="30"/>
      <c r="I20" s="27" t="s">
        <v>24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26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32</v>
      </c>
      <c r="E23" s="30"/>
      <c r="F23" s="30"/>
      <c r="G23" s="30"/>
      <c r="H23" s="30"/>
      <c r="I23" s="27" t="s">
        <v>24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26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06" t="s">
        <v>1</v>
      </c>
      <c r="F27" s="206"/>
      <c r="G27" s="206"/>
      <c r="H27" s="20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ROUND(J144,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ROUND((SUM(BE144:BE1772)),  2)</f>
        <v>0</v>
      </c>
      <c r="G33" s="30"/>
      <c r="H33" s="30"/>
      <c r="I33" s="99">
        <v>0.21</v>
      </c>
      <c r="J33" s="98">
        <f>ROUND(((SUM(BE144:BE1772))*I33),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ROUND((SUM(BF144:BF1772)),  2)</f>
        <v>0</v>
      </c>
      <c r="G34" s="30"/>
      <c r="H34" s="30"/>
      <c r="I34" s="99">
        <v>0.15</v>
      </c>
      <c r="J34" s="98">
        <f>ROUND(((SUM(BF144:BF1772))*I34),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8">
        <f>ROUND((SUM(BG144:BG1772)),  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8">
        <f>ROUND((SUM(BH144:BH1772)),  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8">
        <f>ROUND((SUM(BI144:BI1772)),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15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4" t="str">
        <f>E7</f>
        <v>Novostavba ovčí farmy - objekt agroturistika</v>
      </c>
      <c r="F85" s="235"/>
      <c r="G85" s="235"/>
      <c r="H85" s="23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0" t="str">
        <f>E9</f>
        <v>2018-23-01 - SO 01 Objekt Agroturistiky</v>
      </c>
      <c r="F87" s="236"/>
      <c r="G87" s="236"/>
      <c r="H87" s="236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19</v>
      </c>
      <c r="D89" s="30"/>
      <c r="E89" s="30"/>
      <c r="F89" s="25" t="str">
        <f>F12</f>
        <v>k.ú.Horní Světlé Hory</v>
      </c>
      <c r="G89" s="30"/>
      <c r="H89" s="30"/>
      <c r="I89" s="27" t="s">
        <v>21</v>
      </c>
      <c r="J89" s="53" t="str">
        <f>IF(J12="","",J12)</f>
        <v>12. 11. 2019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23</v>
      </c>
      <c r="D91" s="30"/>
      <c r="E91" s="30"/>
      <c r="F91" s="25" t="str">
        <f>E15</f>
        <v>GABRETA, spol. s r.o.</v>
      </c>
      <c r="G91" s="30"/>
      <c r="H91" s="30"/>
      <c r="I91" s="27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0"/>
      <c r="E92" s="30"/>
      <c r="F92" s="25" t="str">
        <f>IF(E18="","",E18)</f>
        <v/>
      </c>
      <c r="G92" s="30"/>
      <c r="H92" s="30"/>
      <c r="I92" s="27" t="s">
        <v>32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08" t="s">
        <v>116</v>
      </c>
      <c r="D94" s="100"/>
      <c r="E94" s="100"/>
      <c r="F94" s="100"/>
      <c r="G94" s="100"/>
      <c r="H94" s="100"/>
      <c r="I94" s="100"/>
      <c r="J94" s="109" t="s">
        <v>117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118</v>
      </c>
      <c r="D96" s="30"/>
      <c r="E96" s="30"/>
      <c r="F96" s="30"/>
      <c r="G96" s="30"/>
      <c r="H96" s="30"/>
      <c r="I96" s="30"/>
      <c r="J96" s="69">
        <f>J144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2:12" s="9" customFormat="1" ht="24.95" customHeight="1">
      <c r="B97" s="111"/>
      <c r="D97" s="112" t="s">
        <v>120</v>
      </c>
      <c r="E97" s="113"/>
      <c r="F97" s="113"/>
      <c r="G97" s="113"/>
      <c r="H97" s="113"/>
      <c r="I97" s="113"/>
      <c r="J97" s="114">
        <f>J145</f>
        <v>0</v>
      </c>
      <c r="L97" s="111"/>
    </row>
    <row r="98" spans="2:12" s="10" customFormat="1" ht="19.899999999999999" customHeight="1">
      <c r="B98" s="115"/>
      <c r="D98" s="116" t="s">
        <v>121</v>
      </c>
      <c r="E98" s="117"/>
      <c r="F98" s="117"/>
      <c r="G98" s="117"/>
      <c r="H98" s="117"/>
      <c r="I98" s="117"/>
      <c r="J98" s="118">
        <f>J146</f>
        <v>0</v>
      </c>
      <c r="L98" s="115"/>
    </row>
    <row r="99" spans="2:12" s="10" customFormat="1" ht="19.899999999999999" customHeight="1">
      <c r="B99" s="115"/>
      <c r="D99" s="116" t="s">
        <v>122</v>
      </c>
      <c r="E99" s="117"/>
      <c r="F99" s="117"/>
      <c r="G99" s="117"/>
      <c r="H99" s="117"/>
      <c r="I99" s="117"/>
      <c r="J99" s="118">
        <f>J166</f>
        <v>0</v>
      </c>
      <c r="L99" s="115"/>
    </row>
    <row r="100" spans="2:12" s="10" customFormat="1" ht="19.899999999999999" customHeight="1">
      <c r="B100" s="115"/>
      <c r="D100" s="116" t="s">
        <v>123</v>
      </c>
      <c r="E100" s="117"/>
      <c r="F100" s="117"/>
      <c r="G100" s="117"/>
      <c r="H100" s="117"/>
      <c r="I100" s="117"/>
      <c r="J100" s="118">
        <f>J170</f>
        <v>0</v>
      </c>
      <c r="L100" s="115"/>
    </row>
    <row r="101" spans="2:12" s="10" customFormat="1" ht="19.899999999999999" customHeight="1">
      <c r="B101" s="115"/>
      <c r="D101" s="116" t="s">
        <v>124</v>
      </c>
      <c r="E101" s="117"/>
      <c r="F101" s="117"/>
      <c r="G101" s="117"/>
      <c r="H101" s="117"/>
      <c r="I101" s="117"/>
      <c r="J101" s="118">
        <f>J226</f>
        <v>0</v>
      </c>
      <c r="L101" s="115"/>
    </row>
    <row r="102" spans="2:12" s="10" customFormat="1" ht="19.899999999999999" customHeight="1">
      <c r="B102" s="115"/>
      <c r="D102" s="116" t="s">
        <v>125</v>
      </c>
      <c r="E102" s="117"/>
      <c r="F102" s="117"/>
      <c r="G102" s="117"/>
      <c r="H102" s="117"/>
      <c r="I102" s="117"/>
      <c r="J102" s="118">
        <f>J231</f>
        <v>0</v>
      </c>
      <c r="L102" s="115"/>
    </row>
    <row r="103" spans="2:12" s="10" customFormat="1" ht="19.899999999999999" customHeight="1">
      <c r="B103" s="115"/>
      <c r="D103" s="116" t="s">
        <v>126</v>
      </c>
      <c r="E103" s="117"/>
      <c r="F103" s="117"/>
      <c r="G103" s="117"/>
      <c r="H103" s="117"/>
      <c r="I103" s="117"/>
      <c r="J103" s="118">
        <f>J585</f>
        <v>0</v>
      </c>
      <c r="L103" s="115"/>
    </row>
    <row r="104" spans="2:12" s="10" customFormat="1" ht="19.899999999999999" customHeight="1">
      <c r="B104" s="115"/>
      <c r="D104" s="116" t="s">
        <v>127</v>
      </c>
      <c r="E104" s="117"/>
      <c r="F104" s="117"/>
      <c r="G104" s="117"/>
      <c r="H104" s="117"/>
      <c r="I104" s="117"/>
      <c r="J104" s="118">
        <f>J645</f>
        <v>0</v>
      </c>
      <c r="L104" s="115"/>
    </row>
    <row r="105" spans="2:12" s="9" customFormat="1" ht="24.95" customHeight="1">
      <c r="B105" s="111"/>
      <c r="D105" s="112" t="s">
        <v>128</v>
      </c>
      <c r="E105" s="113"/>
      <c r="F105" s="113"/>
      <c r="G105" s="113"/>
      <c r="H105" s="113"/>
      <c r="I105" s="113"/>
      <c r="J105" s="114">
        <f>J647</f>
        <v>0</v>
      </c>
      <c r="L105" s="111"/>
    </row>
    <row r="106" spans="2:12" s="10" customFormat="1" ht="19.899999999999999" customHeight="1">
      <c r="B106" s="115"/>
      <c r="D106" s="116" t="s">
        <v>129</v>
      </c>
      <c r="E106" s="117"/>
      <c r="F106" s="117"/>
      <c r="G106" s="117"/>
      <c r="H106" s="117"/>
      <c r="I106" s="117"/>
      <c r="J106" s="118">
        <f>J648</f>
        <v>0</v>
      </c>
      <c r="L106" s="115"/>
    </row>
    <row r="107" spans="2:12" s="10" customFormat="1" ht="19.899999999999999" customHeight="1">
      <c r="B107" s="115"/>
      <c r="D107" s="116" t="s">
        <v>130</v>
      </c>
      <c r="E107" s="117"/>
      <c r="F107" s="117"/>
      <c r="G107" s="117"/>
      <c r="H107" s="117"/>
      <c r="I107" s="117"/>
      <c r="J107" s="118">
        <f>J691</f>
        <v>0</v>
      </c>
      <c r="L107" s="115"/>
    </row>
    <row r="108" spans="2:12" s="10" customFormat="1" ht="19.899999999999999" customHeight="1">
      <c r="B108" s="115"/>
      <c r="D108" s="116" t="s">
        <v>131</v>
      </c>
      <c r="E108" s="117"/>
      <c r="F108" s="117"/>
      <c r="G108" s="117"/>
      <c r="H108" s="117"/>
      <c r="I108" s="117"/>
      <c r="J108" s="118">
        <f>J700</f>
        <v>0</v>
      </c>
      <c r="L108" s="115"/>
    </row>
    <row r="109" spans="2:12" s="10" customFormat="1" ht="19.899999999999999" customHeight="1">
      <c r="B109" s="115"/>
      <c r="D109" s="116" t="s">
        <v>132</v>
      </c>
      <c r="E109" s="117"/>
      <c r="F109" s="117"/>
      <c r="G109" s="117"/>
      <c r="H109" s="117"/>
      <c r="I109" s="117"/>
      <c r="J109" s="118">
        <f>J790</f>
        <v>0</v>
      </c>
      <c r="L109" s="115"/>
    </row>
    <row r="110" spans="2:12" s="10" customFormat="1" ht="19.899999999999999" customHeight="1">
      <c r="B110" s="115"/>
      <c r="D110" s="116" t="s">
        <v>133</v>
      </c>
      <c r="E110" s="117"/>
      <c r="F110" s="117"/>
      <c r="G110" s="117"/>
      <c r="H110" s="117"/>
      <c r="I110" s="117"/>
      <c r="J110" s="118">
        <f>J796</f>
        <v>0</v>
      </c>
      <c r="L110" s="115"/>
    </row>
    <row r="111" spans="2:12" s="10" customFormat="1" ht="19.899999999999999" customHeight="1">
      <c r="B111" s="115"/>
      <c r="D111" s="116" t="s">
        <v>134</v>
      </c>
      <c r="E111" s="117"/>
      <c r="F111" s="117"/>
      <c r="G111" s="117"/>
      <c r="H111" s="117"/>
      <c r="I111" s="117"/>
      <c r="J111" s="118">
        <f>J803</f>
        <v>0</v>
      </c>
      <c r="L111" s="115"/>
    </row>
    <row r="112" spans="2:12" s="10" customFormat="1" ht="19.899999999999999" customHeight="1">
      <c r="B112" s="115"/>
      <c r="D112" s="116" t="s">
        <v>135</v>
      </c>
      <c r="E112" s="117"/>
      <c r="F112" s="117"/>
      <c r="G112" s="117"/>
      <c r="H112" s="117"/>
      <c r="I112" s="117"/>
      <c r="J112" s="118">
        <f>J1002</f>
        <v>0</v>
      </c>
      <c r="L112" s="115"/>
    </row>
    <row r="113" spans="1:31" s="10" customFormat="1" ht="19.899999999999999" customHeight="1">
      <c r="B113" s="115"/>
      <c r="D113" s="116" t="s">
        <v>136</v>
      </c>
      <c r="E113" s="117"/>
      <c r="F113" s="117"/>
      <c r="G113" s="117"/>
      <c r="H113" s="117"/>
      <c r="I113" s="117"/>
      <c r="J113" s="118">
        <f>J1066</f>
        <v>0</v>
      </c>
      <c r="L113" s="115"/>
    </row>
    <row r="114" spans="1:31" s="10" customFormat="1" ht="19.899999999999999" customHeight="1">
      <c r="B114" s="115"/>
      <c r="D114" s="116" t="s">
        <v>137</v>
      </c>
      <c r="E114" s="117"/>
      <c r="F114" s="117"/>
      <c r="G114" s="117"/>
      <c r="H114" s="117"/>
      <c r="I114" s="117"/>
      <c r="J114" s="118">
        <f>J1137</f>
        <v>0</v>
      </c>
      <c r="L114" s="115"/>
    </row>
    <row r="115" spans="1:31" s="10" customFormat="1" ht="19.899999999999999" customHeight="1">
      <c r="B115" s="115"/>
      <c r="D115" s="116" t="s">
        <v>138</v>
      </c>
      <c r="E115" s="117"/>
      <c r="F115" s="117"/>
      <c r="G115" s="117"/>
      <c r="H115" s="117"/>
      <c r="I115" s="117"/>
      <c r="J115" s="118">
        <f>J1313</f>
        <v>0</v>
      </c>
      <c r="L115" s="115"/>
    </row>
    <row r="116" spans="1:31" s="10" customFormat="1" ht="19.899999999999999" customHeight="1">
      <c r="B116" s="115"/>
      <c r="D116" s="116" t="s">
        <v>139</v>
      </c>
      <c r="E116" s="117"/>
      <c r="F116" s="117"/>
      <c r="G116" s="117"/>
      <c r="H116" s="117"/>
      <c r="I116" s="117"/>
      <c r="J116" s="118">
        <f>J1453</f>
        <v>0</v>
      </c>
      <c r="L116" s="115"/>
    </row>
    <row r="117" spans="1:31" s="10" customFormat="1" ht="19.899999999999999" customHeight="1">
      <c r="B117" s="115"/>
      <c r="D117" s="116" t="s">
        <v>140</v>
      </c>
      <c r="E117" s="117"/>
      <c r="F117" s="117"/>
      <c r="G117" s="117"/>
      <c r="H117" s="117"/>
      <c r="I117" s="117"/>
      <c r="J117" s="118">
        <f>J1519</f>
        <v>0</v>
      </c>
      <c r="L117" s="115"/>
    </row>
    <row r="118" spans="1:31" s="10" customFormat="1" ht="19.899999999999999" customHeight="1">
      <c r="B118" s="115"/>
      <c r="D118" s="116" t="s">
        <v>141</v>
      </c>
      <c r="E118" s="117"/>
      <c r="F118" s="117"/>
      <c r="G118" s="117"/>
      <c r="H118" s="117"/>
      <c r="I118" s="117"/>
      <c r="J118" s="118">
        <f>J1567</f>
        <v>0</v>
      </c>
      <c r="L118" s="115"/>
    </row>
    <row r="119" spans="1:31" s="10" customFormat="1" ht="19.899999999999999" customHeight="1">
      <c r="B119" s="115"/>
      <c r="D119" s="116" t="s">
        <v>142</v>
      </c>
      <c r="E119" s="117"/>
      <c r="F119" s="117"/>
      <c r="G119" s="117"/>
      <c r="H119" s="117"/>
      <c r="I119" s="117"/>
      <c r="J119" s="118">
        <f>J1641</f>
        <v>0</v>
      </c>
      <c r="L119" s="115"/>
    </row>
    <row r="120" spans="1:31" s="10" customFormat="1" ht="19.899999999999999" customHeight="1">
      <c r="B120" s="115"/>
      <c r="D120" s="116" t="s">
        <v>143</v>
      </c>
      <c r="E120" s="117"/>
      <c r="F120" s="117"/>
      <c r="G120" s="117"/>
      <c r="H120" s="117"/>
      <c r="I120" s="117"/>
      <c r="J120" s="118">
        <f>J1705</f>
        <v>0</v>
      </c>
      <c r="L120" s="115"/>
    </row>
    <row r="121" spans="1:31" s="10" customFormat="1" ht="19.899999999999999" customHeight="1">
      <c r="B121" s="115"/>
      <c r="D121" s="116" t="s">
        <v>144</v>
      </c>
      <c r="E121" s="117"/>
      <c r="F121" s="117"/>
      <c r="G121" s="117"/>
      <c r="H121" s="117"/>
      <c r="I121" s="117"/>
      <c r="J121" s="118">
        <f>J1743</f>
        <v>0</v>
      </c>
      <c r="L121" s="115"/>
    </row>
    <row r="122" spans="1:31" s="9" customFormat="1" ht="24.95" customHeight="1">
      <c r="B122" s="111"/>
      <c r="D122" s="112" t="s">
        <v>145</v>
      </c>
      <c r="E122" s="113"/>
      <c r="F122" s="113"/>
      <c r="G122" s="113"/>
      <c r="H122" s="113"/>
      <c r="I122" s="113"/>
      <c r="J122" s="114">
        <f>J1768</f>
        <v>0</v>
      </c>
      <c r="L122" s="111"/>
    </row>
    <row r="123" spans="1:31" s="10" customFormat="1" ht="19.899999999999999" customHeight="1">
      <c r="B123" s="115"/>
      <c r="D123" s="116" t="s">
        <v>146</v>
      </c>
      <c r="E123" s="117"/>
      <c r="F123" s="117"/>
      <c r="G123" s="117"/>
      <c r="H123" s="117"/>
      <c r="I123" s="117"/>
      <c r="J123" s="118">
        <f>J1769</f>
        <v>0</v>
      </c>
      <c r="L123" s="115"/>
    </row>
    <row r="124" spans="1:31" s="10" customFormat="1" ht="19.899999999999999" customHeight="1">
      <c r="B124" s="115"/>
      <c r="D124" s="116" t="s">
        <v>147</v>
      </c>
      <c r="E124" s="117"/>
      <c r="F124" s="117"/>
      <c r="G124" s="117"/>
      <c r="H124" s="117"/>
      <c r="I124" s="117"/>
      <c r="J124" s="118">
        <f>J1771</f>
        <v>0</v>
      </c>
      <c r="L124" s="115"/>
    </row>
    <row r="125" spans="1:31" s="2" customFormat="1" ht="21.7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6.95" customHeight="1">
      <c r="A126" s="30"/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30" spans="1:63" s="2" customFormat="1" ht="6.95" customHeight="1">
      <c r="A130" s="30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3" s="2" customFormat="1" ht="24.95" customHeight="1">
      <c r="A131" s="30"/>
      <c r="B131" s="31"/>
      <c r="C131" s="22" t="s">
        <v>148</v>
      </c>
      <c r="D131" s="30"/>
      <c r="E131" s="30"/>
      <c r="F131" s="30"/>
      <c r="G131" s="30"/>
      <c r="H131" s="30"/>
      <c r="I131" s="30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3" s="2" customFormat="1" ht="6.95" customHeight="1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3" s="2" customFormat="1" ht="12" customHeight="1">
      <c r="A133" s="30"/>
      <c r="B133" s="31"/>
      <c r="C133" s="27" t="s">
        <v>15</v>
      </c>
      <c r="D133" s="30"/>
      <c r="E133" s="30"/>
      <c r="F133" s="30"/>
      <c r="G133" s="30"/>
      <c r="H133" s="30"/>
      <c r="I133" s="30"/>
      <c r="J133" s="30"/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3" s="2" customFormat="1" ht="16.5" customHeight="1">
      <c r="A134" s="30"/>
      <c r="B134" s="31"/>
      <c r="C134" s="30"/>
      <c r="D134" s="30"/>
      <c r="E134" s="234" t="str">
        <f>E7</f>
        <v>Novostavba ovčí farmy - objekt agroturistika</v>
      </c>
      <c r="F134" s="235"/>
      <c r="G134" s="235"/>
      <c r="H134" s="235"/>
      <c r="I134" s="30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3" s="2" customFormat="1" ht="12" customHeight="1">
      <c r="A135" s="30"/>
      <c r="B135" s="31"/>
      <c r="C135" s="27" t="s">
        <v>113</v>
      </c>
      <c r="D135" s="30"/>
      <c r="E135" s="30"/>
      <c r="F135" s="30"/>
      <c r="G135" s="30"/>
      <c r="H135" s="30"/>
      <c r="I135" s="30"/>
      <c r="J135" s="30"/>
      <c r="K135" s="30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3" s="2" customFormat="1" ht="16.5" customHeight="1">
      <c r="A136" s="30"/>
      <c r="B136" s="31"/>
      <c r="C136" s="30"/>
      <c r="D136" s="30"/>
      <c r="E136" s="220" t="str">
        <f>E9</f>
        <v>2018-23-01 - SO 01 Objekt Agroturistiky</v>
      </c>
      <c r="F136" s="236"/>
      <c r="G136" s="236"/>
      <c r="H136" s="236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3" s="2" customFormat="1" ht="6.9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3" s="2" customFormat="1" ht="12" customHeight="1">
      <c r="A138" s="30"/>
      <c r="B138" s="31"/>
      <c r="C138" s="27" t="s">
        <v>19</v>
      </c>
      <c r="D138" s="30"/>
      <c r="E138" s="30"/>
      <c r="F138" s="25" t="str">
        <f>F12</f>
        <v>k.ú.Horní Světlé Hory</v>
      </c>
      <c r="G138" s="30"/>
      <c r="H138" s="30"/>
      <c r="I138" s="27" t="s">
        <v>21</v>
      </c>
      <c r="J138" s="53" t="str">
        <f>IF(J12="","",J12)</f>
        <v>12. 11. 2019</v>
      </c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3" s="2" customFormat="1" ht="6.95" customHeight="1">
      <c r="A139" s="30"/>
      <c r="B139" s="31"/>
      <c r="C139" s="30"/>
      <c r="D139" s="30"/>
      <c r="E139" s="30"/>
      <c r="F139" s="30"/>
      <c r="G139" s="30"/>
      <c r="H139" s="30"/>
      <c r="I139" s="30"/>
      <c r="J139" s="30"/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63" s="2" customFormat="1" ht="15.2" customHeight="1">
      <c r="A140" s="30"/>
      <c r="B140" s="31"/>
      <c r="C140" s="27" t="s">
        <v>23</v>
      </c>
      <c r="D140" s="30"/>
      <c r="E140" s="30"/>
      <c r="F140" s="25" t="str">
        <f>E15</f>
        <v>GABRETA, spol. s r.o.</v>
      </c>
      <c r="G140" s="30"/>
      <c r="H140" s="30"/>
      <c r="I140" s="27" t="s">
        <v>29</v>
      </c>
      <c r="J140" s="28" t="str">
        <f>E21</f>
        <v xml:space="preserve"> </v>
      </c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63" s="2" customFormat="1" ht="15.2" customHeight="1">
      <c r="A141" s="30"/>
      <c r="B141" s="31"/>
      <c r="C141" s="27" t="s">
        <v>27</v>
      </c>
      <c r="D141" s="30"/>
      <c r="E141" s="30"/>
      <c r="F141" s="25" t="str">
        <f>IF(E18="","",E18)</f>
        <v/>
      </c>
      <c r="G141" s="30"/>
      <c r="H141" s="30"/>
      <c r="I141" s="27" t="s">
        <v>32</v>
      </c>
      <c r="J141" s="28" t="str">
        <f>E24</f>
        <v xml:space="preserve"> </v>
      </c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63" s="2" customFormat="1" ht="10.35" customHeight="1">
      <c r="A142" s="30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4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63" s="11" customFormat="1" ht="29.25" customHeight="1">
      <c r="A143" s="119"/>
      <c r="B143" s="120"/>
      <c r="C143" s="121" t="s">
        <v>149</v>
      </c>
      <c r="D143" s="122" t="s">
        <v>59</v>
      </c>
      <c r="E143" s="122" t="s">
        <v>55</v>
      </c>
      <c r="F143" s="122" t="s">
        <v>56</v>
      </c>
      <c r="G143" s="122" t="s">
        <v>150</v>
      </c>
      <c r="H143" s="122" t="s">
        <v>151</v>
      </c>
      <c r="I143" s="122" t="s">
        <v>152</v>
      </c>
      <c r="J143" s="123" t="s">
        <v>117</v>
      </c>
      <c r="K143" s="124" t="s">
        <v>153</v>
      </c>
      <c r="L143" s="125"/>
      <c r="M143" s="60" t="s">
        <v>1</v>
      </c>
      <c r="N143" s="61" t="s">
        <v>38</v>
      </c>
      <c r="O143" s="61" t="s">
        <v>154</v>
      </c>
      <c r="P143" s="61" t="s">
        <v>155</v>
      </c>
      <c r="Q143" s="61" t="s">
        <v>156</v>
      </c>
      <c r="R143" s="61" t="s">
        <v>157</v>
      </c>
      <c r="S143" s="61" t="s">
        <v>158</v>
      </c>
      <c r="T143" s="62" t="s">
        <v>159</v>
      </c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</row>
    <row r="144" spans="1:63" s="2" customFormat="1" ht="22.9" customHeight="1">
      <c r="A144" s="30"/>
      <c r="B144" s="31"/>
      <c r="C144" s="67" t="s">
        <v>160</v>
      </c>
      <c r="D144" s="30"/>
      <c r="E144" s="30"/>
      <c r="F144" s="30"/>
      <c r="G144" s="30"/>
      <c r="H144" s="30"/>
      <c r="I144" s="30"/>
      <c r="J144" s="126">
        <f>BK144</f>
        <v>0</v>
      </c>
      <c r="K144" s="30"/>
      <c r="L144" s="31"/>
      <c r="M144" s="63"/>
      <c r="N144" s="54"/>
      <c r="O144" s="64"/>
      <c r="P144" s="127">
        <f>P145+P647+P1768</f>
        <v>0</v>
      </c>
      <c r="Q144" s="64"/>
      <c r="R144" s="127">
        <f>R145+R647+R1768</f>
        <v>0</v>
      </c>
      <c r="S144" s="64"/>
      <c r="T144" s="128">
        <f>T145+T647+T1768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8" t="s">
        <v>73</v>
      </c>
      <c r="AU144" s="18" t="s">
        <v>119</v>
      </c>
      <c r="BK144" s="129">
        <f>BK145+BK647+BK1768</f>
        <v>0</v>
      </c>
    </row>
    <row r="145" spans="1:65" s="12" customFormat="1" ht="25.9" customHeight="1">
      <c r="B145" s="130"/>
      <c r="D145" s="131" t="s">
        <v>73</v>
      </c>
      <c r="E145" s="132" t="s">
        <v>161</v>
      </c>
      <c r="F145" s="132" t="s">
        <v>162</v>
      </c>
      <c r="J145" s="133">
        <f>BK145</f>
        <v>0</v>
      </c>
      <c r="L145" s="130"/>
      <c r="M145" s="134"/>
      <c r="N145" s="135"/>
      <c r="O145" s="135"/>
      <c r="P145" s="136">
        <f>P146+P166+P170+P226+P231+P585+P645</f>
        <v>0</v>
      </c>
      <c r="Q145" s="135"/>
      <c r="R145" s="136">
        <f>R146+R166+R170+R226+R231+R585+R645</f>
        <v>0</v>
      </c>
      <c r="S145" s="135"/>
      <c r="T145" s="137">
        <f>T146+T166+T170+T226+T231+T585+T645</f>
        <v>0</v>
      </c>
      <c r="AR145" s="131" t="s">
        <v>82</v>
      </c>
      <c r="AT145" s="138" t="s">
        <v>73</v>
      </c>
      <c r="AU145" s="138" t="s">
        <v>74</v>
      </c>
      <c r="AY145" s="131" t="s">
        <v>163</v>
      </c>
      <c r="BK145" s="139">
        <f>BK146+BK166+BK170+BK226+BK231+BK585+BK645</f>
        <v>0</v>
      </c>
    </row>
    <row r="146" spans="1:65" s="12" customFormat="1" ht="22.9" customHeight="1">
      <c r="B146" s="130"/>
      <c r="D146" s="131" t="s">
        <v>73</v>
      </c>
      <c r="E146" s="140" t="s">
        <v>84</v>
      </c>
      <c r="F146" s="140" t="s">
        <v>164</v>
      </c>
      <c r="J146" s="141">
        <f>BK146</f>
        <v>0</v>
      </c>
      <c r="L146" s="130"/>
      <c r="M146" s="134"/>
      <c r="N146" s="135"/>
      <c r="O146" s="135"/>
      <c r="P146" s="136">
        <f>SUM(P147:P165)</f>
        <v>0</v>
      </c>
      <c r="Q146" s="135"/>
      <c r="R146" s="136">
        <f>SUM(R147:R165)</f>
        <v>0</v>
      </c>
      <c r="S146" s="135"/>
      <c r="T146" s="137">
        <f>SUM(T147:T165)</f>
        <v>0</v>
      </c>
      <c r="AR146" s="131" t="s">
        <v>82</v>
      </c>
      <c r="AT146" s="138" t="s">
        <v>73</v>
      </c>
      <c r="AU146" s="138" t="s">
        <v>82</v>
      </c>
      <c r="AY146" s="131" t="s">
        <v>163</v>
      </c>
      <c r="BK146" s="139">
        <f>SUM(BK147:BK165)</f>
        <v>0</v>
      </c>
    </row>
    <row r="147" spans="1:65" s="2" customFormat="1" ht="24" customHeight="1">
      <c r="A147" s="30"/>
      <c r="B147" s="142"/>
      <c r="C147" s="143" t="s">
        <v>82</v>
      </c>
      <c r="D147" s="143" t="s">
        <v>165</v>
      </c>
      <c r="E147" s="144" t="s">
        <v>166</v>
      </c>
      <c r="F147" s="145" t="s">
        <v>167</v>
      </c>
      <c r="G147" s="146" t="s">
        <v>168</v>
      </c>
      <c r="H147" s="147">
        <v>111.04</v>
      </c>
      <c r="I147" s="148"/>
      <c r="J147" s="148">
        <f>ROUND(I147*H147,2)</f>
        <v>0</v>
      </c>
      <c r="K147" s="149"/>
      <c r="L147" s="31"/>
      <c r="M147" s="150" t="s">
        <v>1</v>
      </c>
      <c r="N147" s="151" t="s">
        <v>39</v>
      </c>
      <c r="O147" s="152">
        <v>0</v>
      </c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169</v>
      </c>
      <c r="AT147" s="154" t="s">
        <v>165</v>
      </c>
      <c r="AU147" s="154" t="s">
        <v>84</v>
      </c>
      <c r="AY147" s="18" t="s">
        <v>163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82</v>
      </c>
      <c r="BK147" s="155">
        <f>ROUND(I147*H147,2)</f>
        <v>0</v>
      </c>
      <c r="BL147" s="18" t="s">
        <v>169</v>
      </c>
      <c r="BM147" s="154" t="s">
        <v>170</v>
      </c>
    </row>
    <row r="148" spans="1:65" s="13" customFormat="1">
      <c r="B148" s="156"/>
      <c r="D148" s="157" t="s">
        <v>171</v>
      </c>
      <c r="E148" s="158" t="s">
        <v>1</v>
      </c>
      <c r="F148" s="159" t="s">
        <v>172</v>
      </c>
      <c r="H148" s="158" t="s">
        <v>1</v>
      </c>
      <c r="L148" s="156"/>
      <c r="M148" s="160"/>
      <c r="N148" s="161"/>
      <c r="O148" s="161"/>
      <c r="P148" s="161"/>
      <c r="Q148" s="161"/>
      <c r="R148" s="161"/>
      <c r="S148" s="161"/>
      <c r="T148" s="162"/>
      <c r="AT148" s="158" t="s">
        <v>171</v>
      </c>
      <c r="AU148" s="158" t="s">
        <v>84</v>
      </c>
      <c r="AV148" s="13" t="s">
        <v>82</v>
      </c>
      <c r="AW148" s="13" t="s">
        <v>31</v>
      </c>
      <c r="AX148" s="13" t="s">
        <v>74</v>
      </c>
      <c r="AY148" s="158" t="s">
        <v>163</v>
      </c>
    </row>
    <row r="149" spans="1:65" s="13" customFormat="1">
      <c r="B149" s="156"/>
      <c r="D149" s="157" t="s">
        <v>171</v>
      </c>
      <c r="E149" s="158" t="s">
        <v>1</v>
      </c>
      <c r="F149" s="159" t="s">
        <v>173</v>
      </c>
      <c r="H149" s="158" t="s">
        <v>1</v>
      </c>
      <c r="L149" s="156"/>
      <c r="M149" s="160"/>
      <c r="N149" s="161"/>
      <c r="O149" s="161"/>
      <c r="P149" s="161"/>
      <c r="Q149" s="161"/>
      <c r="R149" s="161"/>
      <c r="S149" s="161"/>
      <c r="T149" s="162"/>
      <c r="AT149" s="158" t="s">
        <v>171</v>
      </c>
      <c r="AU149" s="158" t="s">
        <v>84</v>
      </c>
      <c r="AV149" s="13" t="s">
        <v>82</v>
      </c>
      <c r="AW149" s="13" t="s">
        <v>31</v>
      </c>
      <c r="AX149" s="13" t="s">
        <v>74</v>
      </c>
      <c r="AY149" s="158" t="s">
        <v>163</v>
      </c>
    </row>
    <row r="150" spans="1:65" s="14" customFormat="1">
      <c r="B150" s="163"/>
      <c r="D150" s="157" t="s">
        <v>171</v>
      </c>
      <c r="E150" s="164" t="s">
        <v>1</v>
      </c>
      <c r="F150" s="165" t="s">
        <v>174</v>
      </c>
      <c r="H150" s="166">
        <v>93</v>
      </c>
      <c r="L150" s="163"/>
      <c r="M150" s="167"/>
      <c r="N150" s="168"/>
      <c r="O150" s="168"/>
      <c r="P150" s="168"/>
      <c r="Q150" s="168"/>
      <c r="R150" s="168"/>
      <c r="S150" s="168"/>
      <c r="T150" s="169"/>
      <c r="AT150" s="164" t="s">
        <v>171</v>
      </c>
      <c r="AU150" s="164" t="s">
        <v>84</v>
      </c>
      <c r="AV150" s="14" t="s">
        <v>84</v>
      </c>
      <c r="AW150" s="14" t="s">
        <v>31</v>
      </c>
      <c r="AX150" s="14" t="s">
        <v>74</v>
      </c>
      <c r="AY150" s="164" t="s">
        <v>163</v>
      </c>
    </row>
    <row r="151" spans="1:65" s="14" customFormat="1">
      <c r="B151" s="163"/>
      <c r="D151" s="157" t="s">
        <v>171</v>
      </c>
      <c r="E151" s="164" t="s">
        <v>1</v>
      </c>
      <c r="F151" s="165" t="s">
        <v>175</v>
      </c>
      <c r="H151" s="166">
        <v>18.04</v>
      </c>
      <c r="L151" s="163"/>
      <c r="M151" s="167"/>
      <c r="N151" s="168"/>
      <c r="O151" s="168"/>
      <c r="P151" s="168"/>
      <c r="Q151" s="168"/>
      <c r="R151" s="168"/>
      <c r="S151" s="168"/>
      <c r="T151" s="169"/>
      <c r="AT151" s="164" t="s">
        <v>171</v>
      </c>
      <c r="AU151" s="164" t="s">
        <v>84</v>
      </c>
      <c r="AV151" s="14" t="s">
        <v>84</v>
      </c>
      <c r="AW151" s="14" t="s">
        <v>31</v>
      </c>
      <c r="AX151" s="14" t="s">
        <v>74</v>
      </c>
      <c r="AY151" s="164" t="s">
        <v>163</v>
      </c>
    </row>
    <row r="152" spans="1:65" s="15" customFormat="1">
      <c r="B152" s="170"/>
      <c r="D152" s="157" t="s">
        <v>171</v>
      </c>
      <c r="E152" s="171" t="s">
        <v>1</v>
      </c>
      <c r="F152" s="172" t="s">
        <v>176</v>
      </c>
      <c r="H152" s="173">
        <v>111.04</v>
      </c>
      <c r="L152" s="170"/>
      <c r="M152" s="174"/>
      <c r="N152" s="175"/>
      <c r="O152" s="175"/>
      <c r="P152" s="175"/>
      <c r="Q152" s="175"/>
      <c r="R152" s="175"/>
      <c r="S152" s="175"/>
      <c r="T152" s="176"/>
      <c r="AT152" s="171" t="s">
        <v>171</v>
      </c>
      <c r="AU152" s="171" t="s">
        <v>84</v>
      </c>
      <c r="AV152" s="15" t="s">
        <v>177</v>
      </c>
      <c r="AW152" s="15" t="s">
        <v>31</v>
      </c>
      <c r="AX152" s="15" t="s">
        <v>74</v>
      </c>
      <c r="AY152" s="171" t="s">
        <v>163</v>
      </c>
    </row>
    <row r="153" spans="1:65" s="16" customFormat="1">
      <c r="B153" s="177"/>
      <c r="D153" s="157" t="s">
        <v>171</v>
      </c>
      <c r="E153" s="178" t="s">
        <v>1</v>
      </c>
      <c r="F153" s="179" t="s">
        <v>178</v>
      </c>
      <c r="H153" s="180">
        <v>111.04</v>
      </c>
      <c r="L153" s="177"/>
      <c r="M153" s="181"/>
      <c r="N153" s="182"/>
      <c r="O153" s="182"/>
      <c r="P153" s="182"/>
      <c r="Q153" s="182"/>
      <c r="R153" s="182"/>
      <c r="S153" s="182"/>
      <c r="T153" s="183"/>
      <c r="AT153" s="178" t="s">
        <v>171</v>
      </c>
      <c r="AU153" s="178" t="s">
        <v>84</v>
      </c>
      <c r="AV153" s="16" t="s">
        <v>169</v>
      </c>
      <c r="AW153" s="16" t="s">
        <v>31</v>
      </c>
      <c r="AX153" s="16" t="s">
        <v>82</v>
      </c>
      <c r="AY153" s="178" t="s">
        <v>163</v>
      </c>
    </row>
    <row r="154" spans="1:65" s="2" customFormat="1" ht="24" customHeight="1">
      <c r="A154" s="30"/>
      <c r="B154" s="142"/>
      <c r="C154" s="143" t="s">
        <v>84</v>
      </c>
      <c r="D154" s="143" t="s">
        <v>165</v>
      </c>
      <c r="E154" s="144" t="s">
        <v>179</v>
      </c>
      <c r="F154" s="145" t="s">
        <v>180</v>
      </c>
      <c r="G154" s="146" t="s">
        <v>168</v>
      </c>
      <c r="H154" s="147">
        <v>14.8</v>
      </c>
      <c r="I154" s="148"/>
      <c r="J154" s="148">
        <f>ROUND(I154*H154,2)</f>
        <v>0</v>
      </c>
      <c r="K154" s="149"/>
      <c r="L154" s="31"/>
      <c r="M154" s="150" t="s">
        <v>1</v>
      </c>
      <c r="N154" s="151" t="s">
        <v>39</v>
      </c>
      <c r="O154" s="152">
        <v>0</v>
      </c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4" t="s">
        <v>169</v>
      </c>
      <c r="AT154" s="154" t="s">
        <v>165</v>
      </c>
      <c r="AU154" s="154" t="s">
        <v>84</v>
      </c>
      <c r="AY154" s="18" t="s">
        <v>163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82</v>
      </c>
      <c r="BK154" s="155">
        <f>ROUND(I154*H154,2)</f>
        <v>0</v>
      </c>
      <c r="BL154" s="18" t="s">
        <v>169</v>
      </c>
      <c r="BM154" s="154" t="s">
        <v>181</v>
      </c>
    </row>
    <row r="155" spans="1:65" s="13" customFormat="1">
      <c r="B155" s="156"/>
      <c r="D155" s="157" t="s">
        <v>171</v>
      </c>
      <c r="E155" s="158" t="s">
        <v>1</v>
      </c>
      <c r="F155" s="159" t="s">
        <v>172</v>
      </c>
      <c r="H155" s="158" t="s">
        <v>1</v>
      </c>
      <c r="L155" s="156"/>
      <c r="M155" s="160"/>
      <c r="N155" s="161"/>
      <c r="O155" s="161"/>
      <c r="P155" s="161"/>
      <c r="Q155" s="161"/>
      <c r="R155" s="161"/>
      <c r="S155" s="161"/>
      <c r="T155" s="162"/>
      <c r="AT155" s="158" t="s">
        <v>171</v>
      </c>
      <c r="AU155" s="158" t="s">
        <v>84</v>
      </c>
      <c r="AV155" s="13" t="s">
        <v>82</v>
      </c>
      <c r="AW155" s="13" t="s">
        <v>31</v>
      </c>
      <c r="AX155" s="13" t="s">
        <v>74</v>
      </c>
      <c r="AY155" s="158" t="s">
        <v>163</v>
      </c>
    </row>
    <row r="156" spans="1:65" s="13" customFormat="1">
      <c r="B156" s="156"/>
      <c r="D156" s="157" t="s">
        <v>171</v>
      </c>
      <c r="E156" s="158" t="s">
        <v>1</v>
      </c>
      <c r="F156" s="159" t="s">
        <v>182</v>
      </c>
      <c r="H156" s="158" t="s">
        <v>1</v>
      </c>
      <c r="L156" s="156"/>
      <c r="M156" s="160"/>
      <c r="N156" s="161"/>
      <c r="O156" s="161"/>
      <c r="P156" s="161"/>
      <c r="Q156" s="161"/>
      <c r="R156" s="161"/>
      <c r="S156" s="161"/>
      <c r="T156" s="162"/>
      <c r="AT156" s="158" t="s">
        <v>171</v>
      </c>
      <c r="AU156" s="158" t="s">
        <v>84</v>
      </c>
      <c r="AV156" s="13" t="s">
        <v>82</v>
      </c>
      <c r="AW156" s="13" t="s">
        <v>31</v>
      </c>
      <c r="AX156" s="13" t="s">
        <v>74</v>
      </c>
      <c r="AY156" s="158" t="s">
        <v>163</v>
      </c>
    </row>
    <row r="157" spans="1:65" s="14" customFormat="1">
      <c r="B157" s="163"/>
      <c r="D157" s="157" t="s">
        <v>171</v>
      </c>
      <c r="E157" s="164" t="s">
        <v>1</v>
      </c>
      <c r="F157" s="165" t="s">
        <v>183</v>
      </c>
      <c r="H157" s="166">
        <v>14.8</v>
      </c>
      <c r="L157" s="163"/>
      <c r="M157" s="167"/>
      <c r="N157" s="168"/>
      <c r="O157" s="168"/>
      <c r="P157" s="168"/>
      <c r="Q157" s="168"/>
      <c r="R157" s="168"/>
      <c r="S157" s="168"/>
      <c r="T157" s="169"/>
      <c r="AT157" s="164" t="s">
        <v>171</v>
      </c>
      <c r="AU157" s="164" t="s">
        <v>84</v>
      </c>
      <c r="AV157" s="14" t="s">
        <v>84</v>
      </c>
      <c r="AW157" s="14" t="s">
        <v>31</v>
      </c>
      <c r="AX157" s="14" t="s">
        <v>74</v>
      </c>
      <c r="AY157" s="164" t="s">
        <v>163</v>
      </c>
    </row>
    <row r="158" spans="1:65" s="15" customFormat="1">
      <c r="B158" s="170"/>
      <c r="D158" s="157" t="s">
        <v>171</v>
      </c>
      <c r="E158" s="171" t="s">
        <v>1</v>
      </c>
      <c r="F158" s="172" t="s">
        <v>176</v>
      </c>
      <c r="H158" s="173">
        <v>14.8</v>
      </c>
      <c r="L158" s="170"/>
      <c r="M158" s="174"/>
      <c r="N158" s="175"/>
      <c r="O158" s="175"/>
      <c r="P158" s="175"/>
      <c r="Q158" s="175"/>
      <c r="R158" s="175"/>
      <c r="S158" s="175"/>
      <c r="T158" s="176"/>
      <c r="AT158" s="171" t="s">
        <v>171</v>
      </c>
      <c r="AU158" s="171" t="s">
        <v>84</v>
      </c>
      <c r="AV158" s="15" t="s">
        <v>177</v>
      </c>
      <c r="AW158" s="15" t="s">
        <v>31</v>
      </c>
      <c r="AX158" s="15" t="s">
        <v>74</v>
      </c>
      <c r="AY158" s="171" t="s">
        <v>163</v>
      </c>
    </row>
    <row r="159" spans="1:65" s="16" customFormat="1">
      <c r="B159" s="177"/>
      <c r="D159" s="157" t="s">
        <v>171</v>
      </c>
      <c r="E159" s="178" t="s">
        <v>1</v>
      </c>
      <c r="F159" s="179" t="s">
        <v>178</v>
      </c>
      <c r="H159" s="180">
        <v>14.8</v>
      </c>
      <c r="L159" s="177"/>
      <c r="M159" s="181"/>
      <c r="N159" s="182"/>
      <c r="O159" s="182"/>
      <c r="P159" s="182"/>
      <c r="Q159" s="182"/>
      <c r="R159" s="182"/>
      <c r="S159" s="182"/>
      <c r="T159" s="183"/>
      <c r="AT159" s="178" t="s">
        <v>171</v>
      </c>
      <c r="AU159" s="178" t="s">
        <v>84</v>
      </c>
      <c r="AV159" s="16" t="s">
        <v>169</v>
      </c>
      <c r="AW159" s="16" t="s">
        <v>31</v>
      </c>
      <c r="AX159" s="16" t="s">
        <v>82</v>
      </c>
      <c r="AY159" s="178" t="s">
        <v>163</v>
      </c>
    </row>
    <row r="160" spans="1:65" s="2" customFormat="1" ht="24" customHeight="1">
      <c r="A160" s="30"/>
      <c r="B160" s="142"/>
      <c r="C160" s="143" t="s">
        <v>177</v>
      </c>
      <c r="D160" s="143" t="s">
        <v>165</v>
      </c>
      <c r="E160" s="144" t="s">
        <v>184</v>
      </c>
      <c r="F160" s="145" t="s">
        <v>185</v>
      </c>
      <c r="G160" s="146" t="s">
        <v>186</v>
      </c>
      <c r="H160" s="147">
        <v>278.49599999999998</v>
      </c>
      <c r="I160" s="148"/>
      <c r="J160" s="148">
        <f>ROUND(I160*H160,2)</f>
        <v>0</v>
      </c>
      <c r="K160" s="149"/>
      <c r="L160" s="31"/>
      <c r="M160" s="150" t="s">
        <v>1</v>
      </c>
      <c r="N160" s="151" t="s">
        <v>39</v>
      </c>
      <c r="O160" s="152">
        <v>0</v>
      </c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4" t="s">
        <v>169</v>
      </c>
      <c r="AT160" s="154" t="s">
        <v>165</v>
      </c>
      <c r="AU160" s="154" t="s">
        <v>84</v>
      </c>
      <c r="AY160" s="18" t="s">
        <v>163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82</v>
      </c>
      <c r="BK160" s="155">
        <f>ROUND(I160*H160,2)</f>
        <v>0</v>
      </c>
      <c r="BL160" s="18" t="s">
        <v>169</v>
      </c>
      <c r="BM160" s="154" t="s">
        <v>187</v>
      </c>
    </row>
    <row r="161" spans="1:65" s="13" customFormat="1" ht="22.5">
      <c r="B161" s="156"/>
      <c r="D161" s="157" t="s">
        <v>171</v>
      </c>
      <c r="E161" s="158" t="s">
        <v>1</v>
      </c>
      <c r="F161" s="159" t="s">
        <v>188</v>
      </c>
      <c r="H161" s="158" t="s">
        <v>1</v>
      </c>
      <c r="L161" s="156"/>
      <c r="M161" s="160"/>
      <c r="N161" s="161"/>
      <c r="O161" s="161"/>
      <c r="P161" s="161"/>
      <c r="Q161" s="161"/>
      <c r="R161" s="161"/>
      <c r="S161" s="161"/>
      <c r="T161" s="162"/>
      <c r="AT161" s="158" t="s">
        <v>171</v>
      </c>
      <c r="AU161" s="158" t="s">
        <v>84</v>
      </c>
      <c r="AV161" s="13" t="s">
        <v>82</v>
      </c>
      <c r="AW161" s="13" t="s">
        <v>31</v>
      </c>
      <c r="AX161" s="13" t="s">
        <v>74</v>
      </c>
      <c r="AY161" s="158" t="s">
        <v>163</v>
      </c>
    </row>
    <row r="162" spans="1:65" s="14" customFormat="1">
      <c r="B162" s="163"/>
      <c r="D162" s="157" t="s">
        <v>171</v>
      </c>
      <c r="E162" s="164" t="s">
        <v>1</v>
      </c>
      <c r="F162" s="165" t="s">
        <v>189</v>
      </c>
      <c r="H162" s="166">
        <v>278.49599999999998</v>
      </c>
      <c r="L162" s="163"/>
      <c r="M162" s="167"/>
      <c r="N162" s="168"/>
      <c r="O162" s="168"/>
      <c r="P162" s="168"/>
      <c r="Q162" s="168"/>
      <c r="R162" s="168"/>
      <c r="S162" s="168"/>
      <c r="T162" s="169"/>
      <c r="AT162" s="164" t="s">
        <v>171</v>
      </c>
      <c r="AU162" s="164" t="s">
        <v>84</v>
      </c>
      <c r="AV162" s="14" t="s">
        <v>84</v>
      </c>
      <c r="AW162" s="14" t="s">
        <v>31</v>
      </c>
      <c r="AX162" s="14" t="s">
        <v>74</v>
      </c>
      <c r="AY162" s="164" t="s">
        <v>163</v>
      </c>
    </row>
    <row r="163" spans="1:65" s="15" customFormat="1">
      <c r="B163" s="170"/>
      <c r="D163" s="157" t="s">
        <v>171</v>
      </c>
      <c r="E163" s="171" t="s">
        <v>1</v>
      </c>
      <c r="F163" s="172" t="s">
        <v>176</v>
      </c>
      <c r="H163" s="173">
        <v>278.49599999999998</v>
      </c>
      <c r="L163" s="170"/>
      <c r="M163" s="174"/>
      <c r="N163" s="175"/>
      <c r="O163" s="175"/>
      <c r="P163" s="175"/>
      <c r="Q163" s="175"/>
      <c r="R163" s="175"/>
      <c r="S163" s="175"/>
      <c r="T163" s="176"/>
      <c r="AT163" s="171" t="s">
        <v>171</v>
      </c>
      <c r="AU163" s="171" t="s">
        <v>84</v>
      </c>
      <c r="AV163" s="15" t="s">
        <v>177</v>
      </c>
      <c r="AW163" s="15" t="s">
        <v>31</v>
      </c>
      <c r="AX163" s="15" t="s">
        <v>74</v>
      </c>
      <c r="AY163" s="171" t="s">
        <v>163</v>
      </c>
    </row>
    <row r="164" spans="1:65" s="16" customFormat="1">
      <c r="B164" s="177"/>
      <c r="D164" s="157" t="s">
        <v>171</v>
      </c>
      <c r="E164" s="178" t="s">
        <v>1</v>
      </c>
      <c r="F164" s="179" t="s">
        <v>178</v>
      </c>
      <c r="H164" s="180">
        <v>278.49599999999998</v>
      </c>
      <c r="L164" s="177"/>
      <c r="M164" s="181"/>
      <c r="N164" s="182"/>
      <c r="O164" s="182"/>
      <c r="P164" s="182"/>
      <c r="Q164" s="182"/>
      <c r="R164" s="182"/>
      <c r="S164" s="182"/>
      <c r="T164" s="183"/>
      <c r="AT164" s="178" t="s">
        <v>171</v>
      </c>
      <c r="AU164" s="178" t="s">
        <v>84</v>
      </c>
      <c r="AV164" s="16" t="s">
        <v>169</v>
      </c>
      <c r="AW164" s="16" t="s">
        <v>31</v>
      </c>
      <c r="AX164" s="16" t="s">
        <v>82</v>
      </c>
      <c r="AY164" s="178" t="s">
        <v>163</v>
      </c>
    </row>
    <row r="165" spans="1:65" s="2" customFormat="1" ht="16.5" customHeight="1">
      <c r="A165" s="30"/>
      <c r="B165" s="142"/>
      <c r="C165" s="184" t="s">
        <v>169</v>
      </c>
      <c r="D165" s="184" t="s">
        <v>190</v>
      </c>
      <c r="E165" s="185" t="s">
        <v>191</v>
      </c>
      <c r="F165" s="186" t="s">
        <v>192</v>
      </c>
      <c r="G165" s="187" t="s">
        <v>186</v>
      </c>
      <c r="H165" s="188">
        <v>320.27</v>
      </c>
      <c r="I165" s="189"/>
      <c r="J165" s="189">
        <f>ROUND(I165*H165,2)</f>
        <v>0</v>
      </c>
      <c r="K165" s="190"/>
      <c r="L165" s="191"/>
      <c r="M165" s="192" t="s">
        <v>1</v>
      </c>
      <c r="N165" s="193" t="s">
        <v>39</v>
      </c>
      <c r="O165" s="152">
        <v>0</v>
      </c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193</v>
      </c>
      <c r="AT165" s="154" t="s">
        <v>190</v>
      </c>
      <c r="AU165" s="154" t="s">
        <v>84</v>
      </c>
      <c r="AY165" s="18" t="s">
        <v>163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82</v>
      </c>
      <c r="BK165" s="155">
        <f>ROUND(I165*H165,2)</f>
        <v>0</v>
      </c>
      <c r="BL165" s="18" t="s">
        <v>169</v>
      </c>
      <c r="BM165" s="154" t="s">
        <v>194</v>
      </c>
    </row>
    <row r="166" spans="1:65" s="12" customFormat="1" ht="22.9" customHeight="1">
      <c r="B166" s="130"/>
      <c r="D166" s="131" t="s">
        <v>73</v>
      </c>
      <c r="E166" s="140" t="s">
        <v>177</v>
      </c>
      <c r="F166" s="140" t="s">
        <v>195</v>
      </c>
      <c r="J166" s="141">
        <f>BK166</f>
        <v>0</v>
      </c>
      <c r="L166" s="130"/>
      <c r="M166" s="134"/>
      <c r="N166" s="135"/>
      <c r="O166" s="135"/>
      <c r="P166" s="136">
        <f>SUM(P167:P169)</f>
        <v>0</v>
      </c>
      <c r="Q166" s="135"/>
      <c r="R166" s="136">
        <f>SUM(R167:R169)</f>
        <v>0</v>
      </c>
      <c r="S166" s="135"/>
      <c r="T166" s="137">
        <f>SUM(T167:T169)</f>
        <v>0</v>
      </c>
      <c r="AR166" s="131" t="s">
        <v>82</v>
      </c>
      <c r="AT166" s="138" t="s">
        <v>73</v>
      </c>
      <c r="AU166" s="138" t="s">
        <v>82</v>
      </c>
      <c r="AY166" s="131" t="s">
        <v>163</v>
      </c>
      <c r="BK166" s="139">
        <f>SUM(BK167:BK169)</f>
        <v>0</v>
      </c>
    </row>
    <row r="167" spans="1:65" s="2" customFormat="1" ht="36" customHeight="1">
      <c r="A167" s="30"/>
      <c r="B167" s="142"/>
      <c r="C167" s="143" t="s">
        <v>196</v>
      </c>
      <c r="D167" s="143" t="s">
        <v>165</v>
      </c>
      <c r="E167" s="144" t="s">
        <v>197</v>
      </c>
      <c r="F167" s="145" t="s">
        <v>198</v>
      </c>
      <c r="G167" s="146" t="s">
        <v>199</v>
      </c>
      <c r="H167" s="147">
        <v>3</v>
      </c>
      <c r="I167" s="148"/>
      <c r="J167" s="148">
        <f>ROUND(I167*H167,2)</f>
        <v>0</v>
      </c>
      <c r="K167" s="149"/>
      <c r="L167" s="31"/>
      <c r="M167" s="150" t="s">
        <v>1</v>
      </c>
      <c r="N167" s="151" t="s">
        <v>39</v>
      </c>
      <c r="O167" s="152">
        <v>0</v>
      </c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4" t="s">
        <v>169</v>
      </c>
      <c r="AT167" s="154" t="s">
        <v>165</v>
      </c>
      <c r="AU167" s="154" t="s">
        <v>84</v>
      </c>
      <c r="AY167" s="18" t="s">
        <v>163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82</v>
      </c>
      <c r="BK167" s="155">
        <f>ROUND(I167*H167,2)</f>
        <v>0</v>
      </c>
      <c r="BL167" s="18" t="s">
        <v>169</v>
      </c>
      <c r="BM167" s="154" t="s">
        <v>200</v>
      </c>
    </row>
    <row r="168" spans="1:65" s="2" customFormat="1" ht="24" customHeight="1">
      <c r="A168" s="30"/>
      <c r="B168" s="142"/>
      <c r="C168" s="143" t="s">
        <v>201</v>
      </c>
      <c r="D168" s="143" t="s">
        <v>165</v>
      </c>
      <c r="E168" s="144" t="s">
        <v>202</v>
      </c>
      <c r="F168" s="145" t="s">
        <v>203</v>
      </c>
      <c r="G168" s="146" t="s">
        <v>204</v>
      </c>
      <c r="H168" s="147">
        <v>1</v>
      </c>
      <c r="I168" s="148"/>
      <c r="J168" s="148">
        <f>ROUND(I168*H168,2)</f>
        <v>0</v>
      </c>
      <c r="K168" s="149"/>
      <c r="L168" s="31"/>
      <c r="M168" s="150" t="s">
        <v>1</v>
      </c>
      <c r="N168" s="151" t="s">
        <v>39</v>
      </c>
      <c r="O168" s="152">
        <v>0</v>
      </c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4" t="s">
        <v>169</v>
      </c>
      <c r="AT168" s="154" t="s">
        <v>165</v>
      </c>
      <c r="AU168" s="154" t="s">
        <v>84</v>
      </c>
      <c r="AY168" s="18" t="s">
        <v>163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82</v>
      </c>
      <c r="BK168" s="155">
        <f>ROUND(I168*H168,2)</f>
        <v>0</v>
      </c>
      <c r="BL168" s="18" t="s">
        <v>169</v>
      </c>
      <c r="BM168" s="154" t="s">
        <v>205</v>
      </c>
    </row>
    <row r="169" spans="1:65" s="2" customFormat="1" ht="24" customHeight="1">
      <c r="A169" s="30"/>
      <c r="B169" s="142"/>
      <c r="C169" s="143" t="s">
        <v>206</v>
      </c>
      <c r="D169" s="143" t="s">
        <v>165</v>
      </c>
      <c r="E169" s="144" t="s">
        <v>207</v>
      </c>
      <c r="F169" s="145" t="s">
        <v>208</v>
      </c>
      <c r="G169" s="146" t="s">
        <v>186</v>
      </c>
      <c r="H169" s="147">
        <v>88.456000000000003</v>
      </c>
      <c r="I169" s="148"/>
      <c r="J169" s="148">
        <f>ROUND(I169*H169,2)</f>
        <v>0</v>
      </c>
      <c r="K169" s="149"/>
      <c r="L169" s="31"/>
      <c r="M169" s="150" t="s">
        <v>1</v>
      </c>
      <c r="N169" s="151" t="s">
        <v>39</v>
      </c>
      <c r="O169" s="152">
        <v>0</v>
      </c>
      <c r="P169" s="152">
        <f>O169*H169</f>
        <v>0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4" t="s">
        <v>169</v>
      </c>
      <c r="AT169" s="154" t="s">
        <v>165</v>
      </c>
      <c r="AU169" s="154" t="s">
        <v>84</v>
      </c>
      <c r="AY169" s="18" t="s">
        <v>163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82</v>
      </c>
      <c r="BK169" s="155">
        <f>ROUND(I169*H169,2)</f>
        <v>0</v>
      </c>
      <c r="BL169" s="18" t="s">
        <v>169</v>
      </c>
      <c r="BM169" s="154" t="s">
        <v>209</v>
      </c>
    </row>
    <row r="170" spans="1:65" s="12" customFormat="1" ht="22.9" customHeight="1">
      <c r="B170" s="130"/>
      <c r="D170" s="131" t="s">
        <v>73</v>
      </c>
      <c r="E170" s="140" t="s">
        <v>169</v>
      </c>
      <c r="F170" s="140" t="s">
        <v>210</v>
      </c>
      <c r="J170" s="141">
        <f>BK170</f>
        <v>0</v>
      </c>
      <c r="L170" s="130"/>
      <c r="M170" s="134"/>
      <c r="N170" s="135"/>
      <c r="O170" s="135"/>
      <c r="P170" s="136">
        <f>SUM(P171:P225)</f>
        <v>0</v>
      </c>
      <c r="Q170" s="135"/>
      <c r="R170" s="136">
        <f>SUM(R171:R225)</f>
        <v>0</v>
      </c>
      <c r="S170" s="135"/>
      <c r="T170" s="137">
        <f>SUM(T171:T225)</f>
        <v>0</v>
      </c>
      <c r="AR170" s="131" t="s">
        <v>82</v>
      </c>
      <c r="AT170" s="138" t="s">
        <v>73</v>
      </c>
      <c r="AU170" s="138" t="s">
        <v>82</v>
      </c>
      <c r="AY170" s="131" t="s">
        <v>163</v>
      </c>
      <c r="BK170" s="139">
        <f>SUM(BK171:BK225)</f>
        <v>0</v>
      </c>
    </row>
    <row r="171" spans="1:65" s="2" customFormat="1" ht="16.5" customHeight="1">
      <c r="A171" s="30"/>
      <c r="B171" s="142"/>
      <c r="C171" s="143" t="s">
        <v>193</v>
      </c>
      <c r="D171" s="143" t="s">
        <v>165</v>
      </c>
      <c r="E171" s="144" t="s">
        <v>211</v>
      </c>
      <c r="F171" s="145" t="s">
        <v>212</v>
      </c>
      <c r="G171" s="146" t="s">
        <v>213</v>
      </c>
      <c r="H171" s="147">
        <v>2.331</v>
      </c>
      <c r="I171" s="148"/>
      <c r="J171" s="148">
        <f>ROUND(I171*H171,2)</f>
        <v>0</v>
      </c>
      <c r="K171" s="149"/>
      <c r="L171" s="31"/>
      <c r="M171" s="150" t="s">
        <v>1</v>
      </c>
      <c r="N171" s="151" t="s">
        <v>39</v>
      </c>
      <c r="O171" s="152">
        <v>0</v>
      </c>
      <c r="P171" s="152">
        <f>O171*H171</f>
        <v>0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4" t="s">
        <v>169</v>
      </c>
      <c r="AT171" s="154" t="s">
        <v>165</v>
      </c>
      <c r="AU171" s="154" t="s">
        <v>84</v>
      </c>
      <c r="AY171" s="18" t="s">
        <v>163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82</v>
      </c>
      <c r="BK171" s="155">
        <f>ROUND(I171*H171,2)</f>
        <v>0</v>
      </c>
      <c r="BL171" s="18" t="s">
        <v>169</v>
      </c>
      <c r="BM171" s="154" t="s">
        <v>214</v>
      </c>
    </row>
    <row r="172" spans="1:65" s="13" customFormat="1" ht="22.5">
      <c r="B172" s="156"/>
      <c r="D172" s="157" t="s">
        <v>171</v>
      </c>
      <c r="E172" s="158" t="s">
        <v>1</v>
      </c>
      <c r="F172" s="159" t="s">
        <v>215</v>
      </c>
      <c r="H172" s="158" t="s">
        <v>1</v>
      </c>
      <c r="L172" s="156"/>
      <c r="M172" s="160"/>
      <c r="N172" s="161"/>
      <c r="O172" s="161"/>
      <c r="P172" s="161"/>
      <c r="Q172" s="161"/>
      <c r="R172" s="161"/>
      <c r="S172" s="161"/>
      <c r="T172" s="162"/>
      <c r="AT172" s="158" t="s">
        <v>171</v>
      </c>
      <c r="AU172" s="158" t="s">
        <v>84</v>
      </c>
      <c r="AV172" s="13" t="s">
        <v>82</v>
      </c>
      <c r="AW172" s="13" t="s">
        <v>31</v>
      </c>
      <c r="AX172" s="13" t="s">
        <v>74</v>
      </c>
      <c r="AY172" s="158" t="s">
        <v>163</v>
      </c>
    </row>
    <row r="173" spans="1:65" s="14" customFormat="1">
      <c r="B173" s="163"/>
      <c r="D173" s="157" t="s">
        <v>171</v>
      </c>
      <c r="E173" s="164" t="s">
        <v>1</v>
      </c>
      <c r="F173" s="165" t="s">
        <v>216</v>
      </c>
      <c r="H173" s="166">
        <v>1.8149999999999999</v>
      </c>
      <c r="L173" s="163"/>
      <c r="M173" s="167"/>
      <c r="N173" s="168"/>
      <c r="O173" s="168"/>
      <c r="P173" s="168"/>
      <c r="Q173" s="168"/>
      <c r="R173" s="168"/>
      <c r="S173" s="168"/>
      <c r="T173" s="169"/>
      <c r="AT173" s="164" t="s">
        <v>171</v>
      </c>
      <c r="AU173" s="164" t="s">
        <v>84</v>
      </c>
      <c r="AV173" s="14" t="s">
        <v>84</v>
      </c>
      <c r="AW173" s="14" t="s">
        <v>31</v>
      </c>
      <c r="AX173" s="14" t="s">
        <v>74</v>
      </c>
      <c r="AY173" s="164" t="s">
        <v>163</v>
      </c>
    </row>
    <row r="174" spans="1:65" s="14" customFormat="1">
      <c r="B174" s="163"/>
      <c r="D174" s="157" t="s">
        <v>171</v>
      </c>
      <c r="E174" s="164" t="s">
        <v>1</v>
      </c>
      <c r="F174" s="165" t="s">
        <v>217</v>
      </c>
      <c r="H174" s="166">
        <v>0.51600000000000001</v>
      </c>
      <c r="L174" s="163"/>
      <c r="M174" s="167"/>
      <c r="N174" s="168"/>
      <c r="O174" s="168"/>
      <c r="P174" s="168"/>
      <c r="Q174" s="168"/>
      <c r="R174" s="168"/>
      <c r="S174" s="168"/>
      <c r="T174" s="169"/>
      <c r="AT174" s="164" t="s">
        <v>171</v>
      </c>
      <c r="AU174" s="164" t="s">
        <v>84</v>
      </c>
      <c r="AV174" s="14" t="s">
        <v>84</v>
      </c>
      <c r="AW174" s="14" t="s">
        <v>31</v>
      </c>
      <c r="AX174" s="14" t="s">
        <v>74</v>
      </c>
      <c r="AY174" s="164" t="s">
        <v>163</v>
      </c>
    </row>
    <row r="175" spans="1:65" s="15" customFormat="1">
      <c r="B175" s="170"/>
      <c r="D175" s="157" t="s">
        <v>171</v>
      </c>
      <c r="E175" s="171" t="s">
        <v>1</v>
      </c>
      <c r="F175" s="172" t="s">
        <v>176</v>
      </c>
      <c r="H175" s="173">
        <v>2.331</v>
      </c>
      <c r="L175" s="170"/>
      <c r="M175" s="174"/>
      <c r="N175" s="175"/>
      <c r="O175" s="175"/>
      <c r="P175" s="175"/>
      <c r="Q175" s="175"/>
      <c r="R175" s="175"/>
      <c r="S175" s="175"/>
      <c r="T175" s="176"/>
      <c r="AT175" s="171" t="s">
        <v>171</v>
      </c>
      <c r="AU175" s="171" t="s">
        <v>84</v>
      </c>
      <c r="AV175" s="15" t="s">
        <v>177</v>
      </c>
      <c r="AW175" s="15" t="s">
        <v>31</v>
      </c>
      <c r="AX175" s="15" t="s">
        <v>74</v>
      </c>
      <c r="AY175" s="171" t="s">
        <v>163</v>
      </c>
    </row>
    <row r="176" spans="1:65" s="16" customFormat="1">
      <c r="B176" s="177"/>
      <c r="D176" s="157" t="s">
        <v>171</v>
      </c>
      <c r="E176" s="178" t="s">
        <v>1</v>
      </c>
      <c r="F176" s="179" t="s">
        <v>178</v>
      </c>
      <c r="H176" s="180">
        <v>2.331</v>
      </c>
      <c r="L176" s="177"/>
      <c r="M176" s="181"/>
      <c r="N176" s="182"/>
      <c r="O176" s="182"/>
      <c r="P176" s="182"/>
      <c r="Q176" s="182"/>
      <c r="R176" s="182"/>
      <c r="S176" s="182"/>
      <c r="T176" s="183"/>
      <c r="AT176" s="178" t="s">
        <v>171</v>
      </c>
      <c r="AU176" s="178" t="s">
        <v>84</v>
      </c>
      <c r="AV176" s="16" t="s">
        <v>169</v>
      </c>
      <c r="AW176" s="16" t="s">
        <v>31</v>
      </c>
      <c r="AX176" s="16" t="s">
        <v>82</v>
      </c>
      <c r="AY176" s="178" t="s">
        <v>163</v>
      </c>
    </row>
    <row r="177" spans="1:65" s="2" customFormat="1" ht="24" customHeight="1">
      <c r="A177" s="30"/>
      <c r="B177" s="142"/>
      <c r="C177" s="143" t="s">
        <v>218</v>
      </c>
      <c r="D177" s="143" t="s">
        <v>165</v>
      </c>
      <c r="E177" s="144" t="s">
        <v>219</v>
      </c>
      <c r="F177" s="145" t="s">
        <v>220</v>
      </c>
      <c r="G177" s="146" t="s">
        <v>186</v>
      </c>
      <c r="H177" s="147">
        <v>14.76</v>
      </c>
      <c r="I177" s="148"/>
      <c r="J177" s="148">
        <f>ROUND(I177*H177,2)</f>
        <v>0</v>
      </c>
      <c r="K177" s="149"/>
      <c r="L177" s="31"/>
      <c r="M177" s="150" t="s">
        <v>1</v>
      </c>
      <c r="N177" s="151" t="s">
        <v>39</v>
      </c>
      <c r="O177" s="152">
        <v>0</v>
      </c>
      <c r="P177" s="152">
        <f>O177*H177</f>
        <v>0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4" t="s">
        <v>169</v>
      </c>
      <c r="AT177" s="154" t="s">
        <v>165</v>
      </c>
      <c r="AU177" s="154" t="s">
        <v>84</v>
      </c>
      <c r="AY177" s="18" t="s">
        <v>163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82</v>
      </c>
      <c r="BK177" s="155">
        <f>ROUND(I177*H177,2)</f>
        <v>0</v>
      </c>
      <c r="BL177" s="18" t="s">
        <v>169</v>
      </c>
      <c r="BM177" s="154" t="s">
        <v>221</v>
      </c>
    </row>
    <row r="178" spans="1:65" s="13" customFormat="1">
      <c r="B178" s="156"/>
      <c r="D178" s="157" t="s">
        <v>171</v>
      </c>
      <c r="E178" s="158" t="s">
        <v>1</v>
      </c>
      <c r="F178" s="159" t="s">
        <v>222</v>
      </c>
      <c r="H178" s="158" t="s">
        <v>1</v>
      </c>
      <c r="L178" s="156"/>
      <c r="M178" s="160"/>
      <c r="N178" s="161"/>
      <c r="O178" s="161"/>
      <c r="P178" s="161"/>
      <c r="Q178" s="161"/>
      <c r="R178" s="161"/>
      <c r="S178" s="161"/>
      <c r="T178" s="162"/>
      <c r="AT178" s="158" t="s">
        <v>171</v>
      </c>
      <c r="AU178" s="158" t="s">
        <v>84</v>
      </c>
      <c r="AV178" s="13" t="s">
        <v>82</v>
      </c>
      <c r="AW178" s="13" t="s">
        <v>31</v>
      </c>
      <c r="AX178" s="13" t="s">
        <v>74</v>
      </c>
      <c r="AY178" s="158" t="s">
        <v>163</v>
      </c>
    </row>
    <row r="179" spans="1:65" s="14" customFormat="1">
      <c r="B179" s="163"/>
      <c r="D179" s="157" t="s">
        <v>171</v>
      </c>
      <c r="E179" s="164" t="s">
        <v>1</v>
      </c>
      <c r="F179" s="165" t="s">
        <v>223</v>
      </c>
      <c r="H179" s="166">
        <v>14.76</v>
      </c>
      <c r="L179" s="163"/>
      <c r="M179" s="167"/>
      <c r="N179" s="168"/>
      <c r="O179" s="168"/>
      <c r="P179" s="168"/>
      <c r="Q179" s="168"/>
      <c r="R179" s="168"/>
      <c r="S179" s="168"/>
      <c r="T179" s="169"/>
      <c r="AT179" s="164" t="s">
        <v>171</v>
      </c>
      <c r="AU179" s="164" t="s">
        <v>84</v>
      </c>
      <c r="AV179" s="14" t="s">
        <v>84</v>
      </c>
      <c r="AW179" s="14" t="s">
        <v>31</v>
      </c>
      <c r="AX179" s="14" t="s">
        <v>74</v>
      </c>
      <c r="AY179" s="164" t="s">
        <v>163</v>
      </c>
    </row>
    <row r="180" spans="1:65" s="15" customFormat="1">
      <c r="B180" s="170"/>
      <c r="D180" s="157" t="s">
        <v>171</v>
      </c>
      <c r="E180" s="171" t="s">
        <v>1</v>
      </c>
      <c r="F180" s="172" t="s">
        <v>176</v>
      </c>
      <c r="H180" s="173">
        <v>14.76</v>
      </c>
      <c r="L180" s="170"/>
      <c r="M180" s="174"/>
      <c r="N180" s="175"/>
      <c r="O180" s="175"/>
      <c r="P180" s="175"/>
      <c r="Q180" s="175"/>
      <c r="R180" s="175"/>
      <c r="S180" s="175"/>
      <c r="T180" s="176"/>
      <c r="AT180" s="171" t="s">
        <v>171</v>
      </c>
      <c r="AU180" s="171" t="s">
        <v>84</v>
      </c>
      <c r="AV180" s="15" t="s">
        <v>177</v>
      </c>
      <c r="AW180" s="15" t="s">
        <v>31</v>
      </c>
      <c r="AX180" s="15" t="s">
        <v>74</v>
      </c>
      <c r="AY180" s="171" t="s">
        <v>163</v>
      </c>
    </row>
    <row r="181" spans="1:65" s="16" customFormat="1">
      <c r="B181" s="177"/>
      <c r="D181" s="157" t="s">
        <v>171</v>
      </c>
      <c r="E181" s="178" t="s">
        <v>1</v>
      </c>
      <c r="F181" s="179" t="s">
        <v>178</v>
      </c>
      <c r="H181" s="180">
        <v>14.76</v>
      </c>
      <c r="L181" s="177"/>
      <c r="M181" s="181"/>
      <c r="N181" s="182"/>
      <c r="O181" s="182"/>
      <c r="P181" s="182"/>
      <c r="Q181" s="182"/>
      <c r="R181" s="182"/>
      <c r="S181" s="182"/>
      <c r="T181" s="183"/>
      <c r="AT181" s="178" t="s">
        <v>171</v>
      </c>
      <c r="AU181" s="178" t="s">
        <v>84</v>
      </c>
      <c r="AV181" s="16" t="s">
        <v>169</v>
      </c>
      <c r="AW181" s="16" t="s">
        <v>31</v>
      </c>
      <c r="AX181" s="16" t="s">
        <v>82</v>
      </c>
      <c r="AY181" s="178" t="s">
        <v>163</v>
      </c>
    </row>
    <row r="182" spans="1:65" s="2" customFormat="1" ht="24" customHeight="1">
      <c r="A182" s="30"/>
      <c r="B182" s="142"/>
      <c r="C182" s="143" t="s">
        <v>224</v>
      </c>
      <c r="D182" s="143" t="s">
        <v>165</v>
      </c>
      <c r="E182" s="144" t="s">
        <v>225</v>
      </c>
      <c r="F182" s="145" t="s">
        <v>226</v>
      </c>
      <c r="G182" s="146" t="s">
        <v>186</v>
      </c>
      <c r="H182" s="147">
        <v>14.76</v>
      </c>
      <c r="I182" s="148"/>
      <c r="J182" s="148">
        <f>ROUND(I182*H182,2)</f>
        <v>0</v>
      </c>
      <c r="K182" s="149"/>
      <c r="L182" s="31"/>
      <c r="M182" s="150" t="s">
        <v>1</v>
      </c>
      <c r="N182" s="151" t="s">
        <v>39</v>
      </c>
      <c r="O182" s="152">
        <v>0</v>
      </c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4" t="s">
        <v>169</v>
      </c>
      <c r="AT182" s="154" t="s">
        <v>165</v>
      </c>
      <c r="AU182" s="154" t="s">
        <v>84</v>
      </c>
      <c r="AY182" s="18" t="s">
        <v>163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82</v>
      </c>
      <c r="BK182" s="155">
        <f>ROUND(I182*H182,2)</f>
        <v>0</v>
      </c>
      <c r="BL182" s="18" t="s">
        <v>169</v>
      </c>
      <c r="BM182" s="154" t="s">
        <v>227</v>
      </c>
    </row>
    <row r="183" spans="1:65" s="13" customFormat="1">
      <c r="B183" s="156"/>
      <c r="D183" s="157" t="s">
        <v>171</v>
      </c>
      <c r="E183" s="158" t="s">
        <v>1</v>
      </c>
      <c r="F183" s="159" t="s">
        <v>222</v>
      </c>
      <c r="H183" s="158" t="s">
        <v>1</v>
      </c>
      <c r="L183" s="156"/>
      <c r="M183" s="160"/>
      <c r="N183" s="161"/>
      <c r="O183" s="161"/>
      <c r="P183" s="161"/>
      <c r="Q183" s="161"/>
      <c r="R183" s="161"/>
      <c r="S183" s="161"/>
      <c r="T183" s="162"/>
      <c r="AT183" s="158" t="s">
        <v>171</v>
      </c>
      <c r="AU183" s="158" t="s">
        <v>84</v>
      </c>
      <c r="AV183" s="13" t="s">
        <v>82</v>
      </c>
      <c r="AW183" s="13" t="s">
        <v>31</v>
      </c>
      <c r="AX183" s="13" t="s">
        <v>74</v>
      </c>
      <c r="AY183" s="158" t="s">
        <v>163</v>
      </c>
    </row>
    <row r="184" spans="1:65" s="14" customFormat="1">
      <c r="B184" s="163"/>
      <c r="D184" s="157" t="s">
        <v>171</v>
      </c>
      <c r="E184" s="164" t="s">
        <v>1</v>
      </c>
      <c r="F184" s="165" t="s">
        <v>223</v>
      </c>
      <c r="H184" s="166">
        <v>14.76</v>
      </c>
      <c r="L184" s="163"/>
      <c r="M184" s="167"/>
      <c r="N184" s="168"/>
      <c r="O184" s="168"/>
      <c r="P184" s="168"/>
      <c r="Q184" s="168"/>
      <c r="R184" s="168"/>
      <c r="S184" s="168"/>
      <c r="T184" s="169"/>
      <c r="AT184" s="164" t="s">
        <v>171</v>
      </c>
      <c r="AU184" s="164" t="s">
        <v>84</v>
      </c>
      <c r="AV184" s="14" t="s">
        <v>84</v>
      </c>
      <c r="AW184" s="14" t="s">
        <v>31</v>
      </c>
      <c r="AX184" s="14" t="s">
        <v>74</v>
      </c>
      <c r="AY184" s="164" t="s">
        <v>163</v>
      </c>
    </row>
    <row r="185" spans="1:65" s="15" customFormat="1">
      <c r="B185" s="170"/>
      <c r="D185" s="157" t="s">
        <v>171</v>
      </c>
      <c r="E185" s="171" t="s">
        <v>1</v>
      </c>
      <c r="F185" s="172" t="s">
        <v>176</v>
      </c>
      <c r="H185" s="173">
        <v>14.76</v>
      </c>
      <c r="L185" s="170"/>
      <c r="M185" s="174"/>
      <c r="N185" s="175"/>
      <c r="O185" s="175"/>
      <c r="P185" s="175"/>
      <c r="Q185" s="175"/>
      <c r="R185" s="175"/>
      <c r="S185" s="175"/>
      <c r="T185" s="176"/>
      <c r="AT185" s="171" t="s">
        <v>171</v>
      </c>
      <c r="AU185" s="171" t="s">
        <v>84</v>
      </c>
      <c r="AV185" s="15" t="s">
        <v>177</v>
      </c>
      <c r="AW185" s="15" t="s">
        <v>31</v>
      </c>
      <c r="AX185" s="15" t="s">
        <v>74</v>
      </c>
      <c r="AY185" s="171" t="s">
        <v>163</v>
      </c>
    </row>
    <row r="186" spans="1:65" s="16" customFormat="1">
      <c r="B186" s="177"/>
      <c r="D186" s="157" t="s">
        <v>171</v>
      </c>
      <c r="E186" s="178" t="s">
        <v>1</v>
      </c>
      <c r="F186" s="179" t="s">
        <v>178</v>
      </c>
      <c r="H186" s="180">
        <v>14.76</v>
      </c>
      <c r="L186" s="177"/>
      <c r="M186" s="181"/>
      <c r="N186" s="182"/>
      <c r="O186" s="182"/>
      <c r="P186" s="182"/>
      <c r="Q186" s="182"/>
      <c r="R186" s="182"/>
      <c r="S186" s="182"/>
      <c r="T186" s="183"/>
      <c r="AT186" s="178" t="s">
        <v>171</v>
      </c>
      <c r="AU186" s="178" t="s">
        <v>84</v>
      </c>
      <c r="AV186" s="16" t="s">
        <v>169</v>
      </c>
      <c r="AW186" s="16" t="s">
        <v>31</v>
      </c>
      <c r="AX186" s="16" t="s">
        <v>82</v>
      </c>
      <c r="AY186" s="178" t="s">
        <v>163</v>
      </c>
    </row>
    <row r="187" spans="1:65" s="2" customFormat="1" ht="16.5" customHeight="1">
      <c r="A187" s="30"/>
      <c r="B187" s="142"/>
      <c r="C187" s="143" t="s">
        <v>228</v>
      </c>
      <c r="D187" s="143" t="s">
        <v>165</v>
      </c>
      <c r="E187" s="144" t="s">
        <v>229</v>
      </c>
      <c r="F187" s="145" t="s">
        <v>230</v>
      </c>
      <c r="G187" s="146" t="s">
        <v>231</v>
      </c>
      <c r="H187" s="147">
        <v>0.13100000000000001</v>
      </c>
      <c r="I187" s="148"/>
      <c r="J187" s="148">
        <f>ROUND(I187*H187,2)</f>
        <v>0</v>
      </c>
      <c r="K187" s="149"/>
      <c r="L187" s="31"/>
      <c r="M187" s="150" t="s">
        <v>1</v>
      </c>
      <c r="N187" s="151" t="s">
        <v>39</v>
      </c>
      <c r="O187" s="152">
        <v>0</v>
      </c>
      <c r="P187" s="152">
        <f>O187*H187</f>
        <v>0</v>
      </c>
      <c r="Q187" s="152">
        <v>0</v>
      </c>
      <c r="R187" s="152">
        <f>Q187*H187</f>
        <v>0</v>
      </c>
      <c r="S187" s="152">
        <v>0</v>
      </c>
      <c r="T187" s="153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4" t="s">
        <v>169</v>
      </c>
      <c r="AT187" s="154" t="s">
        <v>165</v>
      </c>
      <c r="AU187" s="154" t="s">
        <v>84</v>
      </c>
      <c r="AY187" s="18" t="s">
        <v>163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82</v>
      </c>
      <c r="BK187" s="155">
        <f>ROUND(I187*H187,2)</f>
        <v>0</v>
      </c>
      <c r="BL187" s="18" t="s">
        <v>169</v>
      </c>
      <c r="BM187" s="154" t="s">
        <v>232</v>
      </c>
    </row>
    <row r="188" spans="1:65" s="13" customFormat="1">
      <c r="B188" s="156"/>
      <c r="D188" s="157" t="s">
        <v>171</v>
      </c>
      <c r="E188" s="158" t="s">
        <v>1</v>
      </c>
      <c r="F188" s="159" t="s">
        <v>233</v>
      </c>
      <c r="H188" s="158" t="s">
        <v>1</v>
      </c>
      <c r="L188" s="156"/>
      <c r="M188" s="160"/>
      <c r="N188" s="161"/>
      <c r="O188" s="161"/>
      <c r="P188" s="161"/>
      <c r="Q188" s="161"/>
      <c r="R188" s="161"/>
      <c r="S188" s="161"/>
      <c r="T188" s="162"/>
      <c r="AT188" s="158" t="s">
        <v>171</v>
      </c>
      <c r="AU188" s="158" t="s">
        <v>84</v>
      </c>
      <c r="AV188" s="13" t="s">
        <v>82</v>
      </c>
      <c r="AW188" s="13" t="s">
        <v>31</v>
      </c>
      <c r="AX188" s="13" t="s">
        <v>74</v>
      </c>
      <c r="AY188" s="158" t="s">
        <v>163</v>
      </c>
    </row>
    <row r="189" spans="1:65" s="14" customFormat="1">
      <c r="B189" s="163"/>
      <c r="D189" s="157" t="s">
        <v>171</v>
      </c>
      <c r="E189" s="164" t="s">
        <v>1</v>
      </c>
      <c r="F189" s="165" t="s">
        <v>234</v>
      </c>
      <c r="H189" s="166">
        <v>0.13100000000000001</v>
      </c>
      <c r="L189" s="163"/>
      <c r="M189" s="167"/>
      <c r="N189" s="168"/>
      <c r="O189" s="168"/>
      <c r="P189" s="168"/>
      <c r="Q189" s="168"/>
      <c r="R189" s="168"/>
      <c r="S189" s="168"/>
      <c r="T189" s="169"/>
      <c r="AT189" s="164" t="s">
        <v>171</v>
      </c>
      <c r="AU189" s="164" t="s">
        <v>84</v>
      </c>
      <c r="AV189" s="14" t="s">
        <v>84</v>
      </c>
      <c r="AW189" s="14" t="s">
        <v>31</v>
      </c>
      <c r="AX189" s="14" t="s">
        <v>74</v>
      </c>
      <c r="AY189" s="164" t="s">
        <v>163</v>
      </c>
    </row>
    <row r="190" spans="1:65" s="15" customFormat="1">
      <c r="B190" s="170"/>
      <c r="D190" s="157" t="s">
        <v>171</v>
      </c>
      <c r="E190" s="171" t="s">
        <v>1</v>
      </c>
      <c r="F190" s="172" t="s">
        <v>176</v>
      </c>
      <c r="H190" s="173">
        <v>0.13100000000000001</v>
      </c>
      <c r="L190" s="170"/>
      <c r="M190" s="174"/>
      <c r="N190" s="175"/>
      <c r="O190" s="175"/>
      <c r="P190" s="175"/>
      <c r="Q190" s="175"/>
      <c r="R190" s="175"/>
      <c r="S190" s="175"/>
      <c r="T190" s="176"/>
      <c r="AT190" s="171" t="s">
        <v>171</v>
      </c>
      <c r="AU190" s="171" t="s">
        <v>84</v>
      </c>
      <c r="AV190" s="15" t="s">
        <v>177</v>
      </c>
      <c r="AW190" s="15" t="s">
        <v>31</v>
      </c>
      <c r="AX190" s="15" t="s">
        <v>74</v>
      </c>
      <c r="AY190" s="171" t="s">
        <v>163</v>
      </c>
    </row>
    <row r="191" spans="1:65" s="16" customFormat="1">
      <c r="B191" s="177"/>
      <c r="D191" s="157" t="s">
        <v>171</v>
      </c>
      <c r="E191" s="178" t="s">
        <v>1</v>
      </c>
      <c r="F191" s="179" t="s">
        <v>178</v>
      </c>
      <c r="H191" s="180">
        <v>0.13100000000000001</v>
      </c>
      <c r="L191" s="177"/>
      <c r="M191" s="181"/>
      <c r="N191" s="182"/>
      <c r="O191" s="182"/>
      <c r="P191" s="182"/>
      <c r="Q191" s="182"/>
      <c r="R191" s="182"/>
      <c r="S191" s="182"/>
      <c r="T191" s="183"/>
      <c r="AT191" s="178" t="s">
        <v>171</v>
      </c>
      <c r="AU191" s="178" t="s">
        <v>84</v>
      </c>
      <c r="AV191" s="16" t="s">
        <v>169</v>
      </c>
      <c r="AW191" s="16" t="s">
        <v>31</v>
      </c>
      <c r="AX191" s="16" t="s">
        <v>82</v>
      </c>
      <c r="AY191" s="178" t="s">
        <v>163</v>
      </c>
    </row>
    <row r="192" spans="1:65" s="2" customFormat="1" ht="16.5" customHeight="1">
      <c r="A192" s="30"/>
      <c r="B192" s="142"/>
      <c r="C192" s="143" t="s">
        <v>235</v>
      </c>
      <c r="D192" s="143" t="s">
        <v>165</v>
      </c>
      <c r="E192" s="144" t="s">
        <v>236</v>
      </c>
      <c r="F192" s="145" t="s">
        <v>237</v>
      </c>
      <c r="G192" s="146" t="s">
        <v>213</v>
      </c>
      <c r="H192" s="147">
        <v>1.6830000000000001</v>
      </c>
      <c r="I192" s="148"/>
      <c r="J192" s="148">
        <f>ROUND(I192*H192,2)</f>
        <v>0</v>
      </c>
      <c r="K192" s="149"/>
      <c r="L192" s="31"/>
      <c r="M192" s="150" t="s">
        <v>1</v>
      </c>
      <c r="N192" s="151" t="s">
        <v>39</v>
      </c>
      <c r="O192" s="152">
        <v>0</v>
      </c>
      <c r="P192" s="152">
        <f>O192*H192</f>
        <v>0</v>
      </c>
      <c r="Q192" s="152">
        <v>0</v>
      </c>
      <c r="R192" s="152">
        <f>Q192*H192</f>
        <v>0</v>
      </c>
      <c r="S192" s="152">
        <v>0</v>
      </c>
      <c r="T192" s="153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4" t="s">
        <v>169</v>
      </c>
      <c r="AT192" s="154" t="s">
        <v>165</v>
      </c>
      <c r="AU192" s="154" t="s">
        <v>84</v>
      </c>
      <c r="AY192" s="18" t="s">
        <v>163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82</v>
      </c>
      <c r="BK192" s="155">
        <f>ROUND(I192*H192,2)</f>
        <v>0</v>
      </c>
      <c r="BL192" s="18" t="s">
        <v>169</v>
      </c>
      <c r="BM192" s="154" t="s">
        <v>238</v>
      </c>
    </row>
    <row r="193" spans="1:65" s="13" customFormat="1">
      <c r="B193" s="156"/>
      <c r="D193" s="157" t="s">
        <v>171</v>
      </c>
      <c r="E193" s="158" t="s">
        <v>1</v>
      </c>
      <c r="F193" s="159" t="s">
        <v>239</v>
      </c>
      <c r="H193" s="158" t="s">
        <v>1</v>
      </c>
      <c r="L193" s="156"/>
      <c r="M193" s="160"/>
      <c r="N193" s="161"/>
      <c r="O193" s="161"/>
      <c r="P193" s="161"/>
      <c r="Q193" s="161"/>
      <c r="R193" s="161"/>
      <c r="S193" s="161"/>
      <c r="T193" s="162"/>
      <c r="AT193" s="158" t="s">
        <v>171</v>
      </c>
      <c r="AU193" s="158" t="s">
        <v>84</v>
      </c>
      <c r="AV193" s="13" t="s">
        <v>82</v>
      </c>
      <c r="AW193" s="13" t="s">
        <v>31</v>
      </c>
      <c r="AX193" s="13" t="s">
        <v>74</v>
      </c>
      <c r="AY193" s="158" t="s">
        <v>163</v>
      </c>
    </row>
    <row r="194" spans="1:65" s="13" customFormat="1">
      <c r="B194" s="156"/>
      <c r="D194" s="157" t="s">
        <v>171</v>
      </c>
      <c r="E194" s="158" t="s">
        <v>1</v>
      </c>
      <c r="F194" s="159" t="s">
        <v>240</v>
      </c>
      <c r="H194" s="158" t="s">
        <v>1</v>
      </c>
      <c r="L194" s="156"/>
      <c r="M194" s="160"/>
      <c r="N194" s="161"/>
      <c r="O194" s="161"/>
      <c r="P194" s="161"/>
      <c r="Q194" s="161"/>
      <c r="R194" s="161"/>
      <c r="S194" s="161"/>
      <c r="T194" s="162"/>
      <c r="AT194" s="158" t="s">
        <v>171</v>
      </c>
      <c r="AU194" s="158" t="s">
        <v>84</v>
      </c>
      <c r="AV194" s="13" t="s">
        <v>82</v>
      </c>
      <c r="AW194" s="13" t="s">
        <v>31</v>
      </c>
      <c r="AX194" s="13" t="s">
        <v>74</v>
      </c>
      <c r="AY194" s="158" t="s">
        <v>163</v>
      </c>
    </row>
    <row r="195" spans="1:65" s="14" customFormat="1">
      <c r="B195" s="163"/>
      <c r="D195" s="157" t="s">
        <v>171</v>
      </c>
      <c r="E195" s="164" t="s">
        <v>1</v>
      </c>
      <c r="F195" s="165" t="s">
        <v>241</v>
      </c>
      <c r="H195" s="166">
        <v>0.39600000000000002</v>
      </c>
      <c r="L195" s="163"/>
      <c r="M195" s="167"/>
      <c r="N195" s="168"/>
      <c r="O195" s="168"/>
      <c r="P195" s="168"/>
      <c r="Q195" s="168"/>
      <c r="R195" s="168"/>
      <c r="S195" s="168"/>
      <c r="T195" s="169"/>
      <c r="AT195" s="164" t="s">
        <v>171</v>
      </c>
      <c r="AU195" s="164" t="s">
        <v>84</v>
      </c>
      <c r="AV195" s="14" t="s">
        <v>84</v>
      </c>
      <c r="AW195" s="14" t="s">
        <v>31</v>
      </c>
      <c r="AX195" s="14" t="s">
        <v>74</v>
      </c>
      <c r="AY195" s="164" t="s">
        <v>163</v>
      </c>
    </row>
    <row r="196" spans="1:65" s="13" customFormat="1">
      <c r="B196" s="156"/>
      <c r="D196" s="157" t="s">
        <v>171</v>
      </c>
      <c r="E196" s="158" t="s">
        <v>1</v>
      </c>
      <c r="F196" s="159" t="s">
        <v>242</v>
      </c>
      <c r="H196" s="158" t="s">
        <v>1</v>
      </c>
      <c r="L196" s="156"/>
      <c r="M196" s="160"/>
      <c r="N196" s="161"/>
      <c r="O196" s="161"/>
      <c r="P196" s="161"/>
      <c r="Q196" s="161"/>
      <c r="R196" s="161"/>
      <c r="S196" s="161"/>
      <c r="T196" s="162"/>
      <c r="AT196" s="158" t="s">
        <v>171</v>
      </c>
      <c r="AU196" s="158" t="s">
        <v>84</v>
      </c>
      <c r="AV196" s="13" t="s">
        <v>82</v>
      </c>
      <c r="AW196" s="13" t="s">
        <v>31</v>
      </c>
      <c r="AX196" s="13" t="s">
        <v>74</v>
      </c>
      <c r="AY196" s="158" t="s">
        <v>163</v>
      </c>
    </row>
    <row r="197" spans="1:65" s="14" customFormat="1">
      <c r="B197" s="163"/>
      <c r="D197" s="157" t="s">
        <v>171</v>
      </c>
      <c r="E197" s="164" t="s">
        <v>1</v>
      </c>
      <c r="F197" s="165" t="s">
        <v>243</v>
      </c>
      <c r="H197" s="166">
        <v>1.2869999999999999</v>
      </c>
      <c r="L197" s="163"/>
      <c r="M197" s="167"/>
      <c r="N197" s="168"/>
      <c r="O197" s="168"/>
      <c r="P197" s="168"/>
      <c r="Q197" s="168"/>
      <c r="R197" s="168"/>
      <c r="S197" s="168"/>
      <c r="T197" s="169"/>
      <c r="AT197" s="164" t="s">
        <v>171</v>
      </c>
      <c r="AU197" s="164" t="s">
        <v>84</v>
      </c>
      <c r="AV197" s="14" t="s">
        <v>84</v>
      </c>
      <c r="AW197" s="14" t="s">
        <v>31</v>
      </c>
      <c r="AX197" s="14" t="s">
        <v>74</v>
      </c>
      <c r="AY197" s="164" t="s">
        <v>163</v>
      </c>
    </row>
    <row r="198" spans="1:65" s="15" customFormat="1">
      <c r="B198" s="170"/>
      <c r="D198" s="157" t="s">
        <v>171</v>
      </c>
      <c r="E198" s="171" t="s">
        <v>1</v>
      </c>
      <c r="F198" s="172" t="s">
        <v>176</v>
      </c>
      <c r="H198" s="173">
        <v>1.6830000000000001</v>
      </c>
      <c r="L198" s="170"/>
      <c r="M198" s="174"/>
      <c r="N198" s="175"/>
      <c r="O198" s="175"/>
      <c r="P198" s="175"/>
      <c r="Q198" s="175"/>
      <c r="R198" s="175"/>
      <c r="S198" s="175"/>
      <c r="T198" s="176"/>
      <c r="AT198" s="171" t="s">
        <v>171</v>
      </c>
      <c r="AU198" s="171" t="s">
        <v>84</v>
      </c>
      <c r="AV198" s="15" t="s">
        <v>177</v>
      </c>
      <c r="AW198" s="15" t="s">
        <v>31</v>
      </c>
      <c r="AX198" s="15" t="s">
        <v>74</v>
      </c>
      <c r="AY198" s="171" t="s">
        <v>163</v>
      </c>
    </row>
    <row r="199" spans="1:65" s="16" customFormat="1">
      <c r="B199" s="177"/>
      <c r="D199" s="157" t="s">
        <v>171</v>
      </c>
      <c r="E199" s="178" t="s">
        <v>1</v>
      </c>
      <c r="F199" s="179" t="s">
        <v>178</v>
      </c>
      <c r="H199" s="180">
        <v>1.6830000000000001</v>
      </c>
      <c r="L199" s="177"/>
      <c r="M199" s="181"/>
      <c r="N199" s="182"/>
      <c r="O199" s="182"/>
      <c r="P199" s="182"/>
      <c r="Q199" s="182"/>
      <c r="R199" s="182"/>
      <c r="S199" s="182"/>
      <c r="T199" s="183"/>
      <c r="AT199" s="178" t="s">
        <v>171</v>
      </c>
      <c r="AU199" s="178" t="s">
        <v>84</v>
      </c>
      <c r="AV199" s="16" t="s">
        <v>169</v>
      </c>
      <c r="AW199" s="16" t="s">
        <v>31</v>
      </c>
      <c r="AX199" s="16" t="s">
        <v>82</v>
      </c>
      <c r="AY199" s="178" t="s">
        <v>163</v>
      </c>
    </row>
    <row r="200" spans="1:65" s="2" customFormat="1" ht="24" customHeight="1">
      <c r="A200" s="30"/>
      <c r="B200" s="142"/>
      <c r="C200" s="143" t="s">
        <v>244</v>
      </c>
      <c r="D200" s="143" t="s">
        <v>165</v>
      </c>
      <c r="E200" s="144" t="s">
        <v>245</v>
      </c>
      <c r="F200" s="145" t="s">
        <v>246</v>
      </c>
      <c r="G200" s="146" t="s">
        <v>231</v>
      </c>
      <c r="H200" s="147">
        <v>0.11</v>
      </c>
      <c r="I200" s="148"/>
      <c r="J200" s="148">
        <f>ROUND(I200*H200,2)</f>
        <v>0</v>
      </c>
      <c r="K200" s="149"/>
      <c r="L200" s="31"/>
      <c r="M200" s="150" t="s">
        <v>1</v>
      </c>
      <c r="N200" s="151" t="s">
        <v>39</v>
      </c>
      <c r="O200" s="152">
        <v>0</v>
      </c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3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4" t="s">
        <v>169</v>
      </c>
      <c r="AT200" s="154" t="s">
        <v>165</v>
      </c>
      <c r="AU200" s="154" t="s">
        <v>84</v>
      </c>
      <c r="AY200" s="18" t="s">
        <v>163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82</v>
      </c>
      <c r="BK200" s="155">
        <f>ROUND(I200*H200,2)</f>
        <v>0</v>
      </c>
      <c r="BL200" s="18" t="s">
        <v>169</v>
      </c>
      <c r="BM200" s="154" t="s">
        <v>247</v>
      </c>
    </row>
    <row r="201" spans="1:65" s="13" customFormat="1">
      <c r="B201" s="156"/>
      <c r="D201" s="157" t="s">
        <v>171</v>
      </c>
      <c r="E201" s="158" t="s">
        <v>1</v>
      </c>
      <c r="F201" s="159" t="s">
        <v>248</v>
      </c>
      <c r="H201" s="158" t="s">
        <v>1</v>
      </c>
      <c r="L201" s="156"/>
      <c r="M201" s="160"/>
      <c r="N201" s="161"/>
      <c r="O201" s="161"/>
      <c r="P201" s="161"/>
      <c r="Q201" s="161"/>
      <c r="R201" s="161"/>
      <c r="S201" s="161"/>
      <c r="T201" s="162"/>
      <c r="AT201" s="158" t="s">
        <v>171</v>
      </c>
      <c r="AU201" s="158" t="s">
        <v>84</v>
      </c>
      <c r="AV201" s="13" t="s">
        <v>82</v>
      </c>
      <c r="AW201" s="13" t="s">
        <v>31</v>
      </c>
      <c r="AX201" s="13" t="s">
        <v>74</v>
      </c>
      <c r="AY201" s="158" t="s">
        <v>163</v>
      </c>
    </row>
    <row r="202" spans="1:65" s="14" customFormat="1">
      <c r="B202" s="163"/>
      <c r="D202" s="157" t="s">
        <v>171</v>
      </c>
      <c r="E202" s="164" t="s">
        <v>1</v>
      </c>
      <c r="F202" s="165" t="s">
        <v>249</v>
      </c>
      <c r="H202" s="166">
        <v>0.11</v>
      </c>
      <c r="L202" s="163"/>
      <c r="M202" s="167"/>
      <c r="N202" s="168"/>
      <c r="O202" s="168"/>
      <c r="P202" s="168"/>
      <c r="Q202" s="168"/>
      <c r="R202" s="168"/>
      <c r="S202" s="168"/>
      <c r="T202" s="169"/>
      <c r="AT202" s="164" t="s">
        <v>171</v>
      </c>
      <c r="AU202" s="164" t="s">
        <v>84</v>
      </c>
      <c r="AV202" s="14" t="s">
        <v>84</v>
      </c>
      <c r="AW202" s="14" t="s">
        <v>31</v>
      </c>
      <c r="AX202" s="14" t="s">
        <v>74</v>
      </c>
      <c r="AY202" s="164" t="s">
        <v>163</v>
      </c>
    </row>
    <row r="203" spans="1:65" s="15" customFormat="1">
      <c r="B203" s="170"/>
      <c r="D203" s="157" t="s">
        <v>171</v>
      </c>
      <c r="E203" s="171" t="s">
        <v>1</v>
      </c>
      <c r="F203" s="172" t="s">
        <v>176</v>
      </c>
      <c r="H203" s="173">
        <v>0.11</v>
      </c>
      <c r="L203" s="170"/>
      <c r="M203" s="174"/>
      <c r="N203" s="175"/>
      <c r="O203" s="175"/>
      <c r="P203" s="175"/>
      <c r="Q203" s="175"/>
      <c r="R203" s="175"/>
      <c r="S203" s="175"/>
      <c r="T203" s="176"/>
      <c r="AT203" s="171" t="s">
        <v>171</v>
      </c>
      <c r="AU203" s="171" t="s">
        <v>84</v>
      </c>
      <c r="AV203" s="15" t="s">
        <v>177</v>
      </c>
      <c r="AW203" s="15" t="s">
        <v>31</v>
      </c>
      <c r="AX203" s="15" t="s">
        <v>74</v>
      </c>
      <c r="AY203" s="171" t="s">
        <v>163</v>
      </c>
    </row>
    <row r="204" spans="1:65" s="16" customFormat="1">
      <c r="B204" s="177"/>
      <c r="D204" s="157" t="s">
        <v>171</v>
      </c>
      <c r="E204" s="178" t="s">
        <v>1</v>
      </c>
      <c r="F204" s="179" t="s">
        <v>178</v>
      </c>
      <c r="H204" s="180">
        <v>0.11</v>
      </c>
      <c r="L204" s="177"/>
      <c r="M204" s="181"/>
      <c r="N204" s="182"/>
      <c r="O204" s="182"/>
      <c r="P204" s="182"/>
      <c r="Q204" s="182"/>
      <c r="R204" s="182"/>
      <c r="S204" s="182"/>
      <c r="T204" s="183"/>
      <c r="AT204" s="178" t="s">
        <v>171</v>
      </c>
      <c r="AU204" s="178" t="s">
        <v>84</v>
      </c>
      <c r="AV204" s="16" t="s">
        <v>169</v>
      </c>
      <c r="AW204" s="16" t="s">
        <v>31</v>
      </c>
      <c r="AX204" s="16" t="s">
        <v>82</v>
      </c>
      <c r="AY204" s="178" t="s">
        <v>163</v>
      </c>
    </row>
    <row r="205" spans="1:65" s="2" customFormat="1" ht="24" customHeight="1">
      <c r="A205" s="30"/>
      <c r="B205" s="142"/>
      <c r="C205" s="143" t="s">
        <v>250</v>
      </c>
      <c r="D205" s="143" t="s">
        <v>165</v>
      </c>
      <c r="E205" s="144" t="s">
        <v>251</v>
      </c>
      <c r="F205" s="145" t="s">
        <v>252</v>
      </c>
      <c r="G205" s="146" t="s">
        <v>186</v>
      </c>
      <c r="H205" s="147">
        <v>7.3150000000000004</v>
      </c>
      <c r="I205" s="148"/>
      <c r="J205" s="148">
        <f>ROUND(I205*H205,2)</f>
        <v>0</v>
      </c>
      <c r="K205" s="149"/>
      <c r="L205" s="31"/>
      <c r="M205" s="150" t="s">
        <v>1</v>
      </c>
      <c r="N205" s="151" t="s">
        <v>39</v>
      </c>
      <c r="O205" s="152">
        <v>0</v>
      </c>
      <c r="P205" s="152">
        <f>O205*H205</f>
        <v>0</v>
      </c>
      <c r="Q205" s="152">
        <v>0</v>
      </c>
      <c r="R205" s="152">
        <f>Q205*H205</f>
        <v>0</v>
      </c>
      <c r="S205" s="152">
        <v>0</v>
      </c>
      <c r="T205" s="153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4" t="s">
        <v>169</v>
      </c>
      <c r="AT205" s="154" t="s">
        <v>165</v>
      </c>
      <c r="AU205" s="154" t="s">
        <v>84</v>
      </c>
      <c r="AY205" s="18" t="s">
        <v>163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82</v>
      </c>
      <c r="BK205" s="155">
        <f>ROUND(I205*H205,2)</f>
        <v>0</v>
      </c>
      <c r="BL205" s="18" t="s">
        <v>169</v>
      </c>
      <c r="BM205" s="154" t="s">
        <v>253</v>
      </c>
    </row>
    <row r="206" spans="1:65" s="13" customFormat="1">
      <c r="B206" s="156"/>
      <c r="D206" s="157" t="s">
        <v>171</v>
      </c>
      <c r="E206" s="158" t="s">
        <v>1</v>
      </c>
      <c r="F206" s="159" t="s">
        <v>254</v>
      </c>
      <c r="H206" s="158" t="s">
        <v>1</v>
      </c>
      <c r="L206" s="156"/>
      <c r="M206" s="160"/>
      <c r="N206" s="161"/>
      <c r="O206" s="161"/>
      <c r="P206" s="161"/>
      <c r="Q206" s="161"/>
      <c r="R206" s="161"/>
      <c r="S206" s="161"/>
      <c r="T206" s="162"/>
      <c r="AT206" s="158" t="s">
        <v>171</v>
      </c>
      <c r="AU206" s="158" t="s">
        <v>84</v>
      </c>
      <c r="AV206" s="13" t="s">
        <v>82</v>
      </c>
      <c r="AW206" s="13" t="s">
        <v>31</v>
      </c>
      <c r="AX206" s="13" t="s">
        <v>74</v>
      </c>
      <c r="AY206" s="158" t="s">
        <v>163</v>
      </c>
    </row>
    <row r="207" spans="1:65" s="14" customFormat="1">
      <c r="B207" s="163"/>
      <c r="D207" s="157" t="s">
        <v>171</v>
      </c>
      <c r="E207" s="164" t="s">
        <v>1</v>
      </c>
      <c r="F207" s="165" t="s">
        <v>255</v>
      </c>
      <c r="H207" s="166">
        <v>7.3150000000000004</v>
      </c>
      <c r="L207" s="163"/>
      <c r="M207" s="167"/>
      <c r="N207" s="168"/>
      <c r="O207" s="168"/>
      <c r="P207" s="168"/>
      <c r="Q207" s="168"/>
      <c r="R207" s="168"/>
      <c r="S207" s="168"/>
      <c r="T207" s="169"/>
      <c r="AT207" s="164" t="s">
        <v>171</v>
      </c>
      <c r="AU207" s="164" t="s">
        <v>84</v>
      </c>
      <c r="AV207" s="14" t="s">
        <v>84</v>
      </c>
      <c r="AW207" s="14" t="s">
        <v>31</v>
      </c>
      <c r="AX207" s="14" t="s">
        <v>74</v>
      </c>
      <c r="AY207" s="164" t="s">
        <v>163</v>
      </c>
    </row>
    <row r="208" spans="1:65" s="15" customFormat="1">
      <c r="B208" s="170"/>
      <c r="D208" s="157" t="s">
        <v>171</v>
      </c>
      <c r="E208" s="171" t="s">
        <v>1</v>
      </c>
      <c r="F208" s="172" t="s">
        <v>176</v>
      </c>
      <c r="H208" s="173">
        <v>7.3150000000000004</v>
      </c>
      <c r="L208" s="170"/>
      <c r="M208" s="174"/>
      <c r="N208" s="175"/>
      <c r="O208" s="175"/>
      <c r="P208" s="175"/>
      <c r="Q208" s="175"/>
      <c r="R208" s="175"/>
      <c r="S208" s="175"/>
      <c r="T208" s="176"/>
      <c r="AT208" s="171" t="s">
        <v>171</v>
      </c>
      <c r="AU208" s="171" t="s">
        <v>84</v>
      </c>
      <c r="AV208" s="15" t="s">
        <v>177</v>
      </c>
      <c r="AW208" s="15" t="s">
        <v>31</v>
      </c>
      <c r="AX208" s="15" t="s">
        <v>74</v>
      </c>
      <c r="AY208" s="171" t="s">
        <v>163</v>
      </c>
    </row>
    <row r="209" spans="1:65" s="16" customFormat="1">
      <c r="B209" s="177"/>
      <c r="D209" s="157" t="s">
        <v>171</v>
      </c>
      <c r="E209" s="178" t="s">
        <v>1</v>
      </c>
      <c r="F209" s="179" t="s">
        <v>178</v>
      </c>
      <c r="H209" s="180">
        <v>7.3150000000000004</v>
      </c>
      <c r="L209" s="177"/>
      <c r="M209" s="181"/>
      <c r="N209" s="182"/>
      <c r="O209" s="182"/>
      <c r="P209" s="182"/>
      <c r="Q209" s="182"/>
      <c r="R209" s="182"/>
      <c r="S209" s="182"/>
      <c r="T209" s="183"/>
      <c r="AT209" s="178" t="s">
        <v>171</v>
      </c>
      <c r="AU209" s="178" t="s">
        <v>84</v>
      </c>
      <c r="AV209" s="16" t="s">
        <v>169</v>
      </c>
      <c r="AW209" s="16" t="s">
        <v>31</v>
      </c>
      <c r="AX209" s="16" t="s">
        <v>82</v>
      </c>
      <c r="AY209" s="178" t="s">
        <v>163</v>
      </c>
    </row>
    <row r="210" spans="1:65" s="2" customFormat="1" ht="24" customHeight="1">
      <c r="A210" s="30"/>
      <c r="B210" s="142"/>
      <c r="C210" s="143" t="s">
        <v>8</v>
      </c>
      <c r="D210" s="143" t="s">
        <v>165</v>
      </c>
      <c r="E210" s="144" t="s">
        <v>256</v>
      </c>
      <c r="F210" s="145" t="s">
        <v>257</v>
      </c>
      <c r="G210" s="146" t="s">
        <v>186</v>
      </c>
      <c r="H210" s="147">
        <v>7.3150000000000004</v>
      </c>
      <c r="I210" s="148"/>
      <c r="J210" s="148">
        <f>ROUND(I210*H210,2)</f>
        <v>0</v>
      </c>
      <c r="K210" s="149"/>
      <c r="L210" s="31"/>
      <c r="M210" s="150" t="s">
        <v>1</v>
      </c>
      <c r="N210" s="151" t="s">
        <v>39</v>
      </c>
      <c r="O210" s="152">
        <v>0</v>
      </c>
      <c r="P210" s="152">
        <f>O210*H210</f>
        <v>0</v>
      </c>
      <c r="Q210" s="152">
        <v>0</v>
      </c>
      <c r="R210" s="152">
        <f>Q210*H210</f>
        <v>0</v>
      </c>
      <c r="S210" s="152">
        <v>0</v>
      </c>
      <c r="T210" s="153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4" t="s">
        <v>169</v>
      </c>
      <c r="AT210" s="154" t="s">
        <v>165</v>
      </c>
      <c r="AU210" s="154" t="s">
        <v>84</v>
      </c>
      <c r="AY210" s="18" t="s">
        <v>163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82</v>
      </c>
      <c r="BK210" s="155">
        <f>ROUND(I210*H210,2)</f>
        <v>0</v>
      </c>
      <c r="BL210" s="18" t="s">
        <v>169</v>
      </c>
      <c r="BM210" s="154" t="s">
        <v>258</v>
      </c>
    </row>
    <row r="211" spans="1:65" s="13" customFormat="1">
      <c r="B211" s="156"/>
      <c r="D211" s="157" t="s">
        <v>171</v>
      </c>
      <c r="E211" s="158" t="s">
        <v>1</v>
      </c>
      <c r="F211" s="159" t="s">
        <v>254</v>
      </c>
      <c r="H211" s="158" t="s">
        <v>1</v>
      </c>
      <c r="L211" s="156"/>
      <c r="M211" s="160"/>
      <c r="N211" s="161"/>
      <c r="O211" s="161"/>
      <c r="P211" s="161"/>
      <c r="Q211" s="161"/>
      <c r="R211" s="161"/>
      <c r="S211" s="161"/>
      <c r="T211" s="162"/>
      <c r="AT211" s="158" t="s">
        <v>171</v>
      </c>
      <c r="AU211" s="158" t="s">
        <v>84</v>
      </c>
      <c r="AV211" s="13" t="s">
        <v>82</v>
      </c>
      <c r="AW211" s="13" t="s">
        <v>31</v>
      </c>
      <c r="AX211" s="13" t="s">
        <v>74</v>
      </c>
      <c r="AY211" s="158" t="s">
        <v>163</v>
      </c>
    </row>
    <row r="212" spans="1:65" s="14" customFormat="1">
      <c r="B212" s="163"/>
      <c r="D212" s="157" t="s">
        <v>171</v>
      </c>
      <c r="E212" s="164" t="s">
        <v>1</v>
      </c>
      <c r="F212" s="165" t="s">
        <v>255</v>
      </c>
      <c r="H212" s="166">
        <v>7.3150000000000004</v>
      </c>
      <c r="L212" s="163"/>
      <c r="M212" s="167"/>
      <c r="N212" s="168"/>
      <c r="O212" s="168"/>
      <c r="P212" s="168"/>
      <c r="Q212" s="168"/>
      <c r="R212" s="168"/>
      <c r="S212" s="168"/>
      <c r="T212" s="169"/>
      <c r="AT212" s="164" t="s">
        <v>171</v>
      </c>
      <c r="AU212" s="164" t="s">
        <v>84</v>
      </c>
      <c r="AV212" s="14" t="s">
        <v>84</v>
      </c>
      <c r="AW212" s="14" t="s">
        <v>31</v>
      </c>
      <c r="AX212" s="14" t="s">
        <v>74</v>
      </c>
      <c r="AY212" s="164" t="s">
        <v>163</v>
      </c>
    </row>
    <row r="213" spans="1:65" s="15" customFormat="1">
      <c r="B213" s="170"/>
      <c r="D213" s="157" t="s">
        <v>171</v>
      </c>
      <c r="E213" s="171" t="s">
        <v>1</v>
      </c>
      <c r="F213" s="172" t="s">
        <v>176</v>
      </c>
      <c r="H213" s="173">
        <v>7.3150000000000004</v>
      </c>
      <c r="L213" s="170"/>
      <c r="M213" s="174"/>
      <c r="N213" s="175"/>
      <c r="O213" s="175"/>
      <c r="P213" s="175"/>
      <c r="Q213" s="175"/>
      <c r="R213" s="175"/>
      <c r="S213" s="175"/>
      <c r="T213" s="176"/>
      <c r="AT213" s="171" t="s">
        <v>171</v>
      </c>
      <c r="AU213" s="171" t="s">
        <v>84</v>
      </c>
      <c r="AV213" s="15" t="s">
        <v>177</v>
      </c>
      <c r="AW213" s="15" t="s">
        <v>31</v>
      </c>
      <c r="AX213" s="15" t="s">
        <v>74</v>
      </c>
      <c r="AY213" s="171" t="s">
        <v>163</v>
      </c>
    </row>
    <row r="214" spans="1:65" s="16" customFormat="1">
      <c r="B214" s="177"/>
      <c r="D214" s="157" t="s">
        <v>171</v>
      </c>
      <c r="E214" s="178" t="s">
        <v>1</v>
      </c>
      <c r="F214" s="179" t="s">
        <v>178</v>
      </c>
      <c r="H214" s="180">
        <v>7.3150000000000004</v>
      </c>
      <c r="L214" s="177"/>
      <c r="M214" s="181"/>
      <c r="N214" s="182"/>
      <c r="O214" s="182"/>
      <c r="P214" s="182"/>
      <c r="Q214" s="182"/>
      <c r="R214" s="182"/>
      <c r="S214" s="182"/>
      <c r="T214" s="183"/>
      <c r="AT214" s="178" t="s">
        <v>171</v>
      </c>
      <c r="AU214" s="178" t="s">
        <v>84</v>
      </c>
      <c r="AV214" s="16" t="s">
        <v>169</v>
      </c>
      <c r="AW214" s="16" t="s">
        <v>31</v>
      </c>
      <c r="AX214" s="16" t="s">
        <v>82</v>
      </c>
      <c r="AY214" s="178" t="s">
        <v>163</v>
      </c>
    </row>
    <row r="215" spans="1:65" s="2" customFormat="1" ht="24" customHeight="1">
      <c r="A215" s="30"/>
      <c r="B215" s="142"/>
      <c r="C215" s="143" t="s">
        <v>259</v>
      </c>
      <c r="D215" s="143" t="s">
        <v>165</v>
      </c>
      <c r="E215" s="144" t="s">
        <v>260</v>
      </c>
      <c r="F215" s="145" t="s">
        <v>261</v>
      </c>
      <c r="G215" s="146" t="s">
        <v>168</v>
      </c>
      <c r="H215" s="147">
        <v>19.8</v>
      </c>
      <c r="I215" s="148"/>
      <c r="J215" s="148">
        <f>ROUND(I215*H215,2)</f>
        <v>0</v>
      </c>
      <c r="K215" s="149"/>
      <c r="L215" s="31"/>
      <c r="M215" s="150" t="s">
        <v>1</v>
      </c>
      <c r="N215" s="151" t="s">
        <v>39</v>
      </c>
      <c r="O215" s="152">
        <v>0</v>
      </c>
      <c r="P215" s="152">
        <f>O215*H215</f>
        <v>0</v>
      </c>
      <c r="Q215" s="152">
        <v>0</v>
      </c>
      <c r="R215" s="152">
        <f>Q215*H215</f>
        <v>0</v>
      </c>
      <c r="S215" s="152">
        <v>0</v>
      </c>
      <c r="T215" s="153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4" t="s">
        <v>169</v>
      </c>
      <c r="AT215" s="154" t="s">
        <v>165</v>
      </c>
      <c r="AU215" s="154" t="s">
        <v>84</v>
      </c>
      <c r="AY215" s="18" t="s">
        <v>163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82</v>
      </c>
      <c r="BK215" s="155">
        <f>ROUND(I215*H215,2)</f>
        <v>0</v>
      </c>
      <c r="BL215" s="18" t="s">
        <v>169</v>
      </c>
      <c r="BM215" s="154" t="s">
        <v>262</v>
      </c>
    </row>
    <row r="216" spans="1:65" s="13" customFormat="1">
      <c r="B216" s="156"/>
      <c r="D216" s="157" t="s">
        <v>171</v>
      </c>
      <c r="E216" s="158" t="s">
        <v>1</v>
      </c>
      <c r="F216" s="159" t="s">
        <v>263</v>
      </c>
      <c r="H216" s="158" t="s">
        <v>1</v>
      </c>
      <c r="L216" s="156"/>
      <c r="M216" s="160"/>
      <c r="N216" s="161"/>
      <c r="O216" s="161"/>
      <c r="P216" s="161"/>
      <c r="Q216" s="161"/>
      <c r="R216" s="161"/>
      <c r="S216" s="161"/>
      <c r="T216" s="162"/>
      <c r="AT216" s="158" t="s">
        <v>171</v>
      </c>
      <c r="AU216" s="158" t="s">
        <v>84</v>
      </c>
      <c r="AV216" s="13" t="s">
        <v>82</v>
      </c>
      <c r="AW216" s="13" t="s">
        <v>31</v>
      </c>
      <c r="AX216" s="13" t="s">
        <v>74</v>
      </c>
      <c r="AY216" s="158" t="s">
        <v>163</v>
      </c>
    </row>
    <row r="217" spans="1:65" s="14" customFormat="1">
      <c r="B217" s="163"/>
      <c r="D217" s="157" t="s">
        <v>171</v>
      </c>
      <c r="E217" s="164" t="s">
        <v>1</v>
      </c>
      <c r="F217" s="165" t="s">
        <v>264</v>
      </c>
      <c r="H217" s="166">
        <v>19.8</v>
      </c>
      <c r="L217" s="163"/>
      <c r="M217" s="167"/>
      <c r="N217" s="168"/>
      <c r="O217" s="168"/>
      <c r="P217" s="168"/>
      <c r="Q217" s="168"/>
      <c r="R217" s="168"/>
      <c r="S217" s="168"/>
      <c r="T217" s="169"/>
      <c r="AT217" s="164" t="s">
        <v>171</v>
      </c>
      <c r="AU217" s="164" t="s">
        <v>84</v>
      </c>
      <c r="AV217" s="14" t="s">
        <v>84</v>
      </c>
      <c r="AW217" s="14" t="s">
        <v>31</v>
      </c>
      <c r="AX217" s="14" t="s">
        <v>74</v>
      </c>
      <c r="AY217" s="164" t="s">
        <v>163</v>
      </c>
    </row>
    <row r="218" spans="1:65" s="15" customFormat="1">
      <c r="B218" s="170"/>
      <c r="D218" s="157" t="s">
        <v>171</v>
      </c>
      <c r="E218" s="171" t="s">
        <v>1</v>
      </c>
      <c r="F218" s="172" t="s">
        <v>176</v>
      </c>
      <c r="H218" s="173">
        <v>19.8</v>
      </c>
      <c r="L218" s="170"/>
      <c r="M218" s="174"/>
      <c r="N218" s="175"/>
      <c r="O218" s="175"/>
      <c r="P218" s="175"/>
      <c r="Q218" s="175"/>
      <c r="R218" s="175"/>
      <c r="S218" s="175"/>
      <c r="T218" s="176"/>
      <c r="AT218" s="171" t="s">
        <v>171</v>
      </c>
      <c r="AU218" s="171" t="s">
        <v>84</v>
      </c>
      <c r="AV218" s="15" t="s">
        <v>177</v>
      </c>
      <c r="AW218" s="15" t="s">
        <v>31</v>
      </c>
      <c r="AX218" s="15" t="s">
        <v>74</v>
      </c>
      <c r="AY218" s="171" t="s">
        <v>163</v>
      </c>
    </row>
    <row r="219" spans="1:65" s="16" customFormat="1">
      <c r="B219" s="177"/>
      <c r="D219" s="157" t="s">
        <v>171</v>
      </c>
      <c r="E219" s="178" t="s">
        <v>1</v>
      </c>
      <c r="F219" s="179" t="s">
        <v>178</v>
      </c>
      <c r="H219" s="180">
        <v>19.8</v>
      </c>
      <c r="L219" s="177"/>
      <c r="M219" s="181"/>
      <c r="N219" s="182"/>
      <c r="O219" s="182"/>
      <c r="P219" s="182"/>
      <c r="Q219" s="182"/>
      <c r="R219" s="182"/>
      <c r="S219" s="182"/>
      <c r="T219" s="183"/>
      <c r="AT219" s="178" t="s">
        <v>171</v>
      </c>
      <c r="AU219" s="178" t="s">
        <v>84</v>
      </c>
      <c r="AV219" s="16" t="s">
        <v>169</v>
      </c>
      <c r="AW219" s="16" t="s">
        <v>31</v>
      </c>
      <c r="AX219" s="16" t="s">
        <v>82</v>
      </c>
      <c r="AY219" s="178" t="s">
        <v>163</v>
      </c>
    </row>
    <row r="220" spans="1:65" s="2" customFormat="1" ht="16.5" customHeight="1">
      <c r="A220" s="30"/>
      <c r="B220" s="142"/>
      <c r="C220" s="143" t="s">
        <v>265</v>
      </c>
      <c r="D220" s="143" t="s">
        <v>165</v>
      </c>
      <c r="E220" s="144" t="s">
        <v>266</v>
      </c>
      <c r="F220" s="145" t="s">
        <v>267</v>
      </c>
      <c r="G220" s="146" t="s">
        <v>186</v>
      </c>
      <c r="H220" s="147">
        <v>8.2170000000000005</v>
      </c>
      <c r="I220" s="148"/>
      <c r="J220" s="148">
        <f>ROUND(I220*H220,2)</f>
        <v>0</v>
      </c>
      <c r="K220" s="149"/>
      <c r="L220" s="31"/>
      <c r="M220" s="150" t="s">
        <v>1</v>
      </c>
      <c r="N220" s="151" t="s">
        <v>39</v>
      </c>
      <c r="O220" s="152">
        <v>0</v>
      </c>
      <c r="P220" s="152">
        <f>O220*H220</f>
        <v>0</v>
      </c>
      <c r="Q220" s="152">
        <v>0</v>
      </c>
      <c r="R220" s="152">
        <f>Q220*H220</f>
        <v>0</v>
      </c>
      <c r="S220" s="152">
        <v>0</v>
      </c>
      <c r="T220" s="153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4" t="s">
        <v>169</v>
      </c>
      <c r="AT220" s="154" t="s">
        <v>165</v>
      </c>
      <c r="AU220" s="154" t="s">
        <v>84</v>
      </c>
      <c r="AY220" s="18" t="s">
        <v>163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82</v>
      </c>
      <c r="BK220" s="155">
        <f>ROUND(I220*H220,2)</f>
        <v>0</v>
      </c>
      <c r="BL220" s="18" t="s">
        <v>169</v>
      </c>
      <c r="BM220" s="154" t="s">
        <v>268</v>
      </c>
    </row>
    <row r="221" spans="1:65" s="13" customFormat="1">
      <c r="B221" s="156"/>
      <c r="D221" s="157" t="s">
        <v>171</v>
      </c>
      <c r="E221" s="158" t="s">
        <v>1</v>
      </c>
      <c r="F221" s="159" t="s">
        <v>269</v>
      </c>
      <c r="H221" s="158" t="s">
        <v>1</v>
      </c>
      <c r="L221" s="156"/>
      <c r="M221" s="160"/>
      <c r="N221" s="161"/>
      <c r="O221" s="161"/>
      <c r="P221" s="161"/>
      <c r="Q221" s="161"/>
      <c r="R221" s="161"/>
      <c r="S221" s="161"/>
      <c r="T221" s="162"/>
      <c r="AT221" s="158" t="s">
        <v>171</v>
      </c>
      <c r="AU221" s="158" t="s">
        <v>84</v>
      </c>
      <c r="AV221" s="13" t="s">
        <v>82</v>
      </c>
      <c r="AW221" s="13" t="s">
        <v>31</v>
      </c>
      <c r="AX221" s="13" t="s">
        <v>74</v>
      </c>
      <c r="AY221" s="158" t="s">
        <v>163</v>
      </c>
    </row>
    <row r="222" spans="1:65" s="14" customFormat="1">
      <c r="B222" s="163"/>
      <c r="D222" s="157" t="s">
        <v>171</v>
      </c>
      <c r="E222" s="164" t="s">
        <v>1</v>
      </c>
      <c r="F222" s="165" t="s">
        <v>270</v>
      </c>
      <c r="H222" s="166">
        <v>8.2170000000000005</v>
      </c>
      <c r="L222" s="163"/>
      <c r="M222" s="167"/>
      <c r="N222" s="168"/>
      <c r="O222" s="168"/>
      <c r="P222" s="168"/>
      <c r="Q222" s="168"/>
      <c r="R222" s="168"/>
      <c r="S222" s="168"/>
      <c r="T222" s="169"/>
      <c r="AT222" s="164" t="s">
        <v>171</v>
      </c>
      <c r="AU222" s="164" t="s">
        <v>84</v>
      </c>
      <c r="AV222" s="14" t="s">
        <v>84</v>
      </c>
      <c r="AW222" s="14" t="s">
        <v>31</v>
      </c>
      <c r="AX222" s="14" t="s">
        <v>74</v>
      </c>
      <c r="AY222" s="164" t="s">
        <v>163</v>
      </c>
    </row>
    <row r="223" spans="1:65" s="15" customFormat="1">
      <c r="B223" s="170"/>
      <c r="D223" s="157" t="s">
        <v>171</v>
      </c>
      <c r="E223" s="171" t="s">
        <v>1</v>
      </c>
      <c r="F223" s="172" t="s">
        <v>176</v>
      </c>
      <c r="H223" s="173">
        <v>8.2170000000000005</v>
      </c>
      <c r="L223" s="170"/>
      <c r="M223" s="174"/>
      <c r="N223" s="175"/>
      <c r="O223" s="175"/>
      <c r="P223" s="175"/>
      <c r="Q223" s="175"/>
      <c r="R223" s="175"/>
      <c r="S223" s="175"/>
      <c r="T223" s="176"/>
      <c r="AT223" s="171" t="s">
        <v>171</v>
      </c>
      <c r="AU223" s="171" t="s">
        <v>84</v>
      </c>
      <c r="AV223" s="15" t="s">
        <v>177</v>
      </c>
      <c r="AW223" s="15" t="s">
        <v>31</v>
      </c>
      <c r="AX223" s="15" t="s">
        <v>74</v>
      </c>
      <c r="AY223" s="171" t="s">
        <v>163</v>
      </c>
    </row>
    <row r="224" spans="1:65" s="16" customFormat="1">
      <c r="B224" s="177"/>
      <c r="D224" s="157" t="s">
        <v>171</v>
      </c>
      <c r="E224" s="178" t="s">
        <v>1</v>
      </c>
      <c r="F224" s="179" t="s">
        <v>178</v>
      </c>
      <c r="H224" s="180">
        <v>8.2170000000000005</v>
      </c>
      <c r="L224" s="177"/>
      <c r="M224" s="181"/>
      <c r="N224" s="182"/>
      <c r="O224" s="182"/>
      <c r="P224" s="182"/>
      <c r="Q224" s="182"/>
      <c r="R224" s="182"/>
      <c r="S224" s="182"/>
      <c r="T224" s="183"/>
      <c r="AT224" s="178" t="s">
        <v>171</v>
      </c>
      <c r="AU224" s="178" t="s">
        <v>84</v>
      </c>
      <c r="AV224" s="16" t="s">
        <v>169</v>
      </c>
      <c r="AW224" s="16" t="s">
        <v>31</v>
      </c>
      <c r="AX224" s="16" t="s">
        <v>82</v>
      </c>
      <c r="AY224" s="178" t="s">
        <v>163</v>
      </c>
    </row>
    <row r="225" spans="1:65" s="2" customFormat="1" ht="16.5" customHeight="1">
      <c r="A225" s="30"/>
      <c r="B225" s="142"/>
      <c r="C225" s="143" t="s">
        <v>170</v>
      </c>
      <c r="D225" s="143" t="s">
        <v>165</v>
      </c>
      <c r="E225" s="144" t="s">
        <v>271</v>
      </c>
      <c r="F225" s="145" t="s">
        <v>272</v>
      </c>
      <c r="G225" s="146" t="s">
        <v>186</v>
      </c>
      <c r="H225" s="147">
        <v>8.2170000000000005</v>
      </c>
      <c r="I225" s="148"/>
      <c r="J225" s="148">
        <f>ROUND(I225*H225,2)</f>
        <v>0</v>
      </c>
      <c r="K225" s="149"/>
      <c r="L225" s="31"/>
      <c r="M225" s="150" t="s">
        <v>1</v>
      </c>
      <c r="N225" s="151" t="s">
        <v>39</v>
      </c>
      <c r="O225" s="152">
        <v>0</v>
      </c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4" t="s">
        <v>169</v>
      </c>
      <c r="AT225" s="154" t="s">
        <v>165</v>
      </c>
      <c r="AU225" s="154" t="s">
        <v>84</v>
      </c>
      <c r="AY225" s="18" t="s">
        <v>163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82</v>
      </c>
      <c r="BK225" s="155">
        <f>ROUND(I225*H225,2)</f>
        <v>0</v>
      </c>
      <c r="BL225" s="18" t="s">
        <v>169</v>
      </c>
      <c r="BM225" s="154" t="s">
        <v>273</v>
      </c>
    </row>
    <row r="226" spans="1:65" s="12" customFormat="1" ht="22.9" customHeight="1">
      <c r="B226" s="130"/>
      <c r="D226" s="131" t="s">
        <v>73</v>
      </c>
      <c r="E226" s="140" t="s">
        <v>196</v>
      </c>
      <c r="F226" s="140" t="s">
        <v>274</v>
      </c>
      <c r="J226" s="141">
        <f>BK226</f>
        <v>0</v>
      </c>
      <c r="L226" s="130"/>
      <c r="M226" s="134"/>
      <c r="N226" s="135"/>
      <c r="O226" s="135"/>
      <c r="P226" s="136">
        <f>SUM(P227:P230)</f>
        <v>0</v>
      </c>
      <c r="Q226" s="135"/>
      <c r="R226" s="136">
        <f>SUM(R227:R230)</f>
        <v>0</v>
      </c>
      <c r="S226" s="135"/>
      <c r="T226" s="137">
        <f>SUM(T227:T230)</f>
        <v>0</v>
      </c>
      <c r="AR226" s="131" t="s">
        <v>82</v>
      </c>
      <c r="AT226" s="138" t="s">
        <v>73</v>
      </c>
      <c r="AU226" s="138" t="s">
        <v>82</v>
      </c>
      <c r="AY226" s="131" t="s">
        <v>163</v>
      </c>
      <c r="BK226" s="139">
        <f>SUM(BK227:BK230)</f>
        <v>0</v>
      </c>
    </row>
    <row r="227" spans="1:65" s="2" customFormat="1" ht="16.5" customHeight="1">
      <c r="A227" s="30"/>
      <c r="B227" s="142"/>
      <c r="C227" s="143" t="s">
        <v>275</v>
      </c>
      <c r="D227" s="143" t="s">
        <v>165</v>
      </c>
      <c r="E227" s="144" t="s">
        <v>276</v>
      </c>
      <c r="F227" s="145" t="s">
        <v>277</v>
      </c>
      <c r="G227" s="146" t="s">
        <v>186</v>
      </c>
      <c r="H227" s="147">
        <v>36.479999999999997</v>
      </c>
      <c r="I227" s="148"/>
      <c r="J227" s="148">
        <f>ROUND(I227*H227,2)</f>
        <v>0</v>
      </c>
      <c r="K227" s="149"/>
      <c r="L227" s="31"/>
      <c r="M227" s="150" t="s">
        <v>1</v>
      </c>
      <c r="N227" s="151" t="s">
        <v>39</v>
      </c>
      <c r="O227" s="152">
        <v>0</v>
      </c>
      <c r="P227" s="152">
        <f>O227*H227</f>
        <v>0</v>
      </c>
      <c r="Q227" s="152">
        <v>0</v>
      </c>
      <c r="R227" s="152">
        <f>Q227*H227</f>
        <v>0</v>
      </c>
      <c r="S227" s="152">
        <v>0</v>
      </c>
      <c r="T227" s="153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4" t="s">
        <v>169</v>
      </c>
      <c r="AT227" s="154" t="s">
        <v>165</v>
      </c>
      <c r="AU227" s="154" t="s">
        <v>84</v>
      </c>
      <c r="AY227" s="18" t="s">
        <v>163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82</v>
      </c>
      <c r="BK227" s="155">
        <f>ROUND(I227*H227,2)</f>
        <v>0</v>
      </c>
      <c r="BL227" s="18" t="s">
        <v>169</v>
      </c>
      <c r="BM227" s="154" t="s">
        <v>278</v>
      </c>
    </row>
    <row r="228" spans="1:65" s="13" customFormat="1">
      <c r="B228" s="156"/>
      <c r="D228" s="157" t="s">
        <v>171</v>
      </c>
      <c r="E228" s="158" t="s">
        <v>1</v>
      </c>
      <c r="F228" s="159" t="s">
        <v>279</v>
      </c>
      <c r="H228" s="158" t="s">
        <v>1</v>
      </c>
      <c r="L228" s="156"/>
      <c r="M228" s="160"/>
      <c r="N228" s="161"/>
      <c r="O228" s="161"/>
      <c r="P228" s="161"/>
      <c r="Q228" s="161"/>
      <c r="R228" s="161"/>
      <c r="S228" s="161"/>
      <c r="T228" s="162"/>
      <c r="AT228" s="158" t="s">
        <v>171</v>
      </c>
      <c r="AU228" s="158" t="s">
        <v>84</v>
      </c>
      <c r="AV228" s="13" t="s">
        <v>82</v>
      </c>
      <c r="AW228" s="13" t="s">
        <v>31</v>
      </c>
      <c r="AX228" s="13" t="s">
        <v>74</v>
      </c>
      <c r="AY228" s="158" t="s">
        <v>163</v>
      </c>
    </row>
    <row r="229" spans="1:65" s="14" customFormat="1">
      <c r="B229" s="163"/>
      <c r="D229" s="157" t="s">
        <v>171</v>
      </c>
      <c r="E229" s="164" t="s">
        <v>1</v>
      </c>
      <c r="F229" s="165" t="s">
        <v>280</v>
      </c>
      <c r="H229" s="166">
        <v>36.479999999999997</v>
      </c>
      <c r="L229" s="163"/>
      <c r="M229" s="167"/>
      <c r="N229" s="168"/>
      <c r="O229" s="168"/>
      <c r="P229" s="168"/>
      <c r="Q229" s="168"/>
      <c r="R229" s="168"/>
      <c r="S229" s="168"/>
      <c r="T229" s="169"/>
      <c r="AT229" s="164" t="s">
        <v>171</v>
      </c>
      <c r="AU229" s="164" t="s">
        <v>84</v>
      </c>
      <c r="AV229" s="14" t="s">
        <v>84</v>
      </c>
      <c r="AW229" s="14" t="s">
        <v>31</v>
      </c>
      <c r="AX229" s="14" t="s">
        <v>74</v>
      </c>
      <c r="AY229" s="164" t="s">
        <v>163</v>
      </c>
    </row>
    <row r="230" spans="1:65" s="16" customFormat="1">
      <c r="B230" s="177"/>
      <c r="D230" s="157" t="s">
        <v>171</v>
      </c>
      <c r="E230" s="178" t="s">
        <v>1</v>
      </c>
      <c r="F230" s="179" t="s">
        <v>178</v>
      </c>
      <c r="H230" s="180">
        <v>36.479999999999997</v>
      </c>
      <c r="L230" s="177"/>
      <c r="M230" s="181"/>
      <c r="N230" s="182"/>
      <c r="O230" s="182"/>
      <c r="P230" s="182"/>
      <c r="Q230" s="182"/>
      <c r="R230" s="182"/>
      <c r="S230" s="182"/>
      <c r="T230" s="183"/>
      <c r="AT230" s="178" t="s">
        <v>171</v>
      </c>
      <c r="AU230" s="178" t="s">
        <v>84</v>
      </c>
      <c r="AV230" s="16" t="s">
        <v>169</v>
      </c>
      <c r="AW230" s="16" t="s">
        <v>31</v>
      </c>
      <c r="AX230" s="16" t="s">
        <v>82</v>
      </c>
      <c r="AY230" s="178" t="s">
        <v>163</v>
      </c>
    </row>
    <row r="231" spans="1:65" s="12" customFormat="1" ht="22.9" customHeight="1">
      <c r="B231" s="130"/>
      <c r="D231" s="131" t="s">
        <v>73</v>
      </c>
      <c r="E231" s="140" t="s">
        <v>201</v>
      </c>
      <c r="F231" s="140" t="s">
        <v>281</v>
      </c>
      <c r="J231" s="141">
        <f>BK231</f>
        <v>0</v>
      </c>
      <c r="L231" s="130"/>
      <c r="M231" s="134"/>
      <c r="N231" s="135"/>
      <c r="O231" s="135"/>
      <c r="P231" s="136">
        <f>SUM(P232:P584)</f>
        <v>0</v>
      </c>
      <c r="Q231" s="135"/>
      <c r="R231" s="136">
        <f>SUM(R232:R584)</f>
        <v>0</v>
      </c>
      <c r="S231" s="135"/>
      <c r="T231" s="137">
        <f>SUM(T232:T584)</f>
        <v>0</v>
      </c>
      <c r="AR231" s="131" t="s">
        <v>82</v>
      </c>
      <c r="AT231" s="138" t="s">
        <v>73</v>
      </c>
      <c r="AU231" s="138" t="s">
        <v>82</v>
      </c>
      <c r="AY231" s="131" t="s">
        <v>163</v>
      </c>
      <c r="BK231" s="139">
        <f>SUM(BK232:BK584)</f>
        <v>0</v>
      </c>
    </row>
    <row r="232" spans="1:65" s="2" customFormat="1" ht="24" customHeight="1">
      <c r="A232" s="30"/>
      <c r="B232" s="142"/>
      <c r="C232" s="143" t="s">
        <v>181</v>
      </c>
      <c r="D232" s="143" t="s">
        <v>165</v>
      </c>
      <c r="E232" s="144" t="s">
        <v>282</v>
      </c>
      <c r="F232" s="145" t="s">
        <v>283</v>
      </c>
      <c r="G232" s="146" t="s">
        <v>186</v>
      </c>
      <c r="H232" s="147">
        <v>198.85</v>
      </c>
      <c r="I232" s="148"/>
      <c r="J232" s="148">
        <f>ROUND(I232*H232,2)</f>
        <v>0</v>
      </c>
      <c r="K232" s="149"/>
      <c r="L232" s="31"/>
      <c r="M232" s="150" t="s">
        <v>1</v>
      </c>
      <c r="N232" s="151" t="s">
        <v>39</v>
      </c>
      <c r="O232" s="152">
        <v>0</v>
      </c>
      <c r="P232" s="152">
        <f>O232*H232</f>
        <v>0</v>
      </c>
      <c r="Q232" s="152">
        <v>0</v>
      </c>
      <c r="R232" s="152">
        <f>Q232*H232</f>
        <v>0</v>
      </c>
      <c r="S232" s="152">
        <v>0</v>
      </c>
      <c r="T232" s="153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54" t="s">
        <v>169</v>
      </c>
      <c r="AT232" s="154" t="s">
        <v>165</v>
      </c>
      <c r="AU232" s="154" t="s">
        <v>84</v>
      </c>
      <c r="AY232" s="18" t="s">
        <v>163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82</v>
      </c>
      <c r="BK232" s="155">
        <f>ROUND(I232*H232,2)</f>
        <v>0</v>
      </c>
      <c r="BL232" s="18" t="s">
        <v>169</v>
      </c>
      <c r="BM232" s="154" t="s">
        <v>284</v>
      </c>
    </row>
    <row r="233" spans="1:65" s="13" customFormat="1">
      <c r="B233" s="156"/>
      <c r="D233" s="157" t="s">
        <v>171</v>
      </c>
      <c r="E233" s="158" t="s">
        <v>1</v>
      </c>
      <c r="F233" s="159" t="s">
        <v>285</v>
      </c>
      <c r="H233" s="158" t="s">
        <v>1</v>
      </c>
      <c r="L233" s="156"/>
      <c r="M233" s="160"/>
      <c r="N233" s="161"/>
      <c r="O233" s="161"/>
      <c r="P233" s="161"/>
      <c r="Q233" s="161"/>
      <c r="R233" s="161"/>
      <c r="S233" s="161"/>
      <c r="T233" s="162"/>
      <c r="AT233" s="158" t="s">
        <v>171</v>
      </c>
      <c r="AU233" s="158" t="s">
        <v>84</v>
      </c>
      <c r="AV233" s="13" t="s">
        <v>82</v>
      </c>
      <c r="AW233" s="13" t="s">
        <v>31</v>
      </c>
      <c r="AX233" s="13" t="s">
        <v>74</v>
      </c>
      <c r="AY233" s="158" t="s">
        <v>163</v>
      </c>
    </row>
    <row r="234" spans="1:65" s="13" customFormat="1">
      <c r="B234" s="156"/>
      <c r="D234" s="157" t="s">
        <v>171</v>
      </c>
      <c r="E234" s="158" t="s">
        <v>1</v>
      </c>
      <c r="F234" s="159" t="s">
        <v>286</v>
      </c>
      <c r="H234" s="158" t="s">
        <v>1</v>
      </c>
      <c r="L234" s="156"/>
      <c r="M234" s="160"/>
      <c r="N234" s="161"/>
      <c r="O234" s="161"/>
      <c r="P234" s="161"/>
      <c r="Q234" s="161"/>
      <c r="R234" s="161"/>
      <c r="S234" s="161"/>
      <c r="T234" s="162"/>
      <c r="AT234" s="158" t="s">
        <v>171</v>
      </c>
      <c r="AU234" s="158" t="s">
        <v>84</v>
      </c>
      <c r="AV234" s="13" t="s">
        <v>82</v>
      </c>
      <c r="AW234" s="13" t="s">
        <v>31</v>
      </c>
      <c r="AX234" s="13" t="s">
        <v>74</v>
      </c>
      <c r="AY234" s="158" t="s">
        <v>163</v>
      </c>
    </row>
    <row r="235" spans="1:65" s="14" customFormat="1">
      <c r="B235" s="163"/>
      <c r="D235" s="157" t="s">
        <v>171</v>
      </c>
      <c r="E235" s="164" t="s">
        <v>1</v>
      </c>
      <c r="F235" s="165" t="s">
        <v>287</v>
      </c>
      <c r="H235" s="166">
        <v>282.69</v>
      </c>
      <c r="L235" s="163"/>
      <c r="M235" s="167"/>
      <c r="N235" s="168"/>
      <c r="O235" s="168"/>
      <c r="P235" s="168"/>
      <c r="Q235" s="168"/>
      <c r="R235" s="168"/>
      <c r="S235" s="168"/>
      <c r="T235" s="169"/>
      <c r="AT235" s="164" t="s">
        <v>171</v>
      </c>
      <c r="AU235" s="164" t="s">
        <v>84</v>
      </c>
      <c r="AV235" s="14" t="s">
        <v>84</v>
      </c>
      <c r="AW235" s="14" t="s">
        <v>31</v>
      </c>
      <c r="AX235" s="14" t="s">
        <v>74</v>
      </c>
      <c r="AY235" s="164" t="s">
        <v>163</v>
      </c>
    </row>
    <row r="236" spans="1:65" s="15" customFormat="1">
      <c r="B236" s="170"/>
      <c r="D236" s="157" t="s">
        <v>171</v>
      </c>
      <c r="E236" s="171" t="s">
        <v>1</v>
      </c>
      <c r="F236" s="172" t="s">
        <v>176</v>
      </c>
      <c r="H236" s="173">
        <v>282.69</v>
      </c>
      <c r="L236" s="170"/>
      <c r="M236" s="174"/>
      <c r="N236" s="175"/>
      <c r="O236" s="175"/>
      <c r="P236" s="175"/>
      <c r="Q236" s="175"/>
      <c r="R236" s="175"/>
      <c r="S236" s="175"/>
      <c r="T236" s="176"/>
      <c r="AT236" s="171" t="s">
        <v>171</v>
      </c>
      <c r="AU236" s="171" t="s">
        <v>84</v>
      </c>
      <c r="AV236" s="15" t="s">
        <v>177</v>
      </c>
      <c r="AW236" s="15" t="s">
        <v>31</v>
      </c>
      <c r="AX236" s="15" t="s">
        <v>74</v>
      </c>
      <c r="AY236" s="171" t="s">
        <v>163</v>
      </c>
    </row>
    <row r="237" spans="1:65" s="13" customFormat="1">
      <c r="B237" s="156"/>
      <c r="D237" s="157" t="s">
        <v>171</v>
      </c>
      <c r="E237" s="158" t="s">
        <v>1</v>
      </c>
      <c r="F237" s="159" t="s">
        <v>288</v>
      </c>
      <c r="H237" s="158" t="s">
        <v>1</v>
      </c>
      <c r="L237" s="156"/>
      <c r="M237" s="160"/>
      <c r="N237" s="161"/>
      <c r="O237" s="161"/>
      <c r="P237" s="161"/>
      <c r="Q237" s="161"/>
      <c r="R237" s="161"/>
      <c r="S237" s="161"/>
      <c r="T237" s="162"/>
      <c r="AT237" s="158" t="s">
        <v>171</v>
      </c>
      <c r="AU237" s="158" t="s">
        <v>84</v>
      </c>
      <c r="AV237" s="13" t="s">
        <v>82</v>
      </c>
      <c r="AW237" s="13" t="s">
        <v>31</v>
      </c>
      <c r="AX237" s="13" t="s">
        <v>74</v>
      </c>
      <c r="AY237" s="158" t="s">
        <v>163</v>
      </c>
    </row>
    <row r="238" spans="1:65" s="14" customFormat="1">
      <c r="B238" s="163"/>
      <c r="D238" s="157" t="s">
        <v>171</v>
      </c>
      <c r="E238" s="164" t="s">
        <v>1</v>
      </c>
      <c r="F238" s="165" t="s">
        <v>289</v>
      </c>
      <c r="H238" s="166">
        <v>-83.84</v>
      </c>
      <c r="L238" s="163"/>
      <c r="M238" s="167"/>
      <c r="N238" s="168"/>
      <c r="O238" s="168"/>
      <c r="P238" s="168"/>
      <c r="Q238" s="168"/>
      <c r="R238" s="168"/>
      <c r="S238" s="168"/>
      <c r="T238" s="169"/>
      <c r="AT238" s="164" t="s">
        <v>171</v>
      </c>
      <c r="AU238" s="164" t="s">
        <v>84</v>
      </c>
      <c r="AV238" s="14" t="s">
        <v>84</v>
      </c>
      <c r="AW238" s="14" t="s">
        <v>31</v>
      </c>
      <c r="AX238" s="14" t="s">
        <v>74</v>
      </c>
      <c r="AY238" s="164" t="s">
        <v>163</v>
      </c>
    </row>
    <row r="239" spans="1:65" s="15" customFormat="1">
      <c r="B239" s="170"/>
      <c r="D239" s="157" t="s">
        <v>171</v>
      </c>
      <c r="E239" s="171" t="s">
        <v>1</v>
      </c>
      <c r="F239" s="172" t="s">
        <v>176</v>
      </c>
      <c r="H239" s="173">
        <v>-83.84</v>
      </c>
      <c r="L239" s="170"/>
      <c r="M239" s="174"/>
      <c r="N239" s="175"/>
      <c r="O239" s="175"/>
      <c r="P239" s="175"/>
      <c r="Q239" s="175"/>
      <c r="R239" s="175"/>
      <c r="S239" s="175"/>
      <c r="T239" s="176"/>
      <c r="AT239" s="171" t="s">
        <v>171</v>
      </c>
      <c r="AU239" s="171" t="s">
        <v>84</v>
      </c>
      <c r="AV239" s="15" t="s">
        <v>177</v>
      </c>
      <c r="AW239" s="15" t="s">
        <v>31</v>
      </c>
      <c r="AX239" s="15" t="s">
        <v>74</v>
      </c>
      <c r="AY239" s="171" t="s">
        <v>163</v>
      </c>
    </row>
    <row r="240" spans="1:65" s="16" customFormat="1">
      <c r="B240" s="177"/>
      <c r="D240" s="157" t="s">
        <v>171</v>
      </c>
      <c r="E240" s="178" t="s">
        <v>1</v>
      </c>
      <c r="F240" s="179" t="s">
        <v>178</v>
      </c>
      <c r="H240" s="180">
        <v>198.85</v>
      </c>
      <c r="L240" s="177"/>
      <c r="M240" s="181"/>
      <c r="N240" s="182"/>
      <c r="O240" s="182"/>
      <c r="P240" s="182"/>
      <c r="Q240" s="182"/>
      <c r="R240" s="182"/>
      <c r="S240" s="182"/>
      <c r="T240" s="183"/>
      <c r="AT240" s="178" t="s">
        <v>171</v>
      </c>
      <c r="AU240" s="178" t="s">
        <v>84</v>
      </c>
      <c r="AV240" s="16" t="s">
        <v>169</v>
      </c>
      <c r="AW240" s="16" t="s">
        <v>31</v>
      </c>
      <c r="AX240" s="16" t="s">
        <v>82</v>
      </c>
      <c r="AY240" s="178" t="s">
        <v>163</v>
      </c>
    </row>
    <row r="241" spans="1:65" s="2" customFormat="1" ht="24" customHeight="1">
      <c r="A241" s="30"/>
      <c r="B241" s="142"/>
      <c r="C241" s="143" t="s">
        <v>7</v>
      </c>
      <c r="D241" s="143" t="s">
        <v>165</v>
      </c>
      <c r="E241" s="144" t="s">
        <v>290</v>
      </c>
      <c r="F241" s="145" t="s">
        <v>291</v>
      </c>
      <c r="G241" s="146" t="s">
        <v>186</v>
      </c>
      <c r="H241" s="147">
        <v>5.9950000000000001</v>
      </c>
      <c r="I241" s="148"/>
      <c r="J241" s="148">
        <f>ROUND(I241*H241,2)</f>
        <v>0</v>
      </c>
      <c r="K241" s="149"/>
      <c r="L241" s="31"/>
      <c r="M241" s="150" t="s">
        <v>1</v>
      </c>
      <c r="N241" s="151" t="s">
        <v>39</v>
      </c>
      <c r="O241" s="152">
        <v>0</v>
      </c>
      <c r="P241" s="152">
        <f>O241*H241</f>
        <v>0</v>
      </c>
      <c r="Q241" s="152">
        <v>0</v>
      </c>
      <c r="R241" s="152">
        <f>Q241*H241</f>
        <v>0</v>
      </c>
      <c r="S241" s="152">
        <v>0</v>
      </c>
      <c r="T241" s="153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54" t="s">
        <v>169</v>
      </c>
      <c r="AT241" s="154" t="s">
        <v>165</v>
      </c>
      <c r="AU241" s="154" t="s">
        <v>84</v>
      </c>
      <c r="AY241" s="18" t="s">
        <v>163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82</v>
      </c>
      <c r="BK241" s="155">
        <f>ROUND(I241*H241,2)</f>
        <v>0</v>
      </c>
      <c r="BL241" s="18" t="s">
        <v>169</v>
      </c>
      <c r="BM241" s="154" t="s">
        <v>292</v>
      </c>
    </row>
    <row r="242" spans="1:65" s="13" customFormat="1">
      <c r="B242" s="156"/>
      <c r="D242" s="157" t="s">
        <v>171</v>
      </c>
      <c r="E242" s="158" t="s">
        <v>1</v>
      </c>
      <c r="F242" s="159" t="s">
        <v>293</v>
      </c>
      <c r="H242" s="158" t="s">
        <v>1</v>
      </c>
      <c r="L242" s="156"/>
      <c r="M242" s="160"/>
      <c r="N242" s="161"/>
      <c r="O242" s="161"/>
      <c r="P242" s="161"/>
      <c r="Q242" s="161"/>
      <c r="R242" s="161"/>
      <c r="S242" s="161"/>
      <c r="T242" s="162"/>
      <c r="AT242" s="158" t="s">
        <v>171</v>
      </c>
      <c r="AU242" s="158" t="s">
        <v>84</v>
      </c>
      <c r="AV242" s="13" t="s">
        <v>82</v>
      </c>
      <c r="AW242" s="13" t="s">
        <v>31</v>
      </c>
      <c r="AX242" s="13" t="s">
        <v>74</v>
      </c>
      <c r="AY242" s="158" t="s">
        <v>163</v>
      </c>
    </row>
    <row r="243" spans="1:65" s="14" customFormat="1">
      <c r="B243" s="163"/>
      <c r="D243" s="157" t="s">
        <v>171</v>
      </c>
      <c r="E243" s="164" t="s">
        <v>1</v>
      </c>
      <c r="F243" s="165" t="s">
        <v>294</v>
      </c>
      <c r="H243" s="166">
        <v>5.9950000000000001</v>
      </c>
      <c r="L243" s="163"/>
      <c r="M243" s="167"/>
      <c r="N243" s="168"/>
      <c r="O243" s="168"/>
      <c r="P243" s="168"/>
      <c r="Q243" s="168"/>
      <c r="R243" s="168"/>
      <c r="S243" s="168"/>
      <c r="T243" s="169"/>
      <c r="AT243" s="164" t="s">
        <v>171</v>
      </c>
      <c r="AU243" s="164" t="s">
        <v>84</v>
      </c>
      <c r="AV243" s="14" t="s">
        <v>84</v>
      </c>
      <c r="AW243" s="14" t="s">
        <v>31</v>
      </c>
      <c r="AX243" s="14" t="s">
        <v>74</v>
      </c>
      <c r="AY243" s="164" t="s">
        <v>163</v>
      </c>
    </row>
    <row r="244" spans="1:65" s="15" customFormat="1">
      <c r="B244" s="170"/>
      <c r="D244" s="157" t="s">
        <v>171</v>
      </c>
      <c r="E244" s="171" t="s">
        <v>1</v>
      </c>
      <c r="F244" s="172" t="s">
        <v>176</v>
      </c>
      <c r="H244" s="173">
        <v>5.9950000000000001</v>
      </c>
      <c r="L244" s="170"/>
      <c r="M244" s="174"/>
      <c r="N244" s="175"/>
      <c r="O244" s="175"/>
      <c r="P244" s="175"/>
      <c r="Q244" s="175"/>
      <c r="R244" s="175"/>
      <c r="S244" s="175"/>
      <c r="T244" s="176"/>
      <c r="AT244" s="171" t="s">
        <v>171</v>
      </c>
      <c r="AU244" s="171" t="s">
        <v>84</v>
      </c>
      <c r="AV244" s="15" t="s">
        <v>177</v>
      </c>
      <c r="AW244" s="15" t="s">
        <v>31</v>
      </c>
      <c r="AX244" s="15" t="s">
        <v>74</v>
      </c>
      <c r="AY244" s="171" t="s">
        <v>163</v>
      </c>
    </row>
    <row r="245" spans="1:65" s="16" customFormat="1">
      <c r="B245" s="177"/>
      <c r="D245" s="157" t="s">
        <v>171</v>
      </c>
      <c r="E245" s="178" t="s">
        <v>1</v>
      </c>
      <c r="F245" s="179" t="s">
        <v>178</v>
      </c>
      <c r="H245" s="180">
        <v>5.9950000000000001</v>
      </c>
      <c r="L245" s="177"/>
      <c r="M245" s="181"/>
      <c r="N245" s="182"/>
      <c r="O245" s="182"/>
      <c r="P245" s="182"/>
      <c r="Q245" s="182"/>
      <c r="R245" s="182"/>
      <c r="S245" s="182"/>
      <c r="T245" s="183"/>
      <c r="AT245" s="178" t="s">
        <v>171</v>
      </c>
      <c r="AU245" s="178" t="s">
        <v>84</v>
      </c>
      <c r="AV245" s="16" t="s">
        <v>169</v>
      </c>
      <c r="AW245" s="16" t="s">
        <v>31</v>
      </c>
      <c r="AX245" s="16" t="s">
        <v>82</v>
      </c>
      <c r="AY245" s="178" t="s">
        <v>163</v>
      </c>
    </row>
    <row r="246" spans="1:65" s="2" customFormat="1" ht="24" customHeight="1">
      <c r="A246" s="30"/>
      <c r="B246" s="142"/>
      <c r="C246" s="143" t="s">
        <v>187</v>
      </c>
      <c r="D246" s="143" t="s">
        <v>165</v>
      </c>
      <c r="E246" s="144" t="s">
        <v>295</v>
      </c>
      <c r="F246" s="145" t="s">
        <v>296</v>
      </c>
      <c r="G246" s="146" t="s">
        <v>186</v>
      </c>
      <c r="H246" s="147">
        <v>198.85</v>
      </c>
      <c r="I246" s="148"/>
      <c r="J246" s="148">
        <f>ROUND(I246*H246,2)</f>
        <v>0</v>
      </c>
      <c r="K246" s="149"/>
      <c r="L246" s="31"/>
      <c r="M246" s="150" t="s">
        <v>1</v>
      </c>
      <c r="N246" s="151" t="s">
        <v>39</v>
      </c>
      <c r="O246" s="152">
        <v>0</v>
      </c>
      <c r="P246" s="152">
        <f>O246*H246</f>
        <v>0</v>
      </c>
      <c r="Q246" s="152">
        <v>0</v>
      </c>
      <c r="R246" s="152">
        <f>Q246*H246</f>
        <v>0</v>
      </c>
      <c r="S246" s="152">
        <v>0</v>
      </c>
      <c r="T246" s="153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54" t="s">
        <v>169</v>
      </c>
      <c r="AT246" s="154" t="s">
        <v>165</v>
      </c>
      <c r="AU246" s="154" t="s">
        <v>84</v>
      </c>
      <c r="AY246" s="18" t="s">
        <v>163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82</v>
      </c>
      <c r="BK246" s="155">
        <f>ROUND(I246*H246,2)</f>
        <v>0</v>
      </c>
      <c r="BL246" s="18" t="s">
        <v>169</v>
      </c>
      <c r="BM246" s="154" t="s">
        <v>297</v>
      </c>
    </row>
    <row r="247" spans="1:65" s="13" customFormat="1">
      <c r="B247" s="156"/>
      <c r="D247" s="157" t="s">
        <v>171</v>
      </c>
      <c r="E247" s="158" t="s">
        <v>1</v>
      </c>
      <c r="F247" s="159" t="s">
        <v>298</v>
      </c>
      <c r="H247" s="158" t="s">
        <v>1</v>
      </c>
      <c r="L247" s="156"/>
      <c r="M247" s="160"/>
      <c r="N247" s="161"/>
      <c r="O247" s="161"/>
      <c r="P247" s="161"/>
      <c r="Q247" s="161"/>
      <c r="R247" s="161"/>
      <c r="S247" s="161"/>
      <c r="T247" s="162"/>
      <c r="AT247" s="158" t="s">
        <v>171</v>
      </c>
      <c r="AU247" s="158" t="s">
        <v>84</v>
      </c>
      <c r="AV247" s="13" t="s">
        <v>82</v>
      </c>
      <c r="AW247" s="13" t="s">
        <v>31</v>
      </c>
      <c r="AX247" s="13" t="s">
        <v>74</v>
      </c>
      <c r="AY247" s="158" t="s">
        <v>163</v>
      </c>
    </row>
    <row r="248" spans="1:65" s="13" customFormat="1">
      <c r="B248" s="156"/>
      <c r="D248" s="157" t="s">
        <v>171</v>
      </c>
      <c r="E248" s="158" t="s">
        <v>1</v>
      </c>
      <c r="F248" s="159" t="s">
        <v>286</v>
      </c>
      <c r="H248" s="158" t="s">
        <v>1</v>
      </c>
      <c r="L248" s="156"/>
      <c r="M248" s="160"/>
      <c r="N248" s="161"/>
      <c r="O248" s="161"/>
      <c r="P248" s="161"/>
      <c r="Q248" s="161"/>
      <c r="R248" s="161"/>
      <c r="S248" s="161"/>
      <c r="T248" s="162"/>
      <c r="AT248" s="158" t="s">
        <v>171</v>
      </c>
      <c r="AU248" s="158" t="s">
        <v>84</v>
      </c>
      <c r="AV248" s="13" t="s">
        <v>82</v>
      </c>
      <c r="AW248" s="13" t="s">
        <v>31</v>
      </c>
      <c r="AX248" s="13" t="s">
        <v>74</v>
      </c>
      <c r="AY248" s="158" t="s">
        <v>163</v>
      </c>
    </row>
    <row r="249" spans="1:65" s="14" customFormat="1">
      <c r="B249" s="163"/>
      <c r="D249" s="157" t="s">
        <v>171</v>
      </c>
      <c r="E249" s="164" t="s">
        <v>1</v>
      </c>
      <c r="F249" s="165" t="s">
        <v>287</v>
      </c>
      <c r="H249" s="166">
        <v>282.69</v>
      </c>
      <c r="L249" s="163"/>
      <c r="M249" s="167"/>
      <c r="N249" s="168"/>
      <c r="O249" s="168"/>
      <c r="P249" s="168"/>
      <c r="Q249" s="168"/>
      <c r="R249" s="168"/>
      <c r="S249" s="168"/>
      <c r="T249" s="169"/>
      <c r="AT249" s="164" t="s">
        <v>171</v>
      </c>
      <c r="AU249" s="164" t="s">
        <v>84</v>
      </c>
      <c r="AV249" s="14" t="s">
        <v>84</v>
      </c>
      <c r="AW249" s="14" t="s">
        <v>31</v>
      </c>
      <c r="AX249" s="14" t="s">
        <v>74</v>
      </c>
      <c r="AY249" s="164" t="s">
        <v>163</v>
      </c>
    </row>
    <row r="250" spans="1:65" s="15" customFormat="1">
      <c r="B250" s="170"/>
      <c r="D250" s="157" t="s">
        <v>171</v>
      </c>
      <c r="E250" s="171" t="s">
        <v>1</v>
      </c>
      <c r="F250" s="172" t="s">
        <v>176</v>
      </c>
      <c r="H250" s="173">
        <v>282.69</v>
      </c>
      <c r="L250" s="170"/>
      <c r="M250" s="174"/>
      <c r="N250" s="175"/>
      <c r="O250" s="175"/>
      <c r="P250" s="175"/>
      <c r="Q250" s="175"/>
      <c r="R250" s="175"/>
      <c r="S250" s="175"/>
      <c r="T250" s="176"/>
      <c r="AT250" s="171" t="s">
        <v>171</v>
      </c>
      <c r="AU250" s="171" t="s">
        <v>84</v>
      </c>
      <c r="AV250" s="15" t="s">
        <v>177</v>
      </c>
      <c r="AW250" s="15" t="s">
        <v>31</v>
      </c>
      <c r="AX250" s="15" t="s">
        <v>74</v>
      </c>
      <c r="AY250" s="171" t="s">
        <v>163</v>
      </c>
    </row>
    <row r="251" spans="1:65" s="13" customFormat="1">
      <c r="B251" s="156"/>
      <c r="D251" s="157" t="s">
        <v>171</v>
      </c>
      <c r="E251" s="158" t="s">
        <v>1</v>
      </c>
      <c r="F251" s="159" t="s">
        <v>288</v>
      </c>
      <c r="H251" s="158" t="s">
        <v>1</v>
      </c>
      <c r="L251" s="156"/>
      <c r="M251" s="160"/>
      <c r="N251" s="161"/>
      <c r="O251" s="161"/>
      <c r="P251" s="161"/>
      <c r="Q251" s="161"/>
      <c r="R251" s="161"/>
      <c r="S251" s="161"/>
      <c r="T251" s="162"/>
      <c r="AT251" s="158" t="s">
        <v>171</v>
      </c>
      <c r="AU251" s="158" t="s">
        <v>84</v>
      </c>
      <c r="AV251" s="13" t="s">
        <v>82</v>
      </c>
      <c r="AW251" s="13" t="s">
        <v>31</v>
      </c>
      <c r="AX251" s="13" t="s">
        <v>74</v>
      </c>
      <c r="AY251" s="158" t="s">
        <v>163</v>
      </c>
    </row>
    <row r="252" spans="1:65" s="14" customFormat="1">
      <c r="B252" s="163"/>
      <c r="D252" s="157" t="s">
        <v>171</v>
      </c>
      <c r="E252" s="164" t="s">
        <v>1</v>
      </c>
      <c r="F252" s="165" t="s">
        <v>289</v>
      </c>
      <c r="H252" s="166">
        <v>-83.84</v>
      </c>
      <c r="L252" s="163"/>
      <c r="M252" s="167"/>
      <c r="N252" s="168"/>
      <c r="O252" s="168"/>
      <c r="P252" s="168"/>
      <c r="Q252" s="168"/>
      <c r="R252" s="168"/>
      <c r="S252" s="168"/>
      <c r="T252" s="169"/>
      <c r="AT252" s="164" t="s">
        <v>171</v>
      </c>
      <c r="AU252" s="164" t="s">
        <v>84</v>
      </c>
      <c r="AV252" s="14" t="s">
        <v>84</v>
      </c>
      <c r="AW252" s="14" t="s">
        <v>31</v>
      </c>
      <c r="AX252" s="14" t="s">
        <v>74</v>
      </c>
      <c r="AY252" s="164" t="s">
        <v>163</v>
      </c>
    </row>
    <row r="253" spans="1:65" s="15" customFormat="1">
      <c r="B253" s="170"/>
      <c r="D253" s="157" t="s">
        <v>171</v>
      </c>
      <c r="E253" s="171" t="s">
        <v>1</v>
      </c>
      <c r="F253" s="172" t="s">
        <v>176</v>
      </c>
      <c r="H253" s="173">
        <v>-83.84</v>
      </c>
      <c r="L253" s="170"/>
      <c r="M253" s="174"/>
      <c r="N253" s="175"/>
      <c r="O253" s="175"/>
      <c r="P253" s="175"/>
      <c r="Q253" s="175"/>
      <c r="R253" s="175"/>
      <c r="S253" s="175"/>
      <c r="T253" s="176"/>
      <c r="AT253" s="171" t="s">
        <v>171</v>
      </c>
      <c r="AU253" s="171" t="s">
        <v>84</v>
      </c>
      <c r="AV253" s="15" t="s">
        <v>177</v>
      </c>
      <c r="AW253" s="15" t="s">
        <v>31</v>
      </c>
      <c r="AX253" s="15" t="s">
        <v>74</v>
      </c>
      <c r="AY253" s="171" t="s">
        <v>163</v>
      </c>
    </row>
    <row r="254" spans="1:65" s="16" customFormat="1">
      <c r="B254" s="177"/>
      <c r="D254" s="157" t="s">
        <v>171</v>
      </c>
      <c r="E254" s="178" t="s">
        <v>1</v>
      </c>
      <c r="F254" s="179" t="s">
        <v>178</v>
      </c>
      <c r="H254" s="180">
        <v>198.85</v>
      </c>
      <c r="L254" s="177"/>
      <c r="M254" s="181"/>
      <c r="N254" s="182"/>
      <c r="O254" s="182"/>
      <c r="P254" s="182"/>
      <c r="Q254" s="182"/>
      <c r="R254" s="182"/>
      <c r="S254" s="182"/>
      <c r="T254" s="183"/>
      <c r="AT254" s="178" t="s">
        <v>171</v>
      </c>
      <c r="AU254" s="178" t="s">
        <v>84</v>
      </c>
      <c r="AV254" s="16" t="s">
        <v>169</v>
      </c>
      <c r="AW254" s="16" t="s">
        <v>31</v>
      </c>
      <c r="AX254" s="16" t="s">
        <v>82</v>
      </c>
      <c r="AY254" s="178" t="s">
        <v>163</v>
      </c>
    </row>
    <row r="255" spans="1:65" s="2" customFormat="1" ht="24" customHeight="1">
      <c r="A255" s="30"/>
      <c r="B255" s="142"/>
      <c r="C255" s="143" t="s">
        <v>299</v>
      </c>
      <c r="D255" s="143" t="s">
        <v>165</v>
      </c>
      <c r="E255" s="144" t="s">
        <v>300</v>
      </c>
      <c r="F255" s="145" t="s">
        <v>301</v>
      </c>
      <c r="G255" s="146" t="s">
        <v>186</v>
      </c>
      <c r="H255" s="147">
        <v>5.9950000000000001</v>
      </c>
      <c r="I255" s="148"/>
      <c r="J255" s="148">
        <f>ROUND(I255*H255,2)</f>
        <v>0</v>
      </c>
      <c r="K255" s="149"/>
      <c r="L255" s="31"/>
      <c r="M255" s="150" t="s">
        <v>1</v>
      </c>
      <c r="N255" s="151" t="s">
        <v>39</v>
      </c>
      <c r="O255" s="152">
        <v>0</v>
      </c>
      <c r="P255" s="152">
        <f>O255*H255</f>
        <v>0</v>
      </c>
      <c r="Q255" s="152">
        <v>0</v>
      </c>
      <c r="R255" s="152">
        <f>Q255*H255</f>
        <v>0</v>
      </c>
      <c r="S255" s="152">
        <v>0</v>
      </c>
      <c r="T255" s="153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54" t="s">
        <v>169</v>
      </c>
      <c r="AT255" s="154" t="s">
        <v>165</v>
      </c>
      <c r="AU255" s="154" t="s">
        <v>84</v>
      </c>
      <c r="AY255" s="18" t="s">
        <v>163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82</v>
      </c>
      <c r="BK255" s="155">
        <f>ROUND(I255*H255,2)</f>
        <v>0</v>
      </c>
      <c r="BL255" s="18" t="s">
        <v>169</v>
      </c>
      <c r="BM255" s="154" t="s">
        <v>302</v>
      </c>
    </row>
    <row r="256" spans="1:65" s="13" customFormat="1">
      <c r="B256" s="156"/>
      <c r="D256" s="157" t="s">
        <v>171</v>
      </c>
      <c r="E256" s="158" t="s">
        <v>1</v>
      </c>
      <c r="F256" s="159" t="s">
        <v>303</v>
      </c>
      <c r="H256" s="158" t="s">
        <v>1</v>
      </c>
      <c r="L256" s="156"/>
      <c r="M256" s="160"/>
      <c r="N256" s="161"/>
      <c r="O256" s="161"/>
      <c r="P256" s="161"/>
      <c r="Q256" s="161"/>
      <c r="R256" s="161"/>
      <c r="S256" s="161"/>
      <c r="T256" s="162"/>
      <c r="AT256" s="158" t="s">
        <v>171</v>
      </c>
      <c r="AU256" s="158" t="s">
        <v>84</v>
      </c>
      <c r="AV256" s="13" t="s">
        <v>82</v>
      </c>
      <c r="AW256" s="13" t="s">
        <v>31</v>
      </c>
      <c r="AX256" s="13" t="s">
        <v>74</v>
      </c>
      <c r="AY256" s="158" t="s">
        <v>163</v>
      </c>
    </row>
    <row r="257" spans="1:65" s="14" customFormat="1">
      <c r="B257" s="163"/>
      <c r="D257" s="157" t="s">
        <v>171</v>
      </c>
      <c r="E257" s="164" t="s">
        <v>1</v>
      </c>
      <c r="F257" s="165" t="s">
        <v>294</v>
      </c>
      <c r="H257" s="166">
        <v>5.9950000000000001</v>
      </c>
      <c r="L257" s="163"/>
      <c r="M257" s="167"/>
      <c r="N257" s="168"/>
      <c r="O257" s="168"/>
      <c r="P257" s="168"/>
      <c r="Q257" s="168"/>
      <c r="R257" s="168"/>
      <c r="S257" s="168"/>
      <c r="T257" s="169"/>
      <c r="AT257" s="164" t="s">
        <v>171</v>
      </c>
      <c r="AU257" s="164" t="s">
        <v>84</v>
      </c>
      <c r="AV257" s="14" t="s">
        <v>84</v>
      </c>
      <c r="AW257" s="14" t="s">
        <v>31</v>
      </c>
      <c r="AX257" s="14" t="s">
        <v>74</v>
      </c>
      <c r="AY257" s="164" t="s">
        <v>163</v>
      </c>
    </row>
    <row r="258" spans="1:65" s="15" customFormat="1">
      <c r="B258" s="170"/>
      <c r="D258" s="157" t="s">
        <v>171</v>
      </c>
      <c r="E258" s="171" t="s">
        <v>1</v>
      </c>
      <c r="F258" s="172" t="s">
        <v>176</v>
      </c>
      <c r="H258" s="173">
        <v>5.9950000000000001</v>
      </c>
      <c r="L258" s="170"/>
      <c r="M258" s="174"/>
      <c r="N258" s="175"/>
      <c r="O258" s="175"/>
      <c r="P258" s="175"/>
      <c r="Q258" s="175"/>
      <c r="R258" s="175"/>
      <c r="S258" s="175"/>
      <c r="T258" s="176"/>
      <c r="AT258" s="171" t="s">
        <v>171</v>
      </c>
      <c r="AU258" s="171" t="s">
        <v>84</v>
      </c>
      <c r="AV258" s="15" t="s">
        <v>177</v>
      </c>
      <c r="AW258" s="15" t="s">
        <v>31</v>
      </c>
      <c r="AX258" s="15" t="s">
        <v>74</v>
      </c>
      <c r="AY258" s="171" t="s">
        <v>163</v>
      </c>
    </row>
    <row r="259" spans="1:65" s="16" customFormat="1">
      <c r="B259" s="177"/>
      <c r="D259" s="157" t="s">
        <v>171</v>
      </c>
      <c r="E259" s="178" t="s">
        <v>1</v>
      </c>
      <c r="F259" s="179" t="s">
        <v>178</v>
      </c>
      <c r="H259" s="180">
        <v>5.9950000000000001</v>
      </c>
      <c r="L259" s="177"/>
      <c r="M259" s="181"/>
      <c r="N259" s="182"/>
      <c r="O259" s="182"/>
      <c r="P259" s="182"/>
      <c r="Q259" s="182"/>
      <c r="R259" s="182"/>
      <c r="S259" s="182"/>
      <c r="T259" s="183"/>
      <c r="AT259" s="178" t="s">
        <v>171</v>
      </c>
      <c r="AU259" s="178" t="s">
        <v>84</v>
      </c>
      <c r="AV259" s="16" t="s">
        <v>169</v>
      </c>
      <c r="AW259" s="16" t="s">
        <v>31</v>
      </c>
      <c r="AX259" s="16" t="s">
        <v>82</v>
      </c>
      <c r="AY259" s="178" t="s">
        <v>163</v>
      </c>
    </row>
    <row r="260" spans="1:65" s="2" customFormat="1" ht="24" customHeight="1">
      <c r="A260" s="30"/>
      <c r="B260" s="142"/>
      <c r="C260" s="143" t="s">
        <v>194</v>
      </c>
      <c r="D260" s="143" t="s">
        <v>165</v>
      </c>
      <c r="E260" s="144" t="s">
        <v>304</v>
      </c>
      <c r="F260" s="145" t="s">
        <v>305</v>
      </c>
      <c r="G260" s="146" t="s">
        <v>186</v>
      </c>
      <c r="H260" s="147">
        <v>1642.095</v>
      </c>
      <c r="I260" s="148"/>
      <c r="J260" s="148">
        <f>ROUND(I260*H260,2)</f>
        <v>0</v>
      </c>
      <c r="K260" s="149"/>
      <c r="L260" s="31"/>
      <c r="M260" s="150" t="s">
        <v>1</v>
      </c>
      <c r="N260" s="151" t="s">
        <v>39</v>
      </c>
      <c r="O260" s="152">
        <v>0</v>
      </c>
      <c r="P260" s="152">
        <f>O260*H260</f>
        <v>0</v>
      </c>
      <c r="Q260" s="152">
        <v>0</v>
      </c>
      <c r="R260" s="152">
        <f>Q260*H260</f>
        <v>0</v>
      </c>
      <c r="S260" s="152">
        <v>0</v>
      </c>
      <c r="T260" s="153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54" t="s">
        <v>169</v>
      </c>
      <c r="AT260" s="154" t="s">
        <v>165</v>
      </c>
      <c r="AU260" s="154" t="s">
        <v>84</v>
      </c>
      <c r="AY260" s="18" t="s">
        <v>163</v>
      </c>
      <c r="BE260" s="155">
        <f>IF(N260="základní",J260,0)</f>
        <v>0</v>
      </c>
      <c r="BF260" s="155">
        <f>IF(N260="snížená",J260,0)</f>
        <v>0</v>
      </c>
      <c r="BG260" s="155">
        <f>IF(N260="zákl. přenesená",J260,0)</f>
        <v>0</v>
      </c>
      <c r="BH260" s="155">
        <f>IF(N260="sníž. přenesená",J260,0)</f>
        <v>0</v>
      </c>
      <c r="BI260" s="155">
        <f>IF(N260="nulová",J260,0)</f>
        <v>0</v>
      </c>
      <c r="BJ260" s="18" t="s">
        <v>82</v>
      </c>
      <c r="BK260" s="155">
        <f>ROUND(I260*H260,2)</f>
        <v>0</v>
      </c>
      <c r="BL260" s="18" t="s">
        <v>169</v>
      </c>
      <c r="BM260" s="154" t="s">
        <v>306</v>
      </c>
    </row>
    <row r="261" spans="1:65" s="13" customFormat="1">
      <c r="B261" s="156"/>
      <c r="D261" s="157" t="s">
        <v>171</v>
      </c>
      <c r="E261" s="158" t="s">
        <v>1</v>
      </c>
      <c r="F261" s="159" t="s">
        <v>307</v>
      </c>
      <c r="H261" s="158" t="s">
        <v>1</v>
      </c>
      <c r="L261" s="156"/>
      <c r="M261" s="160"/>
      <c r="N261" s="161"/>
      <c r="O261" s="161"/>
      <c r="P261" s="161"/>
      <c r="Q261" s="161"/>
      <c r="R261" s="161"/>
      <c r="S261" s="161"/>
      <c r="T261" s="162"/>
      <c r="AT261" s="158" t="s">
        <v>171</v>
      </c>
      <c r="AU261" s="158" t="s">
        <v>84</v>
      </c>
      <c r="AV261" s="13" t="s">
        <v>82</v>
      </c>
      <c r="AW261" s="13" t="s">
        <v>31</v>
      </c>
      <c r="AX261" s="13" t="s">
        <v>74</v>
      </c>
      <c r="AY261" s="158" t="s">
        <v>163</v>
      </c>
    </row>
    <row r="262" spans="1:65" s="13" customFormat="1">
      <c r="B262" s="156"/>
      <c r="D262" s="157" t="s">
        <v>171</v>
      </c>
      <c r="E262" s="158" t="s">
        <v>1</v>
      </c>
      <c r="F262" s="159" t="s">
        <v>286</v>
      </c>
      <c r="H262" s="158" t="s">
        <v>1</v>
      </c>
      <c r="L262" s="156"/>
      <c r="M262" s="160"/>
      <c r="N262" s="161"/>
      <c r="O262" s="161"/>
      <c r="P262" s="161"/>
      <c r="Q262" s="161"/>
      <c r="R262" s="161"/>
      <c r="S262" s="161"/>
      <c r="T262" s="162"/>
      <c r="AT262" s="158" t="s">
        <v>171</v>
      </c>
      <c r="AU262" s="158" t="s">
        <v>84</v>
      </c>
      <c r="AV262" s="13" t="s">
        <v>82</v>
      </c>
      <c r="AW262" s="13" t="s">
        <v>31</v>
      </c>
      <c r="AX262" s="13" t="s">
        <v>74</v>
      </c>
      <c r="AY262" s="158" t="s">
        <v>163</v>
      </c>
    </row>
    <row r="263" spans="1:65" s="13" customFormat="1">
      <c r="B263" s="156"/>
      <c r="D263" s="157" t="s">
        <v>171</v>
      </c>
      <c r="E263" s="158" t="s">
        <v>1</v>
      </c>
      <c r="F263" s="159" t="s">
        <v>308</v>
      </c>
      <c r="H263" s="158" t="s">
        <v>1</v>
      </c>
      <c r="L263" s="156"/>
      <c r="M263" s="160"/>
      <c r="N263" s="161"/>
      <c r="O263" s="161"/>
      <c r="P263" s="161"/>
      <c r="Q263" s="161"/>
      <c r="R263" s="161"/>
      <c r="S263" s="161"/>
      <c r="T263" s="162"/>
      <c r="AT263" s="158" t="s">
        <v>171</v>
      </c>
      <c r="AU263" s="158" t="s">
        <v>84</v>
      </c>
      <c r="AV263" s="13" t="s">
        <v>82</v>
      </c>
      <c r="AW263" s="13" t="s">
        <v>31</v>
      </c>
      <c r="AX263" s="13" t="s">
        <v>74</v>
      </c>
      <c r="AY263" s="158" t="s">
        <v>163</v>
      </c>
    </row>
    <row r="264" spans="1:65" s="14" customFormat="1" ht="22.5">
      <c r="B264" s="163"/>
      <c r="D264" s="157" t="s">
        <v>171</v>
      </c>
      <c r="E264" s="164" t="s">
        <v>1</v>
      </c>
      <c r="F264" s="165" t="s">
        <v>309</v>
      </c>
      <c r="H264" s="166">
        <v>78.706000000000003</v>
      </c>
      <c r="L264" s="163"/>
      <c r="M264" s="167"/>
      <c r="N264" s="168"/>
      <c r="O264" s="168"/>
      <c r="P264" s="168"/>
      <c r="Q264" s="168"/>
      <c r="R264" s="168"/>
      <c r="S264" s="168"/>
      <c r="T264" s="169"/>
      <c r="AT264" s="164" t="s">
        <v>171</v>
      </c>
      <c r="AU264" s="164" t="s">
        <v>84</v>
      </c>
      <c r="AV264" s="14" t="s">
        <v>84</v>
      </c>
      <c r="AW264" s="14" t="s">
        <v>31</v>
      </c>
      <c r="AX264" s="14" t="s">
        <v>74</v>
      </c>
      <c r="AY264" s="164" t="s">
        <v>163</v>
      </c>
    </row>
    <row r="265" spans="1:65" s="14" customFormat="1" ht="22.5">
      <c r="B265" s="163"/>
      <c r="D265" s="157" t="s">
        <v>171</v>
      </c>
      <c r="E265" s="164" t="s">
        <v>1</v>
      </c>
      <c r="F265" s="165" t="s">
        <v>310</v>
      </c>
      <c r="H265" s="166">
        <v>36.795000000000002</v>
      </c>
      <c r="L265" s="163"/>
      <c r="M265" s="167"/>
      <c r="N265" s="168"/>
      <c r="O265" s="168"/>
      <c r="P265" s="168"/>
      <c r="Q265" s="168"/>
      <c r="R265" s="168"/>
      <c r="S265" s="168"/>
      <c r="T265" s="169"/>
      <c r="AT265" s="164" t="s">
        <v>171</v>
      </c>
      <c r="AU265" s="164" t="s">
        <v>84</v>
      </c>
      <c r="AV265" s="14" t="s">
        <v>84</v>
      </c>
      <c r="AW265" s="14" t="s">
        <v>31</v>
      </c>
      <c r="AX265" s="14" t="s">
        <v>74</v>
      </c>
      <c r="AY265" s="164" t="s">
        <v>163</v>
      </c>
    </row>
    <row r="266" spans="1:65" s="13" customFormat="1">
      <c r="B266" s="156"/>
      <c r="D266" s="157" t="s">
        <v>171</v>
      </c>
      <c r="E266" s="158" t="s">
        <v>1</v>
      </c>
      <c r="F266" s="159" t="s">
        <v>311</v>
      </c>
      <c r="H266" s="158" t="s">
        <v>1</v>
      </c>
      <c r="L266" s="156"/>
      <c r="M266" s="160"/>
      <c r="N266" s="161"/>
      <c r="O266" s="161"/>
      <c r="P266" s="161"/>
      <c r="Q266" s="161"/>
      <c r="R266" s="161"/>
      <c r="S266" s="161"/>
      <c r="T266" s="162"/>
      <c r="AT266" s="158" t="s">
        <v>171</v>
      </c>
      <c r="AU266" s="158" t="s">
        <v>84</v>
      </c>
      <c r="AV266" s="13" t="s">
        <v>82</v>
      </c>
      <c r="AW266" s="13" t="s">
        <v>31</v>
      </c>
      <c r="AX266" s="13" t="s">
        <v>74</v>
      </c>
      <c r="AY266" s="158" t="s">
        <v>163</v>
      </c>
    </row>
    <row r="267" spans="1:65" s="14" customFormat="1">
      <c r="B267" s="163"/>
      <c r="D267" s="157" t="s">
        <v>171</v>
      </c>
      <c r="E267" s="164" t="s">
        <v>1</v>
      </c>
      <c r="F267" s="165" t="s">
        <v>312</v>
      </c>
      <c r="H267" s="166">
        <v>-10.298</v>
      </c>
      <c r="L267" s="163"/>
      <c r="M267" s="167"/>
      <c r="N267" s="168"/>
      <c r="O267" s="168"/>
      <c r="P267" s="168"/>
      <c r="Q267" s="168"/>
      <c r="R267" s="168"/>
      <c r="S267" s="168"/>
      <c r="T267" s="169"/>
      <c r="AT267" s="164" t="s">
        <v>171</v>
      </c>
      <c r="AU267" s="164" t="s">
        <v>84</v>
      </c>
      <c r="AV267" s="14" t="s">
        <v>84</v>
      </c>
      <c r="AW267" s="14" t="s">
        <v>31</v>
      </c>
      <c r="AX267" s="14" t="s">
        <v>74</v>
      </c>
      <c r="AY267" s="164" t="s">
        <v>163</v>
      </c>
    </row>
    <row r="268" spans="1:65" s="13" customFormat="1">
      <c r="B268" s="156"/>
      <c r="D268" s="157" t="s">
        <v>171</v>
      </c>
      <c r="E268" s="158" t="s">
        <v>1</v>
      </c>
      <c r="F268" s="159" t="s">
        <v>313</v>
      </c>
      <c r="H268" s="158" t="s">
        <v>1</v>
      </c>
      <c r="L268" s="156"/>
      <c r="M268" s="160"/>
      <c r="N268" s="161"/>
      <c r="O268" s="161"/>
      <c r="P268" s="161"/>
      <c r="Q268" s="161"/>
      <c r="R268" s="161"/>
      <c r="S268" s="161"/>
      <c r="T268" s="162"/>
      <c r="AT268" s="158" t="s">
        <v>171</v>
      </c>
      <c r="AU268" s="158" t="s">
        <v>84</v>
      </c>
      <c r="AV268" s="13" t="s">
        <v>82</v>
      </c>
      <c r="AW268" s="13" t="s">
        <v>31</v>
      </c>
      <c r="AX268" s="13" t="s">
        <v>74</v>
      </c>
      <c r="AY268" s="158" t="s">
        <v>163</v>
      </c>
    </row>
    <row r="269" spans="1:65" s="14" customFormat="1">
      <c r="B269" s="163"/>
      <c r="D269" s="157" t="s">
        <v>171</v>
      </c>
      <c r="E269" s="164" t="s">
        <v>1</v>
      </c>
      <c r="F269" s="165" t="s">
        <v>314</v>
      </c>
      <c r="H269" s="166">
        <v>37.027000000000001</v>
      </c>
      <c r="L269" s="163"/>
      <c r="M269" s="167"/>
      <c r="N269" s="168"/>
      <c r="O269" s="168"/>
      <c r="P269" s="168"/>
      <c r="Q269" s="168"/>
      <c r="R269" s="168"/>
      <c r="S269" s="168"/>
      <c r="T269" s="169"/>
      <c r="AT269" s="164" t="s">
        <v>171</v>
      </c>
      <c r="AU269" s="164" t="s">
        <v>84</v>
      </c>
      <c r="AV269" s="14" t="s">
        <v>84</v>
      </c>
      <c r="AW269" s="14" t="s">
        <v>31</v>
      </c>
      <c r="AX269" s="14" t="s">
        <v>74</v>
      </c>
      <c r="AY269" s="164" t="s">
        <v>163</v>
      </c>
    </row>
    <row r="270" spans="1:65" s="13" customFormat="1">
      <c r="B270" s="156"/>
      <c r="D270" s="157" t="s">
        <v>171</v>
      </c>
      <c r="E270" s="158" t="s">
        <v>1</v>
      </c>
      <c r="F270" s="159" t="s">
        <v>311</v>
      </c>
      <c r="H270" s="158" t="s">
        <v>1</v>
      </c>
      <c r="L270" s="156"/>
      <c r="M270" s="160"/>
      <c r="N270" s="161"/>
      <c r="O270" s="161"/>
      <c r="P270" s="161"/>
      <c r="Q270" s="161"/>
      <c r="R270" s="161"/>
      <c r="S270" s="161"/>
      <c r="T270" s="162"/>
      <c r="AT270" s="158" t="s">
        <v>171</v>
      </c>
      <c r="AU270" s="158" t="s">
        <v>84</v>
      </c>
      <c r="AV270" s="13" t="s">
        <v>82</v>
      </c>
      <c r="AW270" s="13" t="s">
        <v>31</v>
      </c>
      <c r="AX270" s="13" t="s">
        <v>74</v>
      </c>
      <c r="AY270" s="158" t="s">
        <v>163</v>
      </c>
    </row>
    <row r="271" spans="1:65" s="14" customFormat="1">
      <c r="B271" s="163"/>
      <c r="D271" s="157" t="s">
        <v>171</v>
      </c>
      <c r="E271" s="164" t="s">
        <v>1</v>
      </c>
      <c r="F271" s="165" t="s">
        <v>315</v>
      </c>
      <c r="H271" s="166">
        <v>-1.5760000000000001</v>
      </c>
      <c r="L271" s="163"/>
      <c r="M271" s="167"/>
      <c r="N271" s="168"/>
      <c r="O271" s="168"/>
      <c r="P271" s="168"/>
      <c r="Q271" s="168"/>
      <c r="R271" s="168"/>
      <c r="S271" s="168"/>
      <c r="T271" s="169"/>
      <c r="AT271" s="164" t="s">
        <v>171</v>
      </c>
      <c r="AU271" s="164" t="s">
        <v>84</v>
      </c>
      <c r="AV271" s="14" t="s">
        <v>84</v>
      </c>
      <c r="AW271" s="14" t="s">
        <v>31</v>
      </c>
      <c r="AX271" s="14" t="s">
        <v>74</v>
      </c>
      <c r="AY271" s="164" t="s">
        <v>163</v>
      </c>
    </row>
    <row r="272" spans="1:65" s="13" customFormat="1">
      <c r="B272" s="156"/>
      <c r="D272" s="157" t="s">
        <v>171</v>
      </c>
      <c r="E272" s="158" t="s">
        <v>1</v>
      </c>
      <c r="F272" s="159" t="s">
        <v>316</v>
      </c>
      <c r="H272" s="158" t="s">
        <v>1</v>
      </c>
      <c r="L272" s="156"/>
      <c r="M272" s="160"/>
      <c r="N272" s="161"/>
      <c r="O272" s="161"/>
      <c r="P272" s="161"/>
      <c r="Q272" s="161"/>
      <c r="R272" s="161"/>
      <c r="S272" s="161"/>
      <c r="T272" s="162"/>
      <c r="AT272" s="158" t="s">
        <v>171</v>
      </c>
      <c r="AU272" s="158" t="s">
        <v>84</v>
      </c>
      <c r="AV272" s="13" t="s">
        <v>82</v>
      </c>
      <c r="AW272" s="13" t="s">
        <v>31</v>
      </c>
      <c r="AX272" s="13" t="s">
        <v>74</v>
      </c>
      <c r="AY272" s="158" t="s">
        <v>163</v>
      </c>
    </row>
    <row r="273" spans="2:51" s="14" customFormat="1">
      <c r="B273" s="163"/>
      <c r="D273" s="157" t="s">
        <v>171</v>
      </c>
      <c r="E273" s="164" t="s">
        <v>1</v>
      </c>
      <c r="F273" s="165" t="s">
        <v>317</v>
      </c>
      <c r="H273" s="166">
        <v>24.015999999999998</v>
      </c>
      <c r="L273" s="163"/>
      <c r="M273" s="167"/>
      <c r="N273" s="168"/>
      <c r="O273" s="168"/>
      <c r="P273" s="168"/>
      <c r="Q273" s="168"/>
      <c r="R273" s="168"/>
      <c r="S273" s="168"/>
      <c r="T273" s="169"/>
      <c r="AT273" s="164" t="s">
        <v>171</v>
      </c>
      <c r="AU273" s="164" t="s">
        <v>84</v>
      </c>
      <c r="AV273" s="14" t="s">
        <v>84</v>
      </c>
      <c r="AW273" s="14" t="s">
        <v>31</v>
      </c>
      <c r="AX273" s="14" t="s">
        <v>74</v>
      </c>
      <c r="AY273" s="164" t="s">
        <v>163</v>
      </c>
    </row>
    <row r="274" spans="2:51" s="13" customFormat="1">
      <c r="B274" s="156"/>
      <c r="D274" s="157" t="s">
        <v>171</v>
      </c>
      <c r="E274" s="158" t="s">
        <v>1</v>
      </c>
      <c r="F274" s="159" t="s">
        <v>311</v>
      </c>
      <c r="H274" s="158" t="s">
        <v>1</v>
      </c>
      <c r="L274" s="156"/>
      <c r="M274" s="160"/>
      <c r="N274" s="161"/>
      <c r="O274" s="161"/>
      <c r="P274" s="161"/>
      <c r="Q274" s="161"/>
      <c r="R274" s="161"/>
      <c r="S274" s="161"/>
      <c r="T274" s="162"/>
      <c r="AT274" s="158" t="s">
        <v>171</v>
      </c>
      <c r="AU274" s="158" t="s">
        <v>84</v>
      </c>
      <c r="AV274" s="13" t="s">
        <v>82</v>
      </c>
      <c r="AW274" s="13" t="s">
        <v>31</v>
      </c>
      <c r="AX274" s="13" t="s">
        <v>74</v>
      </c>
      <c r="AY274" s="158" t="s">
        <v>163</v>
      </c>
    </row>
    <row r="275" spans="2:51" s="14" customFormat="1">
      <c r="B275" s="163"/>
      <c r="D275" s="157" t="s">
        <v>171</v>
      </c>
      <c r="E275" s="164" t="s">
        <v>1</v>
      </c>
      <c r="F275" s="165" t="s">
        <v>318</v>
      </c>
      <c r="H275" s="166">
        <v>-5.7130000000000001</v>
      </c>
      <c r="L275" s="163"/>
      <c r="M275" s="167"/>
      <c r="N275" s="168"/>
      <c r="O275" s="168"/>
      <c r="P275" s="168"/>
      <c r="Q275" s="168"/>
      <c r="R275" s="168"/>
      <c r="S275" s="168"/>
      <c r="T275" s="169"/>
      <c r="AT275" s="164" t="s">
        <v>171</v>
      </c>
      <c r="AU275" s="164" t="s">
        <v>84</v>
      </c>
      <c r="AV275" s="14" t="s">
        <v>84</v>
      </c>
      <c r="AW275" s="14" t="s">
        <v>31</v>
      </c>
      <c r="AX275" s="14" t="s">
        <v>74</v>
      </c>
      <c r="AY275" s="164" t="s">
        <v>163</v>
      </c>
    </row>
    <row r="276" spans="2:51" s="13" customFormat="1">
      <c r="B276" s="156"/>
      <c r="D276" s="157" t="s">
        <v>171</v>
      </c>
      <c r="E276" s="158" t="s">
        <v>1</v>
      </c>
      <c r="F276" s="159" t="s">
        <v>319</v>
      </c>
      <c r="H276" s="158" t="s">
        <v>1</v>
      </c>
      <c r="L276" s="156"/>
      <c r="M276" s="160"/>
      <c r="N276" s="161"/>
      <c r="O276" s="161"/>
      <c r="P276" s="161"/>
      <c r="Q276" s="161"/>
      <c r="R276" s="161"/>
      <c r="S276" s="161"/>
      <c r="T276" s="162"/>
      <c r="AT276" s="158" t="s">
        <v>171</v>
      </c>
      <c r="AU276" s="158" t="s">
        <v>84</v>
      </c>
      <c r="AV276" s="13" t="s">
        <v>82</v>
      </c>
      <c r="AW276" s="13" t="s">
        <v>31</v>
      </c>
      <c r="AX276" s="13" t="s">
        <v>74</v>
      </c>
      <c r="AY276" s="158" t="s">
        <v>163</v>
      </c>
    </row>
    <row r="277" spans="2:51" s="14" customFormat="1">
      <c r="B277" s="163"/>
      <c r="D277" s="157" t="s">
        <v>171</v>
      </c>
      <c r="E277" s="164" t="s">
        <v>1</v>
      </c>
      <c r="F277" s="165" t="s">
        <v>320</v>
      </c>
      <c r="H277" s="166">
        <v>16.111999999999998</v>
      </c>
      <c r="L277" s="163"/>
      <c r="M277" s="167"/>
      <c r="N277" s="168"/>
      <c r="O277" s="168"/>
      <c r="P277" s="168"/>
      <c r="Q277" s="168"/>
      <c r="R277" s="168"/>
      <c r="S277" s="168"/>
      <c r="T277" s="169"/>
      <c r="AT277" s="164" t="s">
        <v>171</v>
      </c>
      <c r="AU277" s="164" t="s">
        <v>84</v>
      </c>
      <c r="AV277" s="14" t="s">
        <v>84</v>
      </c>
      <c r="AW277" s="14" t="s">
        <v>31</v>
      </c>
      <c r="AX277" s="14" t="s">
        <v>74</v>
      </c>
      <c r="AY277" s="164" t="s">
        <v>163</v>
      </c>
    </row>
    <row r="278" spans="2:51" s="13" customFormat="1">
      <c r="B278" s="156"/>
      <c r="D278" s="157" t="s">
        <v>171</v>
      </c>
      <c r="E278" s="158" t="s">
        <v>1</v>
      </c>
      <c r="F278" s="159" t="s">
        <v>311</v>
      </c>
      <c r="H278" s="158" t="s">
        <v>1</v>
      </c>
      <c r="L278" s="156"/>
      <c r="M278" s="160"/>
      <c r="N278" s="161"/>
      <c r="O278" s="161"/>
      <c r="P278" s="161"/>
      <c r="Q278" s="161"/>
      <c r="R278" s="161"/>
      <c r="S278" s="161"/>
      <c r="T278" s="162"/>
      <c r="AT278" s="158" t="s">
        <v>171</v>
      </c>
      <c r="AU278" s="158" t="s">
        <v>84</v>
      </c>
      <c r="AV278" s="13" t="s">
        <v>82</v>
      </c>
      <c r="AW278" s="13" t="s">
        <v>31</v>
      </c>
      <c r="AX278" s="13" t="s">
        <v>74</v>
      </c>
      <c r="AY278" s="158" t="s">
        <v>163</v>
      </c>
    </row>
    <row r="279" spans="2:51" s="14" customFormat="1">
      <c r="B279" s="163"/>
      <c r="D279" s="157" t="s">
        <v>171</v>
      </c>
      <c r="E279" s="164" t="s">
        <v>1</v>
      </c>
      <c r="F279" s="165" t="s">
        <v>321</v>
      </c>
      <c r="H279" s="166">
        <v>-1.379</v>
      </c>
      <c r="L279" s="163"/>
      <c r="M279" s="167"/>
      <c r="N279" s="168"/>
      <c r="O279" s="168"/>
      <c r="P279" s="168"/>
      <c r="Q279" s="168"/>
      <c r="R279" s="168"/>
      <c r="S279" s="168"/>
      <c r="T279" s="169"/>
      <c r="AT279" s="164" t="s">
        <v>171</v>
      </c>
      <c r="AU279" s="164" t="s">
        <v>84</v>
      </c>
      <c r="AV279" s="14" t="s">
        <v>84</v>
      </c>
      <c r="AW279" s="14" t="s">
        <v>31</v>
      </c>
      <c r="AX279" s="14" t="s">
        <v>74</v>
      </c>
      <c r="AY279" s="164" t="s">
        <v>163</v>
      </c>
    </row>
    <row r="280" spans="2:51" s="13" customFormat="1">
      <c r="B280" s="156"/>
      <c r="D280" s="157" t="s">
        <v>171</v>
      </c>
      <c r="E280" s="158" t="s">
        <v>1</v>
      </c>
      <c r="F280" s="159" t="s">
        <v>322</v>
      </c>
      <c r="H280" s="158" t="s">
        <v>1</v>
      </c>
      <c r="L280" s="156"/>
      <c r="M280" s="160"/>
      <c r="N280" s="161"/>
      <c r="O280" s="161"/>
      <c r="P280" s="161"/>
      <c r="Q280" s="161"/>
      <c r="R280" s="161"/>
      <c r="S280" s="161"/>
      <c r="T280" s="162"/>
      <c r="AT280" s="158" t="s">
        <v>171</v>
      </c>
      <c r="AU280" s="158" t="s">
        <v>84</v>
      </c>
      <c r="AV280" s="13" t="s">
        <v>82</v>
      </c>
      <c r="AW280" s="13" t="s">
        <v>31</v>
      </c>
      <c r="AX280" s="13" t="s">
        <v>74</v>
      </c>
      <c r="AY280" s="158" t="s">
        <v>163</v>
      </c>
    </row>
    <row r="281" spans="2:51" s="14" customFormat="1">
      <c r="B281" s="163"/>
      <c r="D281" s="157" t="s">
        <v>171</v>
      </c>
      <c r="E281" s="164" t="s">
        <v>1</v>
      </c>
      <c r="F281" s="165" t="s">
        <v>323</v>
      </c>
      <c r="H281" s="166">
        <v>31.373000000000001</v>
      </c>
      <c r="L281" s="163"/>
      <c r="M281" s="167"/>
      <c r="N281" s="168"/>
      <c r="O281" s="168"/>
      <c r="P281" s="168"/>
      <c r="Q281" s="168"/>
      <c r="R281" s="168"/>
      <c r="S281" s="168"/>
      <c r="T281" s="169"/>
      <c r="AT281" s="164" t="s">
        <v>171</v>
      </c>
      <c r="AU281" s="164" t="s">
        <v>84</v>
      </c>
      <c r="AV281" s="14" t="s">
        <v>84</v>
      </c>
      <c r="AW281" s="14" t="s">
        <v>31</v>
      </c>
      <c r="AX281" s="14" t="s">
        <v>74</v>
      </c>
      <c r="AY281" s="164" t="s">
        <v>163</v>
      </c>
    </row>
    <row r="282" spans="2:51" s="13" customFormat="1">
      <c r="B282" s="156"/>
      <c r="D282" s="157" t="s">
        <v>171</v>
      </c>
      <c r="E282" s="158" t="s">
        <v>1</v>
      </c>
      <c r="F282" s="159" t="s">
        <v>311</v>
      </c>
      <c r="H282" s="158" t="s">
        <v>1</v>
      </c>
      <c r="L282" s="156"/>
      <c r="M282" s="160"/>
      <c r="N282" s="161"/>
      <c r="O282" s="161"/>
      <c r="P282" s="161"/>
      <c r="Q282" s="161"/>
      <c r="R282" s="161"/>
      <c r="S282" s="161"/>
      <c r="T282" s="162"/>
      <c r="AT282" s="158" t="s">
        <v>171</v>
      </c>
      <c r="AU282" s="158" t="s">
        <v>84</v>
      </c>
      <c r="AV282" s="13" t="s">
        <v>82</v>
      </c>
      <c r="AW282" s="13" t="s">
        <v>31</v>
      </c>
      <c r="AX282" s="13" t="s">
        <v>74</v>
      </c>
      <c r="AY282" s="158" t="s">
        <v>163</v>
      </c>
    </row>
    <row r="283" spans="2:51" s="14" customFormat="1">
      <c r="B283" s="163"/>
      <c r="D283" s="157" t="s">
        <v>171</v>
      </c>
      <c r="E283" s="164" t="s">
        <v>1</v>
      </c>
      <c r="F283" s="165" t="s">
        <v>324</v>
      </c>
      <c r="H283" s="166">
        <v>-3.1520000000000001</v>
      </c>
      <c r="L283" s="163"/>
      <c r="M283" s="167"/>
      <c r="N283" s="168"/>
      <c r="O283" s="168"/>
      <c r="P283" s="168"/>
      <c r="Q283" s="168"/>
      <c r="R283" s="168"/>
      <c r="S283" s="168"/>
      <c r="T283" s="169"/>
      <c r="AT283" s="164" t="s">
        <v>171</v>
      </c>
      <c r="AU283" s="164" t="s">
        <v>84</v>
      </c>
      <c r="AV283" s="14" t="s">
        <v>84</v>
      </c>
      <c r="AW283" s="14" t="s">
        <v>31</v>
      </c>
      <c r="AX283" s="14" t="s">
        <v>74</v>
      </c>
      <c r="AY283" s="164" t="s">
        <v>163</v>
      </c>
    </row>
    <row r="284" spans="2:51" s="13" customFormat="1">
      <c r="B284" s="156"/>
      <c r="D284" s="157" t="s">
        <v>171</v>
      </c>
      <c r="E284" s="158" t="s">
        <v>1</v>
      </c>
      <c r="F284" s="159" t="s">
        <v>325</v>
      </c>
      <c r="H284" s="158" t="s">
        <v>1</v>
      </c>
      <c r="L284" s="156"/>
      <c r="M284" s="160"/>
      <c r="N284" s="161"/>
      <c r="O284" s="161"/>
      <c r="P284" s="161"/>
      <c r="Q284" s="161"/>
      <c r="R284" s="161"/>
      <c r="S284" s="161"/>
      <c r="T284" s="162"/>
      <c r="AT284" s="158" t="s">
        <v>171</v>
      </c>
      <c r="AU284" s="158" t="s">
        <v>84</v>
      </c>
      <c r="AV284" s="13" t="s">
        <v>82</v>
      </c>
      <c r="AW284" s="13" t="s">
        <v>31</v>
      </c>
      <c r="AX284" s="13" t="s">
        <v>74</v>
      </c>
      <c r="AY284" s="158" t="s">
        <v>163</v>
      </c>
    </row>
    <row r="285" spans="2:51" s="14" customFormat="1">
      <c r="B285" s="163"/>
      <c r="D285" s="157" t="s">
        <v>171</v>
      </c>
      <c r="E285" s="164" t="s">
        <v>1</v>
      </c>
      <c r="F285" s="165" t="s">
        <v>326</v>
      </c>
      <c r="H285" s="166">
        <v>48.944000000000003</v>
      </c>
      <c r="L285" s="163"/>
      <c r="M285" s="167"/>
      <c r="N285" s="168"/>
      <c r="O285" s="168"/>
      <c r="P285" s="168"/>
      <c r="Q285" s="168"/>
      <c r="R285" s="168"/>
      <c r="S285" s="168"/>
      <c r="T285" s="169"/>
      <c r="AT285" s="164" t="s">
        <v>171</v>
      </c>
      <c r="AU285" s="164" t="s">
        <v>84</v>
      </c>
      <c r="AV285" s="14" t="s">
        <v>84</v>
      </c>
      <c r="AW285" s="14" t="s">
        <v>31</v>
      </c>
      <c r="AX285" s="14" t="s">
        <v>74</v>
      </c>
      <c r="AY285" s="164" t="s">
        <v>163</v>
      </c>
    </row>
    <row r="286" spans="2:51" s="13" customFormat="1">
      <c r="B286" s="156"/>
      <c r="D286" s="157" t="s">
        <v>171</v>
      </c>
      <c r="E286" s="158" t="s">
        <v>1</v>
      </c>
      <c r="F286" s="159" t="s">
        <v>311</v>
      </c>
      <c r="H286" s="158" t="s">
        <v>1</v>
      </c>
      <c r="L286" s="156"/>
      <c r="M286" s="160"/>
      <c r="N286" s="161"/>
      <c r="O286" s="161"/>
      <c r="P286" s="161"/>
      <c r="Q286" s="161"/>
      <c r="R286" s="161"/>
      <c r="S286" s="161"/>
      <c r="T286" s="162"/>
      <c r="AT286" s="158" t="s">
        <v>171</v>
      </c>
      <c r="AU286" s="158" t="s">
        <v>84</v>
      </c>
      <c r="AV286" s="13" t="s">
        <v>82</v>
      </c>
      <c r="AW286" s="13" t="s">
        <v>31</v>
      </c>
      <c r="AX286" s="13" t="s">
        <v>74</v>
      </c>
      <c r="AY286" s="158" t="s">
        <v>163</v>
      </c>
    </row>
    <row r="287" spans="2:51" s="14" customFormat="1">
      <c r="B287" s="163"/>
      <c r="D287" s="157" t="s">
        <v>171</v>
      </c>
      <c r="E287" s="164" t="s">
        <v>1</v>
      </c>
      <c r="F287" s="165" t="s">
        <v>327</v>
      </c>
      <c r="H287" s="166">
        <v>-7.88</v>
      </c>
      <c r="L287" s="163"/>
      <c r="M287" s="167"/>
      <c r="N287" s="168"/>
      <c r="O287" s="168"/>
      <c r="P287" s="168"/>
      <c r="Q287" s="168"/>
      <c r="R287" s="168"/>
      <c r="S287" s="168"/>
      <c r="T287" s="169"/>
      <c r="AT287" s="164" t="s">
        <v>171</v>
      </c>
      <c r="AU287" s="164" t="s">
        <v>84</v>
      </c>
      <c r="AV287" s="14" t="s">
        <v>84</v>
      </c>
      <c r="AW287" s="14" t="s">
        <v>31</v>
      </c>
      <c r="AX287" s="14" t="s">
        <v>74</v>
      </c>
      <c r="AY287" s="164" t="s">
        <v>163</v>
      </c>
    </row>
    <row r="288" spans="2:51" s="13" customFormat="1">
      <c r="B288" s="156"/>
      <c r="D288" s="157" t="s">
        <v>171</v>
      </c>
      <c r="E288" s="158" t="s">
        <v>1</v>
      </c>
      <c r="F288" s="159" t="s">
        <v>328</v>
      </c>
      <c r="H288" s="158" t="s">
        <v>1</v>
      </c>
      <c r="L288" s="156"/>
      <c r="M288" s="160"/>
      <c r="N288" s="161"/>
      <c r="O288" s="161"/>
      <c r="P288" s="161"/>
      <c r="Q288" s="161"/>
      <c r="R288" s="161"/>
      <c r="S288" s="161"/>
      <c r="T288" s="162"/>
      <c r="AT288" s="158" t="s">
        <v>171</v>
      </c>
      <c r="AU288" s="158" t="s">
        <v>84</v>
      </c>
      <c r="AV288" s="13" t="s">
        <v>82</v>
      </c>
      <c r="AW288" s="13" t="s">
        <v>31</v>
      </c>
      <c r="AX288" s="13" t="s">
        <v>74</v>
      </c>
      <c r="AY288" s="158" t="s">
        <v>163</v>
      </c>
    </row>
    <row r="289" spans="2:51" s="14" customFormat="1">
      <c r="B289" s="163"/>
      <c r="D289" s="157" t="s">
        <v>171</v>
      </c>
      <c r="E289" s="164" t="s">
        <v>1</v>
      </c>
      <c r="F289" s="165" t="s">
        <v>329</v>
      </c>
      <c r="H289" s="166">
        <v>43.106999999999999</v>
      </c>
      <c r="L289" s="163"/>
      <c r="M289" s="167"/>
      <c r="N289" s="168"/>
      <c r="O289" s="168"/>
      <c r="P289" s="168"/>
      <c r="Q289" s="168"/>
      <c r="R289" s="168"/>
      <c r="S289" s="168"/>
      <c r="T289" s="169"/>
      <c r="AT289" s="164" t="s">
        <v>171</v>
      </c>
      <c r="AU289" s="164" t="s">
        <v>84</v>
      </c>
      <c r="AV289" s="14" t="s">
        <v>84</v>
      </c>
      <c r="AW289" s="14" t="s">
        <v>31</v>
      </c>
      <c r="AX289" s="14" t="s">
        <v>74</v>
      </c>
      <c r="AY289" s="164" t="s">
        <v>163</v>
      </c>
    </row>
    <row r="290" spans="2:51" s="13" customFormat="1">
      <c r="B290" s="156"/>
      <c r="D290" s="157" t="s">
        <v>171</v>
      </c>
      <c r="E290" s="158" t="s">
        <v>1</v>
      </c>
      <c r="F290" s="159" t="s">
        <v>311</v>
      </c>
      <c r="H290" s="158" t="s">
        <v>1</v>
      </c>
      <c r="L290" s="156"/>
      <c r="M290" s="160"/>
      <c r="N290" s="161"/>
      <c r="O290" s="161"/>
      <c r="P290" s="161"/>
      <c r="Q290" s="161"/>
      <c r="R290" s="161"/>
      <c r="S290" s="161"/>
      <c r="T290" s="162"/>
      <c r="AT290" s="158" t="s">
        <v>171</v>
      </c>
      <c r="AU290" s="158" t="s">
        <v>84</v>
      </c>
      <c r="AV290" s="13" t="s">
        <v>82</v>
      </c>
      <c r="AW290" s="13" t="s">
        <v>31</v>
      </c>
      <c r="AX290" s="13" t="s">
        <v>74</v>
      </c>
      <c r="AY290" s="158" t="s">
        <v>163</v>
      </c>
    </row>
    <row r="291" spans="2:51" s="14" customFormat="1">
      <c r="B291" s="163"/>
      <c r="D291" s="157" t="s">
        <v>171</v>
      </c>
      <c r="E291" s="164" t="s">
        <v>1</v>
      </c>
      <c r="F291" s="165" t="s">
        <v>330</v>
      </c>
      <c r="H291" s="166">
        <v>-5.2519999999999998</v>
      </c>
      <c r="L291" s="163"/>
      <c r="M291" s="167"/>
      <c r="N291" s="168"/>
      <c r="O291" s="168"/>
      <c r="P291" s="168"/>
      <c r="Q291" s="168"/>
      <c r="R291" s="168"/>
      <c r="S291" s="168"/>
      <c r="T291" s="169"/>
      <c r="AT291" s="164" t="s">
        <v>171</v>
      </c>
      <c r="AU291" s="164" t="s">
        <v>84</v>
      </c>
      <c r="AV291" s="14" t="s">
        <v>84</v>
      </c>
      <c r="AW291" s="14" t="s">
        <v>31</v>
      </c>
      <c r="AX291" s="14" t="s">
        <v>74</v>
      </c>
      <c r="AY291" s="164" t="s">
        <v>163</v>
      </c>
    </row>
    <row r="292" spans="2:51" s="13" customFormat="1">
      <c r="B292" s="156"/>
      <c r="D292" s="157" t="s">
        <v>171</v>
      </c>
      <c r="E292" s="158" t="s">
        <v>1</v>
      </c>
      <c r="F292" s="159" t="s">
        <v>331</v>
      </c>
      <c r="H292" s="158" t="s">
        <v>1</v>
      </c>
      <c r="L292" s="156"/>
      <c r="M292" s="160"/>
      <c r="N292" s="161"/>
      <c r="O292" s="161"/>
      <c r="P292" s="161"/>
      <c r="Q292" s="161"/>
      <c r="R292" s="161"/>
      <c r="S292" s="161"/>
      <c r="T292" s="162"/>
      <c r="AT292" s="158" t="s">
        <v>171</v>
      </c>
      <c r="AU292" s="158" t="s">
        <v>84</v>
      </c>
      <c r="AV292" s="13" t="s">
        <v>82</v>
      </c>
      <c r="AW292" s="13" t="s">
        <v>31</v>
      </c>
      <c r="AX292" s="13" t="s">
        <v>74</v>
      </c>
      <c r="AY292" s="158" t="s">
        <v>163</v>
      </c>
    </row>
    <row r="293" spans="2:51" s="14" customFormat="1">
      <c r="B293" s="163"/>
      <c r="D293" s="157" t="s">
        <v>171</v>
      </c>
      <c r="E293" s="164" t="s">
        <v>1</v>
      </c>
      <c r="F293" s="165" t="s">
        <v>332</v>
      </c>
      <c r="H293" s="166">
        <v>46.146999999999998</v>
      </c>
      <c r="L293" s="163"/>
      <c r="M293" s="167"/>
      <c r="N293" s="168"/>
      <c r="O293" s="168"/>
      <c r="P293" s="168"/>
      <c r="Q293" s="168"/>
      <c r="R293" s="168"/>
      <c r="S293" s="168"/>
      <c r="T293" s="169"/>
      <c r="AT293" s="164" t="s">
        <v>171</v>
      </c>
      <c r="AU293" s="164" t="s">
        <v>84</v>
      </c>
      <c r="AV293" s="14" t="s">
        <v>84</v>
      </c>
      <c r="AW293" s="14" t="s">
        <v>31</v>
      </c>
      <c r="AX293" s="14" t="s">
        <v>74</v>
      </c>
      <c r="AY293" s="164" t="s">
        <v>163</v>
      </c>
    </row>
    <row r="294" spans="2:51" s="13" customFormat="1">
      <c r="B294" s="156"/>
      <c r="D294" s="157" t="s">
        <v>171</v>
      </c>
      <c r="E294" s="158" t="s">
        <v>1</v>
      </c>
      <c r="F294" s="159" t="s">
        <v>311</v>
      </c>
      <c r="H294" s="158" t="s">
        <v>1</v>
      </c>
      <c r="L294" s="156"/>
      <c r="M294" s="160"/>
      <c r="N294" s="161"/>
      <c r="O294" s="161"/>
      <c r="P294" s="161"/>
      <c r="Q294" s="161"/>
      <c r="R294" s="161"/>
      <c r="S294" s="161"/>
      <c r="T294" s="162"/>
      <c r="AT294" s="158" t="s">
        <v>171</v>
      </c>
      <c r="AU294" s="158" t="s">
        <v>84</v>
      </c>
      <c r="AV294" s="13" t="s">
        <v>82</v>
      </c>
      <c r="AW294" s="13" t="s">
        <v>31</v>
      </c>
      <c r="AX294" s="13" t="s">
        <v>74</v>
      </c>
      <c r="AY294" s="158" t="s">
        <v>163</v>
      </c>
    </row>
    <row r="295" spans="2:51" s="14" customFormat="1">
      <c r="B295" s="163"/>
      <c r="D295" s="157" t="s">
        <v>171</v>
      </c>
      <c r="E295" s="164" t="s">
        <v>1</v>
      </c>
      <c r="F295" s="165" t="s">
        <v>333</v>
      </c>
      <c r="H295" s="166">
        <v>-5.4409999999999998</v>
      </c>
      <c r="L295" s="163"/>
      <c r="M295" s="167"/>
      <c r="N295" s="168"/>
      <c r="O295" s="168"/>
      <c r="P295" s="168"/>
      <c r="Q295" s="168"/>
      <c r="R295" s="168"/>
      <c r="S295" s="168"/>
      <c r="T295" s="169"/>
      <c r="AT295" s="164" t="s">
        <v>171</v>
      </c>
      <c r="AU295" s="164" t="s">
        <v>84</v>
      </c>
      <c r="AV295" s="14" t="s">
        <v>84</v>
      </c>
      <c r="AW295" s="14" t="s">
        <v>31</v>
      </c>
      <c r="AX295" s="14" t="s">
        <v>74</v>
      </c>
      <c r="AY295" s="164" t="s">
        <v>163</v>
      </c>
    </row>
    <row r="296" spans="2:51" s="13" customFormat="1">
      <c r="B296" s="156"/>
      <c r="D296" s="157" t="s">
        <v>171</v>
      </c>
      <c r="E296" s="158" t="s">
        <v>1</v>
      </c>
      <c r="F296" s="159" t="s">
        <v>334</v>
      </c>
      <c r="H296" s="158" t="s">
        <v>1</v>
      </c>
      <c r="L296" s="156"/>
      <c r="M296" s="160"/>
      <c r="N296" s="161"/>
      <c r="O296" s="161"/>
      <c r="P296" s="161"/>
      <c r="Q296" s="161"/>
      <c r="R296" s="161"/>
      <c r="S296" s="161"/>
      <c r="T296" s="162"/>
      <c r="AT296" s="158" t="s">
        <v>171</v>
      </c>
      <c r="AU296" s="158" t="s">
        <v>84</v>
      </c>
      <c r="AV296" s="13" t="s">
        <v>82</v>
      </c>
      <c r="AW296" s="13" t="s">
        <v>31</v>
      </c>
      <c r="AX296" s="13" t="s">
        <v>74</v>
      </c>
      <c r="AY296" s="158" t="s">
        <v>163</v>
      </c>
    </row>
    <row r="297" spans="2:51" s="14" customFormat="1">
      <c r="B297" s="163"/>
      <c r="D297" s="157" t="s">
        <v>171</v>
      </c>
      <c r="E297" s="164" t="s">
        <v>1</v>
      </c>
      <c r="F297" s="165" t="s">
        <v>335</v>
      </c>
      <c r="H297" s="166">
        <v>90.41</v>
      </c>
      <c r="L297" s="163"/>
      <c r="M297" s="167"/>
      <c r="N297" s="168"/>
      <c r="O297" s="168"/>
      <c r="P297" s="168"/>
      <c r="Q297" s="168"/>
      <c r="R297" s="168"/>
      <c r="S297" s="168"/>
      <c r="T297" s="169"/>
      <c r="AT297" s="164" t="s">
        <v>171</v>
      </c>
      <c r="AU297" s="164" t="s">
        <v>84</v>
      </c>
      <c r="AV297" s="14" t="s">
        <v>84</v>
      </c>
      <c r="AW297" s="14" t="s">
        <v>31</v>
      </c>
      <c r="AX297" s="14" t="s">
        <v>74</v>
      </c>
      <c r="AY297" s="164" t="s">
        <v>163</v>
      </c>
    </row>
    <row r="298" spans="2:51" s="14" customFormat="1">
      <c r="B298" s="163"/>
      <c r="D298" s="157" t="s">
        <v>171</v>
      </c>
      <c r="E298" s="164" t="s">
        <v>1</v>
      </c>
      <c r="F298" s="165" t="s">
        <v>336</v>
      </c>
      <c r="H298" s="166">
        <v>6</v>
      </c>
      <c r="L298" s="163"/>
      <c r="M298" s="167"/>
      <c r="N298" s="168"/>
      <c r="O298" s="168"/>
      <c r="P298" s="168"/>
      <c r="Q298" s="168"/>
      <c r="R298" s="168"/>
      <c r="S298" s="168"/>
      <c r="T298" s="169"/>
      <c r="AT298" s="164" t="s">
        <v>171</v>
      </c>
      <c r="AU298" s="164" t="s">
        <v>84</v>
      </c>
      <c r="AV298" s="14" t="s">
        <v>84</v>
      </c>
      <c r="AW298" s="14" t="s">
        <v>31</v>
      </c>
      <c r="AX298" s="14" t="s">
        <v>74</v>
      </c>
      <c r="AY298" s="164" t="s">
        <v>163</v>
      </c>
    </row>
    <row r="299" spans="2:51" s="13" customFormat="1">
      <c r="B299" s="156"/>
      <c r="D299" s="157" t="s">
        <v>171</v>
      </c>
      <c r="E299" s="158" t="s">
        <v>1</v>
      </c>
      <c r="F299" s="159" t="s">
        <v>311</v>
      </c>
      <c r="H299" s="158" t="s">
        <v>1</v>
      </c>
      <c r="L299" s="156"/>
      <c r="M299" s="160"/>
      <c r="N299" s="161"/>
      <c r="O299" s="161"/>
      <c r="P299" s="161"/>
      <c r="Q299" s="161"/>
      <c r="R299" s="161"/>
      <c r="S299" s="161"/>
      <c r="T299" s="162"/>
      <c r="AT299" s="158" t="s">
        <v>171</v>
      </c>
      <c r="AU299" s="158" t="s">
        <v>84</v>
      </c>
      <c r="AV299" s="13" t="s">
        <v>82</v>
      </c>
      <c r="AW299" s="13" t="s">
        <v>31</v>
      </c>
      <c r="AX299" s="13" t="s">
        <v>74</v>
      </c>
      <c r="AY299" s="158" t="s">
        <v>163</v>
      </c>
    </row>
    <row r="300" spans="2:51" s="14" customFormat="1">
      <c r="B300" s="163"/>
      <c r="D300" s="157" t="s">
        <v>171</v>
      </c>
      <c r="E300" s="164" t="s">
        <v>1</v>
      </c>
      <c r="F300" s="165" t="s">
        <v>337</v>
      </c>
      <c r="H300" s="166">
        <v>-15.999000000000001</v>
      </c>
      <c r="L300" s="163"/>
      <c r="M300" s="167"/>
      <c r="N300" s="168"/>
      <c r="O300" s="168"/>
      <c r="P300" s="168"/>
      <c r="Q300" s="168"/>
      <c r="R300" s="168"/>
      <c r="S300" s="168"/>
      <c r="T300" s="169"/>
      <c r="AT300" s="164" t="s">
        <v>171</v>
      </c>
      <c r="AU300" s="164" t="s">
        <v>84</v>
      </c>
      <c r="AV300" s="14" t="s">
        <v>84</v>
      </c>
      <c r="AW300" s="14" t="s">
        <v>31</v>
      </c>
      <c r="AX300" s="14" t="s">
        <v>74</v>
      </c>
      <c r="AY300" s="164" t="s">
        <v>163</v>
      </c>
    </row>
    <row r="301" spans="2:51" s="13" customFormat="1">
      <c r="B301" s="156"/>
      <c r="D301" s="157" t="s">
        <v>171</v>
      </c>
      <c r="E301" s="158" t="s">
        <v>1</v>
      </c>
      <c r="F301" s="159" t="s">
        <v>338</v>
      </c>
      <c r="H301" s="158" t="s">
        <v>1</v>
      </c>
      <c r="L301" s="156"/>
      <c r="M301" s="160"/>
      <c r="N301" s="161"/>
      <c r="O301" s="161"/>
      <c r="P301" s="161"/>
      <c r="Q301" s="161"/>
      <c r="R301" s="161"/>
      <c r="S301" s="161"/>
      <c r="T301" s="162"/>
      <c r="AT301" s="158" t="s">
        <v>171</v>
      </c>
      <c r="AU301" s="158" t="s">
        <v>84</v>
      </c>
      <c r="AV301" s="13" t="s">
        <v>82</v>
      </c>
      <c r="AW301" s="13" t="s">
        <v>31</v>
      </c>
      <c r="AX301" s="13" t="s">
        <v>74</v>
      </c>
      <c r="AY301" s="158" t="s">
        <v>163</v>
      </c>
    </row>
    <row r="302" spans="2:51" s="14" customFormat="1">
      <c r="B302" s="163"/>
      <c r="D302" s="157" t="s">
        <v>171</v>
      </c>
      <c r="E302" s="164" t="s">
        <v>1</v>
      </c>
      <c r="F302" s="165" t="s">
        <v>339</v>
      </c>
      <c r="H302" s="166">
        <v>36.783999999999999</v>
      </c>
      <c r="L302" s="163"/>
      <c r="M302" s="167"/>
      <c r="N302" s="168"/>
      <c r="O302" s="168"/>
      <c r="P302" s="168"/>
      <c r="Q302" s="168"/>
      <c r="R302" s="168"/>
      <c r="S302" s="168"/>
      <c r="T302" s="169"/>
      <c r="AT302" s="164" t="s">
        <v>171</v>
      </c>
      <c r="AU302" s="164" t="s">
        <v>84</v>
      </c>
      <c r="AV302" s="14" t="s">
        <v>84</v>
      </c>
      <c r="AW302" s="14" t="s">
        <v>31</v>
      </c>
      <c r="AX302" s="14" t="s">
        <v>74</v>
      </c>
      <c r="AY302" s="164" t="s">
        <v>163</v>
      </c>
    </row>
    <row r="303" spans="2:51" s="13" customFormat="1">
      <c r="B303" s="156"/>
      <c r="D303" s="157" t="s">
        <v>171</v>
      </c>
      <c r="E303" s="158" t="s">
        <v>1</v>
      </c>
      <c r="F303" s="159" t="s">
        <v>340</v>
      </c>
      <c r="H303" s="158" t="s">
        <v>1</v>
      </c>
      <c r="L303" s="156"/>
      <c r="M303" s="160"/>
      <c r="N303" s="161"/>
      <c r="O303" s="161"/>
      <c r="P303" s="161"/>
      <c r="Q303" s="161"/>
      <c r="R303" s="161"/>
      <c r="S303" s="161"/>
      <c r="T303" s="162"/>
      <c r="AT303" s="158" t="s">
        <v>171</v>
      </c>
      <c r="AU303" s="158" t="s">
        <v>84</v>
      </c>
      <c r="AV303" s="13" t="s">
        <v>82</v>
      </c>
      <c r="AW303" s="13" t="s">
        <v>31</v>
      </c>
      <c r="AX303" s="13" t="s">
        <v>74</v>
      </c>
      <c r="AY303" s="158" t="s">
        <v>163</v>
      </c>
    </row>
    <row r="304" spans="2:51" s="14" customFormat="1">
      <c r="B304" s="163"/>
      <c r="D304" s="157" t="s">
        <v>171</v>
      </c>
      <c r="E304" s="164" t="s">
        <v>1</v>
      </c>
      <c r="F304" s="165" t="s">
        <v>341</v>
      </c>
      <c r="H304" s="166">
        <v>-4.258</v>
      </c>
      <c r="L304" s="163"/>
      <c r="M304" s="167"/>
      <c r="N304" s="168"/>
      <c r="O304" s="168"/>
      <c r="P304" s="168"/>
      <c r="Q304" s="168"/>
      <c r="R304" s="168"/>
      <c r="S304" s="168"/>
      <c r="T304" s="169"/>
      <c r="AT304" s="164" t="s">
        <v>171</v>
      </c>
      <c r="AU304" s="164" t="s">
        <v>84</v>
      </c>
      <c r="AV304" s="14" t="s">
        <v>84</v>
      </c>
      <c r="AW304" s="14" t="s">
        <v>31</v>
      </c>
      <c r="AX304" s="14" t="s">
        <v>74</v>
      </c>
      <c r="AY304" s="164" t="s">
        <v>163</v>
      </c>
    </row>
    <row r="305" spans="2:51" s="13" customFormat="1">
      <c r="B305" s="156"/>
      <c r="D305" s="157" t="s">
        <v>171</v>
      </c>
      <c r="E305" s="158" t="s">
        <v>1</v>
      </c>
      <c r="F305" s="159" t="s">
        <v>342</v>
      </c>
      <c r="H305" s="158" t="s">
        <v>1</v>
      </c>
      <c r="L305" s="156"/>
      <c r="M305" s="160"/>
      <c r="N305" s="161"/>
      <c r="O305" s="161"/>
      <c r="P305" s="161"/>
      <c r="Q305" s="161"/>
      <c r="R305" s="161"/>
      <c r="S305" s="161"/>
      <c r="T305" s="162"/>
      <c r="AT305" s="158" t="s">
        <v>171</v>
      </c>
      <c r="AU305" s="158" t="s">
        <v>84</v>
      </c>
      <c r="AV305" s="13" t="s">
        <v>82</v>
      </c>
      <c r="AW305" s="13" t="s">
        <v>31</v>
      </c>
      <c r="AX305" s="13" t="s">
        <v>74</v>
      </c>
      <c r="AY305" s="158" t="s">
        <v>163</v>
      </c>
    </row>
    <row r="306" spans="2:51" s="14" customFormat="1">
      <c r="B306" s="163"/>
      <c r="D306" s="157" t="s">
        <v>171</v>
      </c>
      <c r="E306" s="164" t="s">
        <v>1</v>
      </c>
      <c r="F306" s="165" t="s">
        <v>343</v>
      </c>
      <c r="H306" s="166">
        <v>15.2</v>
      </c>
      <c r="L306" s="163"/>
      <c r="M306" s="167"/>
      <c r="N306" s="168"/>
      <c r="O306" s="168"/>
      <c r="P306" s="168"/>
      <c r="Q306" s="168"/>
      <c r="R306" s="168"/>
      <c r="S306" s="168"/>
      <c r="T306" s="169"/>
      <c r="AT306" s="164" t="s">
        <v>171</v>
      </c>
      <c r="AU306" s="164" t="s">
        <v>84</v>
      </c>
      <c r="AV306" s="14" t="s">
        <v>84</v>
      </c>
      <c r="AW306" s="14" t="s">
        <v>31</v>
      </c>
      <c r="AX306" s="14" t="s">
        <v>74</v>
      </c>
      <c r="AY306" s="164" t="s">
        <v>163</v>
      </c>
    </row>
    <row r="307" spans="2:51" s="13" customFormat="1">
      <c r="B307" s="156"/>
      <c r="D307" s="157" t="s">
        <v>171</v>
      </c>
      <c r="E307" s="158" t="s">
        <v>1</v>
      </c>
      <c r="F307" s="159" t="s">
        <v>344</v>
      </c>
      <c r="H307" s="158" t="s">
        <v>1</v>
      </c>
      <c r="L307" s="156"/>
      <c r="M307" s="160"/>
      <c r="N307" s="161"/>
      <c r="O307" s="161"/>
      <c r="P307" s="161"/>
      <c r="Q307" s="161"/>
      <c r="R307" s="161"/>
      <c r="S307" s="161"/>
      <c r="T307" s="162"/>
      <c r="AT307" s="158" t="s">
        <v>171</v>
      </c>
      <c r="AU307" s="158" t="s">
        <v>84</v>
      </c>
      <c r="AV307" s="13" t="s">
        <v>82</v>
      </c>
      <c r="AW307" s="13" t="s">
        <v>31</v>
      </c>
      <c r="AX307" s="13" t="s">
        <v>74</v>
      </c>
      <c r="AY307" s="158" t="s">
        <v>163</v>
      </c>
    </row>
    <row r="308" spans="2:51" s="14" customFormat="1">
      <c r="B308" s="163"/>
      <c r="D308" s="157" t="s">
        <v>171</v>
      </c>
      <c r="E308" s="164" t="s">
        <v>1</v>
      </c>
      <c r="F308" s="165" t="s">
        <v>321</v>
      </c>
      <c r="H308" s="166">
        <v>-1.379</v>
      </c>
      <c r="L308" s="163"/>
      <c r="M308" s="167"/>
      <c r="N308" s="168"/>
      <c r="O308" s="168"/>
      <c r="P308" s="168"/>
      <c r="Q308" s="168"/>
      <c r="R308" s="168"/>
      <c r="S308" s="168"/>
      <c r="T308" s="169"/>
      <c r="AT308" s="164" t="s">
        <v>171</v>
      </c>
      <c r="AU308" s="164" t="s">
        <v>84</v>
      </c>
      <c r="AV308" s="14" t="s">
        <v>84</v>
      </c>
      <c r="AW308" s="14" t="s">
        <v>31</v>
      </c>
      <c r="AX308" s="14" t="s">
        <v>74</v>
      </c>
      <c r="AY308" s="164" t="s">
        <v>163</v>
      </c>
    </row>
    <row r="309" spans="2:51" s="13" customFormat="1">
      <c r="B309" s="156"/>
      <c r="D309" s="157" t="s">
        <v>171</v>
      </c>
      <c r="E309" s="158" t="s">
        <v>1</v>
      </c>
      <c r="F309" s="159" t="s">
        <v>345</v>
      </c>
      <c r="H309" s="158" t="s">
        <v>1</v>
      </c>
      <c r="L309" s="156"/>
      <c r="M309" s="160"/>
      <c r="N309" s="161"/>
      <c r="O309" s="161"/>
      <c r="P309" s="161"/>
      <c r="Q309" s="161"/>
      <c r="R309" s="161"/>
      <c r="S309" s="161"/>
      <c r="T309" s="162"/>
      <c r="AT309" s="158" t="s">
        <v>171</v>
      </c>
      <c r="AU309" s="158" t="s">
        <v>84</v>
      </c>
      <c r="AV309" s="13" t="s">
        <v>82</v>
      </c>
      <c r="AW309" s="13" t="s">
        <v>31</v>
      </c>
      <c r="AX309" s="13" t="s">
        <v>74</v>
      </c>
      <c r="AY309" s="158" t="s">
        <v>163</v>
      </c>
    </row>
    <row r="310" spans="2:51" s="14" customFormat="1">
      <c r="B310" s="163"/>
      <c r="D310" s="157" t="s">
        <v>171</v>
      </c>
      <c r="E310" s="164" t="s">
        <v>1</v>
      </c>
      <c r="F310" s="165" t="s">
        <v>343</v>
      </c>
      <c r="H310" s="166">
        <v>15.2</v>
      </c>
      <c r="L310" s="163"/>
      <c r="M310" s="167"/>
      <c r="N310" s="168"/>
      <c r="O310" s="168"/>
      <c r="P310" s="168"/>
      <c r="Q310" s="168"/>
      <c r="R310" s="168"/>
      <c r="S310" s="168"/>
      <c r="T310" s="169"/>
      <c r="AT310" s="164" t="s">
        <v>171</v>
      </c>
      <c r="AU310" s="164" t="s">
        <v>84</v>
      </c>
      <c r="AV310" s="14" t="s">
        <v>84</v>
      </c>
      <c r="AW310" s="14" t="s">
        <v>31</v>
      </c>
      <c r="AX310" s="14" t="s">
        <v>74</v>
      </c>
      <c r="AY310" s="164" t="s">
        <v>163</v>
      </c>
    </row>
    <row r="311" spans="2:51" s="13" customFormat="1">
      <c r="B311" s="156"/>
      <c r="D311" s="157" t="s">
        <v>171</v>
      </c>
      <c r="E311" s="158" t="s">
        <v>1</v>
      </c>
      <c r="F311" s="159" t="s">
        <v>344</v>
      </c>
      <c r="H311" s="158" t="s">
        <v>1</v>
      </c>
      <c r="L311" s="156"/>
      <c r="M311" s="160"/>
      <c r="N311" s="161"/>
      <c r="O311" s="161"/>
      <c r="P311" s="161"/>
      <c r="Q311" s="161"/>
      <c r="R311" s="161"/>
      <c r="S311" s="161"/>
      <c r="T311" s="162"/>
      <c r="AT311" s="158" t="s">
        <v>171</v>
      </c>
      <c r="AU311" s="158" t="s">
        <v>84</v>
      </c>
      <c r="AV311" s="13" t="s">
        <v>82</v>
      </c>
      <c r="AW311" s="13" t="s">
        <v>31</v>
      </c>
      <c r="AX311" s="13" t="s">
        <v>74</v>
      </c>
      <c r="AY311" s="158" t="s">
        <v>163</v>
      </c>
    </row>
    <row r="312" spans="2:51" s="14" customFormat="1">
      <c r="B312" s="163"/>
      <c r="D312" s="157" t="s">
        <v>171</v>
      </c>
      <c r="E312" s="164" t="s">
        <v>1</v>
      </c>
      <c r="F312" s="165" t="s">
        <v>321</v>
      </c>
      <c r="H312" s="166">
        <v>-1.379</v>
      </c>
      <c r="L312" s="163"/>
      <c r="M312" s="167"/>
      <c r="N312" s="168"/>
      <c r="O312" s="168"/>
      <c r="P312" s="168"/>
      <c r="Q312" s="168"/>
      <c r="R312" s="168"/>
      <c r="S312" s="168"/>
      <c r="T312" s="169"/>
      <c r="AT312" s="164" t="s">
        <v>171</v>
      </c>
      <c r="AU312" s="164" t="s">
        <v>84</v>
      </c>
      <c r="AV312" s="14" t="s">
        <v>84</v>
      </c>
      <c r="AW312" s="14" t="s">
        <v>31</v>
      </c>
      <c r="AX312" s="14" t="s">
        <v>74</v>
      </c>
      <c r="AY312" s="164" t="s">
        <v>163</v>
      </c>
    </row>
    <row r="313" spans="2:51" s="13" customFormat="1">
      <c r="B313" s="156"/>
      <c r="D313" s="157" t="s">
        <v>171</v>
      </c>
      <c r="E313" s="158" t="s">
        <v>1</v>
      </c>
      <c r="F313" s="159" t="s">
        <v>346</v>
      </c>
      <c r="H313" s="158" t="s">
        <v>1</v>
      </c>
      <c r="L313" s="156"/>
      <c r="M313" s="160"/>
      <c r="N313" s="161"/>
      <c r="O313" s="161"/>
      <c r="P313" s="161"/>
      <c r="Q313" s="161"/>
      <c r="R313" s="161"/>
      <c r="S313" s="161"/>
      <c r="T313" s="162"/>
      <c r="AT313" s="158" t="s">
        <v>171</v>
      </c>
      <c r="AU313" s="158" t="s">
        <v>84</v>
      </c>
      <c r="AV313" s="13" t="s">
        <v>82</v>
      </c>
      <c r="AW313" s="13" t="s">
        <v>31</v>
      </c>
      <c r="AX313" s="13" t="s">
        <v>74</v>
      </c>
      <c r="AY313" s="158" t="s">
        <v>163</v>
      </c>
    </row>
    <row r="314" spans="2:51" s="14" customFormat="1">
      <c r="B314" s="163"/>
      <c r="D314" s="157" t="s">
        <v>171</v>
      </c>
      <c r="E314" s="164" t="s">
        <v>1</v>
      </c>
      <c r="F314" s="165" t="s">
        <v>343</v>
      </c>
      <c r="H314" s="166">
        <v>15.2</v>
      </c>
      <c r="L314" s="163"/>
      <c r="M314" s="167"/>
      <c r="N314" s="168"/>
      <c r="O314" s="168"/>
      <c r="P314" s="168"/>
      <c r="Q314" s="168"/>
      <c r="R314" s="168"/>
      <c r="S314" s="168"/>
      <c r="T314" s="169"/>
      <c r="AT314" s="164" t="s">
        <v>171</v>
      </c>
      <c r="AU314" s="164" t="s">
        <v>84</v>
      </c>
      <c r="AV314" s="14" t="s">
        <v>84</v>
      </c>
      <c r="AW314" s="14" t="s">
        <v>31</v>
      </c>
      <c r="AX314" s="14" t="s">
        <v>74</v>
      </c>
      <c r="AY314" s="164" t="s">
        <v>163</v>
      </c>
    </row>
    <row r="315" spans="2:51" s="13" customFormat="1">
      <c r="B315" s="156"/>
      <c r="D315" s="157" t="s">
        <v>171</v>
      </c>
      <c r="E315" s="158" t="s">
        <v>1</v>
      </c>
      <c r="F315" s="159" t="s">
        <v>344</v>
      </c>
      <c r="H315" s="158" t="s">
        <v>1</v>
      </c>
      <c r="L315" s="156"/>
      <c r="M315" s="160"/>
      <c r="N315" s="161"/>
      <c r="O315" s="161"/>
      <c r="P315" s="161"/>
      <c r="Q315" s="161"/>
      <c r="R315" s="161"/>
      <c r="S315" s="161"/>
      <c r="T315" s="162"/>
      <c r="AT315" s="158" t="s">
        <v>171</v>
      </c>
      <c r="AU315" s="158" t="s">
        <v>84</v>
      </c>
      <c r="AV315" s="13" t="s">
        <v>82</v>
      </c>
      <c r="AW315" s="13" t="s">
        <v>31</v>
      </c>
      <c r="AX315" s="13" t="s">
        <v>74</v>
      </c>
      <c r="AY315" s="158" t="s">
        <v>163</v>
      </c>
    </row>
    <row r="316" spans="2:51" s="14" customFormat="1">
      <c r="B316" s="163"/>
      <c r="D316" s="157" t="s">
        <v>171</v>
      </c>
      <c r="E316" s="164" t="s">
        <v>1</v>
      </c>
      <c r="F316" s="165" t="s">
        <v>321</v>
      </c>
      <c r="H316" s="166">
        <v>-1.379</v>
      </c>
      <c r="L316" s="163"/>
      <c r="M316" s="167"/>
      <c r="N316" s="168"/>
      <c r="O316" s="168"/>
      <c r="P316" s="168"/>
      <c r="Q316" s="168"/>
      <c r="R316" s="168"/>
      <c r="S316" s="168"/>
      <c r="T316" s="169"/>
      <c r="AT316" s="164" t="s">
        <v>171</v>
      </c>
      <c r="AU316" s="164" t="s">
        <v>84</v>
      </c>
      <c r="AV316" s="14" t="s">
        <v>84</v>
      </c>
      <c r="AW316" s="14" t="s">
        <v>31</v>
      </c>
      <c r="AX316" s="14" t="s">
        <v>74</v>
      </c>
      <c r="AY316" s="164" t="s">
        <v>163</v>
      </c>
    </row>
    <row r="317" spans="2:51" s="13" customFormat="1">
      <c r="B317" s="156"/>
      <c r="D317" s="157" t="s">
        <v>171</v>
      </c>
      <c r="E317" s="158" t="s">
        <v>1</v>
      </c>
      <c r="F317" s="159" t="s">
        <v>347</v>
      </c>
      <c r="H317" s="158" t="s">
        <v>1</v>
      </c>
      <c r="L317" s="156"/>
      <c r="M317" s="160"/>
      <c r="N317" s="161"/>
      <c r="O317" s="161"/>
      <c r="P317" s="161"/>
      <c r="Q317" s="161"/>
      <c r="R317" s="161"/>
      <c r="S317" s="161"/>
      <c r="T317" s="162"/>
      <c r="AT317" s="158" t="s">
        <v>171</v>
      </c>
      <c r="AU317" s="158" t="s">
        <v>84</v>
      </c>
      <c r="AV317" s="13" t="s">
        <v>82</v>
      </c>
      <c r="AW317" s="13" t="s">
        <v>31</v>
      </c>
      <c r="AX317" s="13" t="s">
        <v>74</v>
      </c>
      <c r="AY317" s="158" t="s">
        <v>163</v>
      </c>
    </row>
    <row r="318" spans="2:51" s="14" customFormat="1">
      <c r="B318" s="163"/>
      <c r="D318" s="157" t="s">
        <v>171</v>
      </c>
      <c r="E318" s="164" t="s">
        <v>1</v>
      </c>
      <c r="F318" s="165" t="s">
        <v>348</v>
      </c>
      <c r="H318" s="166">
        <v>17.936</v>
      </c>
      <c r="L318" s="163"/>
      <c r="M318" s="167"/>
      <c r="N318" s="168"/>
      <c r="O318" s="168"/>
      <c r="P318" s="168"/>
      <c r="Q318" s="168"/>
      <c r="R318" s="168"/>
      <c r="S318" s="168"/>
      <c r="T318" s="169"/>
      <c r="AT318" s="164" t="s">
        <v>171</v>
      </c>
      <c r="AU318" s="164" t="s">
        <v>84</v>
      </c>
      <c r="AV318" s="14" t="s">
        <v>84</v>
      </c>
      <c r="AW318" s="14" t="s">
        <v>31</v>
      </c>
      <c r="AX318" s="14" t="s">
        <v>74</v>
      </c>
      <c r="AY318" s="164" t="s">
        <v>163</v>
      </c>
    </row>
    <row r="319" spans="2:51" s="13" customFormat="1">
      <c r="B319" s="156"/>
      <c r="D319" s="157" t="s">
        <v>171</v>
      </c>
      <c r="E319" s="158" t="s">
        <v>1</v>
      </c>
      <c r="F319" s="159" t="s">
        <v>344</v>
      </c>
      <c r="H319" s="158" t="s">
        <v>1</v>
      </c>
      <c r="L319" s="156"/>
      <c r="M319" s="160"/>
      <c r="N319" s="161"/>
      <c r="O319" s="161"/>
      <c r="P319" s="161"/>
      <c r="Q319" s="161"/>
      <c r="R319" s="161"/>
      <c r="S319" s="161"/>
      <c r="T319" s="162"/>
      <c r="AT319" s="158" t="s">
        <v>171</v>
      </c>
      <c r="AU319" s="158" t="s">
        <v>84</v>
      </c>
      <c r="AV319" s="13" t="s">
        <v>82</v>
      </c>
      <c r="AW319" s="13" t="s">
        <v>31</v>
      </c>
      <c r="AX319" s="13" t="s">
        <v>74</v>
      </c>
      <c r="AY319" s="158" t="s">
        <v>163</v>
      </c>
    </row>
    <row r="320" spans="2:51" s="14" customFormat="1">
      <c r="B320" s="163"/>
      <c r="D320" s="157" t="s">
        <v>171</v>
      </c>
      <c r="E320" s="164" t="s">
        <v>1</v>
      </c>
      <c r="F320" s="165" t="s">
        <v>321</v>
      </c>
      <c r="H320" s="166">
        <v>-1.379</v>
      </c>
      <c r="L320" s="163"/>
      <c r="M320" s="167"/>
      <c r="N320" s="168"/>
      <c r="O320" s="168"/>
      <c r="P320" s="168"/>
      <c r="Q320" s="168"/>
      <c r="R320" s="168"/>
      <c r="S320" s="168"/>
      <c r="T320" s="169"/>
      <c r="AT320" s="164" t="s">
        <v>171</v>
      </c>
      <c r="AU320" s="164" t="s">
        <v>84</v>
      </c>
      <c r="AV320" s="14" t="s">
        <v>84</v>
      </c>
      <c r="AW320" s="14" t="s">
        <v>31</v>
      </c>
      <c r="AX320" s="14" t="s">
        <v>74</v>
      </c>
      <c r="AY320" s="164" t="s">
        <v>163</v>
      </c>
    </row>
    <row r="321" spans="2:51" s="13" customFormat="1">
      <c r="B321" s="156"/>
      <c r="D321" s="157" t="s">
        <v>171</v>
      </c>
      <c r="E321" s="158" t="s">
        <v>1</v>
      </c>
      <c r="F321" s="159" t="s">
        <v>349</v>
      </c>
      <c r="H321" s="158" t="s">
        <v>1</v>
      </c>
      <c r="L321" s="156"/>
      <c r="M321" s="160"/>
      <c r="N321" s="161"/>
      <c r="O321" s="161"/>
      <c r="P321" s="161"/>
      <c r="Q321" s="161"/>
      <c r="R321" s="161"/>
      <c r="S321" s="161"/>
      <c r="T321" s="162"/>
      <c r="AT321" s="158" t="s">
        <v>171</v>
      </c>
      <c r="AU321" s="158" t="s">
        <v>84</v>
      </c>
      <c r="AV321" s="13" t="s">
        <v>82</v>
      </c>
      <c r="AW321" s="13" t="s">
        <v>31</v>
      </c>
      <c r="AX321" s="13" t="s">
        <v>74</v>
      </c>
      <c r="AY321" s="158" t="s">
        <v>163</v>
      </c>
    </row>
    <row r="322" spans="2:51" s="14" customFormat="1" ht="22.5">
      <c r="B322" s="163"/>
      <c r="D322" s="157" t="s">
        <v>171</v>
      </c>
      <c r="E322" s="164" t="s">
        <v>1</v>
      </c>
      <c r="F322" s="165" t="s">
        <v>350</v>
      </c>
      <c r="H322" s="166">
        <v>86.093000000000004</v>
      </c>
      <c r="L322" s="163"/>
      <c r="M322" s="167"/>
      <c r="N322" s="168"/>
      <c r="O322" s="168"/>
      <c r="P322" s="168"/>
      <c r="Q322" s="168"/>
      <c r="R322" s="168"/>
      <c r="S322" s="168"/>
      <c r="T322" s="169"/>
      <c r="AT322" s="164" t="s">
        <v>171</v>
      </c>
      <c r="AU322" s="164" t="s">
        <v>84</v>
      </c>
      <c r="AV322" s="14" t="s">
        <v>84</v>
      </c>
      <c r="AW322" s="14" t="s">
        <v>31</v>
      </c>
      <c r="AX322" s="14" t="s">
        <v>74</v>
      </c>
      <c r="AY322" s="164" t="s">
        <v>163</v>
      </c>
    </row>
    <row r="323" spans="2:51" s="13" customFormat="1">
      <c r="B323" s="156"/>
      <c r="D323" s="157" t="s">
        <v>171</v>
      </c>
      <c r="E323" s="158" t="s">
        <v>1</v>
      </c>
      <c r="F323" s="159" t="s">
        <v>311</v>
      </c>
      <c r="H323" s="158" t="s">
        <v>1</v>
      </c>
      <c r="L323" s="156"/>
      <c r="M323" s="160"/>
      <c r="N323" s="161"/>
      <c r="O323" s="161"/>
      <c r="P323" s="161"/>
      <c r="Q323" s="161"/>
      <c r="R323" s="161"/>
      <c r="S323" s="161"/>
      <c r="T323" s="162"/>
      <c r="AT323" s="158" t="s">
        <v>171</v>
      </c>
      <c r="AU323" s="158" t="s">
        <v>84</v>
      </c>
      <c r="AV323" s="13" t="s">
        <v>82</v>
      </c>
      <c r="AW323" s="13" t="s">
        <v>31</v>
      </c>
      <c r="AX323" s="13" t="s">
        <v>74</v>
      </c>
      <c r="AY323" s="158" t="s">
        <v>163</v>
      </c>
    </row>
    <row r="324" spans="2:51" s="14" customFormat="1">
      <c r="B324" s="163"/>
      <c r="D324" s="157" t="s">
        <v>171</v>
      </c>
      <c r="E324" s="164" t="s">
        <v>1</v>
      </c>
      <c r="F324" s="165" t="s">
        <v>351</v>
      </c>
      <c r="H324" s="166">
        <v>-7.9340000000000002</v>
      </c>
      <c r="L324" s="163"/>
      <c r="M324" s="167"/>
      <c r="N324" s="168"/>
      <c r="O324" s="168"/>
      <c r="P324" s="168"/>
      <c r="Q324" s="168"/>
      <c r="R324" s="168"/>
      <c r="S324" s="168"/>
      <c r="T324" s="169"/>
      <c r="AT324" s="164" t="s">
        <v>171</v>
      </c>
      <c r="AU324" s="164" t="s">
        <v>84</v>
      </c>
      <c r="AV324" s="14" t="s">
        <v>84</v>
      </c>
      <c r="AW324" s="14" t="s">
        <v>31</v>
      </c>
      <c r="AX324" s="14" t="s">
        <v>74</v>
      </c>
      <c r="AY324" s="164" t="s">
        <v>163</v>
      </c>
    </row>
    <row r="325" spans="2:51" s="13" customFormat="1">
      <c r="B325" s="156"/>
      <c r="D325" s="157" t="s">
        <v>171</v>
      </c>
      <c r="E325" s="158" t="s">
        <v>1</v>
      </c>
      <c r="F325" s="159" t="s">
        <v>352</v>
      </c>
      <c r="H325" s="158" t="s">
        <v>1</v>
      </c>
      <c r="L325" s="156"/>
      <c r="M325" s="160"/>
      <c r="N325" s="161"/>
      <c r="O325" s="161"/>
      <c r="P325" s="161"/>
      <c r="Q325" s="161"/>
      <c r="R325" s="161"/>
      <c r="S325" s="161"/>
      <c r="T325" s="162"/>
      <c r="AT325" s="158" t="s">
        <v>171</v>
      </c>
      <c r="AU325" s="158" t="s">
        <v>84</v>
      </c>
      <c r="AV325" s="13" t="s">
        <v>82</v>
      </c>
      <c r="AW325" s="13" t="s">
        <v>31</v>
      </c>
      <c r="AX325" s="13" t="s">
        <v>74</v>
      </c>
      <c r="AY325" s="158" t="s">
        <v>163</v>
      </c>
    </row>
    <row r="326" spans="2:51" s="14" customFormat="1">
      <c r="B326" s="163"/>
      <c r="D326" s="157" t="s">
        <v>171</v>
      </c>
      <c r="E326" s="164" t="s">
        <v>1</v>
      </c>
      <c r="F326" s="165" t="s">
        <v>353</v>
      </c>
      <c r="H326" s="166">
        <v>24.562999999999999</v>
      </c>
      <c r="L326" s="163"/>
      <c r="M326" s="167"/>
      <c r="N326" s="168"/>
      <c r="O326" s="168"/>
      <c r="P326" s="168"/>
      <c r="Q326" s="168"/>
      <c r="R326" s="168"/>
      <c r="S326" s="168"/>
      <c r="T326" s="169"/>
      <c r="AT326" s="164" t="s">
        <v>171</v>
      </c>
      <c r="AU326" s="164" t="s">
        <v>84</v>
      </c>
      <c r="AV326" s="14" t="s">
        <v>84</v>
      </c>
      <c r="AW326" s="14" t="s">
        <v>31</v>
      </c>
      <c r="AX326" s="14" t="s">
        <v>74</v>
      </c>
      <c r="AY326" s="164" t="s">
        <v>163</v>
      </c>
    </row>
    <row r="327" spans="2:51" s="13" customFormat="1">
      <c r="B327" s="156"/>
      <c r="D327" s="157" t="s">
        <v>171</v>
      </c>
      <c r="E327" s="158" t="s">
        <v>1</v>
      </c>
      <c r="F327" s="159" t="s">
        <v>344</v>
      </c>
      <c r="H327" s="158" t="s">
        <v>1</v>
      </c>
      <c r="L327" s="156"/>
      <c r="M327" s="160"/>
      <c r="N327" s="161"/>
      <c r="O327" s="161"/>
      <c r="P327" s="161"/>
      <c r="Q327" s="161"/>
      <c r="R327" s="161"/>
      <c r="S327" s="161"/>
      <c r="T327" s="162"/>
      <c r="AT327" s="158" t="s">
        <v>171</v>
      </c>
      <c r="AU327" s="158" t="s">
        <v>84</v>
      </c>
      <c r="AV327" s="13" t="s">
        <v>82</v>
      </c>
      <c r="AW327" s="13" t="s">
        <v>31</v>
      </c>
      <c r="AX327" s="13" t="s">
        <v>74</v>
      </c>
      <c r="AY327" s="158" t="s">
        <v>163</v>
      </c>
    </row>
    <row r="328" spans="2:51" s="14" customFormat="1">
      <c r="B328" s="163"/>
      <c r="D328" s="157" t="s">
        <v>171</v>
      </c>
      <c r="E328" s="164" t="s">
        <v>1</v>
      </c>
      <c r="F328" s="165" t="s">
        <v>321</v>
      </c>
      <c r="H328" s="166">
        <v>-1.379</v>
      </c>
      <c r="L328" s="163"/>
      <c r="M328" s="167"/>
      <c r="N328" s="168"/>
      <c r="O328" s="168"/>
      <c r="P328" s="168"/>
      <c r="Q328" s="168"/>
      <c r="R328" s="168"/>
      <c r="S328" s="168"/>
      <c r="T328" s="169"/>
      <c r="AT328" s="164" t="s">
        <v>171</v>
      </c>
      <c r="AU328" s="164" t="s">
        <v>84</v>
      </c>
      <c r="AV328" s="14" t="s">
        <v>84</v>
      </c>
      <c r="AW328" s="14" t="s">
        <v>31</v>
      </c>
      <c r="AX328" s="14" t="s">
        <v>74</v>
      </c>
      <c r="AY328" s="164" t="s">
        <v>163</v>
      </c>
    </row>
    <row r="329" spans="2:51" s="13" customFormat="1">
      <c r="B329" s="156"/>
      <c r="D329" s="157" t="s">
        <v>171</v>
      </c>
      <c r="E329" s="158" t="s">
        <v>1</v>
      </c>
      <c r="F329" s="159" t="s">
        <v>354</v>
      </c>
      <c r="H329" s="158" t="s">
        <v>1</v>
      </c>
      <c r="L329" s="156"/>
      <c r="M329" s="160"/>
      <c r="N329" s="161"/>
      <c r="O329" s="161"/>
      <c r="P329" s="161"/>
      <c r="Q329" s="161"/>
      <c r="R329" s="161"/>
      <c r="S329" s="161"/>
      <c r="T329" s="162"/>
      <c r="AT329" s="158" t="s">
        <v>171</v>
      </c>
      <c r="AU329" s="158" t="s">
        <v>84</v>
      </c>
      <c r="AV329" s="13" t="s">
        <v>82</v>
      </c>
      <c r="AW329" s="13" t="s">
        <v>31</v>
      </c>
      <c r="AX329" s="13" t="s">
        <v>74</v>
      </c>
      <c r="AY329" s="158" t="s">
        <v>163</v>
      </c>
    </row>
    <row r="330" spans="2:51" s="14" customFormat="1">
      <c r="B330" s="163"/>
      <c r="D330" s="157" t="s">
        <v>171</v>
      </c>
      <c r="E330" s="164" t="s">
        <v>1</v>
      </c>
      <c r="F330" s="165" t="s">
        <v>355</v>
      </c>
      <c r="H330" s="166">
        <v>64.751999999999995</v>
      </c>
      <c r="L330" s="163"/>
      <c r="M330" s="167"/>
      <c r="N330" s="168"/>
      <c r="O330" s="168"/>
      <c r="P330" s="168"/>
      <c r="Q330" s="168"/>
      <c r="R330" s="168"/>
      <c r="S330" s="168"/>
      <c r="T330" s="169"/>
      <c r="AT330" s="164" t="s">
        <v>171</v>
      </c>
      <c r="AU330" s="164" t="s">
        <v>84</v>
      </c>
      <c r="AV330" s="14" t="s">
        <v>84</v>
      </c>
      <c r="AW330" s="14" t="s">
        <v>31</v>
      </c>
      <c r="AX330" s="14" t="s">
        <v>74</v>
      </c>
      <c r="AY330" s="164" t="s">
        <v>163</v>
      </c>
    </row>
    <row r="331" spans="2:51" s="13" customFormat="1">
      <c r="B331" s="156"/>
      <c r="D331" s="157" t="s">
        <v>171</v>
      </c>
      <c r="E331" s="158" t="s">
        <v>1</v>
      </c>
      <c r="F331" s="159" t="s">
        <v>311</v>
      </c>
      <c r="H331" s="158" t="s">
        <v>1</v>
      </c>
      <c r="L331" s="156"/>
      <c r="M331" s="160"/>
      <c r="N331" s="161"/>
      <c r="O331" s="161"/>
      <c r="P331" s="161"/>
      <c r="Q331" s="161"/>
      <c r="R331" s="161"/>
      <c r="S331" s="161"/>
      <c r="T331" s="162"/>
      <c r="AT331" s="158" t="s">
        <v>171</v>
      </c>
      <c r="AU331" s="158" t="s">
        <v>84</v>
      </c>
      <c r="AV331" s="13" t="s">
        <v>82</v>
      </c>
      <c r="AW331" s="13" t="s">
        <v>31</v>
      </c>
      <c r="AX331" s="13" t="s">
        <v>74</v>
      </c>
      <c r="AY331" s="158" t="s">
        <v>163</v>
      </c>
    </row>
    <row r="332" spans="2:51" s="14" customFormat="1">
      <c r="B332" s="163"/>
      <c r="D332" s="157" t="s">
        <v>171</v>
      </c>
      <c r="E332" s="164" t="s">
        <v>1</v>
      </c>
      <c r="F332" s="165" t="s">
        <v>356</v>
      </c>
      <c r="H332" s="166">
        <v>-4.4550000000000001</v>
      </c>
      <c r="L332" s="163"/>
      <c r="M332" s="167"/>
      <c r="N332" s="168"/>
      <c r="O332" s="168"/>
      <c r="P332" s="168"/>
      <c r="Q332" s="168"/>
      <c r="R332" s="168"/>
      <c r="S332" s="168"/>
      <c r="T332" s="169"/>
      <c r="AT332" s="164" t="s">
        <v>171</v>
      </c>
      <c r="AU332" s="164" t="s">
        <v>84</v>
      </c>
      <c r="AV332" s="14" t="s">
        <v>84</v>
      </c>
      <c r="AW332" s="14" t="s">
        <v>31</v>
      </c>
      <c r="AX332" s="14" t="s">
        <v>74</v>
      </c>
      <c r="AY332" s="164" t="s">
        <v>163</v>
      </c>
    </row>
    <row r="333" spans="2:51" s="13" customFormat="1">
      <c r="B333" s="156"/>
      <c r="D333" s="157" t="s">
        <v>171</v>
      </c>
      <c r="E333" s="158" t="s">
        <v>1</v>
      </c>
      <c r="F333" s="159" t="s">
        <v>357</v>
      </c>
      <c r="H333" s="158" t="s">
        <v>1</v>
      </c>
      <c r="L333" s="156"/>
      <c r="M333" s="160"/>
      <c r="N333" s="161"/>
      <c r="O333" s="161"/>
      <c r="P333" s="161"/>
      <c r="Q333" s="161"/>
      <c r="R333" s="161"/>
      <c r="S333" s="161"/>
      <c r="T333" s="162"/>
      <c r="AT333" s="158" t="s">
        <v>171</v>
      </c>
      <c r="AU333" s="158" t="s">
        <v>84</v>
      </c>
      <c r="AV333" s="13" t="s">
        <v>82</v>
      </c>
      <c r="AW333" s="13" t="s">
        <v>31</v>
      </c>
      <c r="AX333" s="13" t="s">
        <v>74</v>
      </c>
      <c r="AY333" s="158" t="s">
        <v>163</v>
      </c>
    </row>
    <row r="334" spans="2:51" s="14" customFormat="1">
      <c r="B334" s="163"/>
      <c r="D334" s="157" t="s">
        <v>171</v>
      </c>
      <c r="E334" s="164" t="s">
        <v>1</v>
      </c>
      <c r="F334" s="165" t="s">
        <v>358</v>
      </c>
      <c r="H334" s="166">
        <v>24.928000000000001</v>
      </c>
      <c r="L334" s="163"/>
      <c r="M334" s="167"/>
      <c r="N334" s="168"/>
      <c r="O334" s="168"/>
      <c r="P334" s="168"/>
      <c r="Q334" s="168"/>
      <c r="R334" s="168"/>
      <c r="S334" s="168"/>
      <c r="T334" s="169"/>
      <c r="AT334" s="164" t="s">
        <v>171</v>
      </c>
      <c r="AU334" s="164" t="s">
        <v>84</v>
      </c>
      <c r="AV334" s="14" t="s">
        <v>84</v>
      </c>
      <c r="AW334" s="14" t="s">
        <v>31</v>
      </c>
      <c r="AX334" s="14" t="s">
        <v>74</v>
      </c>
      <c r="AY334" s="164" t="s">
        <v>163</v>
      </c>
    </row>
    <row r="335" spans="2:51" s="13" customFormat="1">
      <c r="B335" s="156"/>
      <c r="D335" s="157" t="s">
        <v>171</v>
      </c>
      <c r="E335" s="158" t="s">
        <v>1</v>
      </c>
      <c r="F335" s="159" t="s">
        <v>311</v>
      </c>
      <c r="H335" s="158" t="s">
        <v>1</v>
      </c>
      <c r="L335" s="156"/>
      <c r="M335" s="160"/>
      <c r="N335" s="161"/>
      <c r="O335" s="161"/>
      <c r="P335" s="161"/>
      <c r="Q335" s="161"/>
      <c r="R335" s="161"/>
      <c r="S335" s="161"/>
      <c r="T335" s="162"/>
      <c r="AT335" s="158" t="s">
        <v>171</v>
      </c>
      <c r="AU335" s="158" t="s">
        <v>84</v>
      </c>
      <c r="AV335" s="13" t="s">
        <v>82</v>
      </c>
      <c r="AW335" s="13" t="s">
        <v>31</v>
      </c>
      <c r="AX335" s="13" t="s">
        <v>74</v>
      </c>
      <c r="AY335" s="158" t="s">
        <v>163</v>
      </c>
    </row>
    <row r="336" spans="2:51" s="14" customFormat="1">
      <c r="B336" s="163"/>
      <c r="D336" s="157" t="s">
        <v>171</v>
      </c>
      <c r="E336" s="164" t="s">
        <v>1</v>
      </c>
      <c r="F336" s="165" t="s">
        <v>359</v>
      </c>
      <c r="H336" s="166">
        <v>-2.629</v>
      </c>
      <c r="L336" s="163"/>
      <c r="M336" s="167"/>
      <c r="N336" s="168"/>
      <c r="O336" s="168"/>
      <c r="P336" s="168"/>
      <c r="Q336" s="168"/>
      <c r="R336" s="168"/>
      <c r="S336" s="168"/>
      <c r="T336" s="169"/>
      <c r="AT336" s="164" t="s">
        <v>171</v>
      </c>
      <c r="AU336" s="164" t="s">
        <v>84</v>
      </c>
      <c r="AV336" s="14" t="s">
        <v>84</v>
      </c>
      <c r="AW336" s="14" t="s">
        <v>31</v>
      </c>
      <c r="AX336" s="14" t="s">
        <v>74</v>
      </c>
      <c r="AY336" s="164" t="s">
        <v>163</v>
      </c>
    </row>
    <row r="337" spans="2:51" s="13" customFormat="1">
      <c r="B337" s="156"/>
      <c r="D337" s="157" t="s">
        <v>171</v>
      </c>
      <c r="E337" s="158" t="s">
        <v>1</v>
      </c>
      <c r="F337" s="159" t="s">
        <v>360</v>
      </c>
      <c r="H337" s="158" t="s">
        <v>1</v>
      </c>
      <c r="L337" s="156"/>
      <c r="M337" s="160"/>
      <c r="N337" s="161"/>
      <c r="O337" s="161"/>
      <c r="P337" s="161"/>
      <c r="Q337" s="161"/>
      <c r="R337" s="161"/>
      <c r="S337" s="161"/>
      <c r="T337" s="162"/>
      <c r="AT337" s="158" t="s">
        <v>171</v>
      </c>
      <c r="AU337" s="158" t="s">
        <v>84</v>
      </c>
      <c r="AV337" s="13" t="s">
        <v>82</v>
      </c>
      <c r="AW337" s="13" t="s">
        <v>31</v>
      </c>
      <c r="AX337" s="13" t="s">
        <v>74</v>
      </c>
      <c r="AY337" s="158" t="s">
        <v>163</v>
      </c>
    </row>
    <row r="338" spans="2:51" s="14" customFormat="1">
      <c r="B338" s="163"/>
      <c r="D338" s="157" t="s">
        <v>171</v>
      </c>
      <c r="E338" s="164" t="s">
        <v>1</v>
      </c>
      <c r="F338" s="165" t="s">
        <v>361</v>
      </c>
      <c r="H338" s="166">
        <v>14.531000000000001</v>
      </c>
      <c r="L338" s="163"/>
      <c r="M338" s="167"/>
      <c r="N338" s="168"/>
      <c r="O338" s="168"/>
      <c r="P338" s="168"/>
      <c r="Q338" s="168"/>
      <c r="R338" s="168"/>
      <c r="S338" s="168"/>
      <c r="T338" s="169"/>
      <c r="AT338" s="164" t="s">
        <v>171</v>
      </c>
      <c r="AU338" s="164" t="s">
        <v>84</v>
      </c>
      <c r="AV338" s="14" t="s">
        <v>84</v>
      </c>
      <c r="AW338" s="14" t="s">
        <v>31</v>
      </c>
      <c r="AX338" s="14" t="s">
        <v>74</v>
      </c>
      <c r="AY338" s="164" t="s">
        <v>163</v>
      </c>
    </row>
    <row r="339" spans="2:51" s="13" customFormat="1">
      <c r="B339" s="156"/>
      <c r="D339" s="157" t="s">
        <v>171</v>
      </c>
      <c r="E339" s="158" t="s">
        <v>1</v>
      </c>
      <c r="F339" s="159" t="s">
        <v>344</v>
      </c>
      <c r="H339" s="158" t="s">
        <v>1</v>
      </c>
      <c r="L339" s="156"/>
      <c r="M339" s="160"/>
      <c r="N339" s="161"/>
      <c r="O339" s="161"/>
      <c r="P339" s="161"/>
      <c r="Q339" s="161"/>
      <c r="R339" s="161"/>
      <c r="S339" s="161"/>
      <c r="T339" s="162"/>
      <c r="AT339" s="158" t="s">
        <v>171</v>
      </c>
      <c r="AU339" s="158" t="s">
        <v>84</v>
      </c>
      <c r="AV339" s="13" t="s">
        <v>82</v>
      </c>
      <c r="AW339" s="13" t="s">
        <v>31</v>
      </c>
      <c r="AX339" s="13" t="s">
        <v>74</v>
      </c>
      <c r="AY339" s="158" t="s">
        <v>163</v>
      </c>
    </row>
    <row r="340" spans="2:51" s="14" customFormat="1">
      <c r="B340" s="163"/>
      <c r="D340" s="157" t="s">
        <v>171</v>
      </c>
      <c r="E340" s="164" t="s">
        <v>1</v>
      </c>
      <c r="F340" s="165" t="s">
        <v>321</v>
      </c>
      <c r="H340" s="166">
        <v>-1.379</v>
      </c>
      <c r="L340" s="163"/>
      <c r="M340" s="167"/>
      <c r="N340" s="168"/>
      <c r="O340" s="168"/>
      <c r="P340" s="168"/>
      <c r="Q340" s="168"/>
      <c r="R340" s="168"/>
      <c r="S340" s="168"/>
      <c r="T340" s="169"/>
      <c r="AT340" s="164" t="s">
        <v>171</v>
      </c>
      <c r="AU340" s="164" t="s">
        <v>84</v>
      </c>
      <c r="AV340" s="14" t="s">
        <v>84</v>
      </c>
      <c r="AW340" s="14" t="s">
        <v>31</v>
      </c>
      <c r="AX340" s="14" t="s">
        <v>74</v>
      </c>
      <c r="AY340" s="164" t="s">
        <v>163</v>
      </c>
    </row>
    <row r="341" spans="2:51" s="13" customFormat="1">
      <c r="B341" s="156"/>
      <c r="D341" s="157" t="s">
        <v>171</v>
      </c>
      <c r="E341" s="158" t="s">
        <v>1</v>
      </c>
      <c r="F341" s="159" t="s">
        <v>362</v>
      </c>
      <c r="H341" s="158" t="s">
        <v>1</v>
      </c>
      <c r="L341" s="156"/>
      <c r="M341" s="160"/>
      <c r="N341" s="161"/>
      <c r="O341" s="161"/>
      <c r="P341" s="161"/>
      <c r="Q341" s="161"/>
      <c r="R341" s="161"/>
      <c r="S341" s="161"/>
      <c r="T341" s="162"/>
      <c r="AT341" s="158" t="s">
        <v>171</v>
      </c>
      <c r="AU341" s="158" t="s">
        <v>84</v>
      </c>
      <c r="AV341" s="13" t="s">
        <v>82</v>
      </c>
      <c r="AW341" s="13" t="s">
        <v>31</v>
      </c>
      <c r="AX341" s="13" t="s">
        <v>74</v>
      </c>
      <c r="AY341" s="158" t="s">
        <v>163</v>
      </c>
    </row>
    <row r="342" spans="2:51" s="14" customFormat="1">
      <c r="B342" s="163"/>
      <c r="D342" s="157" t="s">
        <v>171</v>
      </c>
      <c r="E342" s="164" t="s">
        <v>1</v>
      </c>
      <c r="F342" s="165" t="s">
        <v>363</v>
      </c>
      <c r="H342" s="166">
        <v>14.835000000000001</v>
      </c>
      <c r="L342" s="163"/>
      <c r="M342" s="167"/>
      <c r="N342" s="168"/>
      <c r="O342" s="168"/>
      <c r="P342" s="168"/>
      <c r="Q342" s="168"/>
      <c r="R342" s="168"/>
      <c r="S342" s="168"/>
      <c r="T342" s="169"/>
      <c r="AT342" s="164" t="s">
        <v>171</v>
      </c>
      <c r="AU342" s="164" t="s">
        <v>84</v>
      </c>
      <c r="AV342" s="14" t="s">
        <v>84</v>
      </c>
      <c r="AW342" s="14" t="s">
        <v>31</v>
      </c>
      <c r="AX342" s="14" t="s">
        <v>74</v>
      </c>
      <c r="AY342" s="164" t="s">
        <v>163</v>
      </c>
    </row>
    <row r="343" spans="2:51" s="13" customFormat="1">
      <c r="B343" s="156"/>
      <c r="D343" s="157" t="s">
        <v>171</v>
      </c>
      <c r="E343" s="158" t="s">
        <v>1</v>
      </c>
      <c r="F343" s="159" t="s">
        <v>344</v>
      </c>
      <c r="H343" s="158" t="s">
        <v>1</v>
      </c>
      <c r="L343" s="156"/>
      <c r="M343" s="160"/>
      <c r="N343" s="161"/>
      <c r="O343" s="161"/>
      <c r="P343" s="161"/>
      <c r="Q343" s="161"/>
      <c r="R343" s="161"/>
      <c r="S343" s="161"/>
      <c r="T343" s="162"/>
      <c r="AT343" s="158" t="s">
        <v>171</v>
      </c>
      <c r="AU343" s="158" t="s">
        <v>84</v>
      </c>
      <c r="AV343" s="13" t="s">
        <v>82</v>
      </c>
      <c r="AW343" s="13" t="s">
        <v>31</v>
      </c>
      <c r="AX343" s="13" t="s">
        <v>74</v>
      </c>
      <c r="AY343" s="158" t="s">
        <v>163</v>
      </c>
    </row>
    <row r="344" spans="2:51" s="14" customFormat="1">
      <c r="B344" s="163"/>
      <c r="D344" s="157" t="s">
        <v>171</v>
      </c>
      <c r="E344" s="164" t="s">
        <v>1</v>
      </c>
      <c r="F344" s="165" t="s">
        <v>321</v>
      </c>
      <c r="H344" s="166">
        <v>-1.379</v>
      </c>
      <c r="L344" s="163"/>
      <c r="M344" s="167"/>
      <c r="N344" s="168"/>
      <c r="O344" s="168"/>
      <c r="P344" s="168"/>
      <c r="Q344" s="168"/>
      <c r="R344" s="168"/>
      <c r="S344" s="168"/>
      <c r="T344" s="169"/>
      <c r="AT344" s="164" t="s">
        <v>171</v>
      </c>
      <c r="AU344" s="164" t="s">
        <v>84</v>
      </c>
      <c r="AV344" s="14" t="s">
        <v>84</v>
      </c>
      <c r="AW344" s="14" t="s">
        <v>31</v>
      </c>
      <c r="AX344" s="14" t="s">
        <v>74</v>
      </c>
      <c r="AY344" s="164" t="s">
        <v>163</v>
      </c>
    </row>
    <row r="345" spans="2:51" s="13" customFormat="1">
      <c r="B345" s="156"/>
      <c r="D345" s="157" t="s">
        <v>171</v>
      </c>
      <c r="E345" s="158" t="s">
        <v>1</v>
      </c>
      <c r="F345" s="159" t="s">
        <v>364</v>
      </c>
      <c r="H345" s="158" t="s">
        <v>1</v>
      </c>
      <c r="L345" s="156"/>
      <c r="M345" s="160"/>
      <c r="N345" s="161"/>
      <c r="O345" s="161"/>
      <c r="P345" s="161"/>
      <c r="Q345" s="161"/>
      <c r="R345" s="161"/>
      <c r="S345" s="161"/>
      <c r="T345" s="162"/>
      <c r="AT345" s="158" t="s">
        <v>171</v>
      </c>
      <c r="AU345" s="158" t="s">
        <v>84</v>
      </c>
      <c r="AV345" s="13" t="s">
        <v>82</v>
      </c>
      <c r="AW345" s="13" t="s">
        <v>31</v>
      </c>
      <c r="AX345" s="13" t="s">
        <v>74</v>
      </c>
      <c r="AY345" s="158" t="s">
        <v>163</v>
      </c>
    </row>
    <row r="346" spans="2:51" s="14" customFormat="1">
      <c r="B346" s="163"/>
      <c r="D346" s="157" t="s">
        <v>171</v>
      </c>
      <c r="E346" s="164" t="s">
        <v>1</v>
      </c>
      <c r="F346" s="165" t="s">
        <v>365</v>
      </c>
      <c r="H346" s="166">
        <v>40.978999999999999</v>
      </c>
      <c r="L346" s="163"/>
      <c r="M346" s="167"/>
      <c r="N346" s="168"/>
      <c r="O346" s="168"/>
      <c r="P346" s="168"/>
      <c r="Q346" s="168"/>
      <c r="R346" s="168"/>
      <c r="S346" s="168"/>
      <c r="T346" s="169"/>
      <c r="AT346" s="164" t="s">
        <v>171</v>
      </c>
      <c r="AU346" s="164" t="s">
        <v>84</v>
      </c>
      <c r="AV346" s="14" t="s">
        <v>84</v>
      </c>
      <c r="AW346" s="14" t="s">
        <v>31</v>
      </c>
      <c r="AX346" s="14" t="s">
        <v>74</v>
      </c>
      <c r="AY346" s="164" t="s">
        <v>163</v>
      </c>
    </row>
    <row r="347" spans="2:51" s="13" customFormat="1">
      <c r="B347" s="156"/>
      <c r="D347" s="157" t="s">
        <v>171</v>
      </c>
      <c r="E347" s="158" t="s">
        <v>1</v>
      </c>
      <c r="F347" s="159" t="s">
        <v>311</v>
      </c>
      <c r="H347" s="158" t="s">
        <v>1</v>
      </c>
      <c r="L347" s="156"/>
      <c r="M347" s="160"/>
      <c r="N347" s="161"/>
      <c r="O347" s="161"/>
      <c r="P347" s="161"/>
      <c r="Q347" s="161"/>
      <c r="R347" s="161"/>
      <c r="S347" s="161"/>
      <c r="T347" s="162"/>
      <c r="AT347" s="158" t="s">
        <v>171</v>
      </c>
      <c r="AU347" s="158" t="s">
        <v>84</v>
      </c>
      <c r="AV347" s="13" t="s">
        <v>82</v>
      </c>
      <c r="AW347" s="13" t="s">
        <v>31</v>
      </c>
      <c r="AX347" s="13" t="s">
        <v>74</v>
      </c>
      <c r="AY347" s="158" t="s">
        <v>163</v>
      </c>
    </row>
    <row r="348" spans="2:51" s="14" customFormat="1">
      <c r="B348" s="163"/>
      <c r="D348" s="157" t="s">
        <v>171</v>
      </c>
      <c r="E348" s="164" t="s">
        <v>1</v>
      </c>
      <c r="F348" s="165" t="s">
        <v>366</v>
      </c>
      <c r="H348" s="166">
        <v>-2.8279999999999998</v>
      </c>
      <c r="L348" s="163"/>
      <c r="M348" s="167"/>
      <c r="N348" s="168"/>
      <c r="O348" s="168"/>
      <c r="P348" s="168"/>
      <c r="Q348" s="168"/>
      <c r="R348" s="168"/>
      <c r="S348" s="168"/>
      <c r="T348" s="169"/>
      <c r="AT348" s="164" t="s">
        <v>171</v>
      </c>
      <c r="AU348" s="164" t="s">
        <v>84</v>
      </c>
      <c r="AV348" s="14" t="s">
        <v>84</v>
      </c>
      <c r="AW348" s="14" t="s">
        <v>31</v>
      </c>
      <c r="AX348" s="14" t="s">
        <v>74</v>
      </c>
      <c r="AY348" s="164" t="s">
        <v>163</v>
      </c>
    </row>
    <row r="349" spans="2:51" s="13" customFormat="1">
      <c r="B349" s="156"/>
      <c r="D349" s="157" t="s">
        <v>171</v>
      </c>
      <c r="E349" s="158" t="s">
        <v>1</v>
      </c>
      <c r="F349" s="159" t="s">
        <v>367</v>
      </c>
      <c r="H349" s="158" t="s">
        <v>1</v>
      </c>
      <c r="L349" s="156"/>
      <c r="M349" s="160"/>
      <c r="N349" s="161"/>
      <c r="O349" s="161"/>
      <c r="P349" s="161"/>
      <c r="Q349" s="161"/>
      <c r="R349" s="161"/>
      <c r="S349" s="161"/>
      <c r="T349" s="162"/>
      <c r="AT349" s="158" t="s">
        <v>171</v>
      </c>
      <c r="AU349" s="158" t="s">
        <v>84</v>
      </c>
      <c r="AV349" s="13" t="s">
        <v>82</v>
      </c>
      <c r="AW349" s="13" t="s">
        <v>31</v>
      </c>
      <c r="AX349" s="13" t="s">
        <v>74</v>
      </c>
      <c r="AY349" s="158" t="s">
        <v>163</v>
      </c>
    </row>
    <row r="350" spans="2:51" s="14" customFormat="1">
      <c r="B350" s="163"/>
      <c r="D350" s="157" t="s">
        <v>171</v>
      </c>
      <c r="E350" s="164" t="s">
        <v>1</v>
      </c>
      <c r="F350" s="165" t="s">
        <v>368</v>
      </c>
      <c r="H350" s="166">
        <v>38.304000000000002</v>
      </c>
      <c r="L350" s="163"/>
      <c r="M350" s="167"/>
      <c r="N350" s="168"/>
      <c r="O350" s="168"/>
      <c r="P350" s="168"/>
      <c r="Q350" s="168"/>
      <c r="R350" s="168"/>
      <c r="S350" s="168"/>
      <c r="T350" s="169"/>
      <c r="AT350" s="164" t="s">
        <v>171</v>
      </c>
      <c r="AU350" s="164" t="s">
        <v>84</v>
      </c>
      <c r="AV350" s="14" t="s">
        <v>84</v>
      </c>
      <c r="AW350" s="14" t="s">
        <v>31</v>
      </c>
      <c r="AX350" s="14" t="s">
        <v>74</v>
      </c>
      <c r="AY350" s="164" t="s">
        <v>163</v>
      </c>
    </row>
    <row r="351" spans="2:51" s="13" customFormat="1">
      <c r="B351" s="156"/>
      <c r="D351" s="157" t="s">
        <v>171</v>
      </c>
      <c r="E351" s="158" t="s">
        <v>1</v>
      </c>
      <c r="F351" s="159" t="s">
        <v>311</v>
      </c>
      <c r="H351" s="158" t="s">
        <v>1</v>
      </c>
      <c r="L351" s="156"/>
      <c r="M351" s="160"/>
      <c r="N351" s="161"/>
      <c r="O351" s="161"/>
      <c r="P351" s="161"/>
      <c r="Q351" s="161"/>
      <c r="R351" s="161"/>
      <c r="S351" s="161"/>
      <c r="T351" s="162"/>
      <c r="AT351" s="158" t="s">
        <v>171</v>
      </c>
      <c r="AU351" s="158" t="s">
        <v>84</v>
      </c>
      <c r="AV351" s="13" t="s">
        <v>82</v>
      </c>
      <c r="AW351" s="13" t="s">
        <v>31</v>
      </c>
      <c r="AX351" s="13" t="s">
        <v>74</v>
      </c>
      <c r="AY351" s="158" t="s">
        <v>163</v>
      </c>
    </row>
    <row r="352" spans="2:51" s="14" customFormat="1">
      <c r="B352" s="163"/>
      <c r="D352" s="157" t="s">
        <v>171</v>
      </c>
      <c r="E352" s="164" t="s">
        <v>1</v>
      </c>
      <c r="F352" s="165" t="s">
        <v>369</v>
      </c>
      <c r="H352" s="166">
        <v>-3.0760000000000001</v>
      </c>
      <c r="L352" s="163"/>
      <c r="M352" s="167"/>
      <c r="N352" s="168"/>
      <c r="O352" s="168"/>
      <c r="P352" s="168"/>
      <c r="Q352" s="168"/>
      <c r="R352" s="168"/>
      <c r="S352" s="168"/>
      <c r="T352" s="169"/>
      <c r="AT352" s="164" t="s">
        <v>171</v>
      </c>
      <c r="AU352" s="164" t="s">
        <v>84</v>
      </c>
      <c r="AV352" s="14" t="s">
        <v>84</v>
      </c>
      <c r="AW352" s="14" t="s">
        <v>31</v>
      </c>
      <c r="AX352" s="14" t="s">
        <v>74</v>
      </c>
      <c r="AY352" s="164" t="s">
        <v>163</v>
      </c>
    </row>
    <row r="353" spans="2:51" s="13" customFormat="1">
      <c r="B353" s="156"/>
      <c r="D353" s="157" t="s">
        <v>171</v>
      </c>
      <c r="E353" s="158" t="s">
        <v>1</v>
      </c>
      <c r="F353" s="159" t="s">
        <v>370</v>
      </c>
      <c r="H353" s="158" t="s">
        <v>1</v>
      </c>
      <c r="L353" s="156"/>
      <c r="M353" s="160"/>
      <c r="N353" s="161"/>
      <c r="O353" s="161"/>
      <c r="P353" s="161"/>
      <c r="Q353" s="161"/>
      <c r="R353" s="161"/>
      <c r="S353" s="161"/>
      <c r="T353" s="162"/>
      <c r="AT353" s="158" t="s">
        <v>171</v>
      </c>
      <c r="AU353" s="158" t="s">
        <v>84</v>
      </c>
      <c r="AV353" s="13" t="s">
        <v>82</v>
      </c>
      <c r="AW353" s="13" t="s">
        <v>31</v>
      </c>
      <c r="AX353" s="13" t="s">
        <v>74</v>
      </c>
      <c r="AY353" s="158" t="s">
        <v>163</v>
      </c>
    </row>
    <row r="354" spans="2:51" s="14" customFormat="1">
      <c r="B354" s="163"/>
      <c r="D354" s="157" t="s">
        <v>171</v>
      </c>
      <c r="E354" s="164" t="s">
        <v>1</v>
      </c>
      <c r="F354" s="165" t="s">
        <v>371</v>
      </c>
      <c r="H354" s="166">
        <v>41.587000000000003</v>
      </c>
      <c r="L354" s="163"/>
      <c r="M354" s="167"/>
      <c r="N354" s="168"/>
      <c r="O354" s="168"/>
      <c r="P354" s="168"/>
      <c r="Q354" s="168"/>
      <c r="R354" s="168"/>
      <c r="S354" s="168"/>
      <c r="T354" s="169"/>
      <c r="AT354" s="164" t="s">
        <v>171</v>
      </c>
      <c r="AU354" s="164" t="s">
        <v>84</v>
      </c>
      <c r="AV354" s="14" t="s">
        <v>84</v>
      </c>
      <c r="AW354" s="14" t="s">
        <v>31</v>
      </c>
      <c r="AX354" s="14" t="s">
        <v>74</v>
      </c>
      <c r="AY354" s="164" t="s">
        <v>163</v>
      </c>
    </row>
    <row r="355" spans="2:51" s="13" customFormat="1">
      <c r="B355" s="156"/>
      <c r="D355" s="157" t="s">
        <v>171</v>
      </c>
      <c r="E355" s="158" t="s">
        <v>1</v>
      </c>
      <c r="F355" s="159" t="s">
        <v>311</v>
      </c>
      <c r="H355" s="158" t="s">
        <v>1</v>
      </c>
      <c r="L355" s="156"/>
      <c r="M355" s="160"/>
      <c r="N355" s="161"/>
      <c r="O355" s="161"/>
      <c r="P355" s="161"/>
      <c r="Q355" s="161"/>
      <c r="R355" s="161"/>
      <c r="S355" s="161"/>
      <c r="T355" s="162"/>
      <c r="AT355" s="158" t="s">
        <v>171</v>
      </c>
      <c r="AU355" s="158" t="s">
        <v>84</v>
      </c>
      <c r="AV355" s="13" t="s">
        <v>82</v>
      </c>
      <c r="AW355" s="13" t="s">
        <v>31</v>
      </c>
      <c r="AX355" s="13" t="s">
        <v>74</v>
      </c>
      <c r="AY355" s="158" t="s">
        <v>163</v>
      </c>
    </row>
    <row r="356" spans="2:51" s="13" customFormat="1">
      <c r="B356" s="156"/>
      <c r="D356" s="157" t="s">
        <v>171</v>
      </c>
      <c r="E356" s="158" t="s">
        <v>1</v>
      </c>
      <c r="F356" s="159" t="s">
        <v>372</v>
      </c>
      <c r="H356" s="158" t="s">
        <v>1</v>
      </c>
      <c r="L356" s="156"/>
      <c r="M356" s="160"/>
      <c r="N356" s="161"/>
      <c r="O356" s="161"/>
      <c r="P356" s="161"/>
      <c r="Q356" s="161"/>
      <c r="R356" s="161"/>
      <c r="S356" s="161"/>
      <c r="T356" s="162"/>
      <c r="AT356" s="158" t="s">
        <v>171</v>
      </c>
      <c r="AU356" s="158" t="s">
        <v>84</v>
      </c>
      <c r="AV356" s="13" t="s">
        <v>82</v>
      </c>
      <c r="AW356" s="13" t="s">
        <v>31</v>
      </c>
      <c r="AX356" s="13" t="s">
        <v>74</v>
      </c>
      <c r="AY356" s="158" t="s">
        <v>163</v>
      </c>
    </row>
    <row r="357" spans="2:51" s="13" customFormat="1">
      <c r="B357" s="156"/>
      <c r="D357" s="157" t="s">
        <v>171</v>
      </c>
      <c r="E357" s="158" t="s">
        <v>1</v>
      </c>
      <c r="F357" s="159" t="s">
        <v>373</v>
      </c>
      <c r="H357" s="158" t="s">
        <v>1</v>
      </c>
      <c r="L357" s="156"/>
      <c r="M357" s="160"/>
      <c r="N357" s="161"/>
      <c r="O357" s="161"/>
      <c r="P357" s="161"/>
      <c r="Q357" s="161"/>
      <c r="R357" s="161"/>
      <c r="S357" s="161"/>
      <c r="T357" s="162"/>
      <c r="AT357" s="158" t="s">
        <v>171</v>
      </c>
      <c r="AU357" s="158" t="s">
        <v>84</v>
      </c>
      <c r="AV357" s="13" t="s">
        <v>82</v>
      </c>
      <c r="AW357" s="13" t="s">
        <v>31</v>
      </c>
      <c r="AX357" s="13" t="s">
        <v>74</v>
      </c>
      <c r="AY357" s="158" t="s">
        <v>163</v>
      </c>
    </row>
    <row r="358" spans="2:51" s="14" customFormat="1">
      <c r="B358" s="163"/>
      <c r="D358" s="157" t="s">
        <v>171</v>
      </c>
      <c r="E358" s="164" t="s">
        <v>1</v>
      </c>
      <c r="F358" s="165" t="s">
        <v>374</v>
      </c>
      <c r="H358" s="166">
        <v>80.682000000000002</v>
      </c>
      <c r="L358" s="163"/>
      <c r="M358" s="167"/>
      <c r="N358" s="168"/>
      <c r="O358" s="168"/>
      <c r="P358" s="168"/>
      <c r="Q358" s="168"/>
      <c r="R358" s="168"/>
      <c r="S358" s="168"/>
      <c r="T358" s="169"/>
      <c r="AT358" s="164" t="s">
        <v>171</v>
      </c>
      <c r="AU358" s="164" t="s">
        <v>84</v>
      </c>
      <c r="AV358" s="14" t="s">
        <v>84</v>
      </c>
      <c r="AW358" s="14" t="s">
        <v>31</v>
      </c>
      <c r="AX358" s="14" t="s">
        <v>74</v>
      </c>
      <c r="AY358" s="164" t="s">
        <v>163</v>
      </c>
    </row>
    <row r="359" spans="2:51" s="13" customFormat="1">
      <c r="B359" s="156"/>
      <c r="D359" s="157" t="s">
        <v>171</v>
      </c>
      <c r="E359" s="158" t="s">
        <v>1</v>
      </c>
      <c r="F359" s="159" t="s">
        <v>311</v>
      </c>
      <c r="H359" s="158" t="s">
        <v>1</v>
      </c>
      <c r="L359" s="156"/>
      <c r="M359" s="160"/>
      <c r="N359" s="161"/>
      <c r="O359" s="161"/>
      <c r="P359" s="161"/>
      <c r="Q359" s="161"/>
      <c r="R359" s="161"/>
      <c r="S359" s="161"/>
      <c r="T359" s="162"/>
      <c r="AT359" s="158" t="s">
        <v>171</v>
      </c>
      <c r="AU359" s="158" t="s">
        <v>84</v>
      </c>
      <c r="AV359" s="13" t="s">
        <v>82</v>
      </c>
      <c r="AW359" s="13" t="s">
        <v>31</v>
      </c>
      <c r="AX359" s="13" t="s">
        <v>74</v>
      </c>
      <c r="AY359" s="158" t="s">
        <v>163</v>
      </c>
    </row>
    <row r="360" spans="2:51" s="14" customFormat="1">
      <c r="B360" s="163"/>
      <c r="D360" s="157" t="s">
        <v>171</v>
      </c>
      <c r="E360" s="164" t="s">
        <v>1</v>
      </c>
      <c r="F360" s="165" t="s">
        <v>375</v>
      </c>
      <c r="H360" s="166">
        <v>-11.955</v>
      </c>
      <c r="L360" s="163"/>
      <c r="M360" s="167"/>
      <c r="N360" s="168"/>
      <c r="O360" s="168"/>
      <c r="P360" s="168"/>
      <c r="Q360" s="168"/>
      <c r="R360" s="168"/>
      <c r="S360" s="168"/>
      <c r="T360" s="169"/>
      <c r="AT360" s="164" t="s">
        <v>171</v>
      </c>
      <c r="AU360" s="164" t="s">
        <v>84</v>
      </c>
      <c r="AV360" s="14" t="s">
        <v>84</v>
      </c>
      <c r="AW360" s="14" t="s">
        <v>31</v>
      </c>
      <c r="AX360" s="14" t="s">
        <v>74</v>
      </c>
      <c r="AY360" s="164" t="s">
        <v>163</v>
      </c>
    </row>
    <row r="361" spans="2:51" s="13" customFormat="1">
      <c r="B361" s="156"/>
      <c r="D361" s="157" t="s">
        <v>171</v>
      </c>
      <c r="E361" s="158" t="s">
        <v>1</v>
      </c>
      <c r="F361" s="159" t="s">
        <v>376</v>
      </c>
      <c r="H361" s="158" t="s">
        <v>1</v>
      </c>
      <c r="L361" s="156"/>
      <c r="M361" s="160"/>
      <c r="N361" s="161"/>
      <c r="O361" s="161"/>
      <c r="P361" s="161"/>
      <c r="Q361" s="161"/>
      <c r="R361" s="161"/>
      <c r="S361" s="161"/>
      <c r="T361" s="162"/>
      <c r="AT361" s="158" t="s">
        <v>171</v>
      </c>
      <c r="AU361" s="158" t="s">
        <v>84</v>
      </c>
      <c r="AV361" s="13" t="s">
        <v>82</v>
      </c>
      <c r="AW361" s="13" t="s">
        <v>31</v>
      </c>
      <c r="AX361" s="13" t="s">
        <v>74</v>
      </c>
      <c r="AY361" s="158" t="s">
        <v>163</v>
      </c>
    </row>
    <row r="362" spans="2:51" s="14" customFormat="1">
      <c r="B362" s="163"/>
      <c r="D362" s="157" t="s">
        <v>171</v>
      </c>
      <c r="E362" s="164" t="s">
        <v>1</v>
      </c>
      <c r="F362" s="165" t="s">
        <v>377</v>
      </c>
      <c r="H362" s="166">
        <v>25.536000000000001</v>
      </c>
      <c r="L362" s="163"/>
      <c r="M362" s="167"/>
      <c r="N362" s="168"/>
      <c r="O362" s="168"/>
      <c r="P362" s="168"/>
      <c r="Q362" s="168"/>
      <c r="R362" s="168"/>
      <c r="S362" s="168"/>
      <c r="T362" s="169"/>
      <c r="AT362" s="164" t="s">
        <v>171</v>
      </c>
      <c r="AU362" s="164" t="s">
        <v>84</v>
      </c>
      <c r="AV362" s="14" t="s">
        <v>84</v>
      </c>
      <c r="AW362" s="14" t="s">
        <v>31</v>
      </c>
      <c r="AX362" s="14" t="s">
        <v>74</v>
      </c>
      <c r="AY362" s="164" t="s">
        <v>163</v>
      </c>
    </row>
    <row r="363" spans="2:51" s="13" customFormat="1">
      <c r="B363" s="156"/>
      <c r="D363" s="157" t="s">
        <v>171</v>
      </c>
      <c r="E363" s="158" t="s">
        <v>1</v>
      </c>
      <c r="F363" s="159" t="s">
        <v>344</v>
      </c>
      <c r="H363" s="158" t="s">
        <v>1</v>
      </c>
      <c r="L363" s="156"/>
      <c r="M363" s="160"/>
      <c r="N363" s="161"/>
      <c r="O363" s="161"/>
      <c r="P363" s="161"/>
      <c r="Q363" s="161"/>
      <c r="R363" s="161"/>
      <c r="S363" s="161"/>
      <c r="T363" s="162"/>
      <c r="AT363" s="158" t="s">
        <v>171</v>
      </c>
      <c r="AU363" s="158" t="s">
        <v>84</v>
      </c>
      <c r="AV363" s="13" t="s">
        <v>82</v>
      </c>
      <c r="AW363" s="13" t="s">
        <v>31</v>
      </c>
      <c r="AX363" s="13" t="s">
        <v>74</v>
      </c>
      <c r="AY363" s="158" t="s">
        <v>163</v>
      </c>
    </row>
    <row r="364" spans="2:51" s="14" customFormat="1">
      <c r="B364" s="163"/>
      <c r="D364" s="157" t="s">
        <v>171</v>
      </c>
      <c r="E364" s="164" t="s">
        <v>1</v>
      </c>
      <c r="F364" s="165" t="s">
        <v>321</v>
      </c>
      <c r="H364" s="166">
        <v>-1.379</v>
      </c>
      <c r="L364" s="163"/>
      <c r="M364" s="167"/>
      <c r="N364" s="168"/>
      <c r="O364" s="168"/>
      <c r="P364" s="168"/>
      <c r="Q364" s="168"/>
      <c r="R364" s="168"/>
      <c r="S364" s="168"/>
      <c r="T364" s="169"/>
      <c r="AT364" s="164" t="s">
        <v>171</v>
      </c>
      <c r="AU364" s="164" t="s">
        <v>84</v>
      </c>
      <c r="AV364" s="14" t="s">
        <v>84</v>
      </c>
      <c r="AW364" s="14" t="s">
        <v>31</v>
      </c>
      <c r="AX364" s="14" t="s">
        <v>74</v>
      </c>
      <c r="AY364" s="164" t="s">
        <v>163</v>
      </c>
    </row>
    <row r="365" spans="2:51" s="13" customFormat="1">
      <c r="B365" s="156"/>
      <c r="D365" s="157" t="s">
        <v>171</v>
      </c>
      <c r="E365" s="158" t="s">
        <v>1</v>
      </c>
      <c r="F365" s="159" t="s">
        <v>378</v>
      </c>
      <c r="H365" s="158" t="s">
        <v>1</v>
      </c>
      <c r="L365" s="156"/>
      <c r="M365" s="160"/>
      <c r="N365" s="161"/>
      <c r="O365" s="161"/>
      <c r="P365" s="161"/>
      <c r="Q365" s="161"/>
      <c r="R365" s="161"/>
      <c r="S365" s="161"/>
      <c r="T365" s="162"/>
      <c r="AT365" s="158" t="s">
        <v>171</v>
      </c>
      <c r="AU365" s="158" t="s">
        <v>84</v>
      </c>
      <c r="AV365" s="13" t="s">
        <v>82</v>
      </c>
      <c r="AW365" s="13" t="s">
        <v>31</v>
      </c>
      <c r="AX365" s="13" t="s">
        <v>74</v>
      </c>
      <c r="AY365" s="158" t="s">
        <v>163</v>
      </c>
    </row>
    <row r="366" spans="2:51" s="14" customFormat="1">
      <c r="B366" s="163"/>
      <c r="D366" s="157" t="s">
        <v>171</v>
      </c>
      <c r="E366" s="164" t="s">
        <v>1</v>
      </c>
      <c r="F366" s="165" t="s">
        <v>379</v>
      </c>
      <c r="H366" s="166">
        <v>57.972999999999999</v>
      </c>
      <c r="L366" s="163"/>
      <c r="M366" s="167"/>
      <c r="N366" s="168"/>
      <c r="O366" s="168"/>
      <c r="P366" s="168"/>
      <c r="Q366" s="168"/>
      <c r="R366" s="168"/>
      <c r="S366" s="168"/>
      <c r="T366" s="169"/>
      <c r="AT366" s="164" t="s">
        <v>171</v>
      </c>
      <c r="AU366" s="164" t="s">
        <v>84</v>
      </c>
      <c r="AV366" s="14" t="s">
        <v>84</v>
      </c>
      <c r="AW366" s="14" t="s">
        <v>31</v>
      </c>
      <c r="AX366" s="14" t="s">
        <v>74</v>
      </c>
      <c r="AY366" s="164" t="s">
        <v>163</v>
      </c>
    </row>
    <row r="367" spans="2:51" s="13" customFormat="1">
      <c r="B367" s="156"/>
      <c r="D367" s="157" t="s">
        <v>171</v>
      </c>
      <c r="E367" s="158" t="s">
        <v>1</v>
      </c>
      <c r="F367" s="159" t="s">
        <v>311</v>
      </c>
      <c r="H367" s="158" t="s">
        <v>1</v>
      </c>
      <c r="L367" s="156"/>
      <c r="M367" s="160"/>
      <c r="N367" s="161"/>
      <c r="O367" s="161"/>
      <c r="P367" s="161"/>
      <c r="Q367" s="161"/>
      <c r="R367" s="161"/>
      <c r="S367" s="161"/>
      <c r="T367" s="162"/>
      <c r="AT367" s="158" t="s">
        <v>171</v>
      </c>
      <c r="AU367" s="158" t="s">
        <v>84</v>
      </c>
      <c r="AV367" s="13" t="s">
        <v>82</v>
      </c>
      <c r="AW367" s="13" t="s">
        <v>31</v>
      </c>
      <c r="AX367" s="13" t="s">
        <v>74</v>
      </c>
      <c r="AY367" s="158" t="s">
        <v>163</v>
      </c>
    </row>
    <row r="368" spans="2:51" s="14" customFormat="1">
      <c r="B368" s="163"/>
      <c r="D368" s="157" t="s">
        <v>171</v>
      </c>
      <c r="E368" s="164" t="s">
        <v>1</v>
      </c>
      <c r="F368" s="165" t="s">
        <v>380</v>
      </c>
      <c r="H368" s="166">
        <v>-10.638</v>
      </c>
      <c r="L368" s="163"/>
      <c r="M368" s="167"/>
      <c r="N368" s="168"/>
      <c r="O368" s="168"/>
      <c r="P368" s="168"/>
      <c r="Q368" s="168"/>
      <c r="R368" s="168"/>
      <c r="S368" s="168"/>
      <c r="T368" s="169"/>
      <c r="AT368" s="164" t="s">
        <v>171</v>
      </c>
      <c r="AU368" s="164" t="s">
        <v>84</v>
      </c>
      <c r="AV368" s="14" t="s">
        <v>84</v>
      </c>
      <c r="AW368" s="14" t="s">
        <v>31</v>
      </c>
      <c r="AX368" s="14" t="s">
        <v>74</v>
      </c>
      <c r="AY368" s="164" t="s">
        <v>163</v>
      </c>
    </row>
    <row r="369" spans="2:51" s="15" customFormat="1">
      <c r="B369" s="170"/>
      <c r="D369" s="157" t="s">
        <v>171</v>
      </c>
      <c r="E369" s="171" t="s">
        <v>1</v>
      </c>
      <c r="F369" s="172" t="s">
        <v>176</v>
      </c>
      <c r="H369" s="173">
        <v>958.22500000000002</v>
      </c>
      <c r="L369" s="170"/>
      <c r="M369" s="174"/>
      <c r="N369" s="175"/>
      <c r="O369" s="175"/>
      <c r="P369" s="175"/>
      <c r="Q369" s="175"/>
      <c r="R369" s="175"/>
      <c r="S369" s="175"/>
      <c r="T369" s="176"/>
      <c r="AT369" s="171" t="s">
        <v>171</v>
      </c>
      <c r="AU369" s="171" t="s">
        <v>84</v>
      </c>
      <c r="AV369" s="15" t="s">
        <v>177</v>
      </c>
      <c r="AW369" s="15" t="s">
        <v>31</v>
      </c>
      <c r="AX369" s="15" t="s">
        <v>74</v>
      </c>
      <c r="AY369" s="171" t="s">
        <v>163</v>
      </c>
    </row>
    <row r="370" spans="2:51" s="13" customFormat="1">
      <c r="B370" s="156"/>
      <c r="D370" s="157" t="s">
        <v>171</v>
      </c>
      <c r="E370" s="158" t="s">
        <v>1</v>
      </c>
      <c r="F370" s="159" t="s">
        <v>381</v>
      </c>
      <c r="H370" s="158" t="s">
        <v>1</v>
      </c>
      <c r="L370" s="156"/>
      <c r="M370" s="160"/>
      <c r="N370" s="161"/>
      <c r="O370" s="161"/>
      <c r="P370" s="161"/>
      <c r="Q370" s="161"/>
      <c r="R370" s="161"/>
      <c r="S370" s="161"/>
      <c r="T370" s="162"/>
      <c r="AT370" s="158" t="s">
        <v>171</v>
      </c>
      <c r="AU370" s="158" t="s">
        <v>84</v>
      </c>
      <c r="AV370" s="13" t="s">
        <v>82</v>
      </c>
      <c r="AW370" s="13" t="s">
        <v>31</v>
      </c>
      <c r="AX370" s="13" t="s">
        <v>74</v>
      </c>
      <c r="AY370" s="158" t="s">
        <v>163</v>
      </c>
    </row>
    <row r="371" spans="2:51" s="13" customFormat="1">
      <c r="B371" s="156"/>
      <c r="D371" s="157" t="s">
        <v>171</v>
      </c>
      <c r="E371" s="158" t="s">
        <v>1</v>
      </c>
      <c r="F371" s="159" t="s">
        <v>382</v>
      </c>
      <c r="H371" s="158" t="s">
        <v>1</v>
      </c>
      <c r="L371" s="156"/>
      <c r="M371" s="160"/>
      <c r="N371" s="161"/>
      <c r="O371" s="161"/>
      <c r="P371" s="161"/>
      <c r="Q371" s="161"/>
      <c r="R371" s="161"/>
      <c r="S371" s="161"/>
      <c r="T371" s="162"/>
      <c r="AT371" s="158" t="s">
        <v>171</v>
      </c>
      <c r="AU371" s="158" t="s">
        <v>84</v>
      </c>
      <c r="AV371" s="13" t="s">
        <v>82</v>
      </c>
      <c r="AW371" s="13" t="s">
        <v>31</v>
      </c>
      <c r="AX371" s="13" t="s">
        <v>74</v>
      </c>
      <c r="AY371" s="158" t="s">
        <v>163</v>
      </c>
    </row>
    <row r="372" spans="2:51" s="14" customFormat="1" ht="22.5">
      <c r="B372" s="163"/>
      <c r="D372" s="157" t="s">
        <v>171</v>
      </c>
      <c r="E372" s="164" t="s">
        <v>1</v>
      </c>
      <c r="F372" s="165" t="s">
        <v>383</v>
      </c>
      <c r="H372" s="166">
        <v>68.64</v>
      </c>
      <c r="L372" s="163"/>
      <c r="M372" s="167"/>
      <c r="N372" s="168"/>
      <c r="O372" s="168"/>
      <c r="P372" s="168"/>
      <c r="Q372" s="168"/>
      <c r="R372" s="168"/>
      <c r="S372" s="168"/>
      <c r="T372" s="169"/>
      <c r="AT372" s="164" t="s">
        <v>171</v>
      </c>
      <c r="AU372" s="164" t="s">
        <v>84</v>
      </c>
      <c r="AV372" s="14" t="s">
        <v>84</v>
      </c>
      <c r="AW372" s="14" t="s">
        <v>31</v>
      </c>
      <c r="AX372" s="14" t="s">
        <v>74</v>
      </c>
      <c r="AY372" s="164" t="s">
        <v>163</v>
      </c>
    </row>
    <row r="373" spans="2:51" s="14" customFormat="1">
      <c r="B373" s="163"/>
      <c r="D373" s="157" t="s">
        <v>171</v>
      </c>
      <c r="E373" s="164" t="s">
        <v>1</v>
      </c>
      <c r="F373" s="165" t="s">
        <v>384</v>
      </c>
      <c r="H373" s="166">
        <v>30.056000000000001</v>
      </c>
      <c r="L373" s="163"/>
      <c r="M373" s="167"/>
      <c r="N373" s="168"/>
      <c r="O373" s="168"/>
      <c r="P373" s="168"/>
      <c r="Q373" s="168"/>
      <c r="R373" s="168"/>
      <c r="S373" s="168"/>
      <c r="T373" s="169"/>
      <c r="AT373" s="164" t="s">
        <v>171</v>
      </c>
      <c r="AU373" s="164" t="s">
        <v>84</v>
      </c>
      <c r="AV373" s="14" t="s">
        <v>84</v>
      </c>
      <c r="AW373" s="14" t="s">
        <v>31</v>
      </c>
      <c r="AX373" s="14" t="s">
        <v>74</v>
      </c>
      <c r="AY373" s="164" t="s">
        <v>163</v>
      </c>
    </row>
    <row r="374" spans="2:51" s="13" customFormat="1">
      <c r="B374" s="156"/>
      <c r="D374" s="157" t="s">
        <v>171</v>
      </c>
      <c r="E374" s="158" t="s">
        <v>1</v>
      </c>
      <c r="F374" s="159" t="s">
        <v>311</v>
      </c>
      <c r="H374" s="158" t="s">
        <v>1</v>
      </c>
      <c r="L374" s="156"/>
      <c r="M374" s="160"/>
      <c r="N374" s="161"/>
      <c r="O374" s="161"/>
      <c r="P374" s="161"/>
      <c r="Q374" s="161"/>
      <c r="R374" s="161"/>
      <c r="S374" s="161"/>
      <c r="T374" s="162"/>
      <c r="AT374" s="158" t="s">
        <v>171</v>
      </c>
      <c r="AU374" s="158" t="s">
        <v>84</v>
      </c>
      <c r="AV374" s="13" t="s">
        <v>82</v>
      </c>
      <c r="AW374" s="13" t="s">
        <v>31</v>
      </c>
      <c r="AX374" s="13" t="s">
        <v>74</v>
      </c>
      <c r="AY374" s="158" t="s">
        <v>163</v>
      </c>
    </row>
    <row r="375" spans="2:51" s="14" customFormat="1">
      <c r="B375" s="163"/>
      <c r="D375" s="157" t="s">
        <v>171</v>
      </c>
      <c r="E375" s="164" t="s">
        <v>1</v>
      </c>
      <c r="F375" s="165" t="s">
        <v>385</v>
      </c>
      <c r="H375" s="166">
        <v>-12.608000000000001</v>
      </c>
      <c r="L375" s="163"/>
      <c r="M375" s="167"/>
      <c r="N375" s="168"/>
      <c r="O375" s="168"/>
      <c r="P375" s="168"/>
      <c r="Q375" s="168"/>
      <c r="R375" s="168"/>
      <c r="S375" s="168"/>
      <c r="T375" s="169"/>
      <c r="AT375" s="164" t="s">
        <v>171</v>
      </c>
      <c r="AU375" s="164" t="s">
        <v>84</v>
      </c>
      <c r="AV375" s="14" t="s">
        <v>84</v>
      </c>
      <c r="AW375" s="14" t="s">
        <v>31</v>
      </c>
      <c r="AX375" s="14" t="s">
        <v>74</v>
      </c>
      <c r="AY375" s="164" t="s">
        <v>163</v>
      </c>
    </row>
    <row r="376" spans="2:51" s="13" customFormat="1">
      <c r="B376" s="156"/>
      <c r="D376" s="157" t="s">
        <v>171</v>
      </c>
      <c r="E376" s="158" t="s">
        <v>1</v>
      </c>
      <c r="F376" s="159" t="s">
        <v>386</v>
      </c>
      <c r="H376" s="158" t="s">
        <v>1</v>
      </c>
      <c r="L376" s="156"/>
      <c r="M376" s="160"/>
      <c r="N376" s="161"/>
      <c r="O376" s="161"/>
      <c r="P376" s="161"/>
      <c r="Q376" s="161"/>
      <c r="R376" s="161"/>
      <c r="S376" s="161"/>
      <c r="T376" s="162"/>
      <c r="AT376" s="158" t="s">
        <v>171</v>
      </c>
      <c r="AU376" s="158" t="s">
        <v>84</v>
      </c>
      <c r="AV376" s="13" t="s">
        <v>82</v>
      </c>
      <c r="AW376" s="13" t="s">
        <v>31</v>
      </c>
      <c r="AX376" s="13" t="s">
        <v>74</v>
      </c>
      <c r="AY376" s="158" t="s">
        <v>163</v>
      </c>
    </row>
    <row r="377" spans="2:51" s="14" customFormat="1">
      <c r="B377" s="163"/>
      <c r="D377" s="157" t="s">
        <v>171</v>
      </c>
      <c r="E377" s="164" t="s">
        <v>1</v>
      </c>
      <c r="F377" s="165" t="s">
        <v>387</v>
      </c>
      <c r="H377" s="166">
        <v>46.53</v>
      </c>
      <c r="L377" s="163"/>
      <c r="M377" s="167"/>
      <c r="N377" s="168"/>
      <c r="O377" s="168"/>
      <c r="P377" s="168"/>
      <c r="Q377" s="168"/>
      <c r="R377" s="168"/>
      <c r="S377" s="168"/>
      <c r="T377" s="169"/>
      <c r="AT377" s="164" t="s">
        <v>171</v>
      </c>
      <c r="AU377" s="164" t="s">
        <v>84</v>
      </c>
      <c r="AV377" s="14" t="s">
        <v>84</v>
      </c>
      <c r="AW377" s="14" t="s">
        <v>31</v>
      </c>
      <c r="AX377" s="14" t="s">
        <v>74</v>
      </c>
      <c r="AY377" s="164" t="s">
        <v>163</v>
      </c>
    </row>
    <row r="378" spans="2:51" s="13" customFormat="1">
      <c r="B378" s="156"/>
      <c r="D378" s="157" t="s">
        <v>171</v>
      </c>
      <c r="E378" s="158" t="s">
        <v>1</v>
      </c>
      <c r="F378" s="159" t="s">
        <v>311</v>
      </c>
      <c r="H378" s="158" t="s">
        <v>1</v>
      </c>
      <c r="L378" s="156"/>
      <c r="M378" s="160"/>
      <c r="N378" s="161"/>
      <c r="O378" s="161"/>
      <c r="P378" s="161"/>
      <c r="Q378" s="161"/>
      <c r="R378" s="161"/>
      <c r="S378" s="161"/>
      <c r="T378" s="162"/>
      <c r="AT378" s="158" t="s">
        <v>171</v>
      </c>
      <c r="AU378" s="158" t="s">
        <v>84</v>
      </c>
      <c r="AV378" s="13" t="s">
        <v>82</v>
      </c>
      <c r="AW378" s="13" t="s">
        <v>31</v>
      </c>
      <c r="AX378" s="13" t="s">
        <v>74</v>
      </c>
      <c r="AY378" s="158" t="s">
        <v>163</v>
      </c>
    </row>
    <row r="379" spans="2:51" s="14" customFormat="1">
      <c r="B379" s="163"/>
      <c r="D379" s="157" t="s">
        <v>171</v>
      </c>
      <c r="E379" s="164" t="s">
        <v>1</v>
      </c>
      <c r="F379" s="165" t="s">
        <v>388</v>
      </c>
      <c r="H379" s="166">
        <v>-6.681</v>
      </c>
      <c r="L379" s="163"/>
      <c r="M379" s="167"/>
      <c r="N379" s="168"/>
      <c r="O379" s="168"/>
      <c r="P379" s="168"/>
      <c r="Q379" s="168"/>
      <c r="R379" s="168"/>
      <c r="S379" s="168"/>
      <c r="T379" s="169"/>
      <c r="AT379" s="164" t="s">
        <v>171</v>
      </c>
      <c r="AU379" s="164" t="s">
        <v>84</v>
      </c>
      <c r="AV379" s="14" t="s">
        <v>84</v>
      </c>
      <c r="AW379" s="14" t="s">
        <v>31</v>
      </c>
      <c r="AX379" s="14" t="s">
        <v>74</v>
      </c>
      <c r="AY379" s="164" t="s">
        <v>163</v>
      </c>
    </row>
    <row r="380" spans="2:51" s="13" customFormat="1">
      <c r="B380" s="156"/>
      <c r="D380" s="157" t="s">
        <v>171</v>
      </c>
      <c r="E380" s="158" t="s">
        <v>1</v>
      </c>
      <c r="F380" s="159" t="s">
        <v>389</v>
      </c>
      <c r="H380" s="158" t="s">
        <v>1</v>
      </c>
      <c r="L380" s="156"/>
      <c r="M380" s="160"/>
      <c r="N380" s="161"/>
      <c r="O380" s="161"/>
      <c r="P380" s="161"/>
      <c r="Q380" s="161"/>
      <c r="R380" s="161"/>
      <c r="S380" s="161"/>
      <c r="T380" s="162"/>
      <c r="AT380" s="158" t="s">
        <v>171</v>
      </c>
      <c r="AU380" s="158" t="s">
        <v>84</v>
      </c>
      <c r="AV380" s="13" t="s">
        <v>82</v>
      </c>
      <c r="AW380" s="13" t="s">
        <v>31</v>
      </c>
      <c r="AX380" s="13" t="s">
        <v>74</v>
      </c>
      <c r="AY380" s="158" t="s">
        <v>163</v>
      </c>
    </row>
    <row r="381" spans="2:51" s="14" customFormat="1" ht="22.5">
      <c r="B381" s="163"/>
      <c r="D381" s="157" t="s">
        <v>171</v>
      </c>
      <c r="E381" s="164" t="s">
        <v>1</v>
      </c>
      <c r="F381" s="165" t="s">
        <v>390</v>
      </c>
      <c r="H381" s="166">
        <v>29.036000000000001</v>
      </c>
      <c r="L381" s="163"/>
      <c r="M381" s="167"/>
      <c r="N381" s="168"/>
      <c r="O381" s="168"/>
      <c r="P381" s="168"/>
      <c r="Q381" s="168"/>
      <c r="R381" s="168"/>
      <c r="S381" s="168"/>
      <c r="T381" s="169"/>
      <c r="AT381" s="164" t="s">
        <v>171</v>
      </c>
      <c r="AU381" s="164" t="s">
        <v>84</v>
      </c>
      <c r="AV381" s="14" t="s">
        <v>84</v>
      </c>
      <c r="AW381" s="14" t="s">
        <v>31</v>
      </c>
      <c r="AX381" s="14" t="s">
        <v>74</v>
      </c>
      <c r="AY381" s="164" t="s">
        <v>163</v>
      </c>
    </row>
    <row r="382" spans="2:51" s="13" customFormat="1">
      <c r="B382" s="156"/>
      <c r="D382" s="157" t="s">
        <v>171</v>
      </c>
      <c r="E382" s="158" t="s">
        <v>1</v>
      </c>
      <c r="F382" s="159" t="s">
        <v>311</v>
      </c>
      <c r="H382" s="158" t="s">
        <v>1</v>
      </c>
      <c r="L382" s="156"/>
      <c r="M382" s="160"/>
      <c r="N382" s="161"/>
      <c r="O382" s="161"/>
      <c r="P382" s="161"/>
      <c r="Q382" s="161"/>
      <c r="R382" s="161"/>
      <c r="S382" s="161"/>
      <c r="T382" s="162"/>
      <c r="AT382" s="158" t="s">
        <v>171</v>
      </c>
      <c r="AU382" s="158" t="s">
        <v>84</v>
      </c>
      <c r="AV382" s="13" t="s">
        <v>82</v>
      </c>
      <c r="AW382" s="13" t="s">
        <v>31</v>
      </c>
      <c r="AX382" s="13" t="s">
        <v>74</v>
      </c>
      <c r="AY382" s="158" t="s">
        <v>163</v>
      </c>
    </row>
    <row r="383" spans="2:51" s="14" customFormat="1">
      <c r="B383" s="163"/>
      <c r="D383" s="157" t="s">
        <v>171</v>
      </c>
      <c r="E383" s="164" t="s">
        <v>1</v>
      </c>
      <c r="F383" s="165" t="s">
        <v>391</v>
      </c>
      <c r="H383" s="166">
        <v>-3.5760000000000001</v>
      </c>
      <c r="L383" s="163"/>
      <c r="M383" s="167"/>
      <c r="N383" s="168"/>
      <c r="O383" s="168"/>
      <c r="P383" s="168"/>
      <c r="Q383" s="168"/>
      <c r="R383" s="168"/>
      <c r="S383" s="168"/>
      <c r="T383" s="169"/>
      <c r="AT383" s="164" t="s">
        <v>171</v>
      </c>
      <c r="AU383" s="164" t="s">
        <v>84</v>
      </c>
      <c r="AV383" s="14" t="s">
        <v>84</v>
      </c>
      <c r="AW383" s="14" t="s">
        <v>31</v>
      </c>
      <c r="AX383" s="14" t="s">
        <v>74</v>
      </c>
      <c r="AY383" s="164" t="s">
        <v>163</v>
      </c>
    </row>
    <row r="384" spans="2:51" s="13" customFormat="1">
      <c r="B384" s="156"/>
      <c r="D384" s="157" t="s">
        <v>171</v>
      </c>
      <c r="E384" s="158" t="s">
        <v>1</v>
      </c>
      <c r="F384" s="159" t="s">
        <v>392</v>
      </c>
      <c r="H384" s="158" t="s">
        <v>1</v>
      </c>
      <c r="L384" s="156"/>
      <c r="M384" s="160"/>
      <c r="N384" s="161"/>
      <c r="O384" s="161"/>
      <c r="P384" s="161"/>
      <c r="Q384" s="161"/>
      <c r="R384" s="161"/>
      <c r="S384" s="161"/>
      <c r="T384" s="162"/>
      <c r="AT384" s="158" t="s">
        <v>171</v>
      </c>
      <c r="AU384" s="158" t="s">
        <v>84</v>
      </c>
      <c r="AV384" s="13" t="s">
        <v>82</v>
      </c>
      <c r="AW384" s="13" t="s">
        <v>31</v>
      </c>
      <c r="AX384" s="13" t="s">
        <v>74</v>
      </c>
      <c r="AY384" s="158" t="s">
        <v>163</v>
      </c>
    </row>
    <row r="385" spans="2:51" s="14" customFormat="1" ht="22.5">
      <c r="B385" s="163"/>
      <c r="D385" s="157" t="s">
        <v>171</v>
      </c>
      <c r="E385" s="164" t="s">
        <v>1</v>
      </c>
      <c r="F385" s="165" t="s">
        <v>393</v>
      </c>
      <c r="H385" s="166">
        <v>22.175999999999998</v>
      </c>
      <c r="L385" s="163"/>
      <c r="M385" s="167"/>
      <c r="N385" s="168"/>
      <c r="O385" s="168"/>
      <c r="P385" s="168"/>
      <c r="Q385" s="168"/>
      <c r="R385" s="168"/>
      <c r="S385" s="168"/>
      <c r="T385" s="169"/>
      <c r="AT385" s="164" t="s">
        <v>171</v>
      </c>
      <c r="AU385" s="164" t="s">
        <v>84</v>
      </c>
      <c r="AV385" s="14" t="s">
        <v>84</v>
      </c>
      <c r="AW385" s="14" t="s">
        <v>31</v>
      </c>
      <c r="AX385" s="14" t="s">
        <v>74</v>
      </c>
      <c r="AY385" s="164" t="s">
        <v>163</v>
      </c>
    </row>
    <row r="386" spans="2:51" s="13" customFormat="1">
      <c r="B386" s="156"/>
      <c r="D386" s="157" t="s">
        <v>171</v>
      </c>
      <c r="E386" s="158" t="s">
        <v>1</v>
      </c>
      <c r="F386" s="159" t="s">
        <v>311</v>
      </c>
      <c r="H386" s="158" t="s">
        <v>1</v>
      </c>
      <c r="L386" s="156"/>
      <c r="M386" s="160"/>
      <c r="N386" s="161"/>
      <c r="O386" s="161"/>
      <c r="P386" s="161"/>
      <c r="Q386" s="161"/>
      <c r="R386" s="161"/>
      <c r="S386" s="161"/>
      <c r="T386" s="162"/>
      <c r="AT386" s="158" t="s">
        <v>171</v>
      </c>
      <c r="AU386" s="158" t="s">
        <v>84</v>
      </c>
      <c r="AV386" s="13" t="s">
        <v>82</v>
      </c>
      <c r="AW386" s="13" t="s">
        <v>31</v>
      </c>
      <c r="AX386" s="13" t="s">
        <v>74</v>
      </c>
      <c r="AY386" s="158" t="s">
        <v>163</v>
      </c>
    </row>
    <row r="387" spans="2:51" s="14" customFormat="1">
      <c r="B387" s="163"/>
      <c r="D387" s="157" t="s">
        <v>171</v>
      </c>
      <c r="E387" s="164" t="s">
        <v>1</v>
      </c>
      <c r="F387" s="165" t="s">
        <v>394</v>
      </c>
      <c r="H387" s="166">
        <v>-2.129</v>
      </c>
      <c r="L387" s="163"/>
      <c r="M387" s="167"/>
      <c r="N387" s="168"/>
      <c r="O387" s="168"/>
      <c r="P387" s="168"/>
      <c r="Q387" s="168"/>
      <c r="R387" s="168"/>
      <c r="S387" s="168"/>
      <c r="T387" s="169"/>
      <c r="AT387" s="164" t="s">
        <v>171</v>
      </c>
      <c r="AU387" s="164" t="s">
        <v>84</v>
      </c>
      <c r="AV387" s="14" t="s">
        <v>84</v>
      </c>
      <c r="AW387" s="14" t="s">
        <v>31</v>
      </c>
      <c r="AX387" s="14" t="s">
        <v>74</v>
      </c>
      <c r="AY387" s="164" t="s">
        <v>163</v>
      </c>
    </row>
    <row r="388" spans="2:51" s="13" customFormat="1">
      <c r="B388" s="156"/>
      <c r="D388" s="157" t="s">
        <v>171</v>
      </c>
      <c r="E388" s="158" t="s">
        <v>1</v>
      </c>
      <c r="F388" s="159" t="s">
        <v>395</v>
      </c>
      <c r="H388" s="158" t="s">
        <v>1</v>
      </c>
      <c r="L388" s="156"/>
      <c r="M388" s="160"/>
      <c r="N388" s="161"/>
      <c r="O388" s="161"/>
      <c r="P388" s="161"/>
      <c r="Q388" s="161"/>
      <c r="R388" s="161"/>
      <c r="S388" s="161"/>
      <c r="T388" s="162"/>
      <c r="AT388" s="158" t="s">
        <v>171</v>
      </c>
      <c r="AU388" s="158" t="s">
        <v>84</v>
      </c>
      <c r="AV388" s="13" t="s">
        <v>82</v>
      </c>
      <c r="AW388" s="13" t="s">
        <v>31</v>
      </c>
      <c r="AX388" s="13" t="s">
        <v>74</v>
      </c>
      <c r="AY388" s="158" t="s">
        <v>163</v>
      </c>
    </row>
    <row r="389" spans="2:51" s="14" customFormat="1">
      <c r="B389" s="163"/>
      <c r="D389" s="157" t="s">
        <v>171</v>
      </c>
      <c r="E389" s="164" t="s">
        <v>1</v>
      </c>
      <c r="F389" s="165" t="s">
        <v>396</v>
      </c>
      <c r="H389" s="166">
        <v>57.2</v>
      </c>
      <c r="L389" s="163"/>
      <c r="M389" s="167"/>
      <c r="N389" s="168"/>
      <c r="O389" s="168"/>
      <c r="P389" s="168"/>
      <c r="Q389" s="168"/>
      <c r="R389" s="168"/>
      <c r="S389" s="168"/>
      <c r="T389" s="169"/>
      <c r="AT389" s="164" t="s">
        <v>171</v>
      </c>
      <c r="AU389" s="164" t="s">
        <v>84</v>
      </c>
      <c r="AV389" s="14" t="s">
        <v>84</v>
      </c>
      <c r="AW389" s="14" t="s">
        <v>31</v>
      </c>
      <c r="AX389" s="14" t="s">
        <v>74</v>
      </c>
      <c r="AY389" s="164" t="s">
        <v>163</v>
      </c>
    </row>
    <row r="390" spans="2:51" s="13" customFormat="1">
      <c r="B390" s="156"/>
      <c r="D390" s="157" t="s">
        <v>171</v>
      </c>
      <c r="E390" s="158" t="s">
        <v>1</v>
      </c>
      <c r="F390" s="159" t="s">
        <v>311</v>
      </c>
      <c r="H390" s="158" t="s">
        <v>1</v>
      </c>
      <c r="L390" s="156"/>
      <c r="M390" s="160"/>
      <c r="N390" s="161"/>
      <c r="O390" s="161"/>
      <c r="P390" s="161"/>
      <c r="Q390" s="161"/>
      <c r="R390" s="161"/>
      <c r="S390" s="161"/>
      <c r="T390" s="162"/>
      <c r="AT390" s="158" t="s">
        <v>171</v>
      </c>
      <c r="AU390" s="158" t="s">
        <v>84</v>
      </c>
      <c r="AV390" s="13" t="s">
        <v>82</v>
      </c>
      <c r="AW390" s="13" t="s">
        <v>31</v>
      </c>
      <c r="AX390" s="13" t="s">
        <v>74</v>
      </c>
      <c r="AY390" s="158" t="s">
        <v>163</v>
      </c>
    </row>
    <row r="391" spans="2:51" s="14" customFormat="1">
      <c r="B391" s="163"/>
      <c r="D391" s="157" t="s">
        <v>171</v>
      </c>
      <c r="E391" s="164" t="s">
        <v>1</v>
      </c>
      <c r="F391" s="165" t="s">
        <v>397</v>
      </c>
      <c r="H391" s="166">
        <v>-4.2050000000000001</v>
      </c>
      <c r="L391" s="163"/>
      <c r="M391" s="167"/>
      <c r="N391" s="168"/>
      <c r="O391" s="168"/>
      <c r="P391" s="168"/>
      <c r="Q391" s="168"/>
      <c r="R391" s="168"/>
      <c r="S391" s="168"/>
      <c r="T391" s="169"/>
      <c r="AT391" s="164" t="s">
        <v>171</v>
      </c>
      <c r="AU391" s="164" t="s">
        <v>84</v>
      </c>
      <c r="AV391" s="14" t="s">
        <v>84</v>
      </c>
      <c r="AW391" s="14" t="s">
        <v>31</v>
      </c>
      <c r="AX391" s="14" t="s">
        <v>74</v>
      </c>
      <c r="AY391" s="164" t="s">
        <v>163</v>
      </c>
    </row>
    <row r="392" spans="2:51" s="13" customFormat="1">
      <c r="B392" s="156"/>
      <c r="D392" s="157" t="s">
        <v>171</v>
      </c>
      <c r="E392" s="158" t="s">
        <v>1</v>
      </c>
      <c r="F392" s="159" t="s">
        <v>398</v>
      </c>
      <c r="H392" s="158" t="s">
        <v>1</v>
      </c>
      <c r="L392" s="156"/>
      <c r="M392" s="160"/>
      <c r="N392" s="161"/>
      <c r="O392" s="161"/>
      <c r="P392" s="161"/>
      <c r="Q392" s="161"/>
      <c r="R392" s="161"/>
      <c r="S392" s="161"/>
      <c r="T392" s="162"/>
      <c r="AT392" s="158" t="s">
        <v>171</v>
      </c>
      <c r="AU392" s="158" t="s">
        <v>84</v>
      </c>
      <c r="AV392" s="13" t="s">
        <v>82</v>
      </c>
      <c r="AW392" s="13" t="s">
        <v>31</v>
      </c>
      <c r="AX392" s="13" t="s">
        <v>74</v>
      </c>
      <c r="AY392" s="158" t="s">
        <v>163</v>
      </c>
    </row>
    <row r="393" spans="2:51" s="14" customFormat="1" ht="22.5">
      <c r="B393" s="163"/>
      <c r="D393" s="157" t="s">
        <v>171</v>
      </c>
      <c r="E393" s="164" t="s">
        <v>1</v>
      </c>
      <c r="F393" s="165" t="s">
        <v>399</v>
      </c>
      <c r="H393" s="166">
        <v>38.704000000000001</v>
      </c>
      <c r="L393" s="163"/>
      <c r="M393" s="167"/>
      <c r="N393" s="168"/>
      <c r="O393" s="168"/>
      <c r="P393" s="168"/>
      <c r="Q393" s="168"/>
      <c r="R393" s="168"/>
      <c r="S393" s="168"/>
      <c r="T393" s="169"/>
      <c r="AT393" s="164" t="s">
        <v>171</v>
      </c>
      <c r="AU393" s="164" t="s">
        <v>84</v>
      </c>
      <c r="AV393" s="14" t="s">
        <v>84</v>
      </c>
      <c r="AW393" s="14" t="s">
        <v>31</v>
      </c>
      <c r="AX393" s="14" t="s">
        <v>74</v>
      </c>
      <c r="AY393" s="164" t="s">
        <v>163</v>
      </c>
    </row>
    <row r="394" spans="2:51" s="13" customFormat="1">
      <c r="B394" s="156"/>
      <c r="D394" s="157" t="s">
        <v>171</v>
      </c>
      <c r="E394" s="158" t="s">
        <v>1</v>
      </c>
      <c r="F394" s="159" t="s">
        <v>311</v>
      </c>
      <c r="H394" s="158" t="s">
        <v>1</v>
      </c>
      <c r="L394" s="156"/>
      <c r="M394" s="160"/>
      <c r="N394" s="161"/>
      <c r="O394" s="161"/>
      <c r="P394" s="161"/>
      <c r="Q394" s="161"/>
      <c r="R394" s="161"/>
      <c r="S394" s="161"/>
      <c r="T394" s="162"/>
      <c r="AT394" s="158" t="s">
        <v>171</v>
      </c>
      <c r="AU394" s="158" t="s">
        <v>84</v>
      </c>
      <c r="AV394" s="13" t="s">
        <v>82</v>
      </c>
      <c r="AW394" s="13" t="s">
        <v>31</v>
      </c>
      <c r="AX394" s="13" t="s">
        <v>74</v>
      </c>
      <c r="AY394" s="158" t="s">
        <v>163</v>
      </c>
    </row>
    <row r="395" spans="2:51" s="14" customFormat="1">
      <c r="B395" s="163"/>
      <c r="D395" s="157" t="s">
        <v>171</v>
      </c>
      <c r="E395" s="164" t="s">
        <v>1</v>
      </c>
      <c r="F395" s="165" t="s">
        <v>400</v>
      </c>
      <c r="H395" s="166">
        <v>-2.3260000000000001</v>
      </c>
      <c r="L395" s="163"/>
      <c r="M395" s="167"/>
      <c r="N395" s="168"/>
      <c r="O395" s="168"/>
      <c r="P395" s="168"/>
      <c r="Q395" s="168"/>
      <c r="R395" s="168"/>
      <c r="S395" s="168"/>
      <c r="T395" s="169"/>
      <c r="AT395" s="164" t="s">
        <v>171</v>
      </c>
      <c r="AU395" s="164" t="s">
        <v>84</v>
      </c>
      <c r="AV395" s="14" t="s">
        <v>84</v>
      </c>
      <c r="AW395" s="14" t="s">
        <v>31</v>
      </c>
      <c r="AX395" s="14" t="s">
        <v>74</v>
      </c>
      <c r="AY395" s="164" t="s">
        <v>163</v>
      </c>
    </row>
    <row r="396" spans="2:51" s="13" customFormat="1">
      <c r="B396" s="156"/>
      <c r="D396" s="157" t="s">
        <v>171</v>
      </c>
      <c r="E396" s="158" t="s">
        <v>1</v>
      </c>
      <c r="F396" s="159" t="s">
        <v>401</v>
      </c>
      <c r="H396" s="158" t="s">
        <v>1</v>
      </c>
      <c r="L396" s="156"/>
      <c r="M396" s="160"/>
      <c r="N396" s="161"/>
      <c r="O396" s="161"/>
      <c r="P396" s="161"/>
      <c r="Q396" s="161"/>
      <c r="R396" s="161"/>
      <c r="S396" s="161"/>
      <c r="T396" s="162"/>
      <c r="AT396" s="158" t="s">
        <v>171</v>
      </c>
      <c r="AU396" s="158" t="s">
        <v>84</v>
      </c>
      <c r="AV396" s="13" t="s">
        <v>82</v>
      </c>
      <c r="AW396" s="13" t="s">
        <v>31</v>
      </c>
      <c r="AX396" s="13" t="s">
        <v>74</v>
      </c>
      <c r="AY396" s="158" t="s">
        <v>163</v>
      </c>
    </row>
    <row r="397" spans="2:51" s="14" customFormat="1" ht="22.5">
      <c r="B397" s="163"/>
      <c r="D397" s="157" t="s">
        <v>171</v>
      </c>
      <c r="E397" s="164" t="s">
        <v>1</v>
      </c>
      <c r="F397" s="165" t="s">
        <v>402</v>
      </c>
      <c r="H397" s="166">
        <v>13.108000000000001</v>
      </c>
      <c r="L397" s="163"/>
      <c r="M397" s="167"/>
      <c r="N397" s="168"/>
      <c r="O397" s="168"/>
      <c r="P397" s="168"/>
      <c r="Q397" s="168"/>
      <c r="R397" s="168"/>
      <c r="S397" s="168"/>
      <c r="T397" s="169"/>
      <c r="AT397" s="164" t="s">
        <v>171</v>
      </c>
      <c r="AU397" s="164" t="s">
        <v>84</v>
      </c>
      <c r="AV397" s="14" t="s">
        <v>84</v>
      </c>
      <c r="AW397" s="14" t="s">
        <v>31</v>
      </c>
      <c r="AX397" s="14" t="s">
        <v>74</v>
      </c>
      <c r="AY397" s="164" t="s">
        <v>163</v>
      </c>
    </row>
    <row r="398" spans="2:51" s="13" customFormat="1">
      <c r="B398" s="156"/>
      <c r="D398" s="157" t="s">
        <v>171</v>
      </c>
      <c r="E398" s="158" t="s">
        <v>1</v>
      </c>
      <c r="F398" s="159" t="s">
        <v>311</v>
      </c>
      <c r="H398" s="158" t="s">
        <v>1</v>
      </c>
      <c r="L398" s="156"/>
      <c r="M398" s="160"/>
      <c r="N398" s="161"/>
      <c r="O398" s="161"/>
      <c r="P398" s="161"/>
      <c r="Q398" s="161"/>
      <c r="R398" s="161"/>
      <c r="S398" s="161"/>
      <c r="T398" s="162"/>
      <c r="AT398" s="158" t="s">
        <v>171</v>
      </c>
      <c r="AU398" s="158" t="s">
        <v>84</v>
      </c>
      <c r="AV398" s="13" t="s">
        <v>82</v>
      </c>
      <c r="AW398" s="13" t="s">
        <v>31</v>
      </c>
      <c r="AX398" s="13" t="s">
        <v>74</v>
      </c>
      <c r="AY398" s="158" t="s">
        <v>163</v>
      </c>
    </row>
    <row r="399" spans="2:51" s="14" customFormat="1">
      <c r="B399" s="163"/>
      <c r="D399" s="157" t="s">
        <v>171</v>
      </c>
      <c r="E399" s="164" t="s">
        <v>1</v>
      </c>
      <c r="F399" s="165" t="s">
        <v>403</v>
      </c>
      <c r="H399" s="166">
        <v>-2.129</v>
      </c>
      <c r="L399" s="163"/>
      <c r="M399" s="167"/>
      <c r="N399" s="168"/>
      <c r="O399" s="168"/>
      <c r="P399" s="168"/>
      <c r="Q399" s="168"/>
      <c r="R399" s="168"/>
      <c r="S399" s="168"/>
      <c r="T399" s="169"/>
      <c r="AT399" s="164" t="s">
        <v>171</v>
      </c>
      <c r="AU399" s="164" t="s">
        <v>84</v>
      </c>
      <c r="AV399" s="14" t="s">
        <v>84</v>
      </c>
      <c r="AW399" s="14" t="s">
        <v>31</v>
      </c>
      <c r="AX399" s="14" t="s">
        <v>74</v>
      </c>
      <c r="AY399" s="164" t="s">
        <v>163</v>
      </c>
    </row>
    <row r="400" spans="2:51" s="13" customFormat="1">
      <c r="B400" s="156"/>
      <c r="D400" s="157" t="s">
        <v>171</v>
      </c>
      <c r="E400" s="158" t="s">
        <v>1</v>
      </c>
      <c r="F400" s="159" t="s">
        <v>404</v>
      </c>
      <c r="H400" s="158" t="s">
        <v>1</v>
      </c>
      <c r="L400" s="156"/>
      <c r="M400" s="160"/>
      <c r="N400" s="161"/>
      <c r="O400" s="161"/>
      <c r="P400" s="161"/>
      <c r="Q400" s="161"/>
      <c r="R400" s="161"/>
      <c r="S400" s="161"/>
      <c r="T400" s="162"/>
      <c r="AT400" s="158" t="s">
        <v>171</v>
      </c>
      <c r="AU400" s="158" t="s">
        <v>84</v>
      </c>
      <c r="AV400" s="13" t="s">
        <v>82</v>
      </c>
      <c r="AW400" s="13" t="s">
        <v>31</v>
      </c>
      <c r="AX400" s="13" t="s">
        <v>74</v>
      </c>
      <c r="AY400" s="158" t="s">
        <v>163</v>
      </c>
    </row>
    <row r="401" spans="2:51" s="14" customFormat="1" ht="22.5">
      <c r="B401" s="163"/>
      <c r="D401" s="157" t="s">
        <v>171</v>
      </c>
      <c r="E401" s="164" t="s">
        <v>1</v>
      </c>
      <c r="F401" s="165" t="s">
        <v>405</v>
      </c>
      <c r="H401" s="166">
        <v>50.789000000000001</v>
      </c>
      <c r="L401" s="163"/>
      <c r="M401" s="167"/>
      <c r="N401" s="168"/>
      <c r="O401" s="168"/>
      <c r="P401" s="168"/>
      <c r="Q401" s="168"/>
      <c r="R401" s="168"/>
      <c r="S401" s="168"/>
      <c r="T401" s="169"/>
      <c r="AT401" s="164" t="s">
        <v>171</v>
      </c>
      <c r="AU401" s="164" t="s">
        <v>84</v>
      </c>
      <c r="AV401" s="14" t="s">
        <v>84</v>
      </c>
      <c r="AW401" s="14" t="s">
        <v>31</v>
      </c>
      <c r="AX401" s="14" t="s">
        <v>74</v>
      </c>
      <c r="AY401" s="164" t="s">
        <v>163</v>
      </c>
    </row>
    <row r="402" spans="2:51" s="13" customFormat="1">
      <c r="B402" s="156"/>
      <c r="D402" s="157" t="s">
        <v>171</v>
      </c>
      <c r="E402" s="158" t="s">
        <v>1</v>
      </c>
      <c r="F402" s="159" t="s">
        <v>311</v>
      </c>
      <c r="H402" s="158" t="s">
        <v>1</v>
      </c>
      <c r="L402" s="156"/>
      <c r="M402" s="160"/>
      <c r="N402" s="161"/>
      <c r="O402" s="161"/>
      <c r="P402" s="161"/>
      <c r="Q402" s="161"/>
      <c r="R402" s="161"/>
      <c r="S402" s="161"/>
      <c r="T402" s="162"/>
      <c r="AT402" s="158" t="s">
        <v>171</v>
      </c>
      <c r="AU402" s="158" t="s">
        <v>84</v>
      </c>
      <c r="AV402" s="13" t="s">
        <v>82</v>
      </c>
      <c r="AW402" s="13" t="s">
        <v>31</v>
      </c>
      <c r="AX402" s="13" t="s">
        <v>74</v>
      </c>
      <c r="AY402" s="158" t="s">
        <v>163</v>
      </c>
    </row>
    <row r="403" spans="2:51" s="14" customFormat="1">
      <c r="B403" s="163"/>
      <c r="D403" s="157" t="s">
        <v>171</v>
      </c>
      <c r="E403" s="164" t="s">
        <v>1</v>
      </c>
      <c r="F403" s="165" t="s">
        <v>406</v>
      </c>
      <c r="H403" s="166">
        <v>-3.7050000000000001</v>
      </c>
      <c r="L403" s="163"/>
      <c r="M403" s="167"/>
      <c r="N403" s="168"/>
      <c r="O403" s="168"/>
      <c r="P403" s="168"/>
      <c r="Q403" s="168"/>
      <c r="R403" s="168"/>
      <c r="S403" s="168"/>
      <c r="T403" s="169"/>
      <c r="AT403" s="164" t="s">
        <v>171</v>
      </c>
      <c r="AU403" s="164" t="s">
        <v>84</v>
      </c>
      <c r="AV403" s="14" t="s">
        <v>84</v>
      </c>
      <c r="AW403" s="14" t="s">
        <v>31</v>
      </c>
      <c r="AX403" s="14" t="s">
        <v>74</v>
      </c>
      <c r="AY403" s="164" t="s">
        <v>163</v>
      </c>
    </row>
    <row r="404" spans="2:51" s="13" customFormat="1">
      <c r="B404" s="156"/>
      <c r="D404" s="157" t="s">
        <v>171</v>
      </c>
      <c r="E404" s="158" t="s">
        <v>1</v>
      </c>
      <c r="F404" s="159" t="s">
        <v>407</v>
      </c>
      <c r="H404" s="158" t="s">
        <v>1</v>
      </c>
      <c r="L404" s="156"/>
      <c r="M404" s="160"/>
      <c r="N404" s="161"/>
      <c r="O404" s="161"/>
      <c r="P404" s="161"/>
      <c r="Q404" s="161"/>
      <c r="R404" s="161"/>
      <c r="S404" s="161"/>
      <c r="T404" s="162"/>
      <c r="AT404" s="158" t="s">
        <v>171</v>
      </c>
      <c r="AU404" s="158" t="s">
        <v>84</v>
      </c>
      <c r="AV404" s="13" t="s">
        <v>82</v>
      </c>
      <c r="AW404" s="13" t="s">
        <v>31</v>
      </c>
      <c r="AX404" s="13" t="s">
        <v>74</v>
      </c>
      <c r="AY404" s="158" t="s">
        <v>163</v>
      </c>
    </row>
    <row r="405" spans="2:51" s="14" customFormat="1" ht="22.5">
      <c r="B405" s="163"/>
      <c r="D405" s="157" t="s">
        <v>171</v>
      </c>
      <c r="E405" s="164" t="s">
        <v>1</v>
      </c>
      <c r="F405" s="165" t="s">
        <v>408</v>
      </c>
      <c r="H405" s="166">
        <v>21.425000000000001</v>
      </c>
      <c r="L405" s="163"/>
      <c r="M405" s="167"/>
      <c r="N405" s="168"/>
      <c r="O405" s="168"/>
      <c r="P405" s="168"/>
      <c r="Q405" s="168"/>
      <c r="R405" s="168"/>
      <c r="S405" s="168"/>
      <c r="T405" s="169"/>
      <c r="AT405" s="164" t="s">
        <v>171</v>
      </c>
      <c r="AU405" s="164" t="s">
        <v>84</v>
      </c>
      <c r="AV405" s="14" t="s">
        <v>84</v>
      </c>
      <c r="AW405" s="14" t="s">
        <v>31</v>
      </c>
      <c r="AX405" s="14" t="s">
        <v>74</v>
      </c>
      <c r="AY405" s="164" t="s">
        <v>163</v>
      </c>
    </row>
    <row r="406" spans="2:51" s="13" customFormat="1">
      <c r="B406" s="156"/>
      <c r="D406" s="157" t="s">
        <v>171</v>
      </c>
      <c r="E406" s="158" t="s">
        <v>1</v>
      </c>
      <c r="F406" s="159" t="s">
        <v>311</v>
      </c>
      <c r="H406" s="158" t="s">
        <v>1</v>
      </c>
      <c r="L406" s="156"/>
      <c r="M406" s="160"/>
      <c r="N406" s="161"/>
      <c r="O406" s="161"/>
      <c r="P406" s="161"/>
      <c r="Q406" s="161"/>
      <c r="R406" s="161"/>
      <c r="S406" s="161"/>
      <c r="T406" s="162"/>
      <c r="AT406" s="158" t="s">
        <v>171</v>
      </c>
      <c r="AU406" s="158" t="s">
        <v>84</v>
      </c>
      <c r="AV406" s="13" t="s">
        <v>82</v>
      </c>
      <c r="AW406" s="13" t="s">
        <v>31</v>
      </c>
      <c r="AX406" s="13" t="s">
        <v>74</v>
      </c>
      <c r="AY406" s="158" t="s">
        <v>163</v>
      </c>
    </row>
    <row r="407" spans="2:51" s="14" customFormat="1">
      <c r="B407" s="163"/>
      <c r="D407" s="157" t="s">
        <v>171</v>
      </c>
      <c r="E407" s="164" t="s">
        <v>1</v>
      </c>
      <c r="F407" s="165" t="s">
        <v>403</v>
      </c>
      <c r="H407" s="166">
        <v>-2.129</v>
      </c>
      <c r="L407" s="163"/>
      <c r="M407" s="167"/>
      <c r="N407" s="168"/>
      <c r="O407" s="168"/>
      <c r="P407" s="168"/>
      <c r="Q407" s="168"/>
      <c r="R407" s="168"/>
      <c r="S407" s="168"/>
      <c r="T407" s="169"/>
      <c r="AT407" s="164" t="s">
        <v>171</v>
      </c>
      <c r="AU407" s="164" t="s">
        <v>84</v>
      </c>
      <c r="AV407" s="14" t="s">
        <v>84</v>
      </c>
      <c r="AW407" s="14" t="s">
        <v>31</v>
      </c>
      <c r="AX407" s="14" t="s">
        <v>74</v>
      </c>
      <c r="AY407" s="164" t="s">
        <v>163</v>
      </c>
    </row>
    <row r="408" spans="2:51" s="13" customFormat="1">
      <c r="B408" s="156"/>
      <c r="D408" s="157" t="s">
        <v>171</v>
      </c>
      <c r="E408" s="158" t="s">
        <v>1</v>
      </c>
      <c r="F408" s="159" t="s">
        <v>409</v>
      </c>
      <c r="H408" s="158" t="s">
        <v>1</v>
      </c>
      <c r="L408" s="156"/>
      <c r="M408" s="160"/>
      <c r="N408" s="161"/>
      <c r="O408" s="161"/>
      <c r="P408" s="161"/>
      <c r="Q408" s="161"/>
      <c r="R408" s="161"/>
      <c r="S408" s="161"/>
      <c r="T408" s="162"/>
      <c r="AT408" s="158" t="s">
        <v>171</v>
      </c>
      <c r="AU408" s="158" t="s">
        <v>84</v>
      </c>
      <c r="AV408" s="13" t="s">
        <v>82</v>
      </c>
      <c r="AW408" s="13" t="s">
        <v>31</v>
      </c>
      <c r="AX408" s="13" t="s">
        <v>74</v>
      </c>
      <c r="AY408" s="158" t="s">
        <v>163</v>
      </c>
    </row>
    <row r="409" spans="2:51" s="14" customFormat="1">
      <c r="B409" s="163"/>
      <c r="D409" s="157" t="s">
        <v>171</v>
      </c>
      <c r="E409" s="164" t="s">
        <v>1</v>
      </c>
      <c r="F409" s="165" t="s">
        <v>410</v>
      </c>
      <c r="H409" s="166">
        <v>52.548999999999999</v>
      </c>
      <c r="L409" s="163"/>
      <c r="M409" s="167"/>
      <c r="N409" s="168"/>
      <c r="O409" s="168"/>
      <c r="P409" s="168"/>
      <c r="Q409" s="168"/>
      <c r="R409" s="168"/>
      <c r="S409" s="168"/>
      <c r="T409" s="169"/>
      <c r="AT409" s="164" t="s">
        <v>171</v>
      </c>
      <c r="AU409" s="164" t="s">
        <v>84</v>
      </c>
      <c r="AV409" s="14" t="s">
        <v>84</v>
      </c>
      <c r="AW409" s="14" t="s">
        <v>31</v>
      </c>
      <c r="AX409" s="14" t="s">
        <v>74</v>
      </c>
      <c r="AY409" s="164" t="s">
        <v>163</v>
      </c>
    </row>
    <row r="410" spans="2:51" s="13" customFormat="1">
      <c r="B410" s="156"/>
      <c r="D410" s="157" t="s">
        <v>171</v>
      </c>
      <c r="E410" s="158" t="s">
        <v>1</v>
      </c>
      <c r="F410" s="159" t="s">
        <v>311</v>
      </c>
      <c r="H410" s="158" t="s">
        <v>1</v>
      </c>
      <c r="L410" s="156"/>
      <c r="M410" s="160"/>
      <c r="N410" s="161"/>
      <c r="O410" s="161"/>
      <c r="P410" s="161"/>
      <c r="Q410" s="161"/>
      <c r="R410" s="161"/>
      <c r="S410" s="161"/>
      <c r="T410" s="162"/>
      <c r="AT410" s="158" t="s">
        <v>171</v>
      </c>
      <c r="AU410" s="158" t="s">
        <v>84</v>
      </c>
      <c r="AV410" s="13" t="s">
        <v>82</v>
      </c>
      <c r="AW410" s="13" t="s">
        <v>31</v>
      </c>
      <c r="AX410" s="13" t="s">
        <v>74</v>
      </c>
      <c r="AY410" s="158" t="s">
        <v>163</v>
      </c>
    </row>
    <row r="411" spans="2:51" s="14" customFormat="1">
      <c r="B411" s="163"/>
      <c r="D411" s="157" t="s">
        <v>171</v>
      </c>
      <c r="E411" s="164" t="s">
        <v>1</v>
      </c>
      <c r="F411" s="165" t="s">
        <v>411</v>
      </c>
      <c r="H411" s="166">
        <v>-6.8570000000000002</v>
      </c>
      <c r="L411" s="163"/>
      <c r="M411" s="167"/>
      <c r="N411" s="168"/>
      <c r="O411" s="168"/>
      <c r="P411" s="168"/>
      <c r="Q411" s="168"/>
      <c r="R411" s="168"/>
      <c r="S411" s="168"/>
      <c r="T411" s="169"/>
      <c r="AT411" s="164" t="s">
        <v>171</v>
      </c>
      <c r="AU411" s="164" t="s">
        <v>84</v>
      </c>
      <c r="AV411" s="14" t="s">
        <v>84</v>
      </c>
      <c r="AW411" s="14" t="s">
        <v>31</v>
      </c>
      <c r="AX411" s="14" t="s">
        <v>74</v>
      </c>
      <c r="AY411" s="164" t="s">
        <v>163</v>
      </c>
    </row>
    <row r="412" spans="2:51" s="13" customFormat="1">
      <c r="B412" s="156"/>
      <c r="D412" s="157" t="s">
        <v>171</v>
      </c>
      <c r="E412" s="158" t="s">
        <v>1</v>
      </c>
      <c r="F412" s="159" t="s">
        <v>412</v>
      </c>
      <c r="H412" s="158" t="s">
        <v>1</v>
      </c>
      <c r="L412" s="156"/>
      <c r="M412" s="160"/>
      <c r="N412" s="161"/>
      <c r="O412" s="161"/>
      <c r="P412" s="161"/>
      <c r="Q412" s="161"/>
      <c r="R412" s="161"/>
      <c r="S412" s="161"/>
      <c r="T412" s="162"/>
      <c r="AT412" s="158" t="s">
        <v>171</v>
      </c>
      <c r="AU412" s="158" t="s">
        <v>84</v>
      </c>
      <c r="AV412" s="13" t="s">
        <v>82</v>
      </c>
      <c r="AW412" s="13" t="s">
        <v>31</v>
      </c>
      <c r="AX412" s="13" t="s">
        <v>74</v>
      </c>
      <c r="AY412" s="158" t="s">
        <v>163</v>
      </c>
    </row>
    <row r="413" spans="2:51" s="14" customFormat="1" ht="22.5">
      <c r="B413" s="163"/>
      <c r="D413" s="157" t="s">
        <v>171</v>
      </c>
      <c r="E413" s="164" t="s">
        <v>1</v>
      </c>
      <c r="F413" s="165" t="s">
        <v>413</v>
      </c>
      <c r="H413" s="166">
        <v>17.268999999999998</v>
      </c>
      <c r="L413" s="163"/>
      <c r="M413" s="167"/>
      <c r="N413" s="168"/>
      <c r="O413" s="168"/>
      <c r="P413" s="168"/>
      <c r="Q413" s="168"/>
      <c r="R413" s="168"/>
      <c r="S413" s="168"/>
      <c r="T413" s="169"/>
      <c r="AT413" s="164" t="s">
        <v>171</v>
      </c>
      <c r="AU413" s="164" t="s">
        <v>84</v>
      </c>
      <c r="AV413" s="14" t="s">
        <v>84</v>
      </c>
      <c r="AW413" s="14" t="s">
        <v>31</v>
      </c>
      <c r="AX413" s="14" t="s">
        <v>74</v>
      </c>
      <c r="AY413" s="164" t="s">
        <v>163</v>
      </c>
    </row>
    <row r="414" spans="2:51" s="13" customFormat="1">
      <c r="B414" s="156"/>
      <c r="D414" s="157" t="s">
        <v>171</v>
      </c>
      <c r="E414" s="158" t="s">
        <v>1</v>
      </c>
      <c r="F414" s="159" t="s">
        <v>311</v>
      </c>
      <c r="H414" s="158" t="s">
        <v>1</v>
      </c>
      <c r="L414" s="156"/>
      <c r="M414" s="160"/>
      <c r="N414" s="161"/>
      <c r="O414" s="161"/>
      <c r="P414" s="161"/>
      <c r="Q414" s="161"/>
      <c r="R414" s="161"/>
      <c r="S414" s="161"/>
      <c r="T414" s="162"/>
      <c r="AT414" s="158" t="s">
        <v>171</v>
      </c>
      <c r="AU414" s="158" t="s">
        <v>84</v>
      </c>
      <c r="AV414" s="13" t="s">
        <v>82</v>
      </c>
      <c r="AW414" s="13" t="s">
        <v>31</v>
      </c>
      <c r="AX414" s="13" t="s">
        <v>74</v>
      </c>
      <c r="AY414" s="158" t="s">
        <v>163</v>
      </c>
    </row>
    <row r="415" spans="2:51" s="14" customFormat="1">
      <c r="B415" s="163"/>
      <c r="D415" s="157" t="s">
        <v>171</v>
      </c>
      <c r="E415" s="164" t="s">
        <v>1</v>
      </c>
      <c r="F415" s="165" t="s">
        <v>403</v>
      </c>
      <c r="H415" s="166">
        <v>-2.129</v>
      </c>
      <c r="L415" s="163"/>
      <c r="M415" s="167"/>
      <c r="N415" s="168"/>
      <c r="O415" s="168"/>
      <c r="P415" s="168"/>
      <c r="Q415" s="168"/>
      <c r="R415" s="168"/>
      <c r="S415" s="168"/>
      <c r="T415" s="169"/>
      <c r="AT415" s="164" t="s">
        <v>171</v>
      </c>
      <c r="AU415" s="164" t="s">
        <v>84</v>
      </c>
      <c r="AV415" s="14" t="s">
        <v>84</v>
      </c>
      <c r="AW415" s="14" t="s">
        <v>31</v>
      </c>
      <c r="AX415" s="14" t="s">
        <v>74</v>
      </c>
      <c r="AY415" s="164" t="s">
        <v>163</v>
      </c>
    </row>
    <row r="416" spans="2:51" s="13" customFormat="1">
      <c r="B416" s="156"/>
      <c r="D416" s="157" t="s">
        <v>171</v>
      </c>
      <c r="E416" s="158" t="s">
        <v>1</v>
      </c>
      <c r="F416" s="159" t="s">
        <v>414</v>
      </c>
      <c r="H416" s="158" t="s">
        <v>1</v>
      </c>
      <c r="L416" s="156"/>
      <c r="M416" s="160"/>
      <c r="N416" s="161"/>
      <c r="O416" s="161"/>
      <c r="P416" s="161"/>
      <c r="Q416" s="161"/>
      <c r="R416" s="161"/>
      <c r="S416" s="161"/>
      <c r="T416" s="162"/>
      <c r="AT416" s="158" t="s">
        <v>171</v>
      </c>
      <c r="AU416" s="158" t="s">
        <v>84</v>
      </c>
      <c r="AV416" s="13" t="s">
        <v>82</v>
      </c>
      <c r="AW416" s="13" t="s">
        <v>31</v>
      </c>
      <c r="AX416" s="13" t="s">
        <v>74</v>
      </c>
      <c r="AY416" s="158" t="s">
        <v>163</v>
      </c>
    </row>
    <row r="417" spans="2:51" s="14" customFormat="1" ht="22.5">
      <c r="B417" s="163"/>
      <c r="D417" s="157" t="s">
        <v>171</v>
      </c>
      <c r="E417" s="164" t="s">
        <v>1</v>
      </c>
      <c r="F417" s="165" t="s">
        <v>415</v>
      </c>
      <c r="H417" s="166">
        <v>30.402999999999999</v>
      </c>
      <c r="L417" s="163"/>
      <c r="M417" s="167"/>
      <c r="N417" s="168"/>
      <c r="O417" s="168"/>
      <c r="P417" s="168"/>
      <c r="Q417" s="168"/>
      <c r="R417" s="168"/>
      <c r="S417" s="168"/>
      <c r="T417" s="169"/>
      <c r="AT417" s="164" t="s">
        <v>171</v>
      </c>
      <c r="AU417" s="164" t="s">
        <v>84</v>
      </c>
      <c r="AV417" s="14" t="s">
        <v>84</v>
      </c>
      <c r="AW417" s="14" t="s">
        <v>31</v>
      </c>
      <c r="AX417" s="14" t="s">
        <v>74</v>
      </c>
      <c r="AY417" s="164" t="s">
        <v>163</v>
      </c>
    </row>
    <row r="418" spans="2:51" s="13" customFormat="1">
      <c r="B418" s="156"/>
      <c r="D418" s="157" t="s">
        <v>171</v>
      </c>
      <c r="E418" s="158" t="s">
        <v>1</v>
      </c>
      <c r="F418" s="159" t="s">
        <v>311</v>
      </c>
      <c r="H418" s="158" t="s">
        <v>1</v>
      </c>
      <c r="L418" s="156"/>
      <c r="M418" s="160"/>
      <c r="N418" s="161"/>
      <c r="O418" s="161"/>
      <c r="P418" s="161"/>
      <c r="Q418" s="161"/>
      <c r="R418" s="161"/>
      <c r="S418" s="161"/>
      <c r="T418" s="162"/>
      <c r="AT418" s="158" t="s">
        <v>171</v>
      </c>
      <c r="AU418" s="158" t="s">
        <v>84</v>
      </c>
      <c r="AV418" s="13" t="s">
        <v>82</v>
      </c>
      <c r="AW418" s="13" t="s">
        <v>31</v>
      </c>
      <c r="AX418" s="13" t="s">
        <v>74</v>
      </c>
      <c r="AY418" s="158" t="s">
        <v>163</v>
      </c>
    </row>
    <row r="419" spans="2:51" s="14" customFormat="1">
      <c r="B419" s="163"/>
      <c r="D419" s="157" t="s">
        <v>171</v>
      </c>
      <c r="E419" s="164" t="s">
        <v>1</v>
      </c>
      <c r="F419" s="165" t="s">
        <v>400</v>
      </c>
      <c r="H419" s="166">
        <v>-2.3260000000000001</v>
      </c>
      <c r="L419" s="163"/>
      <c r="M419" s="167"/>
      <c r="N419" s="168"/>
      <c r="O419" s="168"/>
      <c r="P419" s="168"/>
      <c r="Q419" s="168"/>
      <c r="R419" s="168"/>
      <c r="S419" s="168"/>
      <c r="T419" s="169"/>
      <c r="AT419" s="164" t="s">
        <v>171</v>
      </c>
      <c r="AU419" s="164" t="s">
        <v>84</v>
      </c>
      <c r="AV419" s="14" t="s">
        <v>84</v>
      </c>
      <c r="AW419" s="14" t="s">
        <v>31</v>
      </c>
      <c r="AX419" s="14" t="s">
        <v>74</v>
      </c>
      <c r="AY419" s="164" t="s">
        <v>163</v>
      </c>
    </row>
    <row r="420" spans="2:51" s="13" customFormat="1">
      <c r="B420" s="156"/>
      <c r="D420" s="157" t="s">
        <v>171</v>
      </c>
      <c r="E420" s="158" t="s">
        <v>1</v>
      </c>
      <c r="F420" s="159" t="s">
        <v>416</v>
      </c>
      <c r="H420" s="158" t="s">
        <v>1</v>
      </c>
      <c r="L420" s="156"/>
      <c r="M420" s="160"/>
      <c r="N420" s="161"/>
      <c r="O420" s="161"/>
      <c r="P420" s="161"/>
      <c r="Q420" s="161"/>
      <c r="R420" s="161"/>
      <c r="S420" s="161"/>
      <c r="T420" s="162"/>
      <c r="AT420" s="158" t="s">
        <v>171</v>
      </c>
      <c r="AU420" s="158" t="s">
        <v>84</v>
      </c>
      <c r="AV420" s="13" t="s">
        <v>82</v>
      </c>
      <c r="AW420" s="13" t="s">
        <v>31</v>
      </c>
      <c r="AX420" s="13" t="s">
        <v>74</v>
      </c>
      <c r="AY420" s="158" t="s">
        <v>163</v>
      </c>
    </row>
    <row r="421" spans="2:51" s="14" customFormat="1">
      <c r="B421" s="163"/>
      <c r="D421" s="157" t="s">
        <v>171</v>
      </c>
      <c r="E421" s="164" t="s">
        <v>1</v>
      </c>
      <c r="F421" s="165" t="s">
        <v>417</v>
      </c>
      <c r="H421" s="166">
        <v>38.774999999999999</v>
      </c>
      <c r="L421" s="163"/>
      <c r="M421" s="167"/>
      <c r="N421" s="168"/>
      <c r="O421" s="168"/>
      <c r="P421" s="168"/>
      <c r="Q421" s="168"/>
      <c r="R421" s="168"/>
      <c r="S421" s="168"/>
      <c r="T421" s="169"/>
      <c r="AT421" s="164" t="s">
        <v>171</v>
      </c>
      <c r="AU421" s="164" t="s">
        <v>84</v>
      </c>
      <c r="AV421" s="14" t="s">
        <v>84</v>
      </c>
      <c r="AW421" s="14" t="s">
        <v>31</v>
      </c>
      <c r="AX421" s="14" t="s">
        <v>74</v>
      </c>
      <c r="AY421" s="164" t="s">
        <v>163</v>
      </c>
    </row>
    <row r="422" spans="2:51" s="13" customFormat="1">
      <c r="B422" s="156"/>
      <c r="D422" s="157" t="s">
        <v>171</v>
      </c>
      <c r="E422" s="158" t="s">
        <v>1</v>
      </c>
      <c r="F422" s="159" t="s">
        <v>311</v>
      </c>
      <c r="H422" s="158" t="s">
        <v>1</v>
      </c>
      <c r="L422" s="156"/>
      <c r="M422" s="160"/>
      <c r="N422" s="161"/>
      <c r="O422" s="161"/>
      <c r="P422" s="161"/>
      <c r="Q422" s="161"/>
      <c r="R422" s="161"/>
      <c r="S422" s="161"/>
      <c r="T422" s="162"/>
      <c r="AT422" s="158" t="s">
        <v>171</v>
      </c>
      <c r="AU422" s="158" t="s">
        <v>84</v>
      </c>
      <c r="AV422" s="13" t="s">
        <v>82</v>
      </c>
      <c r="AW422" s="13" t="s">
        <v>31</v>
      </c>
      <c r="AX422" s="13" t="s">
        <v>74</v>
      </c>
      <c r="AY422" s="158" t="s">
        <v>163</v>
      </c>
    </row>
    <row r="423" spans="2:51" s="14" customFormat="1">
      <c r="B423" s="163"/>
      <c r="D423" s="157" t="s">
        <v>171</v>
      </c>
      <c r="E423" s="164" t="s">
        <v>1</v>
      </c>
      <c r="F423" s="165" t="s">
        <v>418</v>
      </c>
      <c r="H423" s="166">
        <v>-2.8260000000000001</v>
      </c>
      <c r="L423" s="163"/>
      <c r="M423" s="167"/>
      <c r="N423" s="168"/>
      <c r="O423" s="168"/>
      <c r="P423" s="168"/>
      <c r="Q423" s="168"/>
      <c r="R423" s="168"/>
      <c r="S423" s="168"/>
      <c r="T423" s="169"/>
      <c r="AT423" s="164" t="s">
        <v>171</v>
      </c>
      <c r="AU423" s="164" t="s">
        <v>84</v>
      </c>
      <c r="AV423" s="14" t="s">
        <v>84</v>
      </c>
      <c r="AW423" s="14" t="s">
        <v>31</v>
      </c>
      <c r="AX423" s="14" t="s">
        <v>74</v>
      </c>
      <c r="AY423" s="164" t="s">
        <v>163</v>
      </c>
    </row>
    <row r="424" spans="2:51" s="13" customFormat="1">
      <c r="B424" s="156"/>
      <c r="D424" s="157" t="s">
        <v>171</v>
      </c>
      <c r="E424" s="158" t="s">
        <v>1</v>
      </c>
      <c r="F424" s="159" t="s">
        <v>419</v>
      </c>
      <c r="H424" s="158" t="s">
        <v>1</v>
      </c>
      <c r="L424" s="156"/>
      <c r="M424" s="160"/>
      <c r="N424" s="161"/>
      <c r="O424" s="161"/>
      <c r="P424" s="161"/>
      <c r="Q424" s="161"/>
      <c r="R424" s="161"/>
      <c r="S424" s="161"/>
      <c r="T424" s="162"/>
      <c r="AT424" s="158" t="s">
        <v>171</v>
      </c>
      <c r="AU424" s="158" t="s">
        <v>84</v>
      </c>
      <c r="AV424" s="13" t="s">
        <v>82</v>
      </c>
      <c r="AW424" s="13" t="s">
        <v>31</v>
      </c>
      <c r="AX424" s="13" t="s">
        <v>74</v>
      </c>
      <c r="AY424" s="158" t="s">
        <v>163</v>
      </c>
    </row>
    <row r="425" spans="2:51" s="14" customFormat="1">
      <c r="B425" s="163"/>
      <c r="D425" s="157" t="s">
        <v>171</v>
      </c>
      <c r="E425" s="164" t="s">
        <v>1</v>
      </c>
      <c r="F425" s="165" t="s">
        <v>420</v>
      </c>
      <c r="H425" s="166">
        <v>55.99</v>
      </c>
      <c r="L425" s="163"/>
      <c r="M425" s="167"/>
      <c r="N425" s="168"/>
      <c r="O425" s="168"/>
      <c r="P425" s="168"/>
      <c r="Q425" s="168"/>
      <c r="R425" s="168"/>
      <c r="S425" s="168"/>
      <c r="T425" s="169"/>
      <c r="AT425" s="164" t="s">
        <v>171</v>
      </c>
      <c r="AU425" s="164" t="s">
        <v>84</v>
      </c>
      <c r="AV425" s="14" t="s">
        <v>84</v>
      </c>
      <c r="AW425" s="14" t="s">
        <v>31</v>
      </c>
      <c r="AX425" s="14" t="s">
        <v>74</v>
      </c>
      <c r="AY425" s="164" t="s">
        <v>163</v>
      </c>
    </row>
    <row r="426" spans="2:51" s="13" customFormat="1">
      <c r="B426" s="156"/>
      <c r="D426" s="157" t="s">
        <v>171</v>
      </c>
      <c r="E426" s="158" t="s">
        <v>1</v>
      </c>
      <c r="F426" s="159" t="s">
        <v>311</v>
      </c>
      <c r="H426" s="158" t="s">
        <v>1</v>
      </c>
      <c r="L426" s="156"/>
      <c r="M426" s="160"/>
      <c r="N426" s="161"/>
      <c r="O426" s="161"/>
      <c r="P426" s="161"/>
      <c r="Q426" s="161"/>
      <c r="R426" s="161"/>
      <c r="S426" s="161"/>
      <c r="T426" s="162"/>
      <c r="AT426" s="158" t="s">
        <v>171</v>
      </c>
      <c r="AU426" s="158" t="s">
        <v>84</v>
      </c>
      <c r="AV426" s="13" t="s">
        <v>82</v>
      </c>
      <c r="AW426" s="13" t="s">
        <v>31</v>
      </c>
      <c r="AX426" s="13" t="s">
        <v>74</v>
      </c>
      <c r="AY426" s="158" t="s">
        <v>163</v>
      </c>
    </row>
    <row r="427" spans="2:51" s="14" customFormat="1">
      <c r="B427" s="163"/>
      <c r="D427" s="157" t="s">
        <v>171</v>
      </c>
      <c r="E427" s="164" t="s">
        <v>1</v>
      </c>
      <c r="F427" s="165" t="s">
        <v>421</v>
      </c>
      <c r="H427" s="166">
        <v>-5.7809999999999997</v>
      </c>
      <c r="L427" s="163"/>
      <c r="M427" s="167"/>
      <c r="N427" s="168"/>
      <c r="O427" s="168"/>
      <c r="P427" s="168"/>
      <c r="Q427" s="168"/>
      <c r="R427" s="168"/>
      <c r="S427" s="168"/>
      <c r="T427" s="169"/>
      <c r="AT427" s="164" t="s">
        <v>171</v>
      </c>
      <c r="AU427" s="164" t="s">
        <v>84</v>
      </c>
      <c r="AV427" s="14" t="s">
        <v>84</v>
      </c>
      <c r="AW427" s="14" t="s">
        <v>31</v>
      </c>
      <c r="AX427" s="14" t="s">
        <v>74</v>
      </c>
      <c r="AY427" s="164" t="s">
        <v>163</v>
      </c>
    </row>
    <row r="428" spans="2:51" s="13" customFormat="1">
      <c r="B428" s="156"/>
      <c r="D428" s="157" t="s">
        <v>171</v>
      </c>
      <c r="E428" s="158" t="s">
        <v>1</v>
      </c>
      <c r="F428" s="159" t="s">
        <v>422</v>
      </c>
      <c r="H428" s="158" t="s">
        <v>1</v>
      </c>
      <c r="L428" s="156"/>
      <c r="M428" s="160"/>
      <c r="N428" s="161"/>
      <c r="O428" s="161"/>
      <c r="P428" s="161"/>
      <c r="Q428" s="161"/>
      <c r="R428" s="161"/>
      <c r="S428" s="161"/>
      <c r="T428" s="162"/>
      <c r="AT428" s="158" t="s">
        <v>171</v>
      </c>
      <c r="AU428" s="158" t="s">
        <v>84</v>
      </c>
      <c r="AV428" s="13" t="s">
        <v>82</v>
      </c>
      <c r="AW428" s="13" t="s">
        <v>31</v>
      </c>
      <c r="AX428" s="13" t="s">
        <v>74</v>
      </c>
      <c r="AY428" s="158" t="s">
        <v>163</v>
      </c>
    </row>
    <row r="429" spans="2:51" s="14" customFormat="1" ht="22.5">
      <c r="B429" s="163"/>
      <c r="D429" s="157" t="s">
        <v>171</v>
      </c>
      <c r="E429" s="164" t="s">
        <v>1</v>
      </c>
      <c r="F429" s="165" t="s">
        <v>423</v>
      </c>
      <c r="H429" s="166">
        <v>16.219000000000001</v>
      </c>
      <c r="L429" s="163"/>
      <c r="M429" s="167"/>
      <c r="N429" s="168"/>
      <c r="O429" s="168"/>
      <c r="P429" s="168"/>
      <c r="Q429" s="168"/>
      <c r="R429" s="168"/>
      <c r="S429" s="168"/>
      <c r="T429" s="169"/>
      <c r="AT429" s="164" t="s">
        <v>171</v>
      </c>
      <c r="AU429" s="164" t="s">
        <v>84</v>
      </c>
      <c r="AV429" s="14" t="s">
        <v>84</v>
      </c>
      <c r="AW429" s="14" t="s">
        <v>31</v>
      </c>
      <c r="AX429" s="14" t="s">
        <v>74</v>
      </c>
      <c r="AY429" s="164" t="s">
        <v>163</v>
      </c>
    </row>
    <row r="430" spans="2:51" s="13" customFormat="1">
      <c r="B430" s="156"/>
      <c r="D430" s="157" t="s">
        <v>171</v>
      </c>
      <c r="E430" s="158" t="s">
        <v>1</v>
      </c>
      <c r="F430" s="159" t="s">
        <v>311</v>
      </c>
      <c r="H430" s="158" t="s">
        <v>1</v>
      </c>
      <c r="L430" s="156"/>
      <c r="M430" s="160"/>
      <c r="N430" s="161"/>
      <c r="O430" s="161"/>
      <c r="P430" s="161"/>
      <c r="Q430" s="161"/>
      <c r="R430" s="161"/>
      <c r="S430" s="161"/>
      <c r="T430" s="162"/>
      <c r="AT430" s="158" t="s">
        <v>171</v>
      </c>
      <c r="AU430" s="158" t="s">
        <v>84</v>
      </c>
      <c r="AV430" s="13" t="s">
        <v>82</v>
      </c>
      <c r="AW430" s="13" t="s">
        <v>31</v>
      </c>
      <c r="AX430" s="13" t="s">
        <v>74</v>
      </c>
      <c r="AY430" s="158" t="s">
        <v>163</v>
      </c>
    </row>
    <row r="431" spans="2:51" s="14" customFormat="1">
      <c r="B431" s="163"/>
      <c r="D431" s="157" t="s">
        <v>171</v>
      </c>
      <c r="E431" s="164" t="s">
        <v>1</v>
      </c>
      <c r="F431" s="165" t="s">
        <v>424</v>
      </c>
      <c r="H431" s="166">
        <v>-1.379</v>
      </c>
      <c r="L431" s="163"/>
      <c r="M431" s="167"/>
      <c r="N431" s="168"/>
      <c r="O431" s="168"/>
      <c r="P431" s="168"/>
      <c r="Q431" s="168"/>
      <c r="R431" s="168"/>
      <c r="S431" s="168"/>
      <c r="T431" s="169"/>
      <c r="AT431" s="164" t="s">
        <v>171</v>
      </c>
      <c r="AU431" s="164" t="s">
        <v>84</v>
      </c>
      <c r="AV431" s="14" t="s">
        <v>84</v>
      </c>
      <c r="AW431" s="14" t="s">
        <v>31</v>
      </c>
      <c r="AX431" s="14" t="s">
        <v>74</v>
      </c>
      <c r="AY431" s="164" t="s">
        <v>163</v>
      </c>
    </row>
    <row r="432" spans="2:51" s="13" customFormat="1">
      <c r="B432" s="156"/>
      <c r="D432" s="157" t="s">
        <v>171</v>
      </c>
      <c r="E432" s="158" t="s">
        <v>1</v>
      </c>
      <c r="F432" s="159" t="s">
        <v>425</v>
      </c>
      <c r="H432" s="158" t="s">
        <v>1</v>
      </c>
      <c r="L432" s="156"/>
      <c r="M432" s="160"/>
      <c r="N432" s="161"/>
      <c r="O432" s="161"/>
      <c r="P432" s="161"/>
      <c r="Q432" s="161"/>
      <c r="R432" s="161"/>
      <c r="S432" s="161"/>
      <c r="T432" s="162"/>
      <c r="AT432" s="158" t="s">
        <v>171</v>
      </c>
      <c r="AU432" s="158" t="s">
        <v>84</v>
      </c>
      <c r="AV432" s="13" t="s">
        <v>82</v>
      </c>
      <c r="AW432" s="13" t="s">
        <v>31</v>
      </c>
      <c r="AX432" s="13" t="s">
        <v>74</v>
      </c>
      <c r="AY432" s="158" t="s">
        <v>163</v>
      </c>
    </row>
    <row r="433" spans="2:51" s="14" customFormat="1">
      <c r="B433" s="163"/>
      <c r="D433" s="157" t="s">
        <v>171</v>
      </c>
      <c r="E433" s="164" t="s">
        <v>1</v>
      </c>
      <c r="F433" s="165" t="s">
        <v>426</v>
      </c>
      <c r="H433" s="166">
        <v>29.138000000000002</v>
      </c>
      <c r="L433" s="163"/>
      <c r="M433" s="167"/>
      <c r="N433" s="168"/>
      <c r="O433" s="168"/>
      <c r="P433" s="168"/>
      <c r="Q433" s="168"/>
      <c r="R433" s="168"/>
      <c r="S433" s="168"/>
      <c r="T433" s="169"/>
      <c r="AT433" s="164" t="s">
        <v>171</v>
      </c>
      <c r="AU433" s="164" t="s">
        <v>84</v>
      </c>
      <c r="AV433" s="14" t="s">
        <v>84</v>
      </c>
      <c r="AW433" s="14" t="s">
        <v>31</v>
      </c>
      <c r="AX433" s="14" t="s">
        <v>74</v>
      </c>
      <c r="AY433" s="164" t="s">
        <v>163</v>
      </c>
    </row>
    <row r="434" spans="2:51" s="13" customFormat="1">
      <c r="B434" s="156"/>
      <c r="D434" s="157" t="s">
        <v>171</v>
      </c>
      <c r="E434" s="158" t="s">
        <v>1</v>
      </c>
      <c r="F434" s="159" t="s">
        <v>311</v>
      </c>
      <c r="H434" s="158" t="s">
        <v>1</v>
      </c>
      <c r="L434" s="156"/>
      <c r="M434" s="160"/>
      <c r="N434" s="161"/>
      <c r="O434" s="161"/>
      <c r="P434" s="161"/>
      <c r="Q434" s="161"/>
      <c r="R434" s="161"/>
      <c r="S434" s="161"/>
      <c r="T434" s="162"/>
      <c r="AT434" s="158" t="s">
        <v>171</v>
      </c>
      <c r="AU434" s="158" t="s">
        <v>84</v>
      </c>
      <c r="AV434" s="13" t="s">
        <v>82</v>
      </c>
      <c r="AW434" s="13" t="s">
        <v>31</v>
      </c>
      <c r="AX434" s="13" t="s">
        <v>74</v>
      </c>
      <c r="AY434" s="158" t="s">
        <v>163</v>
      </c>
    </row>
    <row r="435" spans="2:51" s="14" customFormat="1">
      <c r="B435" s="163"/>
      <c r="D435" s="157" t="s">
        <v>171</v>
      </c>
      <c r="E435" s="164" t="s">
        <v>1</v>
      </c>
      <c r="F435" s="165" t="s">
        <v>427</v>
      </c>
      <c r="H435" s="166">
        <v>-1.5760000000000001</v>
      </c>
      <c r="L435" s="163"/>
      <c r="M435" s="167"/>
      <c r="N435" s="168"/>
      <c r="O435" s="168"/>
      <c r="P435" s="168"/>
      <c r="Q435" s="168"/>
      <c r="R435" s="168"/>
      <c r="S435" s="168"/>
      <c r="T435" s="169"/>
      <c r="AT435" s="164" t="s">
        <v>171</v>
      </c>
      <c r="AU435" s="164" t="s">
        <v>84</v>
      </c>
      <c r="AV435" s="14" t="s">
        <v>84</v>
      </c>
      <c r="AW435" s="14" t="s">
        <v>31</v>
      </c>
      <c r="AX435" s="14" t="s">
        <v>74</v>
      </c>
      <c r="AY435" s="164" t="s">
        <v>163</v>
      </c>
    </row>
    <row r="436" spans="2:51" s="13" customFormat="1">
      <c r="B436" s="156"/>
      <c r="D436" s="157" t="s">
        <v>171</v>
      </c>
      <c r="E436" s="158" t="s">
        <v>1</v>
      </c>
      <c r="F436" s="159" t="s">
        <v>428</v>
      </c>
      <c r="H436" s="158" t="s">
        <v>1</v>
      </c>
      <c r="L436" s="156"/>
      <c r="M436" s="160"/>
      <c r="N436" s="161"/>
      <c r="O436" s="161"/>
      <c r="P436" s="161"/>
      <c r="Q436" s="161"/>
      <c r="R436" s="161"/>
      <c r="S436" s="161"/>
      <c r="T436" s="162"/>
      <c r="AT436" s="158" t="s">
        <v>171</v>
      </c>
      <c r="AU436" s="158" t="s">
        <v>84</v>
      </c>
      <c r="AV436" s="13" t="s">
        <v>82</v>
      </c>
      <c r="AW436" s="13" t="s">
        <v>31</v>
      </c>
      <c r="AX436" s="13" t="s">
        <v>74</v>
      </c>
      <c r="AY436" s="158" t="s">
        <v>163</v>
      </c>
    </row>
    <row r="437" spans="2:51" s="14" customFormat="1" ht="22.5">
      <c r="B437" s="163"/>
      <c r="D437" s="157" t="s">
        <v>171</v>
      </c>
      <c r="E437" s="164" t="s">
        <v>1</v>
      </c>
      <c r="F437" s="165" t="s">
        <v>429</v>
      </c>
      <c r="H437" s="166">
        <v>44.59</v>
      </c>
      <c r="L437" s="163"/>
      <c r="M437" s="167"/>
      <c r="N437" s="168"/>
      <c r="O437" s="168"/>
      <c r="P437" s="168"/>
      <c r="Q437" s="168"/>
      <c r="R437" s="168"/>
      <c r="S437" s="168"/>
      <c r="T437" s="169"/>
      <c r="AT437" s="164" t="s">
        <v>171</v>
      </c>
      <c r="AU437" s="164" t="s">
        <v>84</v>
      </c>
      <c r="AV437" s="14" t="s">
        <v>84</v>
      </c>
      <c r="AW437" s="14" t="s">
        <v>31</v>
      </c>
      <c r="AX437" s="14" t="s">
        <v>74</v>
      </c>
      <c r="AY437" s="164" t="s">
        <v>163</v>
      </c>
    </row>
    <row r="438" spans="2:51" s="13" customFormat="1">
      <c r="B438" s="156"/>
      <c r="D438" s="157" t="s">
        <v>171</v>
      </c>
      <c r="E438" s="158" t="s">
        <v>1</v>
      </c>
      <c r="F438" s="159" t="s">
        <v>311</v>
      </c>
      <c r="H438" s="158" t="s">
        <v>1</v>
      </c>
      <c r="L438" s="156"/>
      <c r="M438" s="160"/>
      <c r="N438" s="161"/>
      <c r="O438" s="161"/>
      <c r="P438" s="161"/>
      <c r="Q438" s="161"/>
      <c r="R438" s="161"/>
      <c r="S438" s="161"/>
      <c r="T438" s="162"/>
      <c r="AT438" s="158" t="s">
        <v>171</v>
      </c>
      <c r="AU438" s="158" t="s">
        <v>84</v>
      </c>
      <c r="AV438" s="13" t="s">
        <v>82</v>
      </c>
      <c r="AW438" s="13" t="s">
        <v>31</v>
      </c>
      <c r="AX438" s="13" t="s">
        <v>74</v>
      </c>
      <c r="AY438" s="158" t="s">
        <v>163</v>
      </c>
    </row>
    <row r="439" spans="2:51" s="14" customFormat="1">
      <c r="B439" s="163"/>
      <c r="D439" s="157" t="s">
        <v>171</v>
      </c>
      <c r="E439" s="164" t="s">
        <v>1</v>
      </c>
      <c r="F439" s="165" t="s">
        <v>430</v>
      </c>
      <c r="H439" s="166">
        <v>-4.4550000000000001</v>
      </c>
      <c r="L439" s="163"/>
      <c r="M439" s="167"/>
      <c r="N439" s="168"/>
      <c r="O439" s="168"/>
      <c r="P439" s="168"/>
      <c r="Q439" s="168"/>
      <c r="R439" s="168"/>
      <c r="S439" s="168"/>
      <c r="T439" s="169"/>
      <c r="AT439" s="164" t="s">
        <v>171</v>
      </c>
      <c r="AU439" s="164" t="s">
        <v>84</v>
      </c>
      <c r="AV439" s="14" t="s">
        <v>84</v>
      </c>
      <c r="AW439" s="14" t="s">
        <v>31</v>
      </c>
      <c r="AX439" s="14" t="s">
        <v>74</v>
      </c>
      <c r="AY439" s="164" t="s">
        <v>163</v>
      </c>
    </row>
    <row r="440" spans="2:51" s="13" customFormat="1">
      <c r="B440" s="156"/>
      <c r="D440" s="157" t="s">
        <v>171</v>
      </c>
      <c r="E440" s="158" t="s">
        <v>1</v>
      </c>
      <c r="F440" s="159" t="s">
        <v>431</v>
      </c>
      <c r="H440" s="158" t="s">
        <v>1</v>
      </c>
      <c r="L440" s="156"/>
      <c r="M440" s="160"/>
      <c r="N440" s="161"/>
      <c r="O440" s="161"/>
      <c r="P440" s="161"/>
      <c r="Q440" s="161"/>
      <c r="R440" s="161"/>
      <c r="S440" s="161"/>
      <c r="T440" s="162"/>
      <c r="AT440" s="158" t="s">
        <v>171</v>
      </c>
      <c r="AU440" s="158" t="s">
        <v>84</v>
      </c>
      <c r="AV440" s="13" t="s">
        <v>82</v>
      </c>
      <c r="AW440" s="13" t="s">
        <v>31</v>
      </c>
      <c r="AX440" s="13" t="s">
        <v>74</v>
      </c>
      <c r="AY440" s="158" t="s">
        <v>163</v>
      </c>
    </row>
    <row r="441" spans="2:51" s="14" customFormat="1">
      <c r="B441" s="163"/>
      <c r="D441" s="157" t="s">
        <v>171</v>
      </c>
      <c r="E441" s="164" t="s">
        <v>1</v>
      </c>
      <c r="F441" s="165" t="s">
        <v>432</v>
      </c>
      <c r="H441" s="166">
        <v>12.932</v>
      </c>
      <c r="L441" s="163"/>
      <c r="M441" s="167"/>
      <c r="N441" s="168"/>
      <c r="O441" s="168"/>
      <c r="P441" s="168"/>
      <c r="Q441" s="168"/>
      <c r="R441" s="168"/>
      <c r="S441" s="168"/>
      <c r="T441" s="169"/>
      <c r="AT441" s="164" t="s">
        <v>171</v>
      </c>
      <c r="AU441" s="164" t="s">
        <v>84</v>
      </c>
      <c r="AV441" s="14" t="s">
        <v>84</v>
      </c>
      <c r="AW441" s="14" t="s">
        <v>31</v>
      </c>
      <c r="AX441" s="14" t="s">
        <v>74</v>
      </c>
      <c r="AY441" s="164" t="s">
        <v>163</v>
      </c>
    </row>
    <row r="442" spans="2:51" s="13" customFormat="1">
      <c r="B442" s="156"/>
      <c r="D442" s="157" t="s">
        <v>171</v>
      </c>
      <c r="E442" s="158" t="s">
        <v>1</v>
      </c>
      <c r="F442" s="159" t="s">
        <v>311</v>
      </c>
      <c r="H442" s="158" t="s">
        <v>1</v>
      </c>
      <c r="L442" s="156"/>
      <c r="M442" s="160"/>
      <c r="N442" s="161"/>
      <c r="O442" s="161"/>
      <c r="P442" s="161"/>
      <c r="Q442" s="161"/>
      <c r="R442" s="161"/>
      <c r="S442" s="161"/>
      <c r="T442" s="162"/>
      <c r="AT442" s="158" t="s">
        <v>171</v>
      </c>
      <c r="AU442" s="158" t="s">
        <v>84</v>
      </c>
      <c r="AV442" s="13" t="s">
        <v>82</v>
      </c>
      <c r="AW442" s="13" t="s">
        <v>31</v>
      </c>
      <c r="AX442" s="13" t="s">
        <v>74</v>
      </c>
      <c r="AY442" s="158" t="s">
        <v>163</v>
      </c>
    </row>
    <row r="443" spans="2:51" s="14" customFormat="1">
      <c r="B443" s="163"/>
      <c r="D443" s="157" t="s">
        <v>171</v>
      </c>
      <c r="E443" s="164" t="s">
        <v>1</v>
      </c>
      <c r="F443" s="165" t="s">
        <v>424</v>
      </c>
      <c r="H443" s="166">
        <v>-1.379</v>
      </c>
      <c r="L443" s="163"/>
      <c r="M443" s="167"/>
      <c r="N443" s="168"/>
      <c r="O443" s="168"/>
      <c r="P443" s="168"/>
      <c r="Q443" s="168"/>
      <c r="R443" s="168"/>
      <c r="S443" s="168"/>
      <c r="T443" s="169"/>
      <c r="AT443" s="164" t="s">
        <v>171</v>
      </c>
      <c r="AU443" s="164" t="s">
        <v>84</v>
      </c>
      <c r="AV443" s="14" t="s">
        <v>84</v>
      </c>
      <c r="AW443" s="14" t="s">
        <v>31</v>
      </c>
      <c r="AX443" s="14" t="s">
        <v>74</v>
      </c>
      <c r="AY443" s="164" t="s">
        <v>163</v>
      </c>
    </row>
    <row r="444" spans="2:51" s="13" customFormat="1">
      <c r="B444" s="156"/>
      <c r="D444" s="157" t="s">
        <v>171</v>
      </c>
      <c r="E444" s="158" t="s">
        <v>1</v>
      </c>
      <c r="F444" s="159" t="s">
        <v>433</v>
      </c>
      <c r="H444" s="158" t="s">
        <v>1</v>
      </c>
      <c r="L444" s="156"/>
      <c r="M444" s="160"/>
      <c r="N444" s="161"/>
      <c r="O444" s="161"/>
      <c r="P444" s="161"/>
      <c r="Q444" s="161"/>
      <c r="R444" s="161"/>
      <c r="S444" s="161"/>
      <c r="T444" s="162"/>
      <c r="AT444" s="158" t="s">
        <v>171</v>
      </c>
      <c r="AU444" s="158" t="s">
        <v>84</v>
      </c>
      <c r="AV444" s="13" t="s">
        <v>82</v>
      </c>
      <c r="AW444" s="13" t="s">
        <v>31</v>
      </c>
      <c r="AX444" s="13" t="s">
        <v>74</v>
      </c>
      <c r="AY444" s="158" t="s">
        <v>163</v>
      </c>
    </row>
    <row r="445" spans="2:51" s="14" customFormat="1" ht="22.5">
      <c r="B445" s="163"/>
      <c r="D445" s="157" t="s">
        <v>171</v>
      </c>
      <c r="E445" s="164" t="s">
        <v>1</v>
      </c>
      <c r="F445" s="165" t="s">
        <v>429</v>
      </c>
      <c r="H445" s="166">
        <v>44.59</v>
      </c>
      <c r="L445" s="163"/>
      <c r="M445" s="167"/>
      <c r="N445" s="168"/>
      <c r="O445" s="168"/>
      <c r="P445" s="168"/>
      <c r="Q445" s="168"/>
      <c r="R445" s="168"/>
      <c r="S445" s="168"/>
      <c r="T445" s="169"/>
      <c r="AT445" s="164" t="s">
        <v>171</v>
      </c>
      <c r="AU445" s="164" t="s">
        <v>84</v>
      </c>
      <c r="AV445" s="14" t="s">
        <v>84</v>
      </c>
      <c r="AW445" s="14" t="s">
        <v>31</v>
      </c>
      <c r="AX445" s="14" t="s">
        <v>74</v>
      </c>
      <c r="AY445" s="164" t="s">
        <v>163</v>
      </c>
    </row>
    <row r="446" spans="2:51" s="13" customFormat="1">
      <c r="B446" s="156"/>
      <c r="D446" s="157" t="s">
        <v>171</v>
      </c>
      <c r="E446" s="158" t="s">
        <v>1</v>
      </c>
      <c r="F446" s="159" t="s">
        <v>311</v>
      </c>
      <c r="H446" s="158" t="s">
        <v>1</v>
      </c>
      <c r="L446" s="156"/>
      <c r="M446" s="160"/>
      <c r="N446" s="161"/>
      <c r="O446" s="161"/>
      <c r="P446" s="161"/>
      <c r="Q446" s="161"/>
      <c r="R446" s="161"/>
      <c r="S446" s="161"/>
      <c r="T446" s="162"/>
      <c r="AT446" s="158" t="s">
        <v>171</v>
      </c>
      <c r="AU446" s="158" t="s">
        <v>84</v>
      </c>
      <c r="AV446" s="13" t="s">
        <v>82</v>
      </c>
      <c r="AW446" s="13" t="s">
        <v>31</v>
      </c>
      <c r="AX446" s="13" t="s">
        <v>74</v>
      </c>
      <c r="AY446" s="158" t="s">
        <v>163</v>
      </c>
    </row>
    <row r="447" spans="2:51" s="14" customFormat="1">
      <c r="B447" s="163"/>
      <c r="D447" s="157" t="s">
        <v>171</v>
      </c>
      <c r="E447" s="164" t="s">
        <v>1</v>
      </c>
      <c r="F447" s="165" t="s">
        <v>430</v>
      </c>
      <c r="H447" s="166">
        <v>-4.4550000000000001</v>
      </c>
      <c r="L447" s="163"/>
      <c r="M447" s="167"/>
      <c r="N447" s="168"/>
      <c r="O447" s="168"/>
      <c r="P447" s="168"/>
      <c r="Q447" s="168"/>
      <c r="R447" s="168"/>
      <c r="S447" s="168"/>
      <c r="T447" s="169"/>
      <c r="AT447" s="164" t="s">
        <v>171</v>
      </c>
      <c r="AU447" s="164" t="s">
        <v>84</v>
      </c>
      <c r="AV447" s="14" t="s">
        <v>84</v>
      </c>
      <c r="AW447" s="14" t="s">
        <v>31</v>
      </c>
      <c r="AX447" s="14" t="s">
        <v>74</v>
      </c>
      <c r="AY447" s="164" t="s">
        <v>163</v>
      </c>
    </row>
    <row r="448" spans="2:51" s="13" customFormat="1">
      <c r="B448" s="156"/>
      <c r="D448" s="157" t="s">
        <v>171</v>
      </c>
      <c r="E448" s="158" t="s">
        <v>1</v>
      </c>
      <c r="F448" s="159" t="s">
        <v>434</v>
      </c>
      <c r="H448" s="158" t="s">
        <v>1</v>
      </c>
      <c r="L448" s="156"/>
      <c r="M448" s="160"/>
      <c r="N448" s="161"/>
      <c r="O448" s="161"/>
      <c r="P448" s="161"/>
      <c r="Q448" s="161"/>
      <c r="R448" s="161"/>
      <c r="S448" s="161"/>
      <c r="T448" s="162"/>
      <c r="AT448" s="158" t="s">
        <v>171</v>
      </c>
      <c r="AU448" s="158" t="s">
        <v>84</v>
      </c>
      <c r="AV448" s="13" t="s">
        <v>82</v>
      </c>
      <c r="AW448" s="13" t="s">
        <v>31</v>
      </c>
      <c r="AX448" s="13" t="s">
        <v>74</v>
      </c>
      <c r="AY448" s="158" t="s">
        <v>163</v>
      </c>
    </row>
    <row r="449" spans="1:65" s="14" customFormat="1">
      <c r="B449" s="163"/>
      <c r="D449" s="157" t="s">
        <v>171</v>
      </c>
      <c r="E449" s="164" t="s">
        <v>1</v>
      </c>
      <c r="F449" s="165" t="s">
        <v>432</v>
      </c>
      <c r="H449" s="166">
        <v>12.932</v>
      </c>
      <c r="L449" s="163"/>
      <c r="M449" s="167"/>
      <c r="N449" s="168"/>
      <c r="O449" s="168"/>
      <c r="P449" s="168"/>
      <c r="Q449" s="168"/>
      <c r="R449" s="168"/>
      <c r="S449" s="168"/>
      <c r="T449" s="169"/>
      <c r="AT449" s="164" t="s">
        <v>171</v>
      </c>
      <c r="AU449" s="164" t="s">
        <v>84</v>
      </c>
      <c r="AV449" s="14" t="s">
        <v>84</v>
      </c>
      <c r="AW449" s="14" t="s">
        <v>31</v>
      </c>
      <c r="AX449" s="14" t="s">
        <v>74</v>
      </c>
      <c r="AY449" s="164" t="s">
        <v>163</v>
      </c>
    </row>
    <row r="450" spans="1:65" s="13" customFormat="1">
      <c r="B450" s="156"/>
      <c r="D450" s="157" t="s">
        <v>171</v>
      </c>
      <c r="E450" s="158" t="s">
        <v>1</v>
      </c>
      <c r="F450" s="159" t="s">
        <v>311</v>
      </c>
      <c r="H450" s="158" t="s">
        <v>1</v>
      </c>
      <c r="L450" s="156"/>
      <c r="M450" s="160"/>
      <c r="N450" s="161"/>
      <c r="O450" s="161"/>
      <c r="P450" s="161"/>
      <c r="Q450" s="161"/>
      <c r="R450" s="161"/>
      <c r="S450" s="161"/>
      <c r="T450" s="162"/>
      <c r="AT450" s="158" t="s">
        <v>171</v>
      </c>
      <c r="AU450" s="158" t="s">
        <v>84</v>
      </c>
      <c r="AV450" s="13" t="s">
        <v>82</v>
      </c>
      <c r="AW450" s="13" t="s">
        <v>31</v>
      </c>
      <c r="AX450" s="13" t="s">
        <v>74</v>
      </c>
      <c r="AY450" s="158" t="s">
        <v>163</v>
      </c>
    </row>
    <row r="451" spans="1:65" s="14" customFormat="1">
      <c r="B451" s="163"/>
      <c r="D451" s="157" t="s">
        <v>171</v>
      </c>
      <c r="E451" s="164" t="s">
        <v>1</v>
      </c>
      <c r="F451" s="165" t="s">
        <v>424</v>
      </c>
      <c r="H451" s="166">
        <v>-1.379</v>
      </c>
      <c r="L451" s="163"/>
      <c r="M451" s="167"/>
      <c r="N451" s="168"/>
      <c r="O451" s="168"/>
      <c r="P451" s="168"/>
      <c r="Q451" s="168"/>
      <c r="R451" s="168"/>
      <c r="S451" s="168"/>
      <c r="T451" s="169"/>
      <c r="AT451" s="164" t="s">
        <v>171</v>
      </c>
      <c r="AU451" s="164" t="s">
        <v>84</v>
      </c>
      <c r="AV451" s="14" t="s">
        <v>84</v>
      </c>
      <c r="AW451" s="14" t="s">
        <v>31</v>
      </c>
      <c r="AX451" s="14" t="s">
        <v>74</v>
      </c>
      <c r="AY451" s="164" t="s">
        <v>163</v>
      </c>
    </row>
    <row r="452" spans="1:65" s="13" customFormat="1">
      <c r="B452" s="156"/>
      <c r="D452" s="157" t="s">
        <v>171</v>
      </c>
      <c r="E452" s="158" t="s">
        <v>1</v>
      </c>
      <c r="F452" s="159" t="s">
        <v>435</v>
      </c>
      <c r="H452" s="158" t="s">
        <v>1</v>
      </c>
      <c r="L452" s="156"/>
      <c r="M452" s="160"/>
      <c r="N452" s="161"/>
      <c r="O452" s="161"/>
      <c r="P452" s="161"/>
      <c r="Q452" s="161"/>
      <c r="R452" s="161"/>
      <c r="S452" s="161"/>
      <c r="T452" s="162"/>
      <c r="AT452" s="158" t="s">
        <v>171</v>
      </c>
      <c r="AU452" s="158" t="s">
        <v>84</v>
      </c>
      <c r="AV452" s="13" t="s">
        <v>82</v>
      </c>
      <c r="AW452" s="13" t="s">
        <v>31</v>
      </c>
      <c r="AX452" s="13" t="s">
        <v>74</v>
      </c>
      <c r="AY452" s="158" t="s">
        <v>163</v>
      </c>
    </row>
    <row r="453" spans="1:65" s="14" customFormat="1">
      <c r="B453" s="163"/>
      <c r="D453" s="157" t="s">
        <v>171</v>
      </c>
      <c r="E453" s="164" t="s">
        <v>1</v>
      </c>
      <c r="F453" s="165" t="s">
        <v>436</v>
      </c>
      <c r="H453" s="166">
        <v>26.425000000000001</v>
      </c>
      <c r="L453" s="163"/>
      <c r="M453" s="167"/>
      <c r="N453" s="168"/>
      <c r="O453" s="168"/>
      <c r="P453" s="168"/>
      <c r="Q453" s="168"/>
      <c r="R453" s="168"/>
      <c r="S453" s="168"/>
      <c r="T453" s="169"/>
      <c r="AT453" s="164" t="s">
        <v>171</v>
      </c>
      <c r="AU453" s="164" t="s">
        <v>84</v>
      </c>
      <c r="AV453" s="14" t="s">
        <v>84</v>
      </c>
      <c r="AW453" s="14" t="s">
        <v>31</v>
      </c>
      <c r="AX453" s="14" t="s">
        <v>74</v>
      </c>
      <c r="AY453" s="164" t="s">
        <v>163</v>
      </c>
    </row>
    <row r="454" spans="1:65" s="13" customFormat="1">
      <c r="B454" s="156"/>
      <c r="D454" s="157" t="s">
        <v>171</v>
      </c>
      <c r="E454" s="158" t="s">
        <v>1</v>
      </c>
      <c r="F454" s="159" t="s">
        <v>311</v>
      </c>
      <c r="H454" s="158" t="s">
        <v>1</v>
      </c>
      <c r="L454" s="156"/>
      <c r="M454" s="160"/>
      <c r="N454" s="161"/>
      <c r="O454" s="161"/>
      <c r="P454" s="161"/>
      <c r="Q454" s="161"/>
      <c r="R454" s="161"/>
      <c r="S454" s="161"/>
      <c r="T454" s="162"/>
      <c r="AT454" s="158" t="s">
        <v>171</v>
      </c>
      <c r="AU454" s="158" t="s">
        <v>84</v>
      </c>
      <c r="AV454" s="13" t="s">
        <v>82</v>
      </c>
      <c r="AW454" s="13" t="s">
        <v>31</v>
      </c>
      <c r="AX454" s="13" t="s">
        <v>74</v>
      </c>
      <c r="AY454" s="158" t="s">
        <v>163</v>
      </c>
    </row>
    <row r="455" spans="1:65" s="14" customFormat="1">
      <c r="B455" s="163"/>
      <c r="D455" s="157" t="s">
        <v>171</v>
      </c>
      <c r="E455" s="164" t="s">
        <v>1</v>
      </c>
      <c r="F455" s="165" t="s">
        <v>315</v>
      </c>
      <c r="H455" s="166">
        <v>-1.5760000000000001</v>
      </c>
      <c r="L455" s="163"/>
      <c r="M455" s="167"/>
      <c r="N455" s="168"/>
      <c r="O455" s="168"/>
      <c r="P455" s="168"/>
      <c r="Q455" s="168"/>
      <c r="R455" s="168"/>
      <c r="S455" s="168"/>
      <c r="T455" s="169"/>
      <c r="AT455" s="164" t="s">
        <v>171</v>
      </c>
      <c r="AU455" s="164" t="s">
        <v>84</v>
      </c>
      <c r="AV455" s="14" t="s">
        <v>84</v>
      </c>
      <c r="AW455" s="14" t="s">
        <v>31</v>
      </c>
      <c r="AX455" s="14" t="s">
        <v>74</v>
      </c>
      <c r="AY455" s="164" t="s">
        <v>163</v>
      </c>
    </row>
    <row r="456" spans="1:65" s="15" customFormat="1">
      <c r="B456" s="170"/>
      <c r="D456" s="157" t="s">
        <v>171</v>
      </c>
      <c r="E456" s="171" t="s">
        <v>1</v>
      </c>
      <c r="F456" s="172" t="s">
        <v>176</v>
      </c>
      <c r="H456" s="173">
        <v>683.87</v>
      </c>
      <c r="L456" s="170"/>
      <c r="M456" s="174"/>
      <c r="N456" s="175"/>
      <c r="O456" s="175"/>
      <c r="P456" s="175"/>
      <c r="Q456" s="175"/>
      <c r="R456" s="175"/>
      <c r="S456" s="175"/>
      <c r="T456" s="176"/>
      <c r="AT456" s="171" t="s">
        <v>171</v>
      </c>
      <c r="AU456" s="171" t="s">
        <v>84</v>
      </c>
      <c r="AV456" s="15" t="s">
        <v>177</v>
      </c>
      <c r="AW456" s="15" t="s">
        <v>31</v>
      </c>
      <c r="AX456" s="15" t="s">
        <v>74</v>
      </c>
      <c r="AY456" s="171" t="s">
        <v>163</v>
      </c>
    </row>
    <row r="457" spans="1:65" s="16" customFormat="1">
      <c r="B457" s="177"/>
      <c r="D457" s="157" t="s">
        <v>171</v>
      </c>
      <c r="E457" s="178" t="s">
        <v>1</v>
      </c>
      <c r="F457" s="179" t="s">
        <v>178</v>
      </c>
      <c r="H457" s="180">
        <v>1642.095</v>
      </c>
      <c r="L457" s="177"/>
      <c r="M457" s="181"/>
      <c r="N457" s="182"/>
      <c r="O457" s="182"/>
      <c r="P457" s="182"/>
      <c r="Q457" s="182"/>
      <c r="R457" s="182"/>
      <c r="S457" s="182"/>
      <c r="T457" s="183"/>
      <c r="AT457" s="178" t="s">
        <v>171</v>
      </c>
      <c r="AU457" s="178" t="s">
        <v>84</v>
      </c>
      <c r="AV457" s="16" t="s">
        <v>169</v>
      </c>
      <c r="AW457" s="16" t="s">
        <v>31</v>
      </c>
      <c r="AX457" s="16" t="s">
        <v>82</v>
      </c>
      <c r="AY457" s="178" t="s">
        <v>163</v>
      </c>
    </row>
    <row r="458" spans="1:65" s="2" customFormat="1" ht="24" customHeight="1">
      <c r="A458" s="30"/>
      <c r="B458" s="142"/>
      <c r="C458" s="143" t="s">
        <v>437</v>
      </c>
      <c r="D458" s="143" t="s">
        <v>165</v>
      </c>
      <c r="E458" s="144" t="s">
        <v>438</v>
      </c>
      <c r="F458" s="145" t="s">
        <v>439</v>
      </c>
      <c r="G458" s="146" t="s">
        <v>186</v>
      </c>
      <c r="H458" s="147">
        <v>246.16399999999999</v>
      </c>
      <c r="I458" s="148"/>
      <c r="J458" s="148">
        <f>ROUND(I458*H458,2)</f>
        <v>0</v>
      </c>
      <c r="K458" s="149"/>
      <c r="L458" s="31"/>
      <c r="M458" s="150" t="s">
        <v>1</v>
      </c>
      <c r="N458" s="151" t="s">
        <v>39</v>
      </c>
      <c r="O458" s="152">
        <v>0</v>
      </c>
      <c r="P458" s="152">
        <f>O458*H458</f>
        <v>0</v>
      </c>
      <c r="Q458" s="152">
        <v>0</v>
      </c>
      <c r="R458" s="152">
        <f>Q458*H458</f>
        <v>0</v>
      </c>
      <c r="S458" s="152">
        <v>0</v>
      </c>
      <c r="T458" s="153">
        <f>S458*H458</f>
        <v>0</v>
      </c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R458" s="154" t="s">
        <v>169</v>
      </c>
      <c r="AT458" s="154" t="s">
        <v>165</v>
      </c>
      <c r="AU458" s="154" t="s">
        <v>84</v>
      </c>
      <c r="AY458" s="18" t="s">
        <v>163</v>
      </c>
      <c r="BE458" s="155">
        <f>IF(N458="základní",J458,0)</f>
        <v>0</v>
      </c>
      <c r="BF458" s="155">
        <f>IF(N458="snížená",J458,0)</f>
        <v>0</v>
      </c>
      <c r="BG458" s="155">
        <f>IF(N458="zákl. přenesená",J458,0)</f>
        <v>0</v>
      </c>
      <c r="BH458" s="155">
        <f>IF(N458="sníž. přenesená",J458,0)</f>
        <v>0</v>
      </c>
      <c r="BI458" s="155">
        <f>IF(N458="nulová",J458,0)</f>
        <v>0</v>
      </c>
      <c r="BJ458" s="18" t="s">
        <v>82</v>
      </c>
      <c r="BK458" s="155">
        <f>ROUND(I458*H458,2)</f>
        <v>0</v>
      </c>
      <c r="BL458" s="18" t="s">
        <v>169</v>
      </c>
      <c r="BM458" s="154" t="s">
        <v>440</v>
      </c>
    </row>
    <row r="459" spans="1:65" s="13" customFormat="1">
      <c r="B459" s="156"/>
      <c r="D459" s="157" t="s">
        <v>171</v>
      </c>
      <c r="E459" s="158" t="s">
        <v>1</v>
      </c>
      <c r="F459" s="159" t="s">
        <v>441</v>
      </c>
      <c r="H459" s="158" t="s">
        <v>1</v>
      </c>
      <c r="L459" s="156"/>
      <c r="M459" s="160"/>
      <c r="N459" s="161"/>
      <c r="O459" s="161"/>
      <c r="P459" s="161"/>
      <c r="Q459" s="161"/>
      <c r="R459" s="161"/>
      <c r="S459" s="161"/>
      <c r="T459" s="162"/>
      <c r="AT459" s="158" t="s">
        <v>171</v>
      </c>
      <c r="AU459" s="158" t="s">
        <v>84</v>
      </c>
      <c r="AV459" s="13" t="s">
        <v>82</v>
      </c>
      <c r="AW459" s="13" t="s">
        <v>31</v>
      </c>
      <c r="AX459" s="13" t="s">
        <v>74</v>
      </c>
      <c r="AY459" s="158" t="s">
        <v>163</v>
      </c>
    </row>
    <row r="460" spans="1:65" s="13" customFormat="1">
      <c r="B460" s="156"/>
      <c r="D460" s="157" t="s">
        <v>171</v>
      </c>
      <c r="E460" s="158" t="s">
        <v>1</v>
      </c>
      <c r="F460" s="159" t="s">
        <v>286</v>
      </c>
      <c r="H460" s="158" t="s">
        <v>1</v>
      </c>
      <c r="L460" s="156"/>
      <c r="M460" s="160"/>
      <c r="N460" s="161"/>
      <c r="O460" s="161"/>
      <c r="P460" s="161"/>
      <c r="Q460" s="161"/>
      <c r="R460" s="161"/>
      <c r="S460" s="161"/>
      <c r="T460" s="162"/>
      <c r="AT460" s="158" t="s">
        <v>171</v>
      </c>
      <c r="AU460" s="158" t="s">
        <v>84</v>
      </c>
      <c r="AV460" s="13" t="s">
        <v>82</v>
      </c>
      <c r="AW460" s="13" t="s">
        <v>31</v>
      </c>
      <c r="AX460" s="13" t="s">
        <v>74</v>
      </c>
      <c r="AY460" s="158" t="s">
        <v>163</v>
      </c>
    </row>
    <row r="461" spans="1:65" s="14" customFormat="1">
      <c r="B461" s="163"/>
      <c r="D461" s="157" t="s">
        <v>171</v>
      </c>
      <c r="E461" s="164" t="s">
        <v>1</v>
      </c>
      <c r="F461" s="165" t="s">
        <v>442</v>
      </c>
      <c r="H461" s="166">
        <v>112.604</v>
      </c>
      <c r="L461" s="163"/>
      <c r="M461" s="167"/>
      <c r="N461" s="168"/>
      <c r="O461" s="168"/>
      <c r="P461" s="168"/>
      <c r="Q461" s="168"/>
      <c r="R461" s="168"/>
      <c r="S461" s="168"/>
      <c r="T461" s="169"/>
      <c r="AT461" s="164" t="s">
        <v>171</v>
      </c>
      <c r="AU461" s="164" t="s">
        <v>84</v>
      </c>
      <c r="AV461" s="14" t="s">
        <v>84</v>
      </c>
      <c r="AW461" s="14" t="s">
        <v>31</v>
      </c>
      <c r="AX461" s="14" t="s">
        <v>74</v>
      </c>
      <c r="AY461" s="164" t="s">
        <v>163</v>
      </c>
    </row>
    <row r="462" spans="1:65" s="13" customFormat="1">
      <c r="B462" s="156"/>
      <c r="D462" s="157" t="s">
        <v>171</v>
      </c>
      <c r="E462" s="158" t="s">
        <v>1</v>
      </c>
      <c r="F462" s="159" t="s">
        <v>381</v>
      </c>
      <c r="H462" s="158" t="s">
        <v>1</v>
      </c>
      <c r="L462" s="156"/>
      <c r="M462" s="160"/>
      <c r="N462" s="161"/>
      <c r="O462" s="161"/>
      <c r="P462" s="161"/>
      <c r="Q462" s="161"/>
      <c r="R462" s="161"/>
      <c r="S462" s="161"/>
      <c r="T462" s="162"/>
      <c r="AT462" s="158" t="s">
        <v>171</v>
      </c>
      <c r="AU462" s="158" t="s">
        <v>84</v>
      </c>
      <c r="AV462" s="13" t="s">
        <v>82</v>
      </c>
      <c r="AW462" s="13" t="s">
        <v>31</v>
      </c>
      <c r="AX462" s="13" t="s">
        <v>74</v>
      </c>
      <c r="AY462" s="158" t="s">
        <v>163</v>
      </c>
    </row>
    <row r="463" spans="1:65" s="14" customFormat="1">
      <c r="B463" s="163"/>
      <c r="D463" s="157" t="s">
        <v>171</v>
      </c>
      <c r="E463" s="164" t="s">
        <v>1</v>
      </c>
      <c r="F463" s="165" t="s">
        <v>443</v>
      </c>
      <c r="H463" s="166">
        <v>148.96</v>
      </c>
      <c r="L463" s="163"/>
      <c r="M463" s="167"/>
      <c r="N463" s="168"/>
      <c r="O463" s="168"/>
      <c r="P463" s="168"/>
      <c r="Q463" s="168"/>
      <c r="R463" s="168"/>
      <c r="S463" s="168"/>
      <c r="T463" s="169"/>
      <c r="AT463" s="164" t="s">
        <v>171</v>
      </c>
      <c r="AU463" s="164" t="s">
        <v>84</v>
      </c>
      <c r="AV463" s="14" t="s">
        <v>84</v>
      </c>
      <c r="AW463" s="14" t="s">
        <v>31</v>
      </c>
      <c r="AX463" s="14" t="s">
        <v>74</v>
      </c>
      <c r="AY463" s="164" t="s">
        <v>163</v>
      </c>
    </row>
    <row r="464" spans="1:65" s="13" customFormat="1">
      <c r="B464" s="156"/>
      <c r="D464" s="157" t="s">
        <v>171</v>
      </c>
      <c r="E464" s="158" t="s">
        <v>1</v>
      </c>
      <c r="F464" s="159" t="s">
        <v>444</v>
      </c>
      <c r="H464" s="158" t="s">
        <v>1</v>
      </c>
      <c r="L464" s="156"/>
      <c r="M464" s="160"/>
      <c r="N464" s="161"/>
      <c r="O464" s="161"/>
      <c r="P464" s="161"/>
      <c r="Q464" s="161"/>
      <c r="R464" s="161"/>
      <c r="S464" s="161"/>
      <c r="T464" s="162"/>
      <c r="AT464" s="158" t="s">
        <v>171</v>
      </c>
      <c r="AU464" s="158" t="s">
        <v>84</v>
      </c>
      <c r="AV464" s="13" t="s">
        <v>82</v>
      </c>
      <c r="AW464" s="13" t="s">
        <v>31</v>
      </c>
      <c r="AX464" s="13" t="s">
        <v>74</v>
      </c>
      <c r="AY464" s="158" t="s">
        <v>163</v>
      </c>
    </row>
    <row r="465" spans="1:65" s="14" customFormat="1">
      <c r="B465" s="163"/>
      <c r="D465" s="157" t="s">
        <v>171</v>
      </c>
      <c r="E465" s="164" t="s">
        <v>1</v>
      </c>
      <c r="F465" s="165" t="s">
        <v>445</v>
      </c>
      <c r="H465" s="166">
        <v>-15.4</v>
      </c>
      <c r="L465" s="163"/>
      <c r="M465" s="167"/>
      <c r="N465" s="168"/>
      <c r="O465" s="168"/>
      <c r="P465" s="168"/>
      <c r="Q465" s="168"/>
      <c r="R465" s="168"/>
      <c r="S465" s="168"/>
      <c r="T465" s="169"/>
      <c r="AT465" s="164" t="s">
        <v>171</v>
      </c>
      <c r="AU465" s="164" t="s">
        <v>84</v>
      </c>
      <c r="AV465" s="14" t="s">
        <v>84</v>
      </c>
      <c r="AW465" s="14" t="s">
        <v>31</v>
      </c>
      <c r="AX465" s="14" t="s">
        <v>74</v>
      </c>
      <c r="AY465" s="164" t="s">
        <v>163</v>
      </c>
    </row>
    <row r="466" spans="1:65" s="15" customFormat="1">
      <c r="B466" s="170"/>
      <c r="D466" s="157" t="s">
        <v>171</v>
      </c>
      <c r="E466" s="171" t="s">
        <v>1</v>
      </c>
      <c r="F466" s="172" t="s">
        <v>176</v>
      </c>
      <c r="H466" s="173">
        <v>246.16399999999999</v>
      </c>
      <c r="L466" s="170"/>
      <c r="M466" s="174"/>
      <c r="N466" s="175"/>
      <c r="O466" s="175"/>
      <c r="P466" s="175"/>
      <c r="Q466" s="175"/>
      <c r="R466" s="175"/>
      <c r="S466" s="175"/>
      <c r="T466" s="176"/>
      <c r="AT466" s="171" t="s">
        <v>171</v>
      </c>
      <c r="AU466" s="171" t="s">
        <v>84</v>
      </c>
      <c r="AV466" s="15" t="s">
        <v>177</v>
      </c>
      <c r="AW466" s="15" t="s">
        <v>31</v>
      </c>
      <c r="AX466" s="15" t="s">
        <v>74</v>
      </c>
      <c r="AY466" s="171" t="s">
        <v>163</v>
      </c>
    </row>
    <row r="467" spans="1:65" s="16" customFormat="1">
      <c r="B467" s="177"/>
      <c r="D467" s="157" t="s">
        <v>171</v>
      </c>
      <c r="E467" s="178" t="s">
        <v>1</v>
      </c>
      <c r="F467" s="179" t="s">
        <v>178</v>
      </c>
      <c r="H467" s="180">
        <v>246.16399999999999</v>
      </c>
      <c r="L467" s="177"/>
      <c r="M467" s="181"/>
      <c r="N467" s="182"/>
      <c r="O467" s="182"/>
      <c r="P467" s="182"/>
      <c r="Q467" s="182"/>
      <c r="R467" s="182"/>
      <c r="S467" s="182"/>
      <c r="T467" s="183"/>
      <c r="AT467" s="178" t="s">
        <v>171</v>
      </c>
      <c r="AU467" s="178" t="s">
        <v>84</v>
      </c>
      <c r="AV467" s="16" t="s">
        <v>169</v>
      </c>
      <c r="AW467" s="16" t="s">
        <v>31</v>
      </c>
      <c r="AX467" s="16" t="s">
        <v>82</v>
      </c>
      <c r="AY467" s="178" t="s">
        <v>163</v>
      </c>
    </row>
    <row r="468" spans="1:65" s="2" customFormat="1" ht="24" customHeight="1">
      <c r="A468" s="30"/>
      <c r="B468" s="142"/>
      <c r="C468" s="143" t="s">
        <v>446</v>
      </c>
      <c r="D468" s="143" t="s">
        <v>165</v>
      </c>
      <c r="E468" s="144" t="s">
        <v>447</v>
      </c>
      <c r="F468" s="145" t="s">
        <v>448</v>
      </c>
      <c r="G468" s="146" t="s">
        <v>186</v>
      </c>
      <c r="H468" s="147">
        <v>1395.931</v>
      </c>
      <c r="I468" s="148"/>
      <c r="J468" s="148">
        <f>ROUND(I468*H468,2)</f>
        <v>0</v>
      </c>
      <c r="K468" s="149"/>
      <c r="L468" s="31"/>
      <c r="M468" s="150" t="s">
        <v>1</v>
      </c>
      <c r="N468" s="151" t="s">
        <v>39</v>
      </c>
      <c r="O468" s="152">
        <v>0</v>
      </c>
      <c r="P468" s="152">
        <f>O468*H468</f>
        <v>0</v>
      </c>
      <c r="Q468" s="152">
        <v>0</v>
      </c>
      <c r="R468" s="152">
        <f>Q468*H468</f>
        <v>0</v>
      </c>
      <c r="S468" s="152">
        <v>0</v>
      </c>
      <c r="T468" s="153">
        <f>S468*H468</f>
        <v>0</v>
      </c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R468" s="154" t="s">
        <v>169</v>
      </c>
      <c r="AT468" s="154" t="s">
        <v>165</v>
      </c>
      <c r="AU468" s="154" t="s">
        <v>84</v>
      </c>
      <c r="AY468" s="18" t="s">
        <v>163</v>
      </c>
      <c r="BE468" s="155">
        <f>IF(N468="základní",J468,0)</f>
        <v>0</v>
      </c>
      <c r="BF468" s="155">
        <f>IF(N468="snížená",J468,0)</f>
        <v>0</v>
      </c>
      <c r="BG468" s="155">
        <f>IF(N468="zákl. přenesená",J468,0)</f>
        <v>0</v>
      </c>
      <c r="BH468" s="155">
        <f>IF(N468="sníž. přenesená",J468,0)</f>
        <v>0</v>
      </c>
      <c r="BI468" s="155">
        <f>IF(N468="nulová",J468,0)</f>
        <v>0</v>
      </c>
      <c r="BJ468" s="18" t="s">
        <v>82</v>
      </c>
      <c r="BK468" s="155">
        <f>ROUND(I468*H468,2)</f>
        <v>0</v>
      </c>
      <c r="BL468" s="18" t="s">
        <v>169</v>
      </c>
      <c r="BM468" s="154" t="s">
        <v>449</v>
      </c>
    </row>
    <row r="469" spans="1:65" s="13" customFormat="1">
      <c r="B469" s="156"/>
      <c r="D469" s="157" t="s">
        <v>171</v>
      </c>
      <c r="E469" s="158" t="s">
        <v>1</v>
      </c>
      <c r="F469" s="159" t="s">
        <v>450</v>
      </c>
      <c r="H469" s="158" t="s">
        <v>1</v>
      </c>
      <c r="L469" s="156"/>
      <c r="M469" s="160"/>
      <c r="N469" s="161"/>
      <c r="O469" s="161"/>
      <c r="P469" s="161"/>
      <c r="Q469" s="161"/>
      <c r="R469" s="161"/>
      <c r="S469" s="161"/>
      <c r="T469" s="162"/>
      <c r="AT469" s="158" t="s">
        <v>171</v>
      </c>
      <c r="AU469" s="158" t="s">
        <v>84</v>
      </c>
      <c r="AV469" s="13" t="s">
        <v>82</v>
      </c>
      <c r="AW469" s="13" t="s">
        <v>31</v>
      </c>
      <c r="AX469" s="13" t="s">
        <v>74</v>
      </c>
      <c r="AY469" s="158" t="s">
        <v>163</v>
      </c>
    </row>
    <row r="470" spans="1:65" s="14" customFormat="1">
      <c r="B470" s="163"/>
      <c r="D470" s="157" t="s">
        <v>171</v>
      </c>
      <c r="E470" s="164" t="s">
        <v>1</v>
      </c>
      <c r="F470" s="165" t="s">
        <v>451</v>
      </c>
      <c r="H470" s="166">
        <v>1642.095</v>
      </c>
      <c r="L470" s="163"/>
      <c r="M470" s="167"/>
      <c r="N470" s="168"/>
      <c r="O470" s="168"/>
      <c r="P470" s="168"/>
      <c r="Q470" s="168"/>
      <c r="R470" s="168"/>
      <c r="S470" s="168"/>
      <c r="T470" s="169"/>
      <c r="AT470" s="164" t="s">
        <v>171</v>
      </c>
      <c r="AU470" s="164" t="s">
        <v>84</v>
      </c>
      <c r="AV470" s="14" t="s">
        <v>84</v>
      </c>
      <c r="AW470" s="14" t="s">
        <v>31</v>
      </c>
      <c r="AX470" s="14" t="s">
        <v>74</v>
      </c>
      <c r="AY470" s="164" t="s">
        <v>163</v>
      </c>
    </row>
    <row r="471" spans="1:65" s="13" customFormat="1">
      <c r="B471" s="156"/>
      <c r="D471" s="157" t="s">
        <v>171</v>
      </c>
      <c r="E471" s="158" t="s">
        <v>1</v>
      </c>
      <c r="F471" s="159" t="s">
        <v>452</v>
      </c>
      <c r="H471" s="158" t="s">
        <v>1</v>
      </c>
      <c r="L471" s="156"/>
      <c r="M471" s="160"/>
      <c r="N471" s="161"/>
      <c r="O471" s="161"/>
      <c r="P471" s="161"/>
      <c r="Q471" s="161"/>
      <c r="R471" s="161"/>
      <c r="S471" s="161"/>
      <c r="T471" s="162"/>
      <c r="AT471" s="158" t="s">
        <v>171</v>
      </c>
      <c r="AU471" s="158" t="s">
        <v>84</v>
      </c>
      <c r="AV471" s="13" t="s">
        <v>82</v>
      </c>
      <c r="AW471" s="13" t="s">
        <v>31</v>
      </c>
      <c r="AX471" s="13" t="s">
        <v>74</v>
      </c>
      <c r="AY471" s="158" t="s">
        <v>163</v>
      </c>
    </row>
    <row r="472" spans="1:65" s="14" customFormat="1">
      <c r="B472" s="163"/>
      <c r="D472" s="157" t="s">
        <v>171</v>
      </c>
      <c r="E472" s="164" t="s">
        <v>1</v>
      </c>
      <c r="F472" s="165" t="s">
        <v>453</v>
      </c>
      <c r="H472" s="166">
        <v>-246.16399999999999</v>
      </c>
      <c r="L472" s="163"/>
      <c r="M472" s="167"/>
      <c r="N472" s="168"/>
      <c r="O472" s="168"/>
      <c r="P472" s="168"/>
      <c r="Q472" s="168"/>
      <c r="R472" s="168"/>
      <c r="S472" s="168"/>
      <c r="T472" s="169"/>
      <c r="AT472" s="164" t="s">
        <v>171</v>
      </c>
      <c r="AU472" s="164" t="s">
        <v>84</v>
      </c>
      <c r="AV472" s="14" t="s">
        <v>84</v>
      </c>
      <c r="AW472" s="14" t="s">
        <v>31</v>
      </c>
      <c r="AX472" s="14" t="s">
        <v>74</v>
      </c>
      <c r="AY472" s="164" t="s">
        <v>163</v>
      </c>
    </row>
    <row r="473" spans="1:65" s="15" customFormat="1">
      <c r="B473" s="170"/>
      <c r="D473" s="157" t="s">
        <v>171</v>
      </c>
      <c r="E473" s="171" t="s">
        <v>1</v>
      </c>
      <c r="F473" s="172" t="s">
        <v>176</v>
      </c>
      <c r="H473" s="173">
        <v>1395.931</v>
      </c>
      <c r="L473" s="170"/>
      <c r="M473" s="174"/>
      <c r="N473" s="175"/>
      <c r="O473" s="175"/>
      <c r="P473" s="175"/>
      <c r="Q473" s="175"/>
      <c r="R473" s="175"/>
      <c r="S473" s="175"/>
      <c r="T473" s="176"/>
      <c r="AT473" s="171" t="s">
        <v>171</v>
      </c>
      <c r="AU473" s="171" t="s">
        <v>84</v>
      </c>
      <c r="AV473" s="15" t="s">
        <v>177</v>
      </c>
      <c r="AW473" s="15" t="s">
        <v>31</v>
      </c>
      <c r="AX473" s="15" t="s">
        <v>74</v>
      </c>
      <c r="AY473" s="171" t="s">
        <v>163</v>
      </c>
    </row>
    <row r="474" spans="1:65" s="16" customFormat="1">
      <c r="B474" s="177"/>
      <c r="D474" s="157" t="s">
        <v>171</v>
      </c>
      <c r="E474" s="178" t="s">
        <v>1</v>
      </c>
      <c r="F474" s="179" t="s">
        <v>178</v>
      </c>
      <c r="H474" s="180">
        <v>1395.931</v>
      </c>
      <c r="L474" s="177"/>
      <c r="M474" s="181"/>
      <c r="N474" s="182"/>
      <c r="O474" s="182"/>
      <c r="P474" s="182"/>
      <c r="Q474" s="182"/>
      <c r="R474" s="182"/>
      <c r="S474" s="182"/>
      <c r="T474" s="183"/>
      <c r="AT474" s="178" t="s">
        <v>171</v>
      </c>
      <c r="AU474" s="178" t="s">
        <v>84</v>
      </c>
      <c r="AV474" s="16" t="s">
        <v>169</v>
      </c>
      <c r="AW474" s="16" t="s">
        <v>31</v>
      </c>
      <c r="AX474" s="16" t="s">
        <v>82</v>
      </c>
      <c r="AY474" s="178" t="s">
        <v>163</v>
      </c>
    </row>
    <row r="475" spans="1:65" s="2" customFormat="1" ht="16.5" customHeight="1">
      <c r="A475" s="30"/>
      <c r="B475" s="142"/>
      <c r="C475" s="143" t="s">
        <v>454</v>
      </c>
      <c r="D475" s="143" t="s">
        <v>165</v>
      </c>
      <c r="E475" s="144" t="s">
        <v>455</v>
      </c>
      <c r="F475" s="145" t="s">
        <v>456</v>
      </c>
      <c r="G475" s="146" t="s">
        <v>186</v>
      </c>
      <c r="H475" s="147">
        <v>14.14</v>
      </c>
      <c r="I475" s="148"/>
      <c r="J475" s="148">
        <f>ROUND(I475*H475,2)</f>
        <v>0</v>
      </c>
      <c r="K475" s="149"/>
      <c r="L475" s="31"/>
      <c r="M475" s="150" t="s">
        <v>1</v>
      </c>
      <c r="N475" s="151" t="s">
        <v>39</v>
      </c>
      <c r="O475" s="152">
        <v>0</v>
      </c>
      <c r="P475" s="152">
        <f>O475*H475</f>
        <v>0</v>
      </c>
      <c r="Q475" s="152">
        <v>0</v>
      </c>
      <c r="R475" s="152">
        <f>Q475*H475</f>
        <v>0</v>
      </c>
      <c r="S475" s="152">
        <v>0</v>
      </c>
      <c r="T475" s="153">
        <f>S475*H475</f>
        <v>0</v>
      </c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R475" s="154" t="s">
        <v>169</v>
      </c>
      <c r="AT475" s="154" t="s">
        <v>165</v>
      </c>
      <c r="AU475" s="154" t="s">
        <v>84</v>
      </c>
      <c r="AY475" s="18" t="s">
        <v>163</v>
      </c>
      <c r="BE475" s="155">
        <f>IF(N475="základní",J475,0)</f>
        <v>0</v>
      </c>
      <c r="BF475" s="155">
        <f>IF(N475="snížená",J475,0)</f>
        <v>0</v>
      </c>
      <c r="BG475" s="155">
        <f>IF(N475="zákl. přenesená",J475,0)</f>
        <v>0</v>
      </c>
      <c r="BH475" s="155">
        <f>IF(N475="sníž. přenesená",J475,0)</f>
        <v>0</v>
      </c>
      <c r="BI475" s="155">
        <f>IF(N475="nulová",J475,0)</f>
        <v>0</v>
      </c>
      <c r="BJ475" s="18" t="s">
        <v>82</v>
      </c>
      <c r="BK475" s="155">
        <f>ROUND(I475*H475,2)</f>
        <v>0</v>
      </c>
      <c r="BL475" s="18" t="s">
        <v>169</v>
      </c>
      <c r="BM475" s="154" t="s">
        <v>457</v>
      </c>
    </row>
    <row r="476" spans="1:65" s="13" customFormat="1">
      <c r="B476" s="156"/>
      <c r="D476" s="157" t="s">
        <v>171</v>
      </c>
      <c r="E476" s="158" t="s">
        <v>1</v>
      </c>
      <c r="F476" s="159" t="s">
        <v>458</v>
      </c>
      <c r="H476" s="158" t="s">
        <v>1</v>
      </c>
      <c r="L476" s="156"/>
      <c r="M476" s="160"/>
      <c r="N476" s="161"/>
      <c r="O476" s="161"/>
      <c r="P476" s="161"/>
      <c r="Q476" s="161"/>
      <c r="R476" s="161"/>
      <c r="S476" s="161"/>
      <c r="T476" s="162"/>
      <c r="AT476" s="158" t="s">
        <v>171</v>
      </c>
      <c r="AU476" s="158" t="s">
        <v>84</v>
      </c>
      <c r="AV476" s="13" t="s">
        <v>82</v>
      </c>
      <c r="AW476" s="13" t="s">
        <v>31</v>
      </c>
      <c r="AX476" s="13" t="s">
        <v>74</v>
      </c>
      <c r="AY476" s="158" t="s">
        <v>163</v>
      </c>
    </row>
    <row r="477" spans="1:65" s="14" customFormat="1">
      <c r="B477" s="163"/>
      <c r="D477" s="157" t="s">
        <v>171</v>
      </c>
      <c r="E477" s="164" t="s">
        <v>1</v>
      </c>
      <c r="F477" s="165" t="s">
        <v>459</v>
      </c>
      <c r="H477" s="166">
        <v>14.14</v>
      </c>
      <c r="L477" s="163"/>
      <c r="M477" s="167"/>
      <c r="N477" s="168"/>
      <c r="O477" s="168"/>
      <c r="P477" s="168"/>
      <c r="Q477" s="168"/>
      <c r="R477" s="168"/>
      <c r="S477" s="168"/>
      <c r="T477" s="169"/>
      <c r="AT477" s="164" t="s">
        <v>171</v>
      </c>
      <c r="AU477" s="164" t="s">
        <v>84</v>
      </c>
      <c r="AV477" s="14" t="s">
        <v>84</v>
      </c>
      <c r="AW477" s="14" t="s">
        <v>31</v>
      </c>
      <c r="AX477" s="14" t="s">
        <v>74</v>
      </c>
      <c r="AY477" s="164" t="s">
        <v>163</v>
      </c>
    </row>
    <row r="478" spans="1:65" s="15" customFormat="1">
      <c r="B478" s="170"/>
      <c r="D478" s="157" t="s">
        <v>171</v>
      </c>
      <c r="E478" s="171" t="s">
        <v>1</v>
      </c>
      <c r="F478" s="172" t="s">
        <v>176</v>
      </c>
      <c r="H478" s="173">
        <v>14.14</v>
      </c>
      <c r="L478" s="170"/>
      <c r="M478" s="174"/>
      <c r="N478" s="175"/>
      <c r="O478" s="175"/>
      <c r="P478" s="175"/>
      <c r="Q478" s="175"/>
      <c r="R478" s="175"/>
      <c r="S478" s="175"/>
      <c r="T478" s="176"/>
      <c r="AT478" s="171" t="s">
        <v>171</v>
      </c>
      <c r="AU478" s="171" t="s">
        <v>84</v>
      </c>
      <c r="AV478" s="15" t="s">
        <v>177</v>
      </c>
      <c r="AW478" s="15" t="s">
        <v>31</v>
      </c>
      <c r="AX478" s="15" t="s">
        <v>74</v>
      </c>
      <c r="AY478" s="171" t="s">
        <v>163</v>
      </c>
    </row>
    <row r="479" spans="1:65" s="16" customFormat="1">
      <c r="B479" s="177"/>
      <c r="D479" s="157" t="s">
        <v>171</v>
      </c>
      <c r="E479" s="178" t="s">
        <v>1</v>
      </c>
      <c r="F479" s="179" t="s">
        <v>178</v>
      </c>
      <c r="H479" s="180">
        <v>14.14</v>
      </c>
      <c r="L479" s="177"/>
      <c r="M479" s="181"/>
      <c r="N479" s="182"/>
      <c r="O479" s="182"/>
      <c r="P479" s="182"/>
      <c r="Q479" s="182"/>
      <c r="R479" s="182"/>
      <c r="S479" s="182"/>
      <c r="T479" s="183"/>
      <c r="AT479" s="178" t="s">
        <v>171</v>
      </c>
      <c r="AU479" s="178" t="s">
        <v>84</v>
      </c>
      <c r="AV479" s="16" t="s">
        <v>169</v>
      </c>
      <c r="AW479" s="16" t="s">
        <v>31</v>
      </c>
      <c r="AX479" s="16" t="s">
        <v>82</v>
      </c>
      <c r="AY479" s="178" t="s">
        <v>163</v>
      </c>
    </row>
    <row r="480" spans="1:65" s="2" customFormat="1" ht="24" customHeight="1">
      <c r="A480" s="30"/>
      <c r="B480" s="142"/>
      <c r="C480" s="143" t="s">
        <v>460</v>
      </c>
      <c r="D480" s="143" t="s">
        <v>165</v>
      </c>
      <c r="E480" s="144" t="s">
        <v>461</v>
      </c>
      <c r="F480" s="145" t="s">
        <v>462</v>
      </c>
      <c r="G480" s="146" t="s">
        <v>168</v>
      </c>
      <c r="H480" s="147">
        <v>161.1</v>
      </c>
      <c r="I480" s="148"/>
      <c r="J480" s="148">
        <f>ROUND(I480*H480,2)</f>
        <v>0</v>
      </c>
      <c r="K480" s="149"/>
      <c r="L480" s="31"/>
      <c r="M480" s="150" t="s">
        <v>1</v>
      </c>
      <c r="N480" s="151" t="s">
        <v>39</v>
      </c>
      <c r="O480" s="152">
        <v>0</v>
      </c>
      <c r="P480" s="152">
        <f>O480*H480</f>
        <v>0</v>
      </c>
      <c r="Q480" s="152">
        <v>0</v>
      </c>
      <c r="R480" s="152">
        <f>Q480*H480</f>
        <v>0</v>
      </c>
      <c r="S480" s="152">
        <v>0</v>
      </c>
      <c r="T480" s="153">
        <f>S480*H480</f>
        <v>0</v>
      </c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R480" s="154" t="s">
        <v>169</v>
      </c>
      <c r="AT480" s="154" t="s">
        <v>165</v>
      </c>
      <c r="AU480" s="154" t="s">
        <v>84</v>
      </c>
      <c r="AY480" s="18" t="s">
        <v>163</v>
      </c>
      <c r="BE480" s="155">
        <f>IF(N480="základní",J480,0)</f>
        <v>0</v>
      </c>
      <c r="BF480" s="155">
        <f>IF(N480="snížená",J480,0)</f>
        <v>0</v>
      </c>
      <c r="BG480" s="155">
        <f>IF(N480="zákl. přenesená",J480,0)</f>
        <v>0</v>
      </c>
      <c r="BH480" s="155">
        <f>IF(N480="sníž. přenesená",J480,0)</f>
        <v>0</v>
      </c>
      <c r="BI480" s="155">
        <f>IF(N480="nulová",J480,0)</f>
        <v>0</v>
      </c>
      <c r="BJ480" s="18" t="s">
        <v>82</v>
      </c>
      <c r="BK480" s="155">
        <f>ROUND(I480*H480,2)</f>
        <v>0</v>
      </c>
      <c r="BL480" s="18" t="s">
        <v>169</v>
      </c>
      <c r="BM480" s="154" t="s">
        <v>463</v>
      </c>
    </row>
    <row r="481" spans="1:65" s="13" customFormat="1">
      <c r="B481" s="156"/>
      <c r="D481" s="157" t="s">
        <v>171</v>
      </c>
      <c r="E481" s="158" t="s">
        <v>1</v>
      </c>
      <c r="F481" s="159" t="s">
        <v>464</v>
      </c>
      <c r="H481" s="158" t="s">
        <v>1</v>
      </c>
      <c r="L481" s="156"/>
      <c r="M481" s="160"/>
      <c r="N481" s="161"/>
      <c r="O481" s="161"/>
      <c r="P481" s="161"/>
      <c r="Q481" s="161"/>
      <c r="R481" s="161"/>
      <c r="S481" s="161"/>
      <c r="T481" s="162"/>
      <c r="AT481" s="158" t="s">
        <v>171</v>
      </c>
      <c r="AU481" s="158" t="s">
        <v>84</v>
      </c>
      <c r="AV481" s="13" t="s">
        <v>82</v>
      </c>
      <c r="AW481" s="13" t="s">
        <v>31</v>
      </c>
      <c r="AX481" s="13" t="s">
        <v>74</v>
      </c>
      <c r="AY481" s="158" t="s">
        <v>163</v>
      </c>
    </row>
    <row r="482" spans="1:65" s="13" customFormat="1">
      <c r="B482" s="156"/>
      <c r="D482" s="157" t="s">
        <v>171</v>
      </c>
      <c r="E482" s="158" t="s">
        <v>1</v>
      </c>
      <c r="F482" s="159" t="s">
        <v>465</v>
      </c>
      <c r="H482" s="158" t="s">
        <v>1</v>
      </c>
      <c r="L482" s="156"/>
      <c r="M482" s="160"/>
      <c r="N482" s="161"/>
      <c r="O482" s="161"/>
      <c r="P482" s="161"/>
      <c r="Q482" s="161"/>
      <c r="R482" s="161"/>
      <c r="S482" s="161"/>
      <c r="T482" s="162"/>
      <c r="AT482" s="158" t="s">
        <v>171</v>
      </c>
      <c r="AU482" s="158" t="s">
        <v>84</v>
      </c>
      <c r="AV482" s="13" t="s">
        <v>82</v>
      </c>
      <c r="AW482" s="13" t="s">
        <v>31</v>
      </c>
      <c r="AX482" s="13" t="s">
        <v>74</v>
      </c>
      <c r="AY482" s="158" t="s">
        <v>163</v>
      </c>
    </row>
    <row r="483" spans="1:65" s="14" customFormat="1">
      <c r="B483" s="163"/>
      <c r="D483" s="157" t="s">
        <v>171</v>
      </c>
      <c r="E483" s="164" t="s">
        <v>1</v>
      </c>
      <c r="F483" s="165" t="s">
        <v>466</v>
      </c>
      <c r="H483" s="166">
        <v>6.5</v>
      </c>
      <c r="L483" s="163"/>
      <c r="M483" s="167"/>
      <c r="N483" s="168"/>
      <c r="O483" s="168"/>
      <c r="P483" s="168"/>
      <c r="Q483" s="168"/>
      <c r="R483" s="168"/>
      <c r="S483" s="168"/>
      <c r="T483" s="169"/>
      <c r="AT483" s="164" t="s">
        <v>171</v>
      </c>
      <c r="AU483" s="164" t="s">
        <v>84</v>
      </c>
      <c r="AV483" s="14" t="s">
        <v>84</v>
      </c>
      <c r="AW483" s="14" t="s">
        <v>31</v>
      </c>
      <c r="AX483" s="14" t="s">
        <v>74</v>
      </c>
      <c r="AY483" s="164" t="s">
        <v>163</v>
      </c>
    </row>
    <row r="484" spans="1:65" s="15" customFormat="1">
      <c r="B484" s="170"/>
      <c r="D484" s="157" t="s">
        <v>171</v>
      </c>
      <c r="E484" s="171" t="s">
        <v>1</v>
      </c>
      <c r="F484" s="172" t="s">
        <v>176</v>
      </c>
      <c r="H484" s="173">
        <v>6.5</v>
      </c>
      <c r="L484" s="170"/>
      <c r="M484" s="174"/>
      <c r="N484" s="175"/>
      <c r="O484" s="175"/>
      <c r="P484" s="175"/>
      <c r="Q484" s="175"/>
      <c r="R484" s="175"/>
      <c r="S484" s="175"/>
      <c r="T484" s="176"/>
      <c r="AT484" s="171" t="s">
        <v>171</v>
      </c>
      <c r="AU484" s="171" t="s">
        <v>84</v>
      </c>
      <c r="AV484" s="15" t="s">
        <v>177</v>
      </c>
      <c r="AW484" s="15" t="s">
        <v>31</v>
      </c>
      <c r="AX484" s="15" t="s">
        <v>74</v>
      </c>
      <c r="AY484" s="171" t="s">
        <v>163</v>
      </c>
    </row>
    <row r="485" spans="1:65" s="13" customFormat="1">
      <c r="B485" s="156"/>
      <c r="D485" s="157" t="s">
        <v>171</v>
      </c>
      <c r="E485" s="158" t="s">
        <v>1</v>
      </c>
      <c r="F485" s="159" t="s">
        <v>467</v>
      </c>
      <c r="H485" s="158" t="s">
        <v>1</v>
      </c>
      <c r="L485" s="156"/>
      <c r="M485" s="160"/>
      <c r="N485" s="161"/>
      <c r="O485" s="161"/>
      <c r="P485" s="161"/>
      <c r="Q485" s="161"/>
      <c r="R485" s="161"/>
      <c r="S485" s="161"/>
      <c r="T485" s="162"/>
      <c r="AT485" s="158" t="s">
        <v>171</v>
      </c>
      <c r="AU485" s="158" t="s">
        <v>84</v>
      </c>
      <c r="AV485" s="13" t="s">
        <v>82</v>
      </c>
      <c r="AW485" s="13" t="s">
        <v>31</v>
      </c>
      <c r="AX485" s="13" t="s">
        <v>74</v>
      </c>
      <c r="AY485" s="158" t="s">
        <v>163</v>
      </c>
    </row>
    <row r="486" spans="1:65" s="14" customFormat="1">
      <c r="B486" s="163"/>
      <c r="D486" s="157" t="s">
        <v>171</v>
      </c>
      <c r="E486" s="164" t="s">
        <v>1</v>
      </c>
      <c r="F486" s="165" t="s">
        <v>468</v>
      </c>
      <c r="H486" s="166">
        <v>19.5</v>
      </c>
      <c r="L486" s="163"/>
      <c r="M486" s="167"/>
      <c r="N486" s="168"/>
      <c r="O486" s="168"/>
      <c r="P486" s="168"/>
      <c r="Q486" s="168"/>
      <c r="R486" s="168"/>
      <c r="S486" s="168"/>
      <c r="T486" s="169"/>
      <c r="AT486" s="164" t="s">
        <v>171</v>
      </c>
      <c r="AU486" s="164" t="s">
        <v>84</v>
      </c>
      <c r="AV486" s="14" t="s">
        <v>84</v>
      </c>
      <c r="AW486" s="14" t="s">
        <v>31</v>
      </c>
      <c r="AX486" s="14" t="s">
        <v>74</v>
      </c>
      <c r="AY486" s="164" t="s">
        <v>163</v>
      </c>
    </row>
    <row r="487" spans="1:65" s="13" customFormat="1">
      <c r="B487" s="156"/>
      <c r="D487" s="157" t="s">
        <v>171</v>
      </c>
      <c r="E487" s="158" t="s">
        <v>1</v>
      </c>
      <c r="F487" s="159" t="s">
        <v>469</v>
      </c>
      <c r="H487" s="158" t="s">
        <v>1</v>
      </c>
      <c r="L487" s="156"/>
      <c r="M487" s="160"/>
      <c r="N487" s="161"/>
      <c r="O487" s="161"/>
      <c r="P487" s="161"/>
      <c r="Q487" s="161"/>
      <c r="R487" s="161"/>
      <c r="S487" s="161"/>
      <c r="T487" s="162"/>
      <c r="AT487" s="158" t="s">
        <v>171</v>
      </c>
      <c r="AU487" s="158" t="s">
        <v>84</v>
      </c>
      <c r="AV487" s="13" t="s">
        <v>82</v>
      </c>
      <c r="AW487" s="13" t="s">
        <v>31</v>
      </c>
      <c r="AX487" s="13" t="s">
        <v>74</v>
      </c>
      <c r="AY487" s="158" t="s">
        <v>163</v>
      </c>
    </row>
    <row r="488" spans="1:65" s="13" customFormat="1">
      <c r="B488" s="156"/>
      <c r="D488" s="157" t="s">
        <v>171</v>
      </c>
      <c r="E488" s="158" t="s">
        <v>1</v>
      </c>
      <c r="F488" s="159" t="s">
        <v>470</v>
      </c>
      <c r="H488" s="158" t="s">
        <v>1</v>
      </c>
      <c r="L488" s="156"/>
      <c r="M488" s="160"/>
      <c r="N488" s="161"/>
      <c r="O488" s="161"/>
      <c r="P488" s="161"/>
      <c r="Q488" s="161"/>
      <c r="R488" s="161"/>
      <c r="S488" s="161"/>
      <c r="T488" s="162"/>
      <c r="AT488" s="158" t="s">
        <v>171</v>
      </c>
      <c r="AU488" s="158" t="s">
        <v>84</v>
      </c>
      <c r="AV488" s="13" t="s">
        <v>82</v>
      </c>
      <c r="AW488" s="13" t="s">
        <v>31</v>
      </c>
      <c r="AX488" s="13" t="s">
        <v>74</v>
      </c>
      <c r="AY488" s="158" t="s">
        <v>163</v>
      </c>
    </row>
    <row r="489" spans="1:65" s="14" customFormat="1" ht="22.5">
      <c r="B489" s="163"/>
      <c r="D489" s="157" t="s">
        <v>171</v>
      </c>
      <c r="E489" s="164" t="s">
        <v>1</v>
      </c>
      <c r="F489" s="165" t="s">
        <v>471</v>
      </c>
      <c r="H489" s="166">
        <v>113.1</v>
      </c>
      <c r="L489" s="163"/>
      <c r="M489" s="167"/>
      <c r="N489" s="168"/>
      <c r="O489" s="168"/>
      <c r="P489" s="168"/>
      <c r="Q489" s="168"/>
      <c r="R489" s="168"/>
      <c r="S489" s="168"/>
      <c r="T489" s="169"/>
      <c r="AT489" s="164" t="s">
        <v>171</v>
      </c>
      <c r="AU489" s="164" t="s">
        <v>84</v>
      </c>
      <c r="AV489" s="14" t="s">
        <v>84</v>
      </c>
      <c r="AW489" s="14" t="s">
        <v>31</v>
      </c>
      <c r="AX489" s="14" t="s">
        <v>74</v>
      </c>
      <c r="AY489" s="164" t="s">
        <v>163</v>
      </c>
    </row>
    <row r="490" spans="1:65" s="13" customFormat="1">
      <c r="B490" s="156"/>
      <c r="D490" s="157" t="s">
        <v>171</v>
      </c>
      <c r="E490" s="158" t="s">
        <v>1</v>
      </c>
      <c r="F490" s="159" t="s">
        <v>472</v>
      </c>
      <c r="H490" s="158" t="s">
        <v>1</v>
      </c>
      <c r="L490" s="156"/>
      <c r="M490" s="160"/>
      <c r="N490" s="161"/>
      <c r="O490" s="161"/>
      <c r="P490" s="161"/>
      <c r="Q490" s="161"/>
      <c r="R490" s="161"/>
      <c r="S490" s="161"/>
      <c r="T490" s="162"/>
      <c r="AT490" s="158" t="s">
        <v>171</v>
      </c>
      <c r="AU490" s="158" t="s">
        <v>84</v>
      </c>
      <c r="AV490" s="13" t="s">
        <v>82</v>
      </c>
      <c r="AW490" s="13" t="s">
        <v>31</v>
      </c>
      <c r="AX490" s="13" t="s">
        <v>74</v>
      </c>
      <c r="AY490" s="158" t="s">
        <v>163</v>
      </c>
    </row>
    <row r="491" spans="1:65" s="14" customFormat="1">
      <c r="B491" s="163"/>
      <c r="D491" s="157" t="s">
        <v>171</v>
      </c>
      <c r="E491" s="164" t="s">
        <v>1</v>
      </c>
      <c r="F491" s="165" t="s">
        <v>473</v>
      </c>
      <c r="H491" s="166">
        <v>22</v>
      </c>
      <c r="L491" s="163"/>
      <c r="M491" s="167"/>
      <c r="N491" s="168"/>
      <c r="O491" s="168"/>
      <c r="P491" s="168"/>
      <c r="Q491" s="168"/>
      <c r="R491" s="168"/>
      <c r="S491" s="168"/>
      <c r="T491" s="169"/>
      <c r="AT491" s="164" t="s">
        <v>171</v>
      </c>
      <c r="AU491" s="164" t="s">
        <v>84</v>
      </c>
      <c r="AV491" s="14" t="s">
        <v>84</v>
      </c>
      <c r="AW491" s="14" t="s">
        <v>31</v>
      </c>
      <c r="AX491" s="14" t="s">
        <v>74</v>
      </c>
      <c r="AY491" s="164" t="s">
        <v>163</v>
      </c>
    </row>
    <row r="492" spans="1:65" s="15" customFormat="1">
      <c r="B492" s="170"/>
      <c r="D492" s="157" t="s">
        <v>171</v>
      </c>
      <c r="E492" s="171" t="s">
        <v>1</v>
      </c>
      <c r="F492" s="172" t="s">
        <v>176</v>
      </c>
      <c r="H492" s="173">
        <v>154.6</v>
      </c>
      <c r="L492" s="170"/>
      <c r="M492" s="174"/>
      <c r="N492" s="175"/>
      <c r="O492" s="175"/>
      <c r="P492" s="175"/>
      <c r="Q492" s="175"/>
      <c r="R492" s="175"/>
      <c r="S492" s="175"/>
      <c r="T492" s="176"/>
      <c r="AT492" s="171" t="s">
        <v>171</v>
      </c>
      <c r="AU492" s="171" t="s">
        <v>84</v>
      </c>
      <c r="AV492" s="15" t="s">
        <v>177</v>
      </c>
      <c r="AW492" s="15" t="s">
        <v>31</v>
      </c>
      <c r="AX492" s="15" t="s">
        <v>74</v>
      </c>
      <c r="AY492" s="171" t="s">
        <v>163</v>
      </c>
    </row>
    <row r="493" spans="1:65" s="16" customFormat="1">
      <c r="B493" s="177"/>
      <c r="D493" s="157" t="s">
        <v>171</v>
      </c>
      <c r="E493" s="178" t="s">
        <v>1</v>
      </c>
      <c r="F493" s="179" t="s">
        <v>178</v>
      </c>
      <c r="H493" s="180">
        <v>161.1</v>
      </c>
      <c r="L493" s="177"/>
      <c r="M493" s="181"/>
      <c r="N493" s="182"/>
      <c r="O493" s="182"/>
      <c r="P493" s="182"/>
      <c r="Q493" s="182"/>
      <c r="R493" s="182"/>
      <c r="S493" s="182"/>
      <c r="T493" s="183"/>
      <c r="AT493" s="178" t="s">
        <v>171</v>
      </c>
      <c r="AU493" s="178" t="s">
        <v>84</v>
      </c>
      <c r="AV493" s="16" t="s">
        <v>169</v>
      </c>
      <c r="AW493" s="16" t="s">
        <v>31</v>
      </c>
      <c r="AX493" s="16" t="s">
        <v>82</v>
      </c>
      <c r="AY493" s="178" t="s">
        <v>163</v>
      </c>
    </row>
    <row r="494" spans="1:65" s="2" customFormat="1" ht="24" customHeight="1">
      <c r="A494" s="30"/>
      <c r="B494" s="142"/>
      <c r="C494" s="184" t="s">
        <v>474</v>
      </c>
      <c r="D494" s="184" t="s">
        <v>190</v>
      </c>
      <c r="E494" s="185" t="s">
        <v>475</v>
      </c>
      <c r="F494" s="186" t="s">
        <v>476</v>
      </c>
      <c r="G494" s="187" t="s">
        <v>168</v>
      </c>
      <c r="H494" s="188">
        <v>23.1</v>
      </c>
      <c r="I494" s="189"/>
      <c r="J494" s="189">
        <f>ROUND(I494*H494,2)</f>
        <v>0</v>
      </c>
      <c r="K494" s="190"/>
      <c r="L494" s="191"/>
      <c r="M494" s="192" t="s">
        <v>1</v>
      </c>
      <c r="N494" s="193" t="s">
        <v>39</v>
      </c>
      <c r="O494" s="152">
        <v>0</v>
      </c>
      <c r="P494" s="152">
        <f>O494*H494</f>
        <v>0</v>
      </c>
      <c r="Q494" s="152">
        <v>0</v>
      </c>
      <c r="R494" s="152">
        <f>Q494*H494</f>
        <v>0</v>
      </c>
      <c r="S494" s="152">
        <v>0</v>
      </c>
      <c r="T494" s="153">
        <f>S494*H494</f>
        <v>0</v>
      </c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R494" s="154" t="s">
        <v>193</v>
      </c>
      <c r="AT494" s="154" t="s">
        <v>190</v>
      </c>
      <c r="AU494" s="154" t="s">
        <v>84</v>
      </c>
      <c r="AY494" s="18" t="s">
        <v>163</v>
      </c>
      <c r="BE494" s="155">
        <f>IF(N494="základní",J494,0)</f>
        <v>0</v>
      </c>
      <c r="BF494" s="155">
        <f>IF(N494="snížená",J494,0)</f>
        <v>0</v>
      </c>
      <c r="BG494" s="155">
        <f>IF(N494="zákl. přenesená",J494,0)</f>
        <v>0</v>
      </c>
      <c r="BH494" s="155">
        <f>IF(N494="sníž. přenesená",J494,0)</f>
        <v>0</v>
      </c>
      <c r="BI494" s="155">
        <f>IF(N494="nulová",J494,0)</f>
        <v>0</v>
      </c>
      <c r="BJ494" s="18" t="s">
        <v>82</v>
      </c>
      <c r="BK494" s="155">
        <f>ROUND(I494*H494,2)</f>
        <v>0</v>
      </c>
      <c r="BL494" s="18" t="s">
        <v>169</v>
      </c>
      <c r="BM494" s="154" t="s">
        <v>477</v>
      </c>
    </row>
    <row r="495" spans="1:65" s="2" customFormat="1" ht="16.5" customHeight="1">
      <c r="A495" s="30"/>
      <c r="B495" s="142"/>
      <c r="C495" s="184" t="s">
        <v>478</v>
      </c>
      <c r="D495" s="184" t="s">
        <v>190</v>
      </c>
      <c r="E495" s="185" t="s">
        <v>479</v>
      </c>
      <c r="F495" s="186" t="s">
        <v>480</v>
      </c>
      <c r="G495" s="187" t="s">
        <v>168</v>
      </c>
      <c r="H495" s="188">
        <v>139.22999999999999</v>
      </c>
      <c r="I495" s="189"/>
      <c r="J495" s="189">
        <f>ROUND(I495*H495,2)</f>
        <v>0</v>
      </c>
      <c r="K495" s="190"/>
      <c r="L495" s="191"/>
      <c r="M495" s="192" t="s">
        <v>1</v>
      </c>
      <c r="N495" s="193" t="s">
        <v>39</v>
      </c>
      <c r="O495" s="152">
        <v>0</v>
      </c>
      <c r="P495" s="152">
        <f>O495*H495</f>
        <v>0</v>
      </c>
      <c r="Q495" s="152">
        <v>0</v>
      </c>
      <c r="R495" s="152">
        <f>Q495*H495</f>
        <v>0</v>
      </c>
      <c r="S495" s="152">
        <v>0</v>
      </c>
      <c r="T495" s="153">
        <f>S495*H495</f>
        <v>0</v>
      </c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R495" s="154" t="s">
        <v>193</v>
      </c>
      <c r="AT495" s="154" t="s">
        <v>190</v>
      </c>
      <c r="AU495" s="154" t="s">
        <v>84</v>
      </c>
      <c r="AY495" s="18" t="s">
        <v>163</v>
      </c>
      <c r="BE495" s="155">
        <f>IF(N495="základní",J495,0)</f>
        <v>0</v>
      </c>
      <c r="BF495" s="155">
        <f>IF(N495="snížená",J495,0)</f>
        <v>0</v>
      </c>
      <c r="BG495" s="155">
        <f>IF(N495="zákl. přenesená",J495,0)</f>
        <v>0</v>
      </c>
      <c r="BH495" s="155">
        <f>IF(N495="sníž. přenesená",J495,0)</f>
        <v>0</v>
      </c>
      <c r="BI495" s="155">
        <f>IF(N495="nulová",J495,0)</f>
        <v>0</v>
      </c>
      <c r="BJ495" s="18" t="s">
        <v>82</v>
      </c>
      <c r="BK495" s="155">
        <f>ROUND(I495*H495,2)</f>
        <v>0</v>
      </c>
      <c r="BL495" s="18" t="s">
        <v>169</v>
      </c>
      <c r="BM495" s="154" t="s">
        <v>481</v>
      </c>
    </row>
    <row r="496" spans="1:65" s="2" customFormat="1" ht="16.5" customHeight="1">
      <c r="A496" s="30"/>
      <c r="B496" s="142"/>
      <c r="C496" s="184" t="s">
        <v>482</v>
      </c>
      <c r="D496" s="184" t="s">
        <v>190</v>
      </c>
      <c r="E496" s="185" t="s">
        <v>483</v>
      </c>
      <c r="F496" s="186" t="s">
        <v>484</v>
      </c>
      <c r="G496" s="187" t="s">
        <v>168</v>
      </c>
      <c r="H496" s="188">
        <v>6.8250000000000002</v>
      </c>
      <c r="I496" s="189"/>
      <c r="J496" s="189">
        <f>ROUND(I496*H496,2)</f>
        <v>0</v>
      </c>
      <c r="K496" s="190"/>
      <c r="L496" s="191"/>
      <c r="M496" s="192" t="s">
        <v>1</v>
      </c>
      <c r="N496" s="193" t="s">
        <v>39</v>
      </c>
      <c r="O496" s="152">
        <v>0</v>
      </c>
      <c r="P496" s="152">
        <f>O496*H496</f>
        <v>0</v>
      </c>
      <c r="Q496" s="152">
        <v>0</v>
      </c>
      <c r="R496" s="152">
        <f>Q496*H496</f>
        <v>0</v>
      </c>
      <c r="S496" s="152">
        <v>0</v>
      </c>
      <c r="T496" s="153">
        <f>S496*H496</f>
        <v>0</v>
      </c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R496" s="154" t="s">
        <v>193</v>
      </c>
      <c r="AT496" s="154" t="s">
        <v>190</v>
      </c>
      <c r="AU496" s="154" t="s">
        <v>84</v>
      </c>
      <c r="AY496" s="18" t="s">
        <v>163</v>
      </c>
      <c r="BE496" s="155">
        <f>IF(N496="základní",J496,0)</f>
        <v>0</v>
      </c>
      <c r="BF496" s="155">
        <f>IF(N496="snížená",J496,0)</f>
        <v>0</v>
      </c>
      <c r="BG496" s="155">
        <f>IF(N496="zákl. přenesená",J496,0)</f>
        <v>0</v>
      </c>
      <c r="BH496" s="155">
        <f>IF(N496="sníž. přenesená",J496,0)</f>
        <v>0</v>
      </c>
      <c r="BI496" s="155">
        <f>IF(N496="nulová",J496,0)</f>
        <v>0</v>
      </c>
      <c r="BJ496" s="18" t="s">
        <v>82</v>
      </c>
      <c r="BK496" s="155">
        <f>ROUND(I496*H496,2)</f>
        <v>0</v>
      </c>
      <c r="BL496" s="18" t="s">
        <v>169</v>
      </c>
      <c r="BM496" s="154" t="s">
        <v>485</v>
      </c>
    </row>
    <row r="497" spans="1:65" s="2" customFormat="1" ht="24" customHeight="1">
      <c r="A497" s="30"/>
      <c r="B497" s="142"/>
      <c r="C497" s="143" t="s">
        <v>486</v>
      </c>
      <c r="D497" s="143" t="s">
        <v>165</v>
      </c>
      <c r="E497" s="144" t="s">
        <v>487</v>
      </c>
      <c r="F497" s="145" t="s">
        <v>488</v>
      </c>
      <c r="G497" s="146" t="s">
        <v>186</v>
      </c>
      <c r="H497" s="147">
        <v>46.000999999999998</v>
      </c>
      <c r="I497" s="148"/>
      <c r="J497" s="148">
        <f>ROUND(I497*H497,2)</f>
        <v>0</v>
      </c>
      <c r="K497" s="149"/>
      <c r="L497" s="31"/>
      <c r="M497" s="150" t="s">
        <v>1</v>
      </c>
      <c r="N497" s="151" t="s">
        <v>39</v>
      </c>
      <c r="O497" s="152">
        <v>0</v>
      </c>
      <c r="P497" s="152">
        <f>O497*H497</f>
        <v>0</v>
      </c>
      <c r="Q497" s="152">
        <v>0</v>
      </c>
      <c r="R497" s="152">
        <f>Q497*H497</f>
        <v>0</v>
      </c>
      <c r="S497" s="152">
        <v>0</v>
      </c>
      <c r="T497" s="153">
        <f>S497*H497</f>
        <v>0</v>
      </c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R497" s="154" t="s">
        <v>169</v>
      </c>
      <c r="AT497" s="154" t="s">
        <v>165</v>
      </c>
      <c r="AU497" s="154" t="s">
        <v>84</v>
      </c>
      <c r="AY497" s="18" t="s">
        <v>163</v>
      </c>
      <c r="BE497" s="155">
        <f>IF(N497="základní",J497,0)</f>
        <v>0</v>
      </c>
      <c r="BF497" s="155">
        <f>IF(N497="snížená",J497,0)</f>
        <v>0</v>
      </c>
      <c r="BG497" s="155">
        <f>IF(N497="zákl. přenesená",J497,0)</f>
        <v>0</v>
      </c>
      <c r="BH497" s="155">
        <f>IF(N497="sníž. přenesená",J497,0)</f>
        <v>0</v>
      </c>
      <c r="BI497" s="155">
        <f>IF(N497="nulová",J497,0)</f>
        <v>0</v>
      </c>
      <c r="BJ497" s="18" t="s">
        <v>82</v>
      </c>
      <c r="BK497" s="155">
        <f>ROUND(I497*H497,2)</f>
        <v>0</v>
      </c>
      <c r="BL497" s="18" t="s">
        <v>169</v>
      </c>
      <c r="BM497" s="154" t="s">
        <v>489</v>
      </c>
    </row>
    <row r="498" spans="1:65" s="13" customFormat="1">
      <c r="B498" s="156"/>
      <c r="D498" s="157" t="s">
        <v>171</v>
      </c>
      <c r="E498" s="158" t="s">
        <v>1</v>
      </c>
      <c r="F498" s="159" t="s">
        <v>490</v>
      </c>
      <c r="H498" s="158" t="s">
        <v>1</v>
      </c>
      <c r="L498" s="156"/>
      <c r="M498" s="160"/>
      <c r="N498" s="161"/>
      <c r="O498" s="161"/>
      <c r="P498" s="161"/>
      <c r="Q498" s="161"/>
      <c r="R498" s="161"/>
      <c r="S498" s="161"/>
      <c r="T498" s="162"/>
      <c r="AT498" s="158" t="s">
        <v>171</v>
      </c>
      <c r="AU498" s="158" t="s">
        <v>84</v>
      </c>
      <c r="AV498" s="13" t="s">
        <v>82</v>
      </c>
      <c r="AW498" s="13" t="s">
        <v>31</v>
      </c>
      <c r="AX498" s="13" t="s">
        <v>74</v>
      </c>
      <c r="AY498" s="158" t="s">
        <v>163</v>
      </c>
    </row>
    <row r="499" spans="1:65" s="14" customFormat="1">
      <c r="B499" s="163"/>
      <c r="D499" s="157" t="s">
        <v>171</v>
      </c>
      <c r="E499" s="164" t="s">
        <v>1</v>
      </c>
      <c r="F499" s="165" t="s">
        <v>491</v>
      </c>
      <c r="H499" s="166">
        <v>46.000999999999998</v>
      </c>
      <c r="L499" s="163"/>
      <c r="M499" s="167"/>
      <c r="N499" s="168"/>
      <c r="O499" s="168"/>
      <c r="P499" s="168"/>
      <c r="Q499" s="168"/>
      <c r="R499" s="168"/>
      <c r="S499" s="168"/>
      <c r="T499" s="169"/>
      <c r="AT499" s="164" t="s">
        <v>171</v>
      </c>
      <c r="AU499" s="164" t="s">
        <v>84</v>
      </c>
      <c r="AV499" s="14" t="s">
        <v>84</v>
      </c>
      <c r="AW499" s="14" t="s">
        <v>31</v>
      </c>
      <c r="AX499" s="14" t="s">
        <v>74</v>
      </c>
      <c r="AY499" s="164" t="s">
        <v>163</v>
      </c>
    </row>
    <row r="500" spans="1:65" s="15" customFormat="1">
      <c r="B500" s="170"/>
      <c r="D500" s="157" t="s">
        <v>171</v>
      </c>
      <c r="E500" s="171" t="s">
        <v>1</v>
      </c>
      <c r="F500" s="172" t="s">
        <v>176</v>
      </c>
      <c r="H500" s="173">
        <v>46.000999999999998</v>
      </c>
      <c r="L500" s="170"/>
      <c r="M500" s="174"/>
      <c r="N500" s="175"/>
      <c r="O500" s="175"/>
      <c r="P500" s="175"/>
      <c r="Q500" s="175"/>
      <c r="R500" s="175"/>
      <c r="S500" s="175"/>
      <c r="T500" s="176"/>
      <c r="AT500" s="171" t="s">
        <v>171</v>
      </c>
      <c r="AU500" s="171" t="s">
        <v>84</v>
      </c>
      <c r="AV500" s="15" t="s">
        <v>177</v>
      </c>
      <c r="AW500" s="15" t="s">
        <v>31</v>
      </c>
      <c r="AX500" s="15" t="s">
        <v>74</v>
      </c>
      <c r="AY500" s="171" t="s">
        <v>163</v>
      </c>
    </row>
    <row r="501" spans="1:65" s="16" customFormat="1">
      <c r="B501" s="177"/>
      <c r="D501" s="157" t="s">
        <v>171</v>
      </c>
      <c r="E501" s="178" t="s">
        <v>1</v>
      </c>
      <c r="F501" s="179" t="s">
        <v>178</v>
      </c>
      <c r="H501" s="180">
        <v>46.000999999999998</v>
      </c>
      <c r="L501" s="177"/>
      <c r="M501" s="181"/>
      <c r="N501" s="182"/>
      <c r="O501" s="182"/>
      <c r="P501" s="182"/>
      <c r="Q501" s="182"/>
      <c r="R501" s="182"/>
      <c r="S501" s="182"/>
      <c r="T501" s="183"/>
      <c r="AT501" s="178" t="s">
        <v>171</v>
      </c>
      <c r="AU501" s="178" t="s">
        <v>84</v>
      </c>
      <c r="AV501" s="16" t="s">
        <v>169</v>
      </c>
      <c r="AW501" s="16" t="s">
        <v>31</v>
      </c>
      <c r="AX501" s="16" t="s">
        <v>82</v>
      </c>
      <c r="AY501" s="178" t="s">
        <v>163</v>
      </c>
    </row>
    <row r="502" spans="1:65" s="2" customFormat="1" ht="24" customHeight="1">
      <c r="A502" s="30"/>
      <c r="B502" s="142"/>
      <c r="C502" s="184" t="s">
        <v>492</v>
      </c>
      <c r="D502" s="184" t="s">
        <v>190</v>
      </c>
      <c r="E502" s="185" t="s">
        <v>493</v>
      </c>
      <c r="F502" s="186" t="s">
        <v>494</v>
      </c>
      <c r="G502" s="187" t="s">
        <v>186</v>
      </c>
      <c r="H502" s="188">
        <v>46.920999999999999</v>
      </c>
      <c r="I502" s="189"/>
      <c r="J502" s="189">
        <f>ROUND(I502*H502,2)</f>
        <v>0</v>
      </c>
      <c r="K502" s="190"/>
      <c r="L502" s="191"/>
      <c r="M502" s="192" t="s">
        <v>1</v>
      </c>
      <c r="N502" s="193" t="s">
        <v>39</v>
      </c>
      <c r="O502" s="152">
        <v>0</v>
      </c>
      <c r="P502" s="152">
        <f>O502*H502</f>
        <v>0</v>
      </c>
      <c r="Q502" s="152">
        <v>0</v>
      </c>
      <c r="R502" s="152">
        <f>Q502*H502</f>
        <v>0</v>
      </c>
      <c r="S502" s="152">
        <v>0</v>
      </c>
      <c r="T502" s="153">
        <f>S502*H502</f>
        <v>0</v>
      </c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R502" s="154" t="s">
        <v>193</v>
      </c>
      <c r="AT502" s="154" t="s">
        <v>190</v>
      </c>
      <c r="AU502" s="154" t="s">
        <v>84</v>
      </c>
      <c r="AY502" s="18" t="s">
        <v>163</v>
      </c>
      <c r="BE502" s="155">
        <f>IF(N502="základní",J502,0)</f>
        <v>0</v>
      </c>
      <c r="BF502" s="155">
        <f>IF(N502="snížená",J502,0)</f>
        <v>0</v>
      </c>
      <c r="BG502" s="155">
        <f>IF(N502="zákl. přenesená",J502,0)</f>
        <v>0</v>
      </c>
      <c r="BH502" s="155">
        <f>IF(N502="sníž. přenesená",J502,0)</f>
        <v>0</v>
      </c>
      <c r="BI502" s="155">
        <f>IF(N502="nulová",J502,0)</f>
        <v>0</v>
      </c>
      <c r="BJ502" s="18" t="s">
        <v>82</v>
      </c>
      <c r="BK502" s="155">
        <f>ROUND(I502*H502,2)</f>
        <v>0</v>
      </c>
      <c r="BL502" s="18" t="s">
        <v>169</v>
      </c>
      <c r="BM502" s="154" t="s">
        <v>495</v>
      </c>
    </row>
    <row r="503" spans="1:65" s="14" customFormat="1">
      <c r="B503" s="163"/>
      <c r="D503" s="157" t="s">
        <v>171</v>
      </c>
      <c r="E503" s="164" t="s">
        <v>1</v>
      </c>
      <c r="F503" s="165" t="s">
        <v>496</v>
      </c>
      <c r="H503" s="166">
        <v>46.920999999999999</v>
      </c>
      <c r="L503" s="163"/>
      <c r="M503" s="167"/>
      <c r="N503" s="168"/>
      <c r="O503" s="168"/>
      <c r="P503" s="168"/>
      <c r="Q503" s="168"/>
      <c r="R503" s="168"/>
      <c r="S503" s="168"/>
      <c r="T503" s="169"/>
      <c r="AT503" s="164" t="s">
        <v>171</v>
      </c>
      <c r="AU503" s="164" t="s">
        <v>84</v>
      </c>
      <c r="AV503" s="14" t="s">
        <v>84</v>
      </c>
      <c r="AW503" s="14" t="s">
        <v>31</v>
      </c>
      <c r="AX503" s="14" t="s">
        <v>74</v>
      </c>
      <c r="AY503" s="164" t="s">
        <v>163</v>
      </c>
    </row>
    <row r="504" spans="1:65" s="16" customFormat="1">
      <c r="B504" s="177"/>
      <c r="D504" s="157" t="s">
        <v>171</v>
      </c>
      <c r="E504" s="178" t="s">
        <v>1</v>
      </c>
      <c r="F504" s="179" t="s">
        <v>178</v>
      </c>
      <c r="H504" s="180">
        <v>46.920999999999999</v>
      </c>
      <c r="L504" s="177"/>
      <c r="M504" s="181"/>
      <c r="N504" s="182"/>
      <c r="O504" s="182"/>
      <c r="P504" s="182"/>
      <c r="Q504" s="182"/>
      <c r="R504" s="182"/>
      <c r="S504" s="182"/>
      <c r="T504" s="183"/>
      <c r="AT504" s="178" t="s">
        <v>171</v>
      </c>
      <c r="AU504" s="178" t="s">
        <v>84</v>
      </c>
      <c r="AV504" s="16" t="s">
        <v>169</v>
      </c>
      <c r="AW504" s="16" t="s">
        <v>31</v>
      </c>
      <c r="AX504" s="16" t="s">
        <v>82</v>
      </c>
      <c r="AY504" s="178" t="s">
        <v>163</v>
      </c>
    </row>
    <row r="505" spans="1:65" s="2" customFormat="1" ht="24" customHeight="1">
      <c r="A505" s="30"/>
      <c r="B505" s="142"/>
      <c r="C505" s="143" t="s">
        <v>497</v>
      </c>
      <c r="D505" s="143" t="s">
        <v>165</v>
      </c>
      <c r="E505" s="144" t="s">
        <v>498</v>
      </c>
      <c r="F505" s="145" t="s">
        <v>499</v>
      </c>
      <c r="G505" s="146" t="s">
        <v>186</v>
      </c>
      <c r="H505" s="147">
        <v>185.553</v>
      </c>
      <c r="I505" s="148"/>
      <c r="J505" s="148">
        <f>ROUND(I505*H505,2)</f>
        <v>0</v>
      </c>
      <c r="K505" s="149"/>
      <c r="L505" s="31"/>
      <c r="M505" s="150" t="s">
        <v>1</v>
      </c>
      <c r="N505" s="151" t="s">
        <v>39</v>
      </c>
      <c r="O505" s="152">
        <v>0</v>
      </c>
      <c r="P505" s="152">
        <f>O505*H505</f>
        <v>0</v>
      </c>
      <c r="Q505" s="152">
        <v>0</v>
      </c>
      <c r="R505" s="152">
        <f>Q505*H505</f>
        <v>0</v>
      </c>
      <c r="S505" s="152">
        <v>0</v>
      </c>
      <c r="T505" s="153">
        <f>S505*H505</f>
        <v>0</v>
      </c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R505" s="154" t="s">
        <v>169</v>
      </c>
      <c r="AT505" s="154" t="s">
        <v>165</v>
      </c>
      <c r="AU505" s="154" t="s">
        <v>84</v>
      </c>
      <c r="AY505" s="18" t="s">
        <v>163</v>
      </c>
      <c r="BE505" s="155">
        <f>IF(N505="základní",J505,0)</f>
        <v>0</v>
      </c>
      <c r="BF505" s="155">
        <f>IF(N505="snížená",J505,0)</f>
        <v>0</v>
      </c>
      <c r="BG505" s="155">
        <f>IF(N505="zákl. přenesená",J505,0)</f>
        <v>0</v>
      </c>
      <c r="BH505" s="155">
        <f>IF(N505="sníž. přenesená",J505,0)</f>
        <v>0</v>
      </c>
      <c r="BI505" s="155">
        <f>IF(N505="nulová",J505,0)</f>
        <v>0</v>
      </c>
      <c r="BJ505" s="18" t="s">
        <v>82</v>
      </c>
      <c r="BK505" s="155">
        <f>ROUND(I505*H505,2)</f>
        <v>0</v>
      </c>
      <c r="BL505" s="18" t="s">
        <v>169</v>
      </c>
      <c r="BM505" s="154" t="s">
        <v>500</v>
      </c>
    </row>
    <row r="506" spans="1:65" s="13" customFormat="1">
      <c r="B506" s="156"/>
      <c r="D506" s="157" t="s">
        <v>171</v>
      </c>
      <c r="E506" s="158" t="s">
        <v>1</v>
      </c>
      <c r="F506" s="159" t="s">
        <v>501</v>
      </c>
      <c r="H506" s="158" t="s">
        <v>1</v>
      </c>
      <c r="L506" s="156"/>
      <c r="M506" s="160"/>
      <c r="N506" s="161"/>
      <c r="O506" s="161"/>
      <c r="P506" s="161"/>
      <c r="Q506" s="161"/>
      <c r="R506" s="161"/>
      <c r="S506" s="161"/>
      <c r="T506" s="162"/>
      <c r="AT506" s="158" t="s">
        <v>171</v>
      </c>
      <c r="AU506" s="158" t="s">
        <v>84</v>
      </c>
      <c r="AV506" s="13" t="s">
        <v>82</v>
      </c>
      <c r="AW506" s="13" t="s">
        <v>31</v>
      </c>
      <c r="AX506" s="13" t="s">
        <v>74</v>
      </c>
      <c r="AY506" s="158" t="s">
        <v>163</v>
      </c>
    </row>
    <row r="507" spans="1:65" s="13" customFormat="1">
      <c r="B507" s="156"/>
      <c r="D507" s="157" t="s">
        <v>171</v>
      </c>
      <c r="E507" s="158" t="s">
        <v>1</v>
      </c>
      <c r="F507" s="159" t="s">
        <v>502</v>
      </c>
      <c r="H507" s="158" t="s">
        <v>1</v>
      </c>
      <c r="L507" s="156"/>
      <c r="M507" s="160"/>
      <c r="N507" s="161"/>
      <c r="O507" s="161"/>
      <c r="P507" s="161"/>
      <c r="Q507" s="161"/>
      <c r="R507" s="161"/>
      <c r="S507" s="161"/>
      <c r="T507" s="162"/>
      <c r="AT507" s="158" t="s">
        <v>171</v>
      </c>
      <c r="AU507" s="158" t="s">
        <v>84</v>
      </c>
      <c r="AV507" s="13" t="s">
        <v>82</v>
      </c>
      <c r="AW507" s="13" t="s">
        <v>31</v>
      </c>
      <c r="AX507" s="13" t="s">
        <v>74</v>
      </c>
      <c r="AY507" s="158" t="s">
        <v>163</v>
      </c>
    </row>
    <row r="508" spans="1:65" s="14" customFormat="1">
      <c r="B508" s="163"/>
      <c r="D508" s="157" t="s">
        <v>171</v>
      </c>
      <c r="E508" s="164" t="s">
        <v>1</v>
      </c>
      <c r="F508" s="165" t="s">
        <v>503</v>
      </c>
      <c r="H508" s="166">
        <v>228.703</v>
      </c>
      <c r="L508" s="163"/>
      <c r="M508" s="167"/>
      <c r="N508" s="168"/>
      <c r="O508" s="168"/>
      <c r="P508" s="168"/>
      <c r="Q508" s="168"/>
      <c r="R508" s="168"/>
      <c r="S508" s="168"/>
      <c r="T508" s="169"/>
      <c r="AT508" s="164" t="s">
        <v>171</v>
      </c>
      <c r="AU508" s="164" t="s">
        <v>84</v>
      </c>
      <c r="AV508" s="14" t="s">
        <v>84</v>
      </c>
      <c r="AW508" s="14" t="s">
        <v>31</v>
      </c>
      <c r="AX508" s="14" t="s">
        <v>74</v>
      </c>
      <c r="AY508" s="164" t="s">
        <v>163</v>
      </c>
    </row>
    <row r="509" spans="1:65" s="13" customFormat="1">
      <c r="B509" s="156"/>
      <c r="D509" s="157" t="s">
        <v>171</v>
      </c>
      <c r="E509" s="158" t="s">
        <v>1</v>
      </c>
      <c r="F509" s="159" t="s">
        <v>311</v>
      </c>
      <c r="H509" s="158" t="s">
        <v>1</v>
      </c>
      <c r="L509" s="156"/>
      <c r="M509" s="160"/>
      <c r="N509" s="161"/>
      <c r="O509" s="161"/>
      <c r="P509" s="161"/>
      <c r="Q509" s="161"/>
      <c r="R509" s="161"/>
      <c r="S509" s="161"/>
      <c r="T509" s="162"/>
      <c r="AT509" s="158" t="s">
        <v>171</v>
      </c>
      <c r="AU509" s="158" t="s">
        <v>84</v>
      </c>
      <c r="AV509" s="13" t="s">
        <v>82</v>
      </c>
      <c r="AW509" s="13" t="s">
        <v>31</v>
      </c>
      <c r="AX509" s="13" t="s">
        <v>74</v>
      </c>
      <c r="AY509" s="158" t="s">
        <v>163</v>
      </c>
    </row>
    <row r="510" spans="1:65" s="14" customFormat="1">
      <c r="B510" s="163"/>
      <c r="D510" s="157" t="s">
        <v>171</v>
      </c>
      <c r="E510" s="164" t="s">
        <v>1</v>
      </c>
      <c r="F510" s="165" t="s">
        <v>504</v>
      </c>
      <c r="H510" s="166">
        <v>-43.15</v>
      </c>
      <c r="L510" s="163"/>
      <c r="M510" s="167"/>
      <c r="N510" s="168"/>
      <c r="O510" s="168"/>
      <c r="P510" s="168"/>
      <c r="Q510" s="168"/>
      <c r="R510" s="168"/>
      <c r="S510" s="168"/>
      <c r="T510" s="169"/>
      <c r="AT510" s="164" t="s">
        <v>171</v>
      </c>
      <c r="AU510" s="164" t="s">
        <v>84</v>
      </c>
      <c r="AV510" s="14" t="s">
        <v>84</v>
      </c>
      <c r="AW510" s="14" t="s">
        <v>31</v>
      </c>
      <c r="AX510" s="14" t="s">
        <v>74</v>
      </c>
      <c r="AY510" s="164" t="s">
        <v>163</v>
      </c>
    </row>
    <row r="511" spans="1:65" s="15" customFormat="1">
      <c r="B511" s="170"/>
      <c r="D511" s="157" t="s">
        <v>171</v>
      </c>
      <c r="E511" s="171" t="s">
        <v>1</v>
      </c>
      <c r="F511" s="172" t="s">
        <v>176</v>
      </c>
      <c r="H511" s="173">
        <v>185.553</v>
      </c>
      <c r="L511" s="170"/>
      <c r="M511" s="174"/>
      <c r="N511" s="175"/>
      <c r="O511" s="175"/>
      <c r="P511" s="175"/>
      <c r="Q511" s="175"/>
      <c r="R511" s="175"/>
      <c r="S511" s="175"/>
      <c r="T511" s="176"/>
      <c r="AT511" s="171" t="s">
        <v>171</v>
      </c>
      <c r="AU511" s="171" t="s">
        <v>84</v>
      </c>
      <c r="AV511" s="15" t="s">
        <v>177</v>
      </c>
      <c r="AW511" s="15" t="s">
        <v>31</v>
      </c>
      <c r="AX511" s="15" t="s">
        <v>74</v>
      </c>
      <c r="AY511" s="171" t="s">
        <v>163</v>
      </c>
    </row>
    <row r="512" spans="1:65" s="16" customFormat="1">
      <c r="B512" s="177"/>
      <c r="D512" s="157" t="s">
        <v>171</v>
      </c>
      <c r="E512" s="178" t="s">
        <v>1</v>
      </c>
      <c r="F512" s="179" t="s">
        <v>178</v>
      </c>
      <c r="H512" s="180">
        <v>185.553</v>
      </c>
      <c r="L512" s="177"/>
      <c r="M512" s="181"/>
      <c r="N512" s="182"/>
      <c r="O512" s="182"/>
      <c r="P512" s="182"/>
      <c r="Q512" s="182"/>
      <c r="R512" s="182"/>
      <c r="S512" s="182"/>
      <c r="T512" s="183"/>
      <c r="AT512" s="178" t="s">
        <v>171</v>
      </c>
      <c r="AU512" s="178" t="s">
        <v>84</v>
      </c>
      <c r="AV512" s="16" t="s">
        <v>169</v>
      </c>
      <c r="AW512" s="16" t="s">
        <v>31</v>
      </c>
      <c r="AX512" s="16" t="s">
        <v>82</v>
      </c>
      <c r="AY512" s="178" t="s">
        <v>163</v>
      </c>
    </row>
    <row r="513" spans="1:65" s="2" customFormat="1" ht="16.5" customHeight="1">
      <c r="A513" s="30"/>
      <c r="B513" s="142"/>
      <c r="C513" s="184" t="s">
        <v>505</v>
      </c>
      <c r="D513" s="184" t="s">
        <v>190</v>
      </c>
      <c r="E513" s="185" t="s">
        <v>506</v>
      </c>
      <c r="F513" s="186" t="s">
        <v>507</v>
      </c>
      <c r="G513" s="187" t="s">
        <v>186</v>
      </c>
      <c r="H513" s="188">
        <v>189.26400000000001</v>
      </c>
      <c r="I513" s="189"/>
      <c r="J513" s="189">
        <f>ROUND(I513*H513,2)</f>
        <v>0</v>
      </c>
      <c r="K513" s="190"/>
      <c r="L513" s="191"/>
      <c r="M513" s="192" t="s">
        <v>1</v>
      </c>
      <c r="N513" s="193" t="s">
        <v>39</v>
      </c>
      <c r="O513" s="152">
        <v>0</v>
      </c>
      <c r="P513" s="152">
        <f>O513*H513</f>
        <v>0</v>
      </c>
      <c r="Q513" s="152">
        <v>0</v>
      </c>
      <c r="R513" s="152">
        <f>Q513*H513</f>
        <v>0</v>
      </c>
      <c r="S513" s="152">
        <v>0</v>
      </c>
      <c r="T513" s="153">
        <f>S513*H513</f>
        <v>0</v>
      </c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R513" s="154" t="s">
        <v>193</v>
      </c>
      <c r="AT513" s="154" t="s">
        <v>190</v>
      </c>
      <c r="AU513" s="154" t="s">
        <v>84</v>
      </c>
      <c r="AY513" s="18" t="s">
        <v>163</v>
      </c>
      <c r="BE513" s="155">
        <f>IF(N513="základní",J513,0)</f>
        <v>0</v>
      </c>
      <c r="BF513" s="155">
        <f>IF(N513="snížená",J513,0)</f>
        <v>0</v>
      </c>
      <c r="BG513" s="155">
        <f>IF(N513="zákl. přenesená",J513,0)</f>
        <v>0</v>
      </c>
      <c r="BH513" s="155">
        <f>IF(N513="sníž. přenesená",J513,0)</f>
        <v>0</v>
      </c>
      <c r="BI513" s="155">
        <f>IF(N513="nulová",J513,0)</f>
        <v>0</v>
      </c>
      <c r="BJ513" s="18" t="s">
        <v>82</v>
      </c>
      <c r="BK513" s="155">
        <f>ROUND(I513*H513,2)</f>
        <v>0</v>
      </c>
      <c r="BL513" s="18" t="s">
        <v>169</v>
      </c>
      <c r="BM513" s="154" t="s">
        <v>508</v>
      </c>
    </row>
    <row r="514" spans="1:65" s="2" customFormat="1" ht="24" customHeight="1">
      <c r="A514" s="30"/>
      <c r="B514" s="142"/>
      <c r="C514" s="143" t="s">
        <v>509</v>
      </c>
      <c r="D514" s="143" t="s">
        <v>165</v>
      </c>
      <c r="E514" s="144" t="s">
        <v>510</v>
      </c>
      <c r="F514" s="145" t="s">
        <v>511</v>
      </c>
      <c r="G514" s="146" t="s">
        <v>168</v>
      </c>
      <c r="H514" s="147">
        <v>132.80000000000001</v>
      </c>
      <c r="I514" s="148"/>
      <c r="J514" s="148">
        <f>ROUND(I514*H514,2)</f>
        <v>0</v>
      </c>
      <c r="K514" s="149"/>
      <c r="L514" s="31"/>
      <c r="M514" s="150" t="s">
        <v>1</v>
      </c>
      <c r="N514" s="151" t="s">
        <v>39</v>
      </c>
      <c r="O514" s="152">
        <v>0</v>
      </c>
      <c r="P514" s="152">
        <f>O514*H514</f>
        <v>0</v>
      </c>
      <c r="Q514" s="152">
        <v>0</v>
      </c>
      <c r="R514" s="152">
        <f>Q514*H514</f>
        <v>0</v>
      </c>
      <c r="S514" s="152">
        <v>0</v>
      </c>
      <c r="T514" s="153">
        <f>S514*H514</f>
        <v>0</v>
      </c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R514" s="154" t="s">
        <v>169</v>
      </c>
      <c r="AT514" s="154" t="s">
        <v>165</v>
      </c>
      <c r="AU514" s="154" t="s">
        <v>84</v>
      </c>
      <c r="AY514" s="18" t="s">
        <v>163</v>
      </c>
      <c r="BE514" s="155">
        <f>IF(N514="základní",J514,0)</f>
        <v>0</v>
      </c>
      <c r="BF514" s="155">
        <f>IF(N514="snížená",J514,0)</f>
        <v>0</v>
      </c>
      <c r="BG514" s="155">
        <f>IF(N514="zákl. přenesená",J514,0)</f>
        <v>0</v>
      </c>
      <c r="BH514" s="155">
        <f>IF(N514="sníž. přenesená",J514,0)</f>
        <v>0</v>
      </c>
      <c r="BI514" s="155">
        <f>IF(N514="nulová",J514,0)</f>
        <v>0</v>
      </c>
      <c r="BJ514" s="18" t="s">
        <v>82</v>
      </c>
      <c r="BK514" s="155">
        <f>ROUND(I514*H514,2)</f>
        <v>0</v>
      </c>
      <c r="BL514" s="18" t="s">
        <v>169</v>
      </c>
      <c r="BM514" s="154" t="s">
        <v>512</v>
      </c>
    </row>
    <row r="515" spans="1:65" s="13" customFormat="1">
      <c r="B515" s="156"/>
      <c r="D515" s="157" t="s">
        <v>171</v>
      </c>
      <c r="E515" s="158" t="s">
        <v>1</v>
      </c>
      <c r="F515" s="159" t="s">
        <v>513</v>
      </c>
      <c r="H515" s="158" t="s">
        <v>1</v>
      </c>
      <c r="L515" s="156"/>
      <c r="M515" s="160"/>
      <c r="N515" s="161"/>
      <c r="O515" s="161"/>
      <c r="P515" s="161"/>
      <c r="Q515" s="161"/>
      <c r="R515" s="161"/>
      <c r="S515" s="161"/>
      <c r="T515" s="162"/>
      <c r="AT515" s="158" t="s">
        <v>171</v>
      </c>
      <c r="AU515" s="158" t="s">
        <v>84</v>
      </c>
      <c r="AV515" s="13" t="s">
        <v>82</v>
      </c>
      <c r="AW515" s="13" t="s">
        <v>31</v>
      </c>
      <c r="AX515" s="13" t="s">
        <v>74</v>
      </c>
      <c r="AY515" s="158" t="s">
        <v>163</v>
      </c>
    </row>
    <row r="516" spans="1:65" s="13" customFormat="1">
      <c r="B516" s="156"/>
      <c r="D516" s="157" t="s">
        <v>171</v>
      </c>
      <c r="E516" s="158" t="s">
        <v>1</v>
      </c>
      <c r="F516" s="159" t="s">
        <v>286</v>
      </c>
      <c r="H516" s="158" t="s">
        <v>1</v>
      </c>
      <c r="L516" s="156"/>
      <c r="M516" s="160"/>
      <c r="N516" s="161"/>
      <c r="O516" s="161"/>
      <c r="P516" s="161"/>
      <c r="Q516" s="161"/>
      <c r="R516" s="161"/>
      <c r="S516" s="161"/>
      <c r="T516" s="162"/>
      <c r="AT516" s="158" t="s">
        <v>171</v>
      </c>
      <c r="AU516" s="158" t="s">
        <v>84</v>
      </c>
      <c r="AV516" s="13" t="s">
        <v>82</v>
      </c>
      <c r="AW516" s="13" t="s">
        <v>31</v>
      </c>
      <c r="AX516" s="13" t="s">
        <v>74</v>
      </c>
      <c r="AY516" s="158" t="s">
        <v>163</v>
      </c>
    </row>
    <row r="517" spans="1:65" s="14" customFormat="1" ht="22.5">
      <c r="B517" s="163"/>
      <c r="D517" s="157" t="s">
        <v>171</v>
      </c>
      <c r="E517" s="164" t="s">
        <v>1</v>
      </c>
      <c r="F517" s="165" t="s">
        <v>514</v>
      </c>
      <c r="H517" s="166">
        <v>132.80000000000001</v>
      </c>
      <c r="L517" s="163"/>
      <c r="M517" s="167"/>
      <c r="N517" s="168"/>
      <c r="O517" s="168"/>
      <c r="P517" s="168"/>
      <c r="Q517" s="168"/>
      <c r="R517" s="168"/>
      <c r="S517" s="168"/>
      <c r="T517" s="169"/>
      <c r="AT517" s="164" t="s">
        <v>171</v>
      </c>
      <c r="AU517" s="164" t="s">
        <v>84</v>
      </c>
      <c r="AV517" s="14" t="s">
        <v>84</v>
      </c>
      <c r="AW517" s="14" t="s">
        <v>31</v>
      </c>
      <c r="AX517" s="14" t="s">
        <v>74</v>
      </c>
      <c r="AY517" s="164" t="s">
        <v>163</v>
      </c>
    </row>
    <row r="518" spans="1:65" s="15" customFormat="1">
      <c r="B518" s="170"/>
      <c r="D518" s="157" t="s">
        <v>171</v>
      </c>
      <c r="E518" s="171" t="s">
        <v>1</v>
      </c>
      <c r="F518" s="172" t="s">
        <v>176</v>
      </c>
      <c r="H518" s="173">
        <v>132.80000000000001</v>
      </c>
      <c r="L518" s="170"/>
      <c r="M518" s="174"/>
      <c r="N518" s="175"/>
      <c r="O518" s="175"/>
      <c r="P518" s="175"/>
      <c r="Q518" s="175"/>
      <c r="R518" s="175"/>
      <c r="S518" s="175"/>
      <c r="T518" s="176"/>
      <c r="AT518" s="171" t="s">
        <v>171</v>
      </c>
      <c r="AU518" s="171" t="s">
        <v>84</v>
      </c>
      <c r="AV518" s="15" t="s">
        <v>177</v>
      </c>
      <c r="AW518" s="15" t="s">
        <v>31</v>
      </c>
      <c r="AX518" s="15" t="s">
        <v>74</v>
      </c>
      <c r="AY518" s="171" t="s">
        <v>163</v>
      </c>
    </row>
    <row r="519" spans="1:65" s="16" customFormat="1">
      <c r="B519" s="177"/>
      <c r="D519" s="157" t="s">
        <v>171</v>
      </c>
      <c r="E519" s="178" t="s">
        <v>1</v>
      </c>
      <c r="F519" s="179" t="s">
        <v>178</v>
      </c>
      <c r="H519" s="180">
        <v>132.80000000000001</v>
      </c>
      <c r="L519" s="177"/>
      <c r="M519" s="181"/>
      <c r="N519" s="182"/>
      <c r="O519" s="182"/>
      <c r="P519" s="182"/>
      <c r="Q519" s="182"/>
      <c r="R519" s="182"/>
      <c r="S519" s="182"/>
      <c r="T519" s="183"/>
      <c r="AT519" s="178" t="s">
        <v>171</v>
      </c>
      <c r="AU519" s="178" t="s">
        <v>84</v>
      </c>
      <c r="AV519" s="16" t="s">
        <v>169</v>
      </c>
      <c r="AW519" s="16" t="s">
        <v>31</v>
      </c>
      <c r="AX519" s="16" t="s">
        <v>82</v>
      </c>
      <c r="AY519" s="178" t="s">
        <v>163</v>
      </c>
    </row>
    <row r="520" spans="1:65" s="2" customFormat="1" ht="16.5" customHeight="1">
      <c r="A520" s="30"/>
      <c r="B520" s="142"/>
      <c r="C520" s="184" t="s">
        <v>515</v>
      </c>
      <c r="D520" s="184" t="s">
        <v>190</v>
      </c>
      <c r="E520" s="185" t="s">
        <v>516</v>
      </c>
      <c r="F520" s="186" t="s">
        <v>517</v>
      </c>
      <c r="G520" s="187" t="s">
        <v>186</v>
      </c>
      <c r="H520" s="188">
        <v>26.56</v>
      </c>
      <c r="I520" s="189"/>
      <c r="J520" s="189">
        <f>ROUND(I520*H520,2)</f>
        <v>0</v>
      </c>
      <c r="K520" s="190"/>
      <c r="L520" s="191"/>
      <c r="M520" s="192" t="s">
        <v>1</v>
      </c>
      <c r="N520" s="193" t="s">
        <v>39</v>
      </c>
      <c r="O520" s="152">
        <v>0</v>
      </c>
      <c r="P520" s="152">
        <f>O520*H520</f>
        <v>0</v>
      </c>
      <c r="Q520" s="152">
        <v>0</v>
      </c>
      <c r="R520" s="152">
        <f>Q520*H520</f>
        <v>0</v>
      </c>
      <c r="S520" s="152">
        <v>0</v>
      </c>
      <c r="T520" s="153">
        <f>S520*H520</f>
        <v>0</v>
      </c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R520" s="154" t="s">
        <v>193</v>
      </c>
      <c r="AT520" s="154" t="s">
        <v>190</v>
      </c>
      <c r="AU520" s="154" t="s">
        <v>84</v>
      </c>
      <c r="AY520" s="18" t="s">
        <v>163</v>
      </c>
      <c r="BE520" s="155">
        <f>IF(N520="základní",J520,0)</f>
        <v>0</v>
      </c>
      <c r="BF520" s="155">
        <f>IF(N520="snížená",J520,0)</f>
        <v>0</v>
      </c>
      <c r="BG520" s="155">
        <f>IF(N520="zákl. přenesená",J520,0)</f>
        <v>0</v>
      </c>
      <c r="BH520" s="155">
        <f>IF(N520="sníž. přenesená",J520,0)</f>
        <v>0</v>
      </c>
      <c r="BI520" s="155">
        <f>IF(N520="nulová",J520,0)</f>
        <v>0</v>
      </c>
      <c r="BJ520" s="18" t="s">
        <v>82</v>
      </c>
      <c r="BK520" s="155">
        <f>ROUND(I520*H520,2)</f>
        <v>0</v>
      </c>
      <c r="BL520" s="18" t="s">
        <v>169</v>
      </c>
      <c r="BM520" s="154" t="s">
        <v>518</v>
      </c>
    </row>
    <row r="521" spans="1:65" s="14" customFormat="1">
      <c r="B521" s="163"/>
      <c r="D521" s="157" t="s">
        <v>171</v>
      </c>
      <c r="E521" s="164" t="s">
        <v>1</v>
      </c>
      <c r="F521" s="165" t="s">
        <v>519</v>
      </c>
      <c r="H521" s="166">
        <v>26.56</v>
      </c>
      <c r="L521" s="163"/>
      <c r="M521" s="167"/>
      <c r="N521" s="168"/>
      <c r="O521" s="168"/>
      <c r="P521" s="168"/>
      <c r="Q521" s="168"/>
      <c r="R521" s="168"/>
      <c r="S521" s="168"/>
      <c r="T521" s="169"/>
      <c r="AT521" s="164" t="s">
        <v>171</v>
      </c>
      <c r="AU521" s="164" t="s">
        <v>84</v>
      </c>
      <c r="AV521" s="14" t="s">
        <v>84</v>
      </c>
      <c r="AW521" s="14" t="s">
        <v>31</v>
      </c>
      <c r="AX521" s="14" t="s">
        <v>74</v>
      </c>
      <c r="AY521" s="164" t="s">
        <v>163</v>
      </c>
    </row>
    <row r="522" spans="1:65" s="16" customFormat="1">
      <c r="B522" s="177"/>
      <c r="D522" s="157" t="s">
        <v>171</v>
      </c>
      <c r="E522" s="178" t="s">
        <v>1</v>
      </c>
      <c r="F522" s="179" t="s">
        <v>178</v>
      </c>
      <c r="H522" s="180">
        <v>26.56</v>
      </c>
      <c r="L522" s="177"/>
      <c r="M522" s="181"/>
      <c r="N522" s="182"/>
      <c r="O522" s="182"/>
      <c r="P522" s="182"/>
      <c r="Q522" s="182"/>
      <c r="R522" s="182"/>
      <c r="S522" s="182"/>
      <c r="T522" s="183"/>
      <c r="AT522" s="178" t="s">
        <v>171</v>
      </c>
      <c r="AU522" s="178" t="s">
        <v>84</v>
      </c>
      <c r="AV522" s="16" t="s">
        <v>169</v>
      </c>
      <c r="AW522" s="16" t="s">
        <v>31</v>
      </c>
      <c r="AX522" s="16" t="s">
        <v>82</v>
      </c>
      <c r="AY522" s="178" t="s">
        <v>163</v>
      </c>
    </row>
    <row r="523" spans="1:65" s="2" customFormat="1" ht="16.5" customHeight="1">
      <c r="A523" s="30"/>
      <c r="B523" s="142"/>
      <c r="C523" s="143" t="s">
        <v>520</v>
      </c>
      <c r="D523" s="143" t="s">
        <v>165</v>
      </c>
      <c r="E523" s="144" t="s">
        <v>521</v>
      </c>
      <c r="F523" s="145" t="s">
        <v>522</v>
      </c>
      <c r="G523" s="146" t="s">
        <v>168</v>
      </c>
      <c r="H523" s="147">
        <v>70.97</v>
      </c>
      <c r="I523" s="148"/>
      <c r="J523" s="148">
        <f>ROUND(I523*H523,2)</f>
        <v>0</v>
      </c>
      <c r="K523" s="149"/>
      <c r="L523" s="31"/>
      <c r="M523" s="150" t="s">
        <v>1</v>
      </c>
      <c r="N523" s="151" t="s">
        <v>39</v>
      </c>
      <c r="O523" s="152">
        <v>0</v>
      </c>
      <c r="P523" s="152">
        <f>O523*H523</f>
        <v>0</v>
      </c>
      <c r="Q523" s="152">
        <v>0</v>
      </c>
      <c r="R523" s="152">
        <f>Q523*H523</f>
        <v>0</v>
      </c>
      <c r="S523" s="152">
        <v>0</v>
      </c>
      <c r="T523" s="153">
        <f>S523*H523</f>
        <v>0</v>
      </c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R523" s="154" t="s">
        <v>169</v>
      </c>
      <c r="AT523" s="154" t="s">
        <v>165</v>
      </c>
      <c r="AU523" s="154" t="s">
        <v>84</v>
      </c>
      <c r="AY523" s="18" t="s">
        <v>163</v>
      </c>
      <c r="BE523" s="155">
        <f>IF(N523="základní",J523,0)</f>
        <v>0</v>
      </c>
      <c r="BF523" s="155">
        <f>IF(N523="snížená",J523,0)</f>
        <v>0</v>
      </c>
      <c r="BG523" s="155">
        <f>IF(N523="zákl. přenesená",J523,0)</f>
        <v>0</v>
      </c>
      <c r="BH523" s="155">
        <f>IF(N523="sníž. přenesená",J523,0)</f>
        <v>0</v>
      </c>
      <c r="BI523" s="155">
        <f>IF(N523="nulová",J523,0)</f>
        <v>0</v>
      </c>
      <c r="BJ523" s="18" t="s">
        <v>82</v>
      </c>
      <c r="BK523" s="155">
        <f>ROUND(I523*H523,2)</f>
        <v>0</v>
      </c>
      <c r="BL523" s="18" t="s">
        <v>169</v>
      </c>
      <c r="BM523" s="154" t="s">
        <v>523</v>
      </c>
    </row>
    <row r="524" spans="1:65" s="13" customFormat="1">
      <c r="B524" s="156"/>
      <c r="D524" s="157" t="s">
        <v>171</v>
      </c>
      <c r="E524" s="158" t="s">
        <v>1</v>
      </c>
      <c r="F524" s="159" t="s">
        <v>524</v>
      </c>
      <c r="H524" s="158" t="s">
        <v>1</v>
      </c>
      <c r="L524" s="156"/>
      <c r="M524" s="160"/>
      <c r="N524" s="161"/>
      <c r="O524" s="161"/>
      <c r="P524" s="161"/>
      <c r="Q524" s="161"/>
      <c r="R524" s="161"/>
      <c r="S524" s="161"/>
      <c r="T524" s="162"/>
      <c r="AT524" s="158" t="s">
        <v>171</v>
      </c>
      <c r="AU524" s="158" t="s">
        <v>84</v>
      </c>
      <c r="AV524" s="13" t="s">
        <v>82</v>
      </c>
      <c r="AW524" s="13" t="s">
        <v>31</v>
      </c>
      <c r="AX524" s="13" t="s">
        <v>74</v>
      </c>
      <c r="AY524" s="158" t="s">
        <v>163</v>
      </c>
    </row>
    <row r="525" spans="1:65" s="14" customFormat="1">
      <c r="B525" s="163"/>
      <c r="D525" s="157" t="s">
        <v>171</v>
      </c>
      <c r="E525" s="164" t="s">
        <v>1</v>
      </c>
      <c r="F525" s="165" t="s">
        <v>525</v>
      </c>
      <c r="H525" s="166">
        <v>70.97</v>
      </c>
      <c r="L525" s="163"/>
      <c r="M525" s="167"/>
      <c r="N525" s="168"/>
      <c r="O525" s="168"/>
      <c r="P525" s="168"/>
      <c r="Q525" s="168"/>
      <c r="R525" s="168"/>
      <c r="S525" s="168"/>
      <c r="T525" s="169"/>
      <c r="AT525" s="164" t="s">
        <v>171</v>
      </c>
      <c r="AU525" s="164" t="s">
        <v>84</v>
      </c>
      <c r="AV525" s="14" t="s">
        <v>84</v>
      </c>
      <c r="AW525" s="14" t="s">
        <v>31</v>
      </c>
      <c r="AX525" s="14" t="s">
        <v>74</v>
      </c>
      <c r="AY525" s="164" t="s">
        <v>163</v>
      </c>
    </row>
    <row r="526" spans="1:65" s="15" customFormat="1">
      <c r="B526" s="170"/>
      <c r="D526" s="157" t="s">
        <v>171</v>
      </c>
      <c r="E526" s="171" t="s">
        <v>1</v>
      </c>
      <c r="F526" s="172" t="s">
        <v>176</v>
      </c>
      <c r="H526" s="173">
        <v>70.97</v>
      </c>
      <c r="L526" s="170"/>
      <c r="M526" s="174"/>
      <c r="N526" s="175"/>
      <c r="O526" s="175"/>
      <c r="P526" s="175"/>
      <c r="Q526" s="175"/>
      <c r="R526" s="175"/>
      <c r="S526" s="175"/>
      <c r="T526" s="176"/>
      <c r="AT526" s="171" t="s">
        <v>171</v>
      </c>
      <c r="AU526" s="171" t="s">
        <v>84</v>
      </c>
      <c r="AV526" s="15" t="s">
        <v>177</v>
      </c>
      <c r="AW526" s="15" t="s">
        <v>31</v>
      </c>
      <c r="AX526" s="15" t="s">
        <v>74</v>
      </c>
      <c r="AY526" s="171" t="s">
        <v>163</v>
      </c>
    </row>
    <row r="527" spans="1:65" s="16" customFormat="1">
      <c r="B527" s="177"/>
      <c r="D527" s="157" t="s">
        <v>171</v>
      </c>
      <c r="E527" s="178" t="s">
        <v>1</v>
      </c>
      <c r="F527" s="179" t="s">
        <v>178</v>
      </c>
      <c r="H527" s="180">
        <v>70.97</v>
      </c>
      <c r="L527" s="177"/>
      <c r="M527" s="181"/>
      <c r="N527" s="182"/>
      <c r="O527" s="182"/>
      <c r="P527" s="182"/>
      <c r="Q527" s="182"/>
      <c r="R527" s="182"/>
      <c r="S527" s="182"/>
      <c r="T527" s="183"/>
      <c r="AT527" s="178" t="s">
        <v>171</v>
      </c>
      <c r="AU527" s="178" t="s">
        <v>84</v>
      </c>
      <c r="AV527" s="16" t="s">
        <v>169</v>
      </c>
      <c r="AW527" s="16" t="s">
        <v>31</v>
      </c>
      <c r="AX527" s="16" t="s">
        <v>82</v>
      </c>
      <c r="AY527" s="178" t="s">
        <v>163</v>
      </c>
    </row>
    <row r="528" spans="1:65" s="2" customFormat="1" ht="24" customHeight="1">
      <c r="A528" s="30"/>
      <c r="B528" s="142"/>
      <c r="C528" s="184" t="s">
        <v>526</v>
      </c>
      <c r="D528" s="184" t="s">
        <v>190</v>
      </c>
      <c r="E528" s="185" t="s">
        <v>527</v>
      </c>
      <c r="F528" s="186" t="s">
        <v>528</v>
      </c>
      <c r="G528" s="187" t="s">
        <v>168</v>
      </c>
      <c r="H528" s="188">
        <v>74.519000000000005</v>
      </c>
      <c r="I528" s="189"/>
      <c r="J528" s="189">
        <f>ROUND(I528*H528,2)</f>
        <v>0</v>
      </c>
      <c r="K528" s="190"/>
      <c r="L528" s="191"/>
      <c r="M528" s="192" t="s">
        <v>1</v>
      </c>
      <c r="N528" s="193" t="s">
        <v>39</v>
      </c>
      <c r="O528" s="152">
        <v>0</v>
      </c>
      <c r="P528" s="152">
        <f>O528*H528</f>
        <v>0</v>
      </c>
      <c r="Q528" s="152">
        <v>0</v>
      </c>
      <c r="R528" s="152">
        <f>Q528*H528</f>
        <v>0</v>
      </c>
      <c r="S528" s="152">
        <v>0</v>
      </c>
      <c r="T528" s="153">
        <f>S528*H528</f>
        <v>0</v>
      </c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R528" s="154" t="s">
        <v>193</v>
      </c>
      <c r="AT528" s="154" t="s">
        <v>190</v>
      </c>
      <c r="AU528" s="154" t="s">
        <v>84</v>
      </c>
      <c r="AY528" s="18" t="s">
        <v>163</v>
      </c>
      <c r="BE528" s="155">
        <f>IF(N528="základní",J528,0)</f>
        <v>0</v>
      </c>
      <c r="BF528" s="155">
        <f>IF(N528="snížená",J528,0)</f>
        <v>0</v>
      </c>
      <c r="BG528" s="155">
        <f>IF(N528="zákl. přenesená",J528,0)</f>
        <v>0</v>
      </c>
      <c r="BH528" s="155">
        <f>IF(N528="sníž. přenesená",J528,0)</f>
        <v>0</v>
      </c>
      <c r="BI528" s="155">
        <f>IF(N528="nulová",J528,0)</f>
        <v>0</v>
      </c>
      <c r="BJ528" s="18" t="s">
        <v>82</v>
      </c>
      <c r="BK528" s="155">
        <f>ROUND(I528*H528,2)</f>
        <v>0</v>
      </c>
      <c r="BL528" s="18" t="s">
        <v>169</v>
      </c>
      <c r="BM528" s="154" t="s">
        <v>529</v>
      </c>
    </row>
    <row r="529" spans="1:65" s="2" customFormat="1" ht="24" customHeight="1">
      <c r="A529" s="30"/>
      <c r="B529" s="142"/>
      <c r="C529" s="143" t="s">
        <v>530</v>
      </c>
      <c r="D529" s="143" t="s">
        <v>165</v>
      </c>
      <c r="E529" s="144" t="s">
        <v>531</v>
      </c>
      <c r="F529" s="145" t="s">
        <v>532</v>
      </c>
      <c r="G529" s="146" t="s">
        <v>186</v>
      </c>
      <c r="H529" s="147">
        <v>185.553</v>
      </c>
      <c r="I529" s="148"/>
      <c r="J529" s="148">
        <f>ROUND(I529*H529,2)</f>
        <v>0</v>
      </c>
      <c r="K529" s="149"/>
      <c r="L529" s="31"/>
      <c r="M529" s="150" t="s">
        <v>1</v>
      </c>
      <c r="N529" s="151" t="s">
        <v>39</v>
      </c>
      <c r="O529" s="152">
        <v>0</v>
      </c>
      <c r="P529" s="152">
        <f>O529*H529</f>
        <v>0</v>
      </c>
      <c r="Q529" s="152">
        <v>0</v>
      </c>
      <c r="R529" s="152">
        <f>Q529*H529</f>
        <v>0</v>
      </c>
      <c r="S529" s="152">
        <v>0</v>
      </c>
      <c r="T529" s="153">
        <f>S529*H529</f>
        <v>0</v>
      </c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R529" s="154" t="s">
        <v>169</v>
      </c>
      <c r="AT529" s="154" t="s">
        <v>165</v>
      </c>
      <c r="AU529" s="154" t="s">
        <v>84</v>
      </c>
      <c r="AY529" s="18" t="s">
        <v>163</v>
      </c>
      <c r="BE529" s="155">
        <f>IF(N529="základní",J529,0)</f>
        <v>0</v>
      </c>
      <c r="BF529" s="155">
        <f>IF(N529="snížená",J529,0)</f>
        <v>0</v>
      </c>
      <c r="BG529" s="155">
        <f>IF(N529="zákl. přenesená",J529,0)</f>
        <v>0</v>
      </c>
      <c r="BH529" s="155">
        <f>IF(N529="sníž. přenesená",J529,0)</f>
        <v>0</v>
      </c>
      <c r="BI529" s="155">
        <f>IF(N529="nulová",J529,0)</f>
        <v>0</v>
      </c>
      <c r="BJ529" s="18" t="s">
        <v>82</v>
      </c>
      <c r="BK529" s="155">
        <f>ROUND(I529*H529,2)</f>
        <v>0</v>
      </c>
      <c r="BL529" s="18" t="s">
        <v>169</v>
      </c>
      <c r="BM529" s="154" t="s">
        <v>533</v>
      </c>
    </row>
    <row r="530" spans="1:65" s="13" customFormat="1">
      <c r="B530" s="156"/>
      <c r="D530" s="157" t="s">
        <v>171</v>
      </c>
      <c r="E530" s="158" t="s">
        <v>1</v>
      </c>
      <c r="F530" s="159" t="s">
        <v>534</v>
      </c>
      <c r="H530" s="158" t="s">
        <v>1</v>
      </c>
      <c r="L530" s="156"/>
      <c r="M530" s="160"/>
      <c r="N530" s="161"/>
      <c r="O530" s="161"/>
      <c r="P530" s="161"/>
      <c r="Q530" s="161"/>
      <c r="R530" s="161"/>
      <c r="S530" s="161"/>
      <c r="T530" s="162"/>
      <c r="AT530" s="158" t="s">
        <v>171</v>
      </c>
      <c r="AU530" s="158" t="s">
        <v>84</v>
      </c>
      <c r="AV530" s="13" t="s">
        <v>82</v>
      </c>
      <c r="AW530" s="13" t="s">
        <v>31</v>
      </c>
      <c r="AX530" s="13" t="s">
        <v>74</v>
      </c>
      <c r="AY530" s="158" t="s">
        <v>163</v>
      </c>
    </row>
    <row r="531" spans="1:65" s="13" customFormat="1">
      <c r="B531" s="156"/>
      <c r="D531" s="157" t="s">
        <v>171</v>
      </c>
      <c r="E531" s="158" t="s">
        <v>1</v>
      </c>
      <c r="F531" s="159" t="s">
        <v>502</v>
      </c>
      <c r="H531" s="158" t="s">
        <v>1</v>
      </c>
      <c r="L531" s="156"/>
      <c r="M531" s="160"/>
      <c r="N531" s="161"/>
      <c r="O531" s="161"/>
      <c r="P531" s="161"/>
      <c r="Q531" s="161"/>
      <c r="R531" s="161"/>
      <c r="S531" s="161"/>
      <c r="T531" s="162"/>
      <c r="AT531" s="158" t="s">
        <v>171</v>
      </c>
      <c r="AU531" s="158" t="s">
        <v>84</v>
      </c>
      <c r="AV531" s="13" t="s">
        <v>82</v>
      </c>
      <c r="AW531" s="13" t="s">
        <v>31</v>
      </c>
      <c r="AX531" s="13" t="s">
        <v>74</v>
      </c>
      <c r="AY531" s="158" t="s">
        <v>163</v>
      </c>
    </row>
    <row r="532" spans="1:65" s="14" customFormat="1">
      <c r="B532" s="163"/>
      <c r="D532" s="157" t="s">
        <v>171</v>
      </c>
      <c r="E532" s="164" t="s">
        <v>1</v>
      </c>
      <c r="F532" s="165" t="s">
        <v>503</v>
      </c>
      <c r="H532" s="166">
        <v>228.703</v>
      </c>
      <c r="L532" s="163"/>
      <c r="M532" s="167"/>
      <c r="N532" s="168"/>
      <c r="O532" s="168"/>
      <c r="P532" s="168"/>
      <c r="Q532" s="168"/>
      <c r="R532" s="168"/>
      <c r="S532" s="168"/>
      <c r="T532" s="169"/>
      <c r="AT532" s="164" t="s">
        <v>171</v>
      </c>
      <c r="AU532" s="164" t="s">
        <v>84</v>
      </c>
      <c r="AV532" s="14" t="s">
        <v>84</v>
      </c>
      <c r="AW532" s="14" t="s">
        <v>31</v>
      </c>
      <c r="AX532" s="14" t="s">
        <v>74</v>
      </c>
      <c r="AY532" s="164" t="s">
        <v>163</v>
      </c>
    </row>
    <row r="533" spans="1:65" s="13" customFormat="1">
      <c r="B533" s="156"/>
      <c r="D533" s="157" t="s">
        <v>171</v>
      </c>
      <c r="E533" s="158" t="s">
        <v>1</v>
      </c>
      <c r="F533" s="159" t="s">
        <v>311</v>
      </c>
      <c r="H533" s="158" t="s">
        <v>1</v>
      </c>
      <c r="L533" s="156"/>
      <c r="M533" s="160"/>
      <c r="N533" s="161"/>
      <c r="O533" s="161"/>
      <c r="P533" s="161"/>
      <c r="Q533" s="161"/>
      <c r="R533" s="161"/>
      <c r="S533" s="161"/>
      <c r="T533" s="162"/>
      <c r="AT533" s="158" t="s">
        <v>171</v>
      </c>
      <c r="AU533" s="158" t="s">
        <v>84</v>
      </c>
      <c r="AV533" s="13" t="s">
        <v>82</v>
      </c>
      <c r="AW533" s="13" t="s">
        <v>31</v>
      </c>
      <c r="AX533" s="13" t="s">
        <v>74</v>
      </c>
      <c r="AY533" s="158" t="s">
        <v>163</v>
      </c>
    </row>
    <row r="534" spans="1:65" s="14" customFormat="1">
      <c r="B534" s="163"/>
      <c r="D534" s="157" t="s">
        <v>171</v>
      </c>
      <c r="E534" s="164" t="s">
        <v>1</v>
      </c>
      <c r="F534" s="165" t="s">
        <v>504</v>
      </c>
      <c r="H534" s="166">
        <v>-43.15</v>
      </c>
      <c r="L534" s="163"/>
      <c r="M534" s="167"/>
      <c r="N534" s="168"/>
      <c r="O534" s="168"/>
      <c r="P534" s="168"/>
      <c r="Q534" s="168"/>
      <c r="R534" s="168"/>
      <c r="S534" s="168"/>
      <c r="T534" s="169"/>
      <c r="AT534" s="164" t="s">
        <v>171</v>
      </c>
      <c r="AU534" s="164" t="s">
        <v>84</v>
      </c>
      <c r="AV534" s="14" t="s">
        <v>84</v>
      </c>
      <c r="AW534" s="14" t="s">
        <v>31</v>
      </c>
      <c r="AX534" s="14" t="s">
        <v>74</v>
      </c>
      <c r="AY534" s="164" t="s">
        <v>163</v>
      </c>
    </row>
    <row r="535" spans="1:65" s="15" customFormat="1">
      <c r="B535" s="170"/>
      <c r="D535" s="157" t="s">
        <v>171</v>
      </c>
      <c r="E535" s="171" t="s">
        <v>1</v>
      </c>
      <c r="F535" s="172" t="s">
        <v>176</v>
      </c>
      <c r="H535" s="173">
        <v>185.553</v>
      </c>
      <c r="L535" s="170"/>
      <c r="M535" s="174"/>
      <c r="N535" s="175"/>
      <c r="O535" s="175"/>
      <c r="P535" s="175"/>
      <c r="Q535" s="175"/>
      <c r="R535" s="175"/>
      <c r="S535" s="175"/>
      <c r="T535" s="176"/>
      <c r="AT535" s="171" t="s">
        <v>171</v>
      </c>
      <c r="AU535" s="171" t="s">
        <v>84</v>
      </c>
      <c r="AV535" s="15" t="s">
        <v>177</v>
      </c>
      <c r="AW535" s="15" t="s">
        <v>31</v>
      </c>
      <c r="AX535" s="15" t="s">
        <v>74</v>
      </c>
      <c r="AY535" s="171" t="s">
        <v>163</v>
      </c>
    </row>
    <row r="536" spans="1:65" s="16" customFormat="1">
      <c r="B536" s="177"/>
      <c r="D536" s="157" t="s">
        <v>171</v>
      </c>
      <c r="E536" s="178" t="s">
        <v>1</v>
      </c>
      <c r="F536" s="179" t="s">
        <v>178</v>
      </c>
      <c r="H536" s="180">
        <v>185.553</v>
      </c>
      <c r="L536" s="177"/>
      <c r="M536" s="181"/>
      <c r="N536" s="182"/>
      <c r="O536" s="182"/>
      <c r="P536" s="182"/>
      <c r="Q536" s="182"/>
      <c r="R536" s="182"/>
      <c r="S536" s="182"/>
      <c r="T536" s="183"/>
      <c r="AT536" s="178" t="s">
        <v>171</v>
      </c>
      <c r="AU536" s="178" t="s">
        <v>84</v>
      </c>
      <c r="AV536" s="16" t="s">
        <v>169</v>
      </c>
      <c r="AW536" s="16" t="s">
        <v>31</v>
      </c>
      <c r="AX536" s="16" t="s">
        <v>82</v>
      </c>
      <c r="AY536" s="178" t="s">
        <v>163</v>
      </c>
    </row>
    <row r="537" spans="1:65" s="2" customFormat="1" ht="24" customHeight="1">
      <c r="A537" s="30"/>
      <c r="B537" s="142"/>
      <c r="C537" s="143" t="s">
        <v>535</v>
      </c>
      <c r="D537" s="143" t="s">
        <v>165</v>
      </c>
      <c r="E537" s="144" t="s">
        <v>536</v>
      </c>
      <c r="F537" s="145" t="s">
        <v>537</v>
      </c>
      <c r="G537" s="146" t="s">
        <v>186</v>
      </c>
      <c r="H537" s="147">
        <v>11.323</v>
      </c>
      <c r="I537" s="148"/>
      <c r="J537" s="148">
        <f>ROUND(I537*H537,2)</f>
        <v>0</v>
      </c>
      <c r="K537" s="149"/>
      <c r="L537" s="31"/>
      <c r="M537" s="150" t="s">
        <v>1</v>
      </c>
      <c r="N537" s="151" t="s">
        <v>39</v>
      </c>
      <c r="O537" s="152">
        <v>0</v>
      </c>
      <c r="P537" s="152">
        <f>O537*H537</f>
        <v>0</v>
      </c>
      <c r="Q537" s="152">
        <v>0</v>
      </c>
      <c r="R537" s="152">
        <f>Q537*H537</f>
        <v>0</v>
      </c>
      <c r="S537" s="152">
        <v>0</v>
      </c>
      <c r="T537" s="153">
        <f>S537*H537</f>
        <v>0</v>
      </c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R537" s="154" t="s">
        <v>169</v>
      </c>
      <c r="AT537" s="154" t="s">
        <v>165</v>
      </c>
      <c r="AU537" s="154" t="s">
        <v>84</v>
      </c>
      <c r="AY537" s="18" t="s">
        <v>163</v>
      </c>
      <c r="BE537" s="155">
        <f>IF(N537="základní",J537,0)</f>
        <v>0</v>
      </c>
      <c r="BF537" s="155">
        <f>IF(N537="snížená",J537,0)</f>
        <v>0</v>
      </c>
      <c r="BG537" s="155">
        <f>IF(N537="zákl. přenesená",J537,0)</f>
        <v>0</v>
      </c>
      <c r="BH537" s="155">
        <f>IF(N537="sníž. přenesená",J537,0)</f>
        <v>0</v>
      </c>
      <c r="BI537" s="155">
        <f>IF(N537="nulová",J537,0)</f>
        <v>0</v>
      </c>
      <c r="BJ537" s="18" t="s">
        <v>82</v>
      </c>
      <c r="BK537" s="155">
        <f>ROUND(I537*H537,2)</f>
        <v>0</v>
      </c>
      <c r="BL537" s="18" t="s">
        <v>169</v>
      </c>
      <c r="BM537" s="154" t="s">
        <v>538</v>
      </c>
    </row>
    <row r="538" spans="1:65" s="13" customFormat="1">
      <c r="B538" s="156"/>
      <c r="D538" s="157" t="s">
        <v>171</v>
      </c>
      <c r="E538" s="158" t="s">
        <v>1</v>
      </c>
      <c r="F538" s="159" t="s">
        <v>539</v>
      </c>
      <c r="H538" s="158" t="s">
        <v>1</v>
      </c>
      <c r="L538" s="156"/>
      <c r="M538" s="160"/>
      <c r="N538" s="161"/>
      <c r="O538" s="161"/>
      <c r="P538" s="161"/>
      <c r="Q538" s="161"/>
      <c r="R538" s="161"/>
      <c r="S538" s="161"/>
      <c r="T538" s="162"/>
      <c r="AT538" s="158" t="s">
        <v>171</v>
      </c>
      <c r="AU538" s="158" t="s">
        <v>84</v>
      </c>
      <c r="AV538" s="13" t="s">
        <v>82</v>
      </c>
      <c r="AW538" s="13" t="s">
        <v>31</v>
      </c>
      <c r="AX538" s="13" t="s">
        <v>74</v>
      </c>
      <c r="AY538" s="158" t="s">
        <v>163</v>
      </c>
    </row>
    <row r="539" spans="1:65" s="14" customFormat="1">
      <c r="B539" s="163"/>
      <c r="D539" s="157" t="s">
        <v>171</v>
      </c>
      <c r="E539" s="164" t="s">
        <v>1</v>
      </c>
      <c r="F539" s="165" t="s">
        <v>540</v>
      </c>
      <c r="H539" s="166">
        <v>11.323</v>
      </c>
      <c r="L539" s="163"/>
      <c r="M539" s="167"/>
      <c r="N539" s="168"/>
      <c r="O539" s="168"/>
      <c r="P539" s="168"/>
      <c r="Q539" s="168"/>
      <c r="R539" s="168"/>
      <c r="S539" s="168"/>
      <c r="T539" s="169"/>
      <c r="AT539" s="164" t="s">
        <v>171</v>
      </c>
      <c r="AU539" s="164" t="s">
        <v>84</v>
      </c>
      <c r="AV539" s="14" t="s">
        <v>84</v>
      </c>
      <c r="AW539" s="14" t="s">
        <v>31</v>
      </c>
      <c r="AX539" s="14" t="s">
        <v>74</v>
      </c>
      <c r="AY539" s="164" t="s">
        <v>163</v>
      </c>
    </row>
    <row r="540" spans="1:65" s="15" customFormat="1">
      <c r="B540" s="170"/>
      <c r="D540" s="157" t="s">
        <v>171</v>
      </c>
      <c r="E540" s="171" t="s">
        <v>1</v>
      </c>
      <c r="F540" s="172" t="s">
        <v>176</v>
      </c>
      <c r="H540" s="173">
        <v>11.323</v>
      </c>
      <c r="L540" s="170"/>
      <c r="M540" s="174"/>
      <c r="N540" s="175"/>
      <c r="O540" s="175"/>
      <c r="P540" s="175"/>
      <c r="Q540" s="175"/>
      <c r="R540" s="175"/>
      <c r="S540" s="175"/>
      <c r="T540" s="176"/>
      <c r="AT540" s="171" t="s">
        <v>171</v>
      </c>
      <c r="AU540" s="171" t="s">
        <v>84</v>
      </c>
      <c r="AV540" s="15" t="s">
        <v>177</v>
      </c>
      <c r="AW540" s="15" t="s">
        <v>31</v>
      </c>
      <c r="AX540" s="15" t="s">
        <v>74</v>
      </c>
      <c r="AY540" s="171" t="s">
        <v>163</v>
      </c>
    </row>
    <row r="541" spans="1:65" s="16" customFormat="1">
      <c r="B541" s="177"/>
      <c r="D541" s="157" t="s">
        <v>171</v>
      </c>
      <c r="E541" s="178" t="s">
        <v>1</v>
      </c>
      <c r="F541" s="179" t="s">
        <v>178</v>
      </c>
      <c r="H541" s="180">
        <v>11.323</v>
      </c>
      <c r="L541" s="177"/>
      <c r="M541" s="181"/>
      <c r="N541" s="182"/>
      <c r="O541" s="182"/>
      <c r="P541" s="182"/>
      <c r="Q541" s="182"/>
      <c r="R541" s="182"/>
      <c r="S541" s="182"/>
      <c r="T541" s="183"/>
      <c r="AT541" s="178" t="s">
        <v>171</v>
      </c>
      <c r="AU541" s="178" t="s">
        <v>84</v>
      </c>
      <c r="AV541" s="16" t="s">
        <v>169</v>
      </c>
      <c r="AW541" s="16" t="s">
        <v>31</v>
      </c>
      <c r="AX541" s="16" t="s">
        <v>82</v>
      </c>
      <c r="AY541" s="178" t="s">
        <v>163</v>
      </c>
    </row>
    <row r="542" spans="1:65" s="2" customFormat="1" ht="24" customHeight="1">
      <c r="A542" s="30"/>
      <c r="B542" s="142"/>
      <c r="C542" s="143" t="s">
        <v>541</v>
      </c>
      <c r="D542" s="143" t="s">
        <v>165</v>
      </c>
      <c r="E542" s="144" t="s">
        <v>542</v>
      </c>
      <c r="F542" s="145" t="s">
        <v>543</v>
      </c>
      <c r="G542" s="146" t="s">
        <v>186</v>
      </c>
      <c r="H542" s="147">
        <v>67.099999999999994</v>
      </c>
      <c r="I542" s="148"/>
      <c r="J542" s="148">
        <f>ROUND(I542*H542,2)</f>
        <v>0</v>
      </c>
      <c r="K542" s="149"/>
      <c r="L542" s="31"/>
      <c r="M542" s="150" t="s">
        <v>1</v>
      </c>
      <c r="N542" s="151" t="s">
        <v>39</v>
      </c>
      <c r="O542" s="152">
        <v>0</v>
      </c>
      <c r="P542" s="152">
        <f>O542*H542</f>
        <v>0</v>
      </c>
      <c r="Q542" s="152">
        <v>0</v>
      </c>
      <c r="R542" s="152">
        <f>Q542*H542</f>
        <v>0</v>
      </c>
      <c r="S542" s="152">
        <v>0</v>
      </c>
      <c r="T542" s="153">
        <f>S542*H542</f>
        <v>0</v>
      </c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R542" s="154" t="s">
        <v>169</v>
      </c>
      <c r="AT542" s="154" t="s">
        <v>165</v>
      </c>
      <c r="AU542" s="154" t="s">
        <v>84</v>
      </c>
      <c r="AY542" s="18" t="s">
        <v>163</v>
      </c>
      <c r="BE542" s="155">
        <f>IF(N542="základní",J542,0)</f>
        <v>0</v>
      </c>
      <c r="BF542" s="155">
        <f>IF(N542="snížená",J542,0)</f>
        <v>0</v>
      </c>
      <c r="BG542" s="155">
        <f>IF(N542="zákl. přenesená",J542,0)</f>
        <v>0</v>
      </c>
      <c r="BH542" s="155">
        <f>IF(N542="sníž. přenesená",J542,0)</f>
        <v>0</v>
      </c>
      <c r="BI542" s="155">
        <f>IF(N542="nulová",J542,0)</f>
        <v>0</v>
      </c>
      <c r="BJ542" s="18" t="s">
        <v>82</v>
      </c>
      <c r="BK542" s="155">
        <f>ROUND(I542*H542,2)</f>
        <v>0</v>
      </c>
      <c r="BL542" s="18" t="s">
        <v>169</v>
      </c>
      <c r="BM542" s="154" t="s">
        <v>544</v>
      </c>
    </row>
    <row r="543" spans="1:65" s="13" customFormat="1">
      <c r="B543" s="156"/>
      <c r="D543" s="157" t="s">
        <v>171</v>
      </c>
      <c r="E543" s="158" t="s">
        <v>1</v>
      </c>
      <c r="F543" s="159" t="s">
        <v>545</v>
      </c>
      <c r="H543" s="158" t="s">
        <v>1</v>
      </c>
      <c r="L543" s="156"/>
      <c r="M543" s="160"/>
      <c r="N543" s="161"/>
      <c r="O543" s="161"/>
      <c r="P543" s="161"/>
      <c r="Q543" s="161"/>
      <c r="R543" s="161"/>
      <c r="S543" s="161"/>
      <c r="T543" s="162"/>
      <c r="AT543" s="158" t="s">
        <v>171</v>
      </c>
      <c r="AU543" s="158" t="s">
        <v>84</v>
      </c>
      <c r="AV543" s="13" t="s">
        <v>82</v>
      </c>
      <c r="AW543" s="13" t="s">
        <v>31</v>
      </c>
      <c r="AX543" s="13" t="s">
        <v>74</v>
      </c>
      <c r="AY543" s="158" t="s">
        <v>163</v>
      </c>
    </row>
    <row r="544" spans="1:65" s="14" customFormat="1" ht="22.5">
      <c r="B544" s="163"/>
      <c r="D544" s="157" t="s">
        <v>171</v>
      </c>
      <c r="E544" s="164" t="s">
        <v>1</v>
      </c>
      <c r="F544" s="165" t="s">
        <v>546</v>
      </c>
      <c r="H544" s="166">
        <v>67.099999999999994</v>
      </c>
      <c r="L544" s="163"/>
      <c r="M544" s="167"/>
      <c r="N544" s="168"/>
      <c r="O544" s="168"/>
      <c r="P544" s="168"/>
      <c r="Q544" s="168"/>
      <c r="R544" s="168"/>
      <c r="S544" s="168"/>
      <c r="T544" s="169"/>
      <c r="AT544" s="164" t="s">
        <v>171</v>
      </c>
      <c r="AU544" s="164" t="s">
        <v>84</v>
      </c>
      <c r="AV544" s="14" t="s">
        <v>84</v>
      </c>
      <c r="AW544" s="14" t="s">
        <v>31</v>
      </c>
      <c r="AX544" s="14" t="s">
        <v>74</v>
      </c>
      <c r="AY544" s="164" t="s">
        <v>163</v>
      </c>
    </row>
    <row r="545" spans="1:65" s="15" customFormat="1">
      <c r="B545" s="170"/>
      <c r="D545" s="157" t="s">
        <v>171</v>
      </c>
      <c r="E545" s="171" t="s">
        <v>1</v>
      </c>
      <c r="F545" s="172" t="s">
        <v>176</v>
      </c>
      <c r="H545" s="173">
        <v>67.099999999999994</v>
      </c>
      <c r="L545" s="170"/>
      <c r="M545" s="174"/>
      <c r="N545" s="175"/>
      <c r="O545" s="175"/>
      <c r="P545" s="175"/>
      <c r="Q545" s="175"/>
      <c r="R545" s="175"/>
      <c r="S545" s="175"/>
      <c r="T545" s="176"/>
      <c r="AT545" s="171" t="s">
        <v>171</v>
      </c>
      <c r="AU545" s="171" t="s">
        <v>84</v>
      </c>
      <c r="AV545" s="15" t="s">
        <v>177</v>
      </c>
      <c r="AW545" s="15" t="s">
        <v>31</v>
      </c>
      <c r="AX545" s="15" t="s">
        <v>74</v>
      </c>
      <c r="AY545" s="171" t="s">
        <v>163</v>
      </c>
    </row>
    <row r="546" spans="1:65" s="16" customFormat="1">
      <c r="B546" s="177"/>
      <c r="D546" s="157" t="s">
        <v>171</v>
      </c>
      <c r="E546" s="178" t="s">
        <v>1</v>
      </c>
      <c r="F546" s="179" t="s">
        <v>178</v>
      </c>
      <c r="H546" s="180">
        <v>67.099999999999994</v>
      </c>
      <c r="L546" s="177"/>
      <c r="M546" s="181"/>
      <c r="N546" s="182"/>
      <c r="O546" s="182"/>
      <c r="P546" s="182"/>
      <c r="Q546" s="182"/>
      <c r="R546" s="182"/>
      <c r="S546" s="182"/>
      <c r="T546" s="183"/>
      <c r="AT546" s="178" t="s">
        <v>171</v>
      </c>
      <c r="AU546" s="178" t="s">
        <v>84</v>
      </c>
      <c r="AV546" s="16" t="s">
        <v>169</v>
      </c>
      <c r="AW546" s="16" t="s">
        <v>31</v>
      </c>
      <c r="AX546" s="16" t="s">
        <v>82</v>
      </c>
      <c r="AY546" s="178" t="s">
        <v>163</v>
      </c>
    </row>
    <row r="547" spans="1:65" s="2" customFormat="1" ht="24" customHeight="1">
      <c r="A547" s="30"/>
      <c r="B547" s="142"/>
      <c r="C547" s="143" t="s">
        <v>547</v>
      </c>
      <c r="D547" s="143" t="s">
        <v>165</v>
      </c>
      <c r="E547" s="144" t="s">
        <v>548</v>
      </c>
      <c r="F547" s="145" t="s">
        <v>549</v>
      </c>
      <c r="G547" s="146" t="s">
        <v>213</v>
      </c>
      <c r="H547" s="147">
        <v>8.76</v>
      </c>
      <c r="I547" s="148"/>
      <c r="J547" s="148">
        <f>ROUND(I547*H547,2)</f>
        <v>0</v>
      </c>
      <c r="K547" s="149"/>
      <c r="L547" s="31"/>
      <c r="M547" s="150" t="s">
        <v>1</v>
      </c>
      <c r="N547" s="151" t="s">
        <v>39</v>
      </c>
      <c r="O547" s="152">
        <v>0</v>
      </c>
      <c r="P547" s="152">
        <f>O547*H547</f>
        <v>0</v>
      </c>
      <c r="Q547" s="152">
        <v>0</v>
      </c>
      <c r="R547" s="152">
        <f>Q547*H547</f>
        <v>0</v>
      </c>
      <c r="S547" s="152">
        <v>0</v>
      </c>
      <c r="T547" s="153">
        <f>S547*H547</f>
        <v>0</v>
      </c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R547" s="154" t="s">
        <v>169</v>
      </c>
      <c r="AT547" s="154" t="s">
        <v>165</v>
      </c>
      <c r="AU547" s="154" t="s">
        <v>84</v>
      </c>
      <c r="AY547" s="18" t="s">
        <v>163</v>
      </c>
      <c r="BE547" s="155">
        <f>IF(N547="základní",J547,0)</f>
        <v>0</v>
      </c>
      <c r="BF547" s="155">
        <f>IF(N547="snížená",J547,0)</f>
        <v>0</v>
      </c>
      <c r="BG547" s="155">
        <f>IF(N547="zákl. přenesená",J547,0)</f>
        <v>0</v>
      </c>
      <c r="BH547" s="155">
        <f>IF(N547="sníž. přenesená",J547,0)</f>
        <v>0</v>
      </c>
      <c r="BI547" s="155">
        <f>IF(N547="nulová",J547,0)</f>
        <v>0</v>
      </c>
      <c r="BJ547" s="18" t="s">
        <v>82</v>
      </c>
      <c r="BK547" s="155">
        <f>ROUND(I547*H547,2)</f>
        <v>0</v>
      </c>
      <c r="BL547" s="18" t="s">
        <v>169</v>
      </c>
      <c r="BM547" s="154" t="s">
        <v>550</v>
      </c>
    </row>
    <row r="548" spans="1:65" s="13" customFormat="1">
      <c r="B548" s="156"/>
      <c r="D548" s="157" t="s">
        <v>171</v>
      </c>
      <c r="E548" s="158" t="s">
        <v>1</v>
      </c>
      <c r="F548" s="159" t="s">
        <v>551</v>
      </c>
      <c r="H548" s="158" t="s">
        <v>1</v>
      </c>
      <c r="L548" s="156"/>
      <c r="M548" s="160"/>
      <c r="N548" s="161"/>
      <c r="O548" s="161"/>
      <c r="P548" s="161"/>
      <c r="Q548" s="161"/>
      <c r="R548" s="161"/>
      <c r="S548" s="161"/>
      <c r="T548" s="162"/>
      <c r="AT548" s="158" t="s">
        <v>171</v>
      </c>
      <c r="AU548" s="158" t="s">
        <v>84</v>
      </c>
      <c r="AV548" s="13" t="s">
        <v>82</v>
      </c>
      <c r="AW548" s="13" t="s">
        <v>31</v>
      </c>
      <c r="AX548" s="13" t="s">
        <v>74</v>
      </c>
      <c r="AY548" s="158" t="s">
        <v>163</v>
      </c>
    </row>
    <row r="549" spans="1:65" s="13" customFormat="1">
      <c r="B549" s="156"/>
      <c r="D549" s="157" t="s">
        <v>171</v>
      </c>
      <c r="E549" s="158" t="s">
        <v>1</v>
      </c>
      <c r="F549" s="159" t="s">
        <v>552</v>
      </c>
      <c r="H549" s="158" t="s">
        <v>1</v>
      </c>
      <c r="L549" s="156"/>
      <c r="M549" s="160"/>
      <c r="N549" s="161"/>
      <c r="O549" s="161"/>
      <c r="P549" s="161"/>
      <c r="Q549" s="161"/>
      <c r="R549" s="161"/>
      <c r="S549" s="161"/>
      <c r="T549" s="162"/>
      <c r="AT549" s="158" t="s">
        <v>171</v>
      </c>
      <c r="AU549" s="158" t="s">
        <v>84</v>
      </c>
      <c r="AV549" s="13" t="s">
        <v>82</v>
      </c>
      <c r="AW549" s="13" t="s">
        <v>31</v>
      </c>
      <c r="AX549" s="13" t="s">
        <v>74</v>
      </c>
      <c r="AY549" s="158" t="s">
        <v>163</v>
      </c>
    </row>
    <row r="550" spans="1:65" s="14" customFormat="1">
      <c r="B550" s="163"/>
      <c r="D550" s="157" t="s">
        <v>171</v>
      </c>
      <c r="E550" s="164" t="s">
        <v>1</v>
      </c>
      <c r="F550" s="165" t="s">
        <v>553</v>
      </c>
      <c r="H550" s="166">
        <v>8.76</v>
      </c>
      <c r="L550" s="163"/>
      <c r="M550" s="167"/>
      <c r="N550" s="168"/>
      <c r="O550" s="168"/>
      <c r="P550" s="168"/>
      <c r="Q550" s="168"/>
      <c r="R550" s="168"/>
      <c r="S550" s="168"/>
      <c r="T550" s="169"/>
      <c r="AT550" s="164" t="s">
        <v>171</v>
      </c>
      <c r="AU550" s="164" t="s">
        <v>84</v>
      </c>
      <c r="AV550" s="14" t="s">
        <v>84</v>
      </c>
      <c r="AW550" s="14" t="s">
        <v>31</v>
      </c>
      <c r="AX550" s="14" t="s">
        <v>74</v>
      </c>
      <c r="AY550" s="164" t="s">
        <v>163</v>
      </c>
    </row>
    <row r="551" spans="1:65" s="15" customFormat="1">
      <c r="B551" s="170"/>
      <c r="D551" s="157" t="s">
        <v>171</v>
      </c>
      <c r="E551" s="171" t="s">
        <v>1</v>
      </c>
      <c r="F551" s="172" t="s">
        <v>176</v>
      </c>
      <c r="H551" s="173">
        <v>8.76</v>
      </c>
      <c r="L551" s="170"/>
      <c r="M551" s="174"/>
      <c r="N551" s="175"/>
      <c r="O551" s="175"/>
      <c r="P551" s="175"/>
      <c r="Q551" s="175"/>
      <c r="R551" s="175"/>
      <c r="S551" s="175"/>
      <c r="T551" s="176"/>
      <c r="AT551" s="171" t="s">
        <v>171</v>
      </c>
      <c r="AU551" s="171" t="s">
        <v>84</v>
      </c>
      <c r="AV551" s="15" t="s">
        <v>177</v>
      </c>
      <c r="AW551" s="15" t="s">
        <v>31</v>
      </c>
      <c r="AX551" s="15" t="s">
        <v>74</v>
      </c>
      <c r="AY551" s="171" t="s">
        <v>163</v>
      </c>
    </row>
    <row r="552" spans="1:65" s="16" customFormat="1">
      <c r="B552" s="177"/>
      <c r="D552" s="157" t="s">
        <v>171</v>
      </c>
      <c r="E552" s="178" t="s">
        <v>1</v>
      </c>
      <c r="F552" s="179" t="s">
        <v>178</v>
      </c>
      <c r="H552" s="180">
        <v>8.76</v>
      </c>
      <c r="L552" s="177"/>
      <c r="M552" s="181"/>
      <c r="N552" s="182"/>
      <c r="O552" s="182"/>
      <c r="P552" s="182"/>
      <c r="Q552" s="182"/>
      <c r="R552" s="182"/>
      <c r="S552" s="182"/>
      <c r="T552" s="183"/>
      <c r="AT552" s="178" t="s">
        <v>171</v>
      </c>
      <c r="AU552" s="178" t="s">
        <v>84</v>
      </c>
      <c r="AV552" s="16" t="s">
        <v>169</v>
      </c>
      <c r="AW552" s="16" t="s">
        <v>31</v>
      </c>
      <c r="AX552" s="16" t="s">
        <v>82</v>
      </c>
      <c r="AY552" s="178" t="s">
        <v>163</v>
      </c>
    </row>
    <row r="553" spans="1:65" s="2" customFormat="1" ht="24" customHeight="1">
      <c r="A553" s="30"/>
      <c r="B553" s="142"/>
      <c r="C553" s="143" t="s">
        <v>554</v>
      </c>
      <c r="D553" s="143" t="s">
        <v>165</v>
      </c>
      <c r="E553" s="144" t="s">
        <v>555</v>
      </c>
      <c r="F553" s="145" t="s">
        <v>556</v>
      </c>
      <c r="G553" s="146" t="s">
        <v>213</v>
      </c>
      <c r="H553" s="147">
        <v>8.76</v>
      </c>
      <c r="I553" s="148"/>
      <c r="J553" s="148">
        <f>ROUND(I553*H553,2)</f>
        <v>0</v>
      </c>
      <c r="K553" s="149"/>
      <c r="L553" s="31"/>
      <c r="M553" s="150" t="s">
        <v>1</v>
      </c>
      <c r="N553" s="151" t="s">
        <v>39</v>
      </c>
      <c r="O553" s="152">
        <v>0</v>
      </c>
      <c r="P553" s="152">
        <f>O553*H553</f>
        <v>0</v>
      </c>
      <c r="Q553" s="152">
        <v>0</v>
      </c>
      <c r="R553" s="152">
        <f>Q553*H553</f>
        <v>0</v>
      </c>
      <c r="S553" s="152">
        <v>0</v>
      </c>
      <c r="T553" s="153">
        <f>S553*H553</f>
        <v>0</v>
      </c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R553" s="154" t="s">
        <v>169</v>
      </c>
      <c r="AT553" s="154" t="s">
        <v>165</v>
      </c>
      <c r="AU553" s="154" t="s">
        <v>84</v>
      </c>
      <c r="AY553" s="18" t="s">
        <v>163</v>
      </c>
      <c r="BE553" s="155">
        <f>IF(N553="základní",J553,0)</f>
        <v>0</v>
      </c>
      <c r="BF553" s="155">
        <f>IF(N553="snížená",J553,0)</f>
        <v>0</v>
      </c>
      <c r="BG553" s="155">
        <f>IF(N553="zákl. přenesená",J553,0)</f>
        <v>0</v>
      </c>
      <c r="BH553" s="155">
        <f>IF(N553="sníž. přenesená",J553,0)</f>
        <v>0</v>
      </c>
      <c r="BI553" s="155">
        <f>IF(N553="nulová",J553,0)</f>
        <v>0</v>
      </c>
      <c r="BJ553" s="18" t="s">
        <v>82</v>
      </c>
      <c r="BK553" s="155">
        <f>ROUND(I553*H553,2)</f>
        <v>0</v>
      </c>
      <c r="BL553" s="18" t="s">
        <v>169</v>
      </c>
      <c r="BM553" s="154" t="s">
        <v>557</v>
      </c>
    </row>
    <row r="554" spans="1:65" s="13" customFormat="1">
      <c r="B554" s="156"/>
      <c r="D554" s="157" t="s">
        <v>171</v>
      </c>
      <c r="E554" s="158" t="s">
        <v>1</v>
      </c>
      <c r="F554" s="159" t="s">
        <v>558</v>
      </c>
      <c r="H554" s="158" t="s">
        <v>1</v>
      </c>
      <c r="L554" s="156"/>
      <c r="M554" s="160"/>
      <c r="N554" s="161"/>
      <c r="O554" s="161"/>
      <c r="P554" s="161"/>
      <c r="Q554" s="161"/>
      <c r="R554" s="161"/>
      <c r="S554" s="161"/>
      <c r="T554" s="162"/>
      <c r="AT554" s="158" t="s">
        <v>171</v>
      </c>
      <c r="AU554" s="158" t="s">
        <v>84</v>
      </c>
      <c r="AV554" s="13" t="s">
        <v>82</v>
      </c>
      <c r="AW554" s="13" t="s">
        <v>31</v>
      </c>
      <c r="AX554" s="13" t="s">
        <v>74</v>
      </c>
      <c r="AY554" s="158" t="s">
        <v>163</v>
      </c>
    </row>
    <row r="555" spans="1:65" s="14" customFormat="1">
      <c r="B555" s="163"/>
      <c r="D555" s="157" t="s">
        <v>171</v>
      </c>
      <c r="E555" s="164" t="s">
        <v>1</v>
      </c>
      <c r="F555" s="165" t="s">
        <v>559</v>
      </c>
      <c r="H555" s="166">
        <v>8.76</v>
      </c>
      <c r="L555" s="163"/>
      <c r="M555" s="167"/>
      <c r="N555" s="168"/>
      <c r="O555" s="168"/>
      <c r="P555" s="168"/>
      <c r="Q555" s="168"/>
      <c r="R555" s="168"/>
      <c r="S555" s="168"/>
      <c r="T555" s="169"/>
      <c r="AT555" s="164" t="s">
        <v>171</v>
      </c>
      <c r="AU555" s="164" t="s">
        <v>84</v>
      </c>
      <c r="AV555" s="14" t="s">
        <v>84</v>
      </c>
      <c r="AW555" s="14" t="s">
        <v>31</v>
      </c>
      <c r="AX555" s="14" t="s">
        <v>74</v>
      </c>
      <c r="AY555" s="164" t="s">
        <v>163</v>
      </c>
    </row>
    <row r="556" spans="1:65" s="15" customFormat="1">
      <c r="B556" s="170"/>
      <c r="D556" s="157" t="s">
        <v>171</v>
      </c>
      <c r="E556" s="171" t="s">
        <v>1</v>
      </c>
      <c r="F556" s="172" t="s">
        <v>176</v>
      </c>
      <c r="H556" s="173">
        <v>8.76</v>
      </c>
      <c r="L556" s="170"/>
      <c r="M556" s="174"/>
      <c r="N556" s="175"/>
      <c r="O556" s="175"/>
      <c r="P556" s="175"/>
      <c r="Q556" s="175"/>
      <c r="R556" s="175"/>
      <c r="S556" s="175"/>
      <c r="T556" s="176"/>
      <c r="AT556" s="171" t="s">
        <v>171</v>
      </c>
      <c r="AU556" s="171" t="s">
        <v>84</v>
      </c>
      <c r="AV556" s="15" t="s">
        <v>177</v>
      </c>
      <c r="AW556" s="15" t="s">
        <v>31</v>
      </c>
      <c r="AX556" s="15" t="s">
        <v>74</v>
      </c>
      <c r="AY556" s="171" t="s">
        <v>163</v>
      </c>
    </row>
    <row r="557" spans="1:65" s="16" customFormat="1">
      <c r="B557" s="177"/>
      <c r="D557" s="157" t="s">
        <v>171</v>
      </c>
      <c r="E557" s="178" t="s">
        <v>1</v>
      </c>
      <c r="F557" s="179" t="s">
        <v>178</v>
      </c>
      <c r="H557" s="180">
        <v>8.76</v>
      </c>
      <c r="L557" s="177"/>
      <c r="M557" s="181"/>
      <c r="N557" s="182"/>
      <c r="O557" s="182"/>
      <c r="P557" s="182"/>
      <c r="Q557" s="182"/>
      <c r="R557" s="182"/>
      <c r="S557" s="182"/>
      <c r="T557" s="183"/>
      <c r="AT557" s="178" t="s">
        <v>171</v>
      </c>
      <c r="AU557" s="178" t="s">
        <v>84</v>
      </c>
      <c r="AV557" s="16" t="s">
        <v>169</v>
      </c>
      <c r="AW557" s="16" t="s">
        <v>31</v>
      </c>
      <c r="AX557" s="16" t="s">
        <v>82</v>
      </c>
      <c r="AY557" s="178" t="s">
        <v>163</v>
      </c>
    </row>
    <row r="558" spans="1:65" s="2" customFormat="1" ht="16.5" customHeight="1">
      <c r="A558" s="30"/>
      <c r="B558" s="142"/>
      <c r="C558" s="143" t="s">
        <v>560</v>
      </c>
      <c r="D558" s="143" t="s">
        <v>165</v>
      </c>
      <c r="E558" s="144" t="s">
        <v>561</v>
      </c>
      <c r="F558" s="145" t="s">
        <v>562</v>
      </c>
      <c r="G558" s="146" t="s">
        <v>231</v>
      </c>
      <c r="H558" s="147">
        <v>1.4379999999999999</v>
      </c>
      <c r="I558" s="148"/>
      <c r="J558" s="148">
        <f>ROUND(I558*H558,2)</f>
        <v>0</v>
      </c>
      <c r="K558" s="149"/>
      <c r="L558" s="31"/>
      <c r="M558" s="150" t="s">
        <v>1</v>
      </c>
      <c r="N558" s="151" t="s">
        <v>39</v>
      </c>
      <c r="O558" s="152">
        <v>0</v>
      </c>
      <c r="P558" s="152">
        <f>O558*H558</f>
        <v>0</v>
      </c>
      <c r="Q558" s="152">
        <v>0</v>
      </c>
      <c r="R558" s="152">
        <f>Q558*H558</f>
        <v>0</v>
      </c>
      <c r="S558" s="152">
        <v>0</v>
      </c>
      <c r="T558" s="153">
        <f>S558*H558</f>
        <v>0</v>
      </c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R558" s="154" t="s">
        <v>169</v>
      </c>
      <c r="AT558" s="154" t="s">
        <v>165</v>
      </c>
      <c r="AU558" s="154" t="s">
        <v>84</v>
      </c>
      <c r="AY558" s="18" t="s">
        <v>163</v>
      </c>
      <c r="BE558" s="155">
        <f>IF(N558="základní",J558,0)</f>
        <v>0</v>
      </c>
      <c r="BF558" s="155">
        <f>IF(N558="snížená",J558,0)</f>
        <v>0</v>
      </c>
      <c r="BG558" s="155">
        <f>IF(N558="zákl. přenesená",J558,0)</f>
        <v>0</v>
      </c>
      <c r="BH558" s="155">
        <f>IF(N558="sníž. přenesená",J558,0)</f>
        <v>0</v>
      </c>
      <c r="BI558" s="155">
        <f>IF(N558="nulová",J558,0)</f>
        <v>0</v>
      </c>
      <c r="BJ558" s="18" t="s">
        <v>82</v>
      </c>
      <c r="BK558" s="155">
        <f>ROUND(I558*H558,2)</f>
        <v>0</v>
      </c>
      <c r="BL558" s="18" t="s">
        <v>169</v>
      </c>
      <c r="BM558" s="154" t="s">
        <v>563</v>
      </c>
    </row>
    <row r="559" spans="1:65" s="13" customFormat="1">
      <c r="B559" s="156"/>
      <c r="D559" s="157" t="s">
        <v>171</v>
      </c>
      <c r="E559" s="158" t="s">
        <v>1</v>
      </c>
      <c r="F559" s="159" t="s">
        <v>564</v>
      </c>
      <c r="H559" s="158" t="s">
        <v>1</v>
      </c>
      <c r="L559" s="156"/>
      <c r="M559" s="160"/>
      <c r="N559" s="161"/>
      <c r="O559" s="161"/>
      <c r="P559" s="161"/>
      <c r="Q559" s="161"/>
      <c r="R559" s="161"/>
      <c r="S559" s="161"/>
      <c r="T559" s="162"/>
      <c r="AT559" s="158" t="s">
        <v>171</v>
      </c>
      <c r="AU559" s="158" t="s">
        <v>84</v>
      </c>
      <c r="AV559" s="13" t="s">
        <v>82</v>
      </c>
      <c r="AW559" s="13" t="s">
        <v>31</v>
      </c>
      <c r="AX559" s="13" t="s">
        <v>74</v>
      </c>
      <c r="AY559" s="158" t="s">
        <v>163</v>
      </c>
    </row>
    <row r="560" spans="1:65" s="14" customFormat="1">
      <c r="B560" s="163"/>
      <c r="D560" s="157" t="s">
        <v>171</v>
      </c>
      <c r="E560" s="164" t="s">
        <v>1</v>
      </c>
      <c r="F560" s="165" t="s">
        <v>565</v>
      </c>
      <c r="H560" s="166">
        <v>1.2270000000000001</v>
      </c>
      <c r="L560" s="163"/>
      <c r="M560" s="167"/>
      <c r="N560" s="168"/>
      <c r="O560" s="168"/>
      <c r="P560" s="168"/>
      <c r="Q560" s="168"/>
      <c r="R560" s="168"/>
      <c r="S560" s="168"/>
      <c r="T560" s="169"/>
      <c r="AT560" s="164" t="s">
        <v>171</v>
      </c>
      <c r="AU560" s="164" t="s">
        <v>84</v>
      </c>
      <c r="AV560" s="14" t="s">
        <v>84</v>
      </c>
      <c r="AW560" s="14" t="s">
        <v>31</v>
      </c>
      <c r="AX560" s="14" t="s">
        <v>74</v>
      </c>
      <c r="AY560" s="164" t="s">
        <v>163</v>
      </c>
    </row>
    <row r="561" spans="1:65" s="15" customFormat="1">
      <c r="B561" s="170"/>
      <c r="D561" s="157" t="s">
        <v>171</v>
      </c>
      <c r="E561" s="171" t="s">
        <v>1</v>
      </c>
      <c r="F561" s="172" t="s">
        <v>176</v>
      </c>
      <c r="H561" s="173">
        <v>1.2270000000000001</v>
      </c>
      <c r="L561" s="170"/>
      <c r="M561" s="174"/>
      <c r="N561" s="175"/>
      <c r="O561" s="175"/>
      <c r="P561" s="175"/>
      <c r="Q561" s="175"/>
      <c r="R561" s="175"/>
      <c r="S561" s="175"/>
      <c r="T561" s="176"/>
      <c r="AT561" s="171" t="s">
        <v>171</v>
      </c>
      <c r="AU561" s="171" t="s">
        <v>84</v>
      </c>
      <c r="AV561" s="15" t="s">
        <v>177</v>
      </c>
      <c r="AW561" s="15" t="s">
        <v>31</v>
      </c>
      <c r="AX561" s="15" t="s">
        <v>74</v>
      </c>
      <c r="AY561" s="171" t="s">
        <v>163</v>
      </c>
    </row>
    <row r="562" spans="1:65" s="13" customFormat="1">
      <c r="B562" s="156"/>
      <c r="D562" s="157" t="s">
        <v>171</v>
      </c>
      <c r="E562" s="158" t="s">
        <v>1</v>
      </c>
      <c r="F562" s="159" t="s">
        <v>566</v>
      </c>
      <c r="H562" s="158" t="s">
        <v>1</v>
      </c>
      <c r="L562" s="156"/>
      <c r="M562" s="160"/>
      <c r="N562" s="161"/>
      <c r="O562" s="161"/>
      <c r="P562" s="161"/>
      <c r="Q562" s="161"/>
      <c r="R562" s="161"/>
      <c r="S562" s="161"/>
      <c r="T562" s="162"/>
      <c r="AT562" s="158" t="s">
        <v>171</v>
      </c>
      <c r="AU562" s="158" t="s">
        <v>84</v>
      </c>
      <c r="AV562" s="13" t="s">
        <v>82</v>
      </c>
      <c r="AW562" s="13" t="s">
        <v>31</v>
      </c>
      <c r="AX562" s="13" t="s">
        <v>74</v>
      </c>
      <c r="AY562" s="158" t="s">
        <v>163</v>
      </c>
    </row>
    <row r="563" spans="1:65" s="14" customFormat="1">
      <c r="B563" s="163"/>
      <c r="D563" s="157" t="s">
        <v>171</v>
      </c>
      <c r="E563" s="164" t="s">
        <v>1</v>
      </c>
      <c r="F563" s="165" t="s">
        <v>567</v>
      </c>
      <c r="H563" s="166">
        <v>0.21099999999999999</v>
      </c>
      <c r="L563" s="163"/>
      <c r="M563" s="167"/>
      <c r="N563" s="168"/>
      <c r="O563" s="168"/>
      <c r="P563" s="168"/>
      <c r="Q563" s="168"/>
      <c r="R563" s="168"/>
      <c r="S563" s="168"/>
      <c r="T563" s="169"/>
      <c r="AT563" s="164" t="s">
        <v>171</v>
      </c>
      <c r="AU563" s="164" t="s">
        <v>84</v>
      </c>
      <c r="AV563" s="14" t="s">
        <v>84</v>
      </c>
      <c r="AW563" s="14" t="s">
        <v>31</v>
      </c>
      <c r="AX563" s="14" t="s">
        <v>74</v>
      </c>
      <c r="AY563" s="164" t="s">
        <v>163</v>
      </c>
    </row>
    <row r="564" spans="1:65" s="16" customFormat="1">
      <c r="B564" s="177"/>
      <c r="D564" s="157" t="s">
        <v>171</v>
      </c>
      <c r="E564" s="178" t="s">
        <v>1</v>
      </c>
      <c r="F564" s="179" t="s">
        <v>178</v>
      </c>
      <c r="H564" s="180">
        <v>1.4379999999999999</v>
      </c>
      <c r="L564" s="177"/>
      <c r="M564" s="181"/>
      <c r="N564" s="182"/>
      <c r="O564" s="182"/>
      <c r="P564" s="182"/>
      <c r="Q564" s="182"/>
      <c r="R564" s="182"/>
      <c r="S564" s="182"/>
      <c r="T564" s="183"/>
      <c r="AT564" s="178" t="s">
        <v>171</v>
      </c>
      <c r="AU564" s="178" t="s">
        <v>84</v>
      </c>
      <c r="AV564" s="16" t="s">
        <v>169</v>
      </c>
      <c r="AW564" s="16" t="s">
        <v>31</v>
      </c>
      <c r="AX564" s="16" t="s">
        <v>82</v>
      </c>
      <c r="AY564" s="178" t="s">
        <v>163</v>
      </c>
    </row>
    <row r="565" spans="1:65" s="2" customFormat="1" ht="16.5" customHeight="1">
      <c r="A565" s="30"/>
      <c r="B565" s="142"/>
      <c r="C565" s="143" t="s">
        <v>568</v>
      </c>
      <c r="D565" s="143" t="s">
        <v>165</v>
      </c>
      <c r="E565" s="144" t="s">
        <v>569</v>
      </c>
      <c r="F565" s="145" t="s">
        <v>570</v>
      </c>
      <c r="G565" s="146" t="s">
        <v>186</v>
      </c>
      <c r="H565" s="147">
        <v>558.1</v>
      </c>
      <c r="I565" s="148"/>
      <c r="J565" s="148">
        <f>ROUND(I565*H565,2)</f>
        <v>0</v>
      </c>
      <c r="K565" s="149"/>
      <c r="L565" s="31"/>
      <c r="M565" s="150" t="s">
        <v>1</v>
      </c>
      <c r="N565" s="151" t="s">
        <v>39</v>
      </c>
      <c r="O565" s="152">
        <v>0</v>
      </c>
      <c r="P565" s="152">
        <f>O565*H565</f>
        <v>0</v>
      </c>
      <c r="Q565" s="152">
        <v>0</v>
      </c>
      <c r="R565" s="152">
        <f>Q565*H565</f>
        <v>0</v>
      </c>
      <c r="S565" s="152">
        <v>0</v>
      </c>
      <c r="T565" s="153">
        <f>S565*H565</f>
        <v>0</v>
      </c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R565" s="154" t="s">
        <v>169</v>
      </c>
      <c r="AT565" s="154" t="s">
        <v>165</v>
      </c>
      <c r="AU565" s="154" t="s">
        <v>84</v>
      </c>
      <c r="AY565" s="18" t="s">
        <v>163</v>
      </c>
      <c r="BE565" s="155">
        <f>IF(N565="základní",J565,0)</f>
        <v>0</v>
      </c>
      <c r="BF565" s="155">
        <f>IF(N565="snížená",J565,0)</f>
        <v>0</v>
      </c>
      <c r="BG565" s="155">
        <f>IF(N565="zákl. přenesená",J565,0)</f>
        <v>0</v>
      </c>
      <c r="BH565" s="155">
        <f>IF(N565="sníž. přenesená",J565,0)</f>
        <v>0</v>
      </c>
      <c r="BI565" s="155">
        <f>IF(N565="nulová",J565,0)</f>
        <v>0</v>
      </c>
      <c r="BJ565" s="18" t="s">
        <v>82</v>
      </c>
      <c r="BK565" s="155">
        <f>ROUND(I565*H565,2)</f>
        <v>0</v>
      </c>
      <c r="BL565" s="18" t="s">
        <v>169</v>
      </c>
      <c r="BM565" s="154" t="s">
        <v>571</v>
      </c>
    </row>
    <row r="566" spans="1:65" s="13" customFormat="1">
      <c r="B566" s="156"/>
      <c r="D566" s="157" t="s">
        <v>171</v>
      </c>
      <c r="E566" s="158" t="s">
        <v>1</v>
      </c>
      <c r="F566" s="159" t="s">
        <v>572</v>
      </c>
      <c r="H566" s="158" t="s">
        <v>1</v>
      </c>
      <c r="L566" s="156"/>
      <c r="M566" s="160"/>
      <c r="N566" s="161"/>
      <c r="O566" s="161"/>
      <c r="P566" s="161"/>
      <c r="Q566" s="161"/>
      <c r="R566" s="161"/>
      <c r="S566" s="161"/>
      <c r="T566" s="162"/>
      <c r="AT566" s="158" t="s">
        <v>171</v>
      </c>
      <c r="AU566" s="158" t="s">
        <v>84</v>
      </c>
      <c r="AV566" s="13" t="s">
        <v>82</v>
      </c>
      <c r="AW566" s="13" t="s">
        <v>31</v>
      </c>
      <c r="AX566" s="13" t="s">
        <v>74</v>
      </c>
      <c r="AY566" s="158" t="s">
        <v>163</v>
      </c>
    </row>
    <row r="567" spans="1:65" s="13" customFormat="1">
      <c r="B567" s="156"/>
      <c r="D567" s="157" t="s">
        <v>171</v>
      </c>
      <c r="E567" s="158" t="s">
        <v>1</v>
      </c>
      <c r="F567" s="159" t="s">
        <v>286</v>
      </c>
      <c r="H567" s="158" t="s">
        <v>1</v>
      </c>
      <c r="L567" s="156"/>
      <c r="M567" s="160"/>
      <c r="N567" s="161"/>
      <c r="O567" s="161"/>
      <c r="P567" s="161"/>
      <c r="Q567" s="161"/>
      <c r="R567" s="161"/>
      <c r="S567" s="161"/>
      <c r="T567" s="162"/>
      <c r="AT567" s="158" t="s">
        <v>171</v>
      </c>
      <c r="AU567" s="158" t="s">
        <v>84</v>
      </c>
      <c r="AV567" s="13" t="s">
        <v>82</v>
      </c>
      <c r="AW567" s="13" t="s">
        <v>31</v>
      </c>
      <c r="AX567" s="13" t="s">
        <v>74</v>
      </c>
      <c r="AY567" s="158" t="s">
        <v>163</v>
      </c>
    </row>
    <row r="568" spans="1:65" s="14" customFormat="1">
      <c r="B568" s="163"/>
      <c r="D568" s="157" t="s">
        <v>171</v>
      </c>
      <c r="E568" s="164" t="s">
        <v>1</v>
      </c>
      <c r="F568" s="165" t="s">
        <v>573</v>
      </c>
      <c r="H568" s="166">
        <v>282.69</v>
      </c>
      <c r="L568" s="163"/>
      <c r="M568" s="167"/>
      <c r="N568" s="168"/>
      <c r="O568" s="168"/>
      <c r="P568" s="168"/>
      <c r="Q568" s="168"/>
      <c r="R568" s="168"/>
      <c r="S568" s="168"/>
      <c r="T568" s="169"/>
      <c r="AT568" s="164" t="s">
        <v>171</v>
      </c>
      <c r="AU568" s="164" t="s">
        <v>84</v>
      </c>
      <c r="AV568" s="14" t="s">
        <v>84</v>
      </c>
      <c r="AW568" s="14" t="s">
        <v>31</v>
      </c>
      <c r="AX568" s="14" t="s">
        <v>74</v>
      </c>
      <c r="AY568" s="164" t="s">
        <v>163</v>
      </c>
    </row>
    <row r="569" spans="1:65" s="13" customFormat="1">
      <c r="B569" s="156"/>
      <c r="D569" s="157" t="s">
        <v>171</v>
      </c>
      <c r="E569" s="158" t="s">
        <v>1</v>
      </c>
      <c r="F569" s="159" t="s">
        <v>381</v>
      </c>
      <c r="H569" s="158" t="s">
        <v>1</v>
      </c>
      <c r="L569" s="156"/>
      <c r="M569" s="160"/>
      <c r="N569" s="161"/>
      <c r="O569" s="161"/>
      <c r="P569" s="161"/>
      <c r="Q569" s="161"/>
      <c r="R569" s="161"/>
      <c r="S569" s="161"/>
      <c r="T569" s="162"/>
      <c r="AT569" s="158" t="s">
        <v>171</v>
      </c>
      <c r="AU569" s="158" t="s">
        <v>84</v>
      </c>
      <c r="AV569" s="13" t="s">
        <v>82</v>
      </c>
      <c r="AW569" s="13" t="s">
        <v>31</v>
      </c>
      <c r="AX569" s="13" t="s">
        <v>74</v>
      </c>
      <c r="AY569" s="158" t="s">
        <v>163</v>
      </c>
    </row>
    <row r="570" spans="1:65" s="14" customFormat="1">
      <c r="B570" s="163"/>
      <c r="D570" s="157" t="s">
        <v>171</v>
      </c>
      <c r="E570" s="164" t="s">
        <v>1</v>
      </c>
      <c r="F570" s="165" t="s">
        <v>574</v>
      </c>
      <c r="H570" s="166">
        <v>275.41000000000003</v>
      </c>
      <c r="L570" s="163"/>
      <c r="M570" s="167"/>
      <c r="N570" s="168"/>
      <c r="O570" s="168"/>
      <c r="P570" s="168"/>
      <c r="Q570" s="168"/>
      <c r="R570" s="168"/>
      <c r="S570" s="168"/>
      <c r="T570" s="169"/>
      <c r="AT570" s="164" t="s">
        <v>171</v>
      </c>
      <c r="AU570" s="164" t="s">
        <v>84</v>
      </c>
      <c r="AV570" s="14" t="s">
        <v>84</v>
      </c>
      <c r="AW570" s="14" t="s">
        <v>31</v>
      </c>
      <c r="AX570" s="14" t="s">
        <v>74</v>
      </c>
      <c r="AY570" s="164" t="s">
        <v>163</v>
      </c>
    </row>
    <row r="571" spans="1:65" s="15" customFormat="1">
      <c r="B571" s="170"/>
      <c r="D571" s="157" t="s">
        <v>171</v>
      </c>
      <c r="E571" s="171" t="s">
        <v>1</v>
      </c>
      <c r="F571" s="172" t="s">
        <v>176</v>
      </c>
      <c r="H571" s="173">
        <v>558.1</v>
      </c>
      <c r="L571" s="170"/>
      <c r="M571" s="174"/>
      <c r="N571" s="175"/>
      <c r="O571" s="175"/>
      <c r="P571" s="175"/>
      <c r="Q571" s="175"/>
      <c r="R571" s="175"/>
      <c r="S571" s="175"/>
      <c r="T571" s="176"/>
      <c r="AT571" s="171" t="s">
        <v>171</v>
      </c>
      <c r="AU571" s="171" t="s">
        <v>84</v>
      </c>
      <c r="AV571" s="15" t="s">
        <v>177</v>
      </c>
      <c r="AW571" s="15" t="s">
        <v>31</v>
      </c>
      <c r="AX571" s="15" t="s">
        <v>74</v>
      </c>
      <c r="AY571" s="171" t="s">
        <v>163</v>
      </c>
    </row>
    <row r="572" spans="1:65" s="16" customFormat="1">
      <c r="B572" s="177"/>
      <c r="D572" s="157" t="s">
        <v>171</v>
      </c>
      <c r="E572" s="178" t="s">
        <v>1</v>
      </c>
      <c r="F572" s="179" t="s">
        <v>178</v>
      </c>
      <c r="H572" s="180">
        <v>558.1</v>
      </c>
      <c r="L572" s="177"/>
      <c r="M572" s="181"/>
      <c r="N572" s="182"/>
      <c r="O572" s="182"/>
      <c r="P572" s="182"/>
      <c r="Q572" s="182"/>
      <c r="R572" s="182"/>
      <c r="S572" s="182"/>
      <c r="T572" s="183"/>
      <c r="AT572" s="178" t="s">
        <v>171</v>
      </c>
      <c r="AU572" s="178" t="s">
        <v>84</v>
      </c>
      <c r="AV572" s="16" t="s">
        <v>169</v>
      </c>
      <c r="AW572" s="16" t="s">
        <v>31</v>
      </c>
      <c r="AX572" s="16" t="s">
        <v>82</v>
      </c>
      <c r="AY572" s="178" t="s">
        <v>163</v>
      </c>
    </row>
    <row r="573" spans="1:65" s="2" customFormat="1" ht="16.5" customHeight="1">
      <c r="A573" s="30"/>
      <c r="B573" s="142"/>
      <c r="C573" s="143" t="s">
        <v>575</v>
      </c>
      <c r="D573" s="143" t="s">
        <v>165</v>
      </c>
      <c r="E573" s="144" t="s">
        <v>576</v>
      </c>
      <c r="F573" s="145" t="s">
        <v>577</v>
      </c>
      <c r="G573" s="146" t="s">
        <v>186</v>
      </c>
      <c r="H573" s="147">
        <v>14.92</v>
      </c>
      <c r="I573" s="148"/>
      <c r="J573" s="148">
        <f>ROUND(I573*H573,2)</f>
        <v>0</v>
      </c>
      <c r="K573" s="149"/>
      <c r="L573" s="31"/>
      <c r="M573" s="150" t="s">
        <v>1</v>
      </c>
      <c r="N573" s="151" t="s">
        <v>39</v>
      </c>
      <c r="O573" s="152">
        <v>0</v>
      </c>
      <c r="P573" s="152">
        <f>O573*H573</f>
        <v>0</v>
      </c>
      <c r="Q573" s="152">
        <v>0</v>
      </c>
      <c r="R573" s="152">
        <f>Q573*H573</f>
        <v>0</v>
      </c>
      <c r="S573" s="152">
        <v>0</v>
      </c>
      <c r="T573" s="153">
        <f>S573*H573</f>
        <v>0</v>
      </c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R573" s="154" t="s">
        <v>169</v>
      </c>
      <c r="AT573" s="154" t="s">
        <v>165</v>
      </c>
      <c r="AU573" s="154" t="s">
        <v>84</v>
      </c>
      <c r="AY573" s="18" t="s">
        <v>163</v>
      </c>
      <c r="BE573" s="155">
        <f>IF(N573="základní",J573,0)</f>
        <v>0</v>
      </c>
      <c r="BF573" s="155">
        <f>IF(N573="snížená",J573,0)</f>
        <v>0</v>
      </c>
      <c r="BG573" s="155">
        <f>IF(N573="zákl. přenesená",J573,0)</f>
        <v>0</v>
      </c>
      <c r="BH573" s="155">
        <f>IF(N573="sníž. přenesená",J573,0)</f>
        <v>0</v>
      </c>
      <c r="BI573" s="155">
        <f>IF(N573="nulová",J573,0)</f>
        <v>0</v>
      </c>
      <c r="BJ573" s="18" t="s">
        <v>82</v>
      </c>
      <c r="BK573" s="155">
        <f>ROUND(I573*H573,2)</f>
        <v>0</v>
      </c>
      <c r="BL573" s="18" t="s">
        <v>169</v>
      </c>
      <c r="BM573" s="154" t="s">
        <v>578</v>
      </c>
    </row>
    <row r="574" spans="1:65" s="13" customFormat="1">
      <c r="B574" s="156"/>
      <c r="D574" s="157" t="s">
        <v>171</v>
      </c>
      <c r="E574" s="158" t="s">
        <v>1</v>
      </c>
      <c r="F574" s="159" t="s">
        <v>579</v>
      </c>
      <c r="H574" s="158" t="s">
        <v>1</v>
      </c>
      <c r="L574" s="156"/>
      <c r="M574" s="160"/>
      <c r="N574" s="161"/>
      <c r="O574" s="161"/>
      <c r="P574" s="161"/>
      <c r="Q574" s="161"/>
      <c r="R574" s="161"/>
      <c r="S574" s="161"/>
      <c r="T574" s="162"/>
      <c r="AT574" s="158" t="s">
        <v>171</v>
      </c>
      <c r="AU574" s="158" t="s">
        <v>84</v>
      </c>
      <c r="AV574" s="13" t="s">
        <v>82</v>
      </c>
      <c r="AW574" s="13" t="s">
        <v>31</v>
      </c>
      <c r="AX574" s="13" t="s">
        <v>74</v>
      </c>
      <c r="AY574" s="158" t="s">
        <v>163</v>
      </c>
    </row>
    <row r="575" spans="1:65" s="13" customFormat="1">
      <c r="B575" s="156"/>
      <c r="D575" s="157" t="s">
        <v>171</v>
      </c>
      <c r="E575" s="158" t="s">
        <v>1</v>
      </c>
      <c r="F575" s="159" t="s">
        <v>580</v>
      </c>
      <c r="H575" s="158" t="s">
        <v>1</v>
      </c>
      <c r="L575" s="156"/>
      <c r="M575" s="160"/>
      <c r="N575" s="161"/>
      <c r="O575" s="161"/>
      <c r="P575" s="161"/>
      <c r="Q575" s="161"/>
      <c r="R575" s="161"/>
      <c r="S575" s="161"/>
      <c r="T575" s="162"/>
      <c r="AT575" s="158" t="s">
        <v>171</v>
      </c>
      <c r="AU575" s="158" t="s">
        <v>84</v>
      </c>
      <c r="AV575" s="13" t="s">
        <v>82</v>
      </c>
      <c r="AW575" s="13" t="s">
        <v>31</v>
      </c>
      <c r="AX575" s="13" t="s">
        <v>74</v>
      </c>
      <c r="AY575" s="158" t="s">
        <v>163</v>
      </c>
    </row>
    <row r="576" spans="1:65" s="14" customFormat="1">
      <c r="B576" s="163"/>
      <c r="D576" s="157" t="s">
        <v>171</v>
      </c>
      <c r="E576" s="164" t="s">
        <v>1</v>
      </c>
      <c r="F576" s="165" t="s">
        <v>581</v>
      </c>
      <c r="H576" s="166">
        <v>14.92</v>
      </c>
      <c r="L576" s="163"/>
      <c r="M576" s="167"/>
      <c r="N576" s="168"/>
      <c r="O576" s="168"/>
      <c r="P576" s="168"/>
      <c r="Q576" s="168"/>
      <c r="R576" s="168"/>
      <c r="S576" s="168"/>
      <c r="T576" s="169"/>
      <c r="AT576" s="164" t="s">
        <v>171</v>
      </c>
      <c r="AU576" s="164" t="s">
        <v>84</v>
      </c>
      <c r="AV576" s="14" t="s">
        <v>84</v>
      </c>
      <c r="AW576" s="14" t="s">
        <v>31</v>
      </c>
      <c r="AX576" s="14" t="s">
        <v>74</v>
      </c>
      <c r="AY576" s="164" t="s">
        <v>163</v>
      </c>
    </row>
    <row r="577" spans="1:65" s="15" customFormat="1">
      <c r="B577" s="170"/>
      <c r="D577" s="157" t="s">
        <v>171</v>
      </c>
      <c r="E577" s="171" t="s">
        <v>1</v>
      </c>
      <c r="F577" s="172" t="s">
        <v>176</v>
      </c>
      <c r="H577" s="173">
        <v>14.92</v>
      </c>
      <c r="L577" s="170"/>
      <c r="M577" s="174"/>
      <c r="N577" s="175"/>
      <c r="O577" s="175"/>
      <c r="P577" s="175"/>
      <c r="Q577" s="175"/>
      <c r="R577" s="175"/>
      <c r="S577" s="175"/>
      <c r="T577" s="176"/>
      <c r="AT577" s="171" t="s">
        <v>171</v>
      </c>
      <c r="AU577" s="171" t="s">
        <v>84</v>
      </c>
      <c r="AV577" s="15" t="s">
        <v>177</v>
      </c>
      <c r="AW577" s="15" t="s">
        <v>31</v>
      </c>
      <c r="AX577" s="15" t="s">
        <v>74</v>
      </c>
      <c r="AY577" s="171" t="s">
        <v>163</v>
      </c>
    </row>
    <row r="578" spans="1:65" s="16" customFormat="1">
      <c r="B578" s="177"/>
      <c r="D578" s="157" t="s">
        <v>171</v>
      </c>
      <c r="E578" s="178" t="s">
        <v>1</v>
      </c>
      <c r="F578" s="179" t="s">
        <v>178</v>
      </c>
      <c r="H578" s="180">
        <v>14.92</v>
      </c>
      <c r="L578" s="177"/>
      <c r="M578" s="181"/>
      <c r="N578" s="182"/>
      <c r="O578" s="182"/>
      <c r="P578" s="182"/>
      <c r="Q578" s="182"/>
      <c r="R578" s="182"/>
      <c r="S578" s="182"/>
      <c r="T578" s="183"/>
      <c r="AT578" s="178" t="s">
        <v>171</v>
      </c>
      <c r="AU578" s="178" t="s">
        <v>84</v>
      </c>
      <c r="AV578" s="16" t="s">
        <v>169</v>
      </c>
      <c r="AW578" s="16" t="s">
        <v>31</v>
      </c>
      <c r="AX578" s="16" t="s">
        <v>82</v>
      </c>
      <c r="AY578" s="178" t="s">
        <v>163</v>
      </c>
    </row>
    <row r="579" spans="1:65" s="2" customFormat="1" ht="24" customHeight="1">
      <c r="A579" s="30"/>
      <c r="B579" s="142"/>
      <c r="C579" s="143" t="s">
        <v>200</v>
      </c>
      <c r="D579" s="143" t="s">
        <v>165</v>
      </c>
      <c r="E579" s="144" t="s">
        <v>582</v>
      </c>
      <c r="F579" s="145" t="s">
        <v>583</v>
      </c>
      <c r="G579" s="146" t="s">
        <v>168</v>
      </c>
      <c r="H579" s="147">
        <v>37.299999999999997</v>
      </c>
      <c r="I579" s="148"/>
      <c r="J579" s="148">
        <f>ROUND(I579*H579,2)</f>
        <v>0</v>
      </c>
      <c r="K579" s="149"/>
      <c r="L579" s="31"/>
      <c r="M579" s="150" t="s">
        <v>1</v>
      </c>
      <c r="N579" s="151" t="s">
        <v>39</v>
      </c>
      <c r="O579" s="152">
        <v>0</v>
      </c>
      <c r="P579" s="152">
        <f>O579*H579</f>
        <v>0</v>
      </c>
      <c r="Q579" s="152">
        <v>0</v>
      </c>
      <c r="R579" s="152">
        <f>Q579*H579</f>
        <v>0</v>
      </c>
      <c r="S579" s="152">
        <v>0</v>
      </c>
      <c r="T579" s="153">
        <f>S579*H579</f>
        <v>0</v>
      </c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R579" s="154" t="s">
        <v>169</v>
      </c>
      <c r="AT579" s="154" t="s">
        <v>165</v>
      </c>
      <c r="AU579" s="154" t="s">
        <v>84</v>
      </c>
      <c r="AY579" s="18" t="s">
        <v>163</v>
      </c>
      <c r="BE579" s="155">
        <f>IF(N579="základní",J579,0)</f>
        <v>0</v>
      </c>
      <c r="BF579" s="155">
        <f>IF(N579="snížená",J579,0)</f>
        <v>0</v>
      </c>
      <c r="BG579" s="155">
        <f>IF(N579="zákl. přenesená",J579,0)</f>
        <v>0</v>
      </c>
      <c r="BH579" s="155">
        <f>IF(N579="sníž. přenesená",J579,0)</f>
        <v>0</v>
      </c>
      <c r="BI579" s="155">
        <f>IF(N579="nulová",J579,0)</f>
        <v>0</v>
      </c>
      <c r="BJ579" s="18" t="s">
        <v>82</v>
      </c>
      <c r="BK579" s="155">
        <f>ROUND(I579*H579,2)</f>
        <v>0</v>
      </c>
      <c r="BL579" s="18" t="s">
        <v>169</v>
      </c>
      <c r="BM579" s="154" t="s">
        <v>584</v>
      </c>
    </row>
    <row r="580" spans="1:65" s="13" customFormat="1">
      <c r="B580" s="156"/>
      <c r="D580" s="157" t="s">
        <v>171</v>
      </c>
      <c r="E580" s="158" t="s">
        <v>1</v>
      </c>
      <c r="F580" s="159" t="s">
        <v>579</v>
      </c>
      <c r="H580" s="158" t="s">
        <v>1</v>
      </c>
      <c r="L580" s="156"/>
      <c r="M580" s="160"/>
      <c r="N580" s="161"/>
      <c r="O580" s="161"/>
      <c r="P580" s="161"/>
      <c r="Q580" s="161"/>
      <c r="R580" s="161"/>
      <c r="S580" s="161"/>
      <c r="T580" s="162"/>
      <c r="AT580" s="158" t="s">
        <v>171</v>
      </c>
      <c r="AU580" s="158" t="s">
        <v>84</v>
      </c>
      <c r="AV580" s="13" t="s">
        <v>82</v>
      </c>
      <c r="AW580" s="13" t="s">
        <v>31</v>
      </c>
      <c r="AX580" s="13" t="s">
        <v>74</v>
      </c>
      <c r="AY580" s="158" t="s">
        <v>163</v>
      </c>
    </row>
    <row r="581" spans="1:65" s="13" customFormat="1">
      <c r="B581" s="156"/>
      <c r="D581" s="157" t="s">
        <v>171</v>
      </c>
      <c r="E581" s="158" t="s">
        <v>1</v>
      </c>
      <c r="F581" s="159" t="s">
        <v>585</v>
      </c>
      <c r="H581" s="158" t="s">
        <v>1</v>
      </c>
      <c r="L581" s="156"/>
      <c r="M581" s="160"/>
      <c r="N581" s="161"/>
      <c r="O581" s="161"/>
      <c r="P581" s="161"/>
      <c r="Q581" s="161"/>
      <c r="R581" s="161"/>
      <c r="S581" s="161"/>
      <c r="T581" s="162"/>
      <c r="AT581" s="158" t="s">
        <v>171</v>
      </c>
      <c r="AU581" s="158" t="s">
        <v>84</v>
      </c>
      <c r="AV581" s="13" t="s">
        <v>82</v>
      </c>
      <c r="AW581" s="13" t="s">
        <v>31</v>
      </c>
      <c r="AX581" s="13" t="s">
        <v>74</v>
      </c>
      <c r="AY581" s="158" t="s">
        <v>163</v>
      </c>
    </row>
    <row r="582" spans="1:65" s="14" customFormat="1">
      <c r="B582" s="163"/>
      <c r="D582" s="157" t="s">
        <v>171</v>
      </c>
      <c r="E582" s="164" t="s">
        <v>1</v>
      </c>
      <c r="F582" s="165" t="s">
        <v>586</v>
      </c>
      <c r="H582" s="166">
        <v>37.299999999999997</v>
      </c>
      <c r="L582" s="163"/>
      <c r="M582" s="167"/>
      <c r="N582" s="168"/>
      <c r="O582" s="168"/>
      <c r="P582" s="168"/>
      <c r="Q582" s="168"/>
      <c r="R582" s="168"/>
      <c r="S582" s="168"/>
      <c r="T582" s="169"/>
      <c r="AT582" s="164" t="s">
        <v>171</v>
      </c>
      <c r="AU582" s="164" t="s">
        <v>84</v>
      </c>
      <c r="AV582" s="14" t="s">
        <v>84</v>
      </c>
      <c r="AW582" s="14" t="s">
        <v>31</v>
      </c>
      <c r="AX582" s="14" t="s">
        <v>74</v>
      </c>
      <c r="AY582" s="164" t="s">
        <v>163</v>
      </c>
    </row>
    <row r="583" spans="1:65" s="15" customFormat="1">
      <c r="B583" s="170"/>
      <c r="D583" s="157" t="s">
        <v>171</v>
      </c>
      <c r="E583" s="171" t="s">
        <v>1</v>
      </c>
      <c r="F583" s="172" t="s">
        <v>176</v>
      </c>
      <c r="H583" s="173">
        <v>37.299999999999997</v>
      </c>
      <c r="L583" s="170"/>
      <c r="M583" s="174"/>
      <c r="N583" s="175"/>
      <c r="O583" s="175"/>
      <c r="P583" s="175"/>
      <c r="Q583" s="175"/>
      <c r="R583" s="175"/>
      <c r="S583" s="175"/>
      <c r="T583" s="176"/>
      <c r="AT583" s="171" t="s">
        <v>171</v>
      </c>
      <c r="AU583" s="171" t="s">
        <v>84</v>
      </c>
      <c r="AV583" s="15" t="s">
        <v>177</v>
      </c>
      <c r="AW583" s="15" t="s">
        <v>31</v>
      </c>
      <c r="AX583" s="15" t="s">
        <v>74</v>
      </c>
      <c r="AY583" s="171" t="s">
        <v>163</v>
      </c>
    </row>
    <row r="584" spans="1:65" s="16" customFormat="1">
      <c r="B584" s="177"/>
      <c r="D584" s="157" t="s">
        <v>171</v>
      </c>
      <c r="E584" s="178" t="s">
        <v>1</v>
      </c>
      <c r="F584" s="179" t="s">
        <v>178</v>
      </c>
      <c r="H584" s="180">
        <v>37.299999999999997</v>
      </c>
      <c r="L584" s="177"/>
      <c r="M584" s="181"/>
      <c r="N584" s="182"/>
      <c r="O584" s="182"/>
      <c r="P584" s="182"/>
      <c r="Q584" s="182"/>
      <c r="R584" s="182"/>
      <c r="S584" s="182"/>
      <c r="T584" s="183"/>
      <c r="AT584" s="178" t="s">
        <v>171</v>
      </c>
      <c r="AU584" s="178" t="s">
        <v>84</v>
      </c>
      <c r="AV584" s="16" t="s">
        <v>169</v>
      </c>
      <c r="AW584" s="16" t="s">
        <v>31</v>
      </c>
      <c r="AX584" s="16" t="s">
        <v>82</v>
      </c>
      <c r="AY584" s="178" t="s">
        <v>163</v>
      </c>
    </row>
    <row r="585" spans="1:65" s="12" customFormat="1" ht="22.9" customHeight="1">
      <c r="B585" s="130"/>
      <c r="D585" s="131" t="s">
        <v>73</v>
      </c>
      <c r="E585" s="140" t="s">
        <v>218</v>
      </c>
      <c r="F585" s="140" t="s">
        <v>587</v>
      </c>
      <c r="J585" s="141">
        <f>BK585</f>
        <v>0</v>
      </c>
      <c r="L585" s="130"/>
      <c r="M585" s="134"/>
      <c r="N585" s="135"/>
      <c r="O585" s="135"/>
      <c r="P585" s="136">
        <f>SUM(P586:P644)</f>
        <v>0</v>
      </c>
      <c r="Q585" s="135"/>
      <c r="R585" s="136">
        <f>SUM(R586:R644)</f>
        <v>0</v>
      </c>
      <c r="S585" s="135"/>
      <c r="T585" s="137">
        <f>SUM(T586:T644)</f>
        <v>0</v>
      </c>
      <c r="AR585" s="131" t="s">
        <v>82</v>
      </c>
      <c r="AT585" s="138" t="s">
        <v>73</v>
      </c>
      <c r="AU585" s="138" t="s">
        <v>82</v>
      </c>
      <c r="AY585" s="131" t="s">
        <v>163</v>
      </c>
      <c r="BK585" s="139">
        <f>SUM(BK586:BK644)</f>
        <v>0</v>
      </c>
    </row>
    <row r="586" spans="1:65" s="2" customFormat="1" ht="24" customHeight="1">
      <c r="A586" s="30"/>
      <c r="B586" s="142"/>
      <c r="C586" s="143" t="s">
        <v>588</v>
      </c>
      <c r="D586" s="143" t="s">
        <v>165</v>
      </c>
      <c r="E586" s="144" t="s">
        <v>589</v>
      </c>
      <c r="F586" s="145" t="s">
        <v>590</v>
      </c>
      <c r="G586" s="146" t="s">
        <v>186</v>
      </c>
      <c r="H586" s="147">
        <v>355.21800000000002</v>
      </c>
      <c r="I586" s="148"/>
      <c r="J586" s="148">
        <f>ROUND(I586*H586,2)</f>
        <v>0</v>
      </c>
      <c r="K586" s="149"/>
      <c r="L586" s="31"/>
      <c r="M586" s="150" t="s">
        <v>1</v>
      </c>
      <c r="N586" s="151" t="s">
        <v>39</v>
      </c>
      <c r="O586" s="152">
        <v>0</v>
      </c>
      <c r="P586" s="152">
        <f>O586*H586</f>
        <v>0</v>
      </c>
      <c r="Q586" s="152">
        <v>0</v>
      </c>
      <c r="R586" s="152">
        <f>Q586*H586</f>
        <v>0</v>
      </c>
      <c r="S586" s="152">
        <v>0</v>
      </c>
      <c r="T586" s="153">
        <f>S586*H586</f>
        <v>0</v>
      </c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R586" s="154" t="s">
        <v>169</v>
      </c>
      <c r="AT586" s="154" t="s">
        <v>165</v>
      </c>
      <c r="AU586" s="154" t="s">
        <v>84</v>
      </c>
      <c r="AY586" s="18" t="s">
        <v>163</v>
      </c>
      <c r="BE586" s="155">
        <f>IF(N586="základní",J586,0)</f>
        <v>0</v>
      </c>
      <c r="BF586" s="155">
        <f>IF(N586="snížená",J586,0)</f>
        <v>0</v>
      </c>
      <c r="BG586" s="155">
        <f>IF(N586="zákl. přenesená",J586,0)</f>
        <v>0</v>
      </c>
      <c r="BH586" s="155">
        <f>IF(N586="sníž. přenesená",J586,0)</f>
        <v>0</v>
      </c>
      <c r="BI586" s="155">
        <f>IF(N586="nulová",J586,0)</f>
        <v>0</v>
      </c>
      <c r="BJ586" s="18" t="s">
        <v>82</v>
      </c>
      <c r="BK586" s="155">
        <f>ROUND(I586*H586,2)</f>
        <v>0</v>
      </c>
      <c r="BL586" s="18" t="s">
        <v>169</v>
      </c>
      <c r="BM586" s="154" t="s">
        <v>591</v>
      </c>
    </row>
    <row r="587" spans="1:65" s="13" customFormat="1">
      <c r="B587" s="156"/>
      <c r="D587" s="157" t="s">
        <v>171</v>
      </c>
      <c r="E587" s="158" t="s">
        <v>1</v>
      </c>
      <c r="F587" s="159" t="s">
        <v>592</v>
      </c>
      <c r="H587" s="158" t="s">
        <v>1</v>
      </c>
      <c r="L587" s="156"/>
      <c r="M587" s="160"/>
      <c r="N587" s="161"/>
      <c r="O587" s="161"/>
      <c r="P587" s="161"/>
      <c r="Q587" s="161"/>
      <c r="R587" s="161"/>
      <c r="S587" s="161"/>
      <c r="T587" s="162"/>
      <c r="AT587" s="158" t="s">
        <v>171</v>
      </c>
      <c r="AU587" s="158" t="s">
        <v>84</v>
      </c>
      <c r="AV587" s="13" t="s">
        <v>82</v>
      </c>
      <c r="AW587" s="13" t="s">
        <v>31</v>
      </c>
      <c r="AX587" s="13" t="s">
        <v>74</v>
      </c>
      <c r="AY587" s="158" t="s">
        <v>163</v>
      </c>
    </row>
    <row r="588" spans="1:65" s="14" customFormat="1">
      <c r="B588" s="163"/>
      <c r="D588" s="157" t="s">
        <v>171</v>
      </c>
      <c r="E588" s="164" t="s">
        <v>1</v>
      </c>
      <c r="F588" s="165" t="s">
        <v>593</v>
      </c>
      <c r="H588" s="166">
        <v>120.91500000000001</v>
      </c>
      <c r="L588" s="163"/>
      <c r="M588" s="167"/>
      <c r="N588" s="168"/>
      <c r="O588" s="168"/>
      <c r="P588" s="168"/>
      <c r="Q588" s="168"/>
      <c r="R588" s="168"/>
      <c r="S588" s="168"/>
      <c r="T588" s="169"/>
      <c r="AT588" s="164" t="s">
        <v>171</v>
      </c>
      <c r="AU588" s="164" t="s">
        <v>84</v>
      </c>
      <c r="AV588" s="14" t="s">
        <v>84</v>
      </c>
      <c r="AW588" s="14" t="s">
        <v>31</v>
      </c>
      <c r="AX588" s="14" t="s">
        <v>74</v>
      </c>
      <c r="AY588" s="164" t="s">
        <v>163</v>
      </c>
    </row>
    <row r="589" spans="1:65" s="14" customFormat="1">
      <c r="B589" s="163"/>
      <c r="D589" s="157" t="s">
        <v>171</v>
      </c>
      <c r="E589" s="164" t="s">
        <v>1</v>
      </c>
      <c r="F589" s="165" t="s">
        <v>594</v>
      </c>
      <c r="H589" s="166">
        <v>35.369999999999997</v>
      </c>
      <c r="L589" s="163"/>
      <c r="M589" s="167"/>
      <c r="N589" s="168"/>
      <c r="O589" s="168"/>
      <c r="P589" s="168"/>
      <c r="Q589" s="168"/>
      <c r="R589" s="168"/>
      <c r="S589" s="168"/>
      <c r="T589" s="169"/>
      <c r="AT589" s="164" t="s">
        <v>171</v>
      </c>
      <c r="AU589" s="164" t="s">
        <v>84</v>
      </c>
      <c r="AV589" s="14" t="s">
        <v>84</v>
      </c>
      <c r="AW589" s="14" t="s">
        <v>31</v>
      </c>
      <c r="AX589" s="14" t="s">
        <v>74</v>
      </c>
      <c r="AY589" s="164" t="s">
        <v>163</v>
      </c>
    </row>
    <row r="590" spans="1:65" s="14" customFormat="1">
      <c r="B590" s="163"/>
      <c r="D590" s="157" t="s">
        <v>171</v>
      </c>
      <c r="E590" s="164" t="s">
        <v>1</v>
      </c>
      <c r="F590" s="165" t="s">
        <v>595</v>
      </c>
      <c r="H590" s="166">
        <v>50.265000000000001</v>
      </c>
      <c r="L590" s="163"/>
      <c r="M590" s="167"/>
      <c r="N590" s="168"/>
      <c r="O590" s="168"/>
      <c r="P590" s="168"/>
      <c r="Q590" s="168"/>
      <c r="R590" s="168"/>
      <c r="S590" s="168"/>
      <c r="T590" s="169"/>
      <c r="AT590" s="164" t="s">
        <v>171</v>
      </c>
      <c r="AU590" s="164" t="s">
        <v>84</v>
      </c>
      <c r="AV590" s="14" t="s">
        <v>84</v>
      </c>
      <c r="AW590" s="14" t="s">
        <v>31</v>
      </c>
      <c r="AX590" s="14" t="s">
        <v>74</v>
      </c>
      <c r="AY590" s="164" t="s">
        <v>163</v>
      </c>
    </row>
    <row r="591" spans="1:65" s="14" customFormat="1">
      <c r="B591" s="163"/>
      <c r="D591" s="157" t="s">
        <v>171</v>
      </c>
      <c r="E591" s="164" t="s">
        <v>1</v>
      </c>
      <c r="F591" s="165" t="s">
        <v>596</v>
      </c>
      <c r="H591" s="166">
        <v>61.938000000000002</v>
      </c>
      <c r="L591" s="163"/>
      <c r="M591" s="167"/>
      <c r="N591" s="168"/>
      <c r="O591" s="168"/>
      <c r="P591" s="168"/>
      <c r="Q591" s="168"/>
      <c r="R591" s="168"/>
      <c r="S591" s="168"/>
      <c r="T591" s="169"/>
      <c r="AT591" s="164" t="s">
        <v>171</v>
      </c>
      <c r="AU591" s="164" t="s">
        <v>84</v>
      </c>
      <c r="AV591" s="14" t="s">
        <v>84</v>
      </c>
      <c r="AW591" s="14" t="s">
        <v>31</v>
      </c>
      <c r="AX591" s="14" t="s">
        <v>74</v>
      </c>
      <c r="AY591" s="164" t="s">
        <v>163</v>
      </c>
    </row>
    <row r="592" spans="1:65" s="14" customFormat="1">
      <c r="B592" s="163"/>
      <c r="D592" s="157" t="s">
        <v>171</v>
      </c>
      <c r="E592" s="164" t="s">
        <v>1</v>
      </c>
      <c r="F592" s="165" t="s">
        <v>597</v>
      </c>
      <c r="H592" s="166">
        <v>86.73</v>
      </c>
      <c r="L592" s="163"/>
      <c r="M592" s="167"/>
      <c r="N592" s="168"/>
      <c r="O592" s="168"/>
      <c r="P592" s="168"/>
      <c r="Q592" s="168"/>
      <c r="R592" s="168"/>
      <c r="S592" s="168"/>
      <c r="T592" s="169"/>
      <c r="AT592" s="164" t="s">
        <v>171</v>
      </c>
      <c r="AU592" s="164" t="s">
        <v>84</v>
      </c>
      <c r="AV592" s="14" t="s">
        <v>84</v>
      </c>
      <c r="AW592" s="14" t="s">
        <v>31</v>
      </c>
      <c r="AX592" s="14" t="s">
        <v>74</v>
      </c>
      <c r="AY592" s="164" t="s">
        <v>163</v>
      </c>
    </row>
    <row r="593" spans="1:65" s="15" customFormat="1">
      <c r="B593" s="170"/>
      <c r="D593" s="157" t="s">
        <v>171</v>
      </c>
      <c r="E593" s="171" t="s">
        <v>1</v>
      </c>
      <c r="F593" s="172" t="s">
        <v>176</v>
      </c>
      <c r="H593" s="173">
        <v>355.21800000000002</v>
      </c>
      <c r="L593" s="170"/>
      <c r="M593" s="174"/>
      <c r="N593" s="175"/>
      <c r="O593" s="175"/>
      <c r="P593" s="175"/>
      <c r="Q593" s="175"/>
      <c r="R593" s="175"/>
      <c r="S593" s="175"/>
      <c r="T593" s="176"/>
      <c r="AT593" s="171" t="s">
        <v>171</v>
      </c>
      <c r="AU593" s="171" t="s">
        <v>84</v>
      </c>
      <c r="AV593" s="15" t="s">
        <v>177</v>
      </c>
      <c r="AW593" s="15" t="s">
        <v>31</v>
      </c>
      <c r="AX593" s="15" t="s">
        <v>74</v>
      </c>
      <c r="AY593" s="171" t="s">
        <v>163</v>
      </c>
    </row>
    <row r="594" spans="1:65" s="16" customFormat="1">
      <c r="B594" s="177"/>
      <c r="D594" s="157" t="s">
        <v>171</v>
      </c>
      <c r="E594" s="178" t="s">
        <v>1</v>
      </c>
      <c r="F594" s="179" t="s">
        <v>178</v>
      </c>
      <c r="H594" s="180">
        <v>355.21800000000002</v>
      </c>
      <c r="L594" s="177"/>
      <c r="M594" s="181"/>
      <c r="N594" s="182"/>
      <c r="O594" s="182"/>
      <c r="P594" s="182"/>
      <c r="Q594" s="182"/>
      <c r="R594" s="182"/>
      <c r="S594" s="182"/>
      <c r="T594" s="183"/>
      <c r="AT594" s="178" t="s">
        <v>171</v>
      </c>
      <c r="AU594" s="178" t="s">
        <v>84</v>
      </c>
      <c r="AV594" s="16" t="s">
        <v>169</v>
      </c>
      <c r="AW594" s="16" t="s">
        <v>31</v>
      </c>
      <c r="AX594" s="16" t="s">
        <v>82</v>
      </c>
      <c r="AY594" s="178" t="s">
        <v>163</v>
      </c>
    </row>
    <row r="595" spans="1:65" s="2" customFormat="1" ht="24" customHeight="1">
      <c r="A595" s="30"/>
      <c r="B595" s="142"/>
      <c r="C595" s="143" t="s">
        <v>205</v>
      </c>
      <c r="D595" s="143" t="s">
        <v>165</v>
      </c>
      <c r="E595" s="144" t="s">
        <v>598</v>
      </c>
      <c r="F595" s="145" t="s">
        <v>599</v>
      </c>
      <c r="G595" s="146" t="s">
        <v>186</v>
      </c>
      <c r="H595" s="147">
        <v>42626.16</v>
      </c>
      <c r="I595" s="148"/>
      <c r="J595" s="148">
        <f>ROUND(I595*H595,2)</f>
        <v>0</v>
      </c>
      <c r="K595" s="149"/>
      <c r="L595" s="31"/>
      <c r="M595" s="150" t="s">
        <v>1</v>
      </c>
      <c r="N595" s="151" t="s">
        <v>39</v>
      </c>
      <c r="O595" s="152">
        <v>0</v>
      </c>
      <c r="P595" s="152">
        <f>O595*H595</f>
        <v>0</v>
      </c>
      <c r="Q595" s="152">
        <v>0</v>
      </c>
      <c r="R595" s="152">
        <f>Q595*H595</f>
        <v>0</v>
      </c>
      <c r="S595" s="152">
        <v>0</v>
      </c>
      <c r="T595" s="153">
        <f>S595*H595</f>
        <v>0</v>
      </c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R595" s="154" t="s">
        <v>169</v>
      </c>
      <c r="AT595" s="154" t="s">
        <v>165</v>
      </c>
      <c r="AU595" s="154" t="s">
        <v>84</v>
      </c>
      <c r="AY595" s="18" t="s">
        <v>163</v>
      </c>
      <c r="BE595" s="155">
        <f>IF(N595="základní",J595,0)</f>
        <v>0</v>
      </c>
      <c r="BF595" s="155">
        <f>IF(N595="snížená",J595,0)</f>
        <v>0</v>
      </c>
      <c r="BG595" s="155">
        <f>IF(N595="zákl. přenesená",J595,0)</f>
        <v>0</v>
      </c>
      <c r="BH595" s="155">
        <f>IF(N595="sníž. přenesená",J595,0)</f>
        <v>0</v>
      </c>
      <c r="BI595" s="155">
        <f>IF(N595="nulová",J595,0)</f>
        <v>0</v>
      </c>
      <c r="BJ595" s="18" t="s">
        <v>82</v>
      </c>
      <c r="BK595" s="155">
        <f>ROUND(I595*H595,2)</f>
        <v>0</v>
      </c>
      <c r="BL595" s="18" t="s">
        <v>169</v>
      </c>
      <c r="BM595" s="154" t="s">
        <v>600</v>
      </c>
    </row>
    <row r="596" spans="1:65" s="14" customFormat="1">
      <c r="B596" s="163"/>
      <c r="D596" s="157" t="s">
        <v>171</v>
      </c>
      <c r="E596" s="164" t="s">
        <v>1</v>
      </c>
      <c r="F596" s="165" t="s">
        <v>601</v>
      </c>
      <c r="H596" s="166">
        <v>42626.16</v>
      </c>
      <c r="L596" s="163"/>
      <c r="M596" s="167"/>
      <c r="N596" s="168"/>
      <c r="O596" s="168"/>
      <c r="P596" s="168"/>
      <c r="Q596" s="168"/>
      <c r="R596" s="168"/>
      <c r="S596" s="168"/>
      <c r="T596" s="169"/>
      <c r="AT596" s="164" t="s">
        <v>171</v>
      </c>
      <c r="AU596" s="164" t="s">
        <v>84</v>
      </c>
      <c r="AV596" s="14" t="s">
        <v>84</v>
      </c>
      <c r="AW596" s="14" t="s">
        <v>31</v>
      </c>
      <c r="AX596" s="14" t="s">
        <v>74</v>
      </c>
      <c r="AY596" s="164" t="s">
        <v>163</v>
      </c>
    </row>
    <row r="597" spans="1:65" s="16" customFormat="1">
      <c r="B597" s="177"/>
      <c r="D597" s="157" t="s">
        <v>171</v>
      </c>
      <c r="E597" s="178" t="s">
        <v>1</v>
      </c>
      <c r="F597" s="179" t="s">
        <v>178</v>
      </c>
      <c r="H597" s="180">
        <v>42626.16</v>
      </c>
      <c r="L597" s="177"/>
      <c r="M597" s="181"/>
      <c r="N597" s="182"/>
      <c r="O597" s="182"/>
      <c r="P597" s="182"/>
      <c r="Q597" s="182"/>
      <c r="R597" s="182"/>
      <c r="S597" s="182"/>
      <c r="T597" s="183"/>
      <c r="AT597" s="178" t="s">
        <v>171</v>
      </c>
      <c r="AU597" s="178" t="s">
        <v>84</v>
      </c>
      <c r="AV597" s="16" t="s">
        <v>169</v>
      </c>
      <c r="AW597" s="16" t="s">
        <v>31</v>
      </c>
      <c r="AX597" s="16" t="s">
        <v>82</v>
      </c>
      <c r="AY597" s="178" t="s">
        <v>163</v>
      </c>
    </row>
    <row r="598" spans="1:65" s="2" customFormat="1" ht="24" customHeight="1">
      <c r="A598" s="30"/>
      <c r="B598" s="142"/>
      <c r="C598" s="143" t="s">
        <v>602</v>
      </c>
      <c r="D598" s="143" t="s">
        <v>165</v>
      </c>
      <c r="E598" s="144" t="s">
        <v>603</v>
      </c>
      <c r="F598" s="145" t="s">
        <v>604</v>
      </c>
      <c r="G598" s="146" t="s">
        <v>186</v>
      </c>
      <c r="H598" s="147">
        <v>355.21800000000002</v>
      </c>
      <c r="I598" s="148"/>
      <c r="J598" s="148">
        <f>ROUND(I598*H598,2)</f>
        <v>0</v>
      </c>
      <c r="K598" s="149"/>
      <c r="L598" s="31"/>
      <c r="M598" s="150" t="s">
        <v>1</v>
      </c>
      <c r="N598" s="151" t="s">
        <v>39</v>
      </c>
      <c r="O598" s="152">
        <v>0</v>
      </c>
      <c r="P598" s="152">
        <f>O598*H598</f>
        <v>0</v>
      </c>
      <c r="Q598" s="152">
        <v>0</v>
      </c>
      <c r="R598" s="152">
        <f>Q598*H598</f>
        <v>0</v>
      </c>
      <c r="S598" s="152">
        <v>0</v>
      </c>
      <c r="T598" s="153">
        <f>S598*H598</f>
        <v>0</v>
      </c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R598" s="154" t="s">
        <v>169</v>
      </c>
      <c r="AT598" s="154" t="s">
        <v>165</v>
      </c>
      <c r="AU598" s="154" t="s">
        <v>84</v>
      </c>
      <c r="AY598" s="18" t="s">
        <v>163</v>
      </c>
      <c r="BE598" s="155">
        <f>IF(N598="základní",J598,0)</f>
        <v>0</v>
      </c>
      <c r="BF598" s="155">
        <f>IF(N598="snížená",J598,0)</f>
        <v>0</v>
      </c>
      <c r="BG598" s="155">
        <f>IF(N598="zákl. přenesená",J598,0)</f>
        <v>0</v>
      </c>
      <c r="BH598" s="155">
        <f>IF(N598="sníž. přenesená",J598,0)</f>
        <v>0</v>
      </c>
      <c r="BI598" s="155">
        <f>IF(N598="nulová",J598,0)</f>
        <v>0</v>
      </c>
      <c r="BJ598" s="18" t="s">
        <v>82</v>
      </c>
      <c r="BK598" s="155">
        <f>ROUND(I598*H598,2)</f>
        <v>0</v>
      </c>
      <c r="BL598" s="18" t="s">
        <v>169</v>
      </c>
      <c r="BM598" s="154" t="s">
        <v>605</v>
      </c>
    </row>
    <row r="599" spans="1:65" s="13" customFormat="1">
      <c r="B599" s="156"/>
      <c r="D599" s="157" t="s">
        <v>171</v>
      </c>
      <c r="E599" s="158" t="s">
        <v>1</v>
      </c>
      <c r="F599" s="159" t="s">
        <v>592</v>
      </c>
      <c r="H599" s="158" t="s">
        <v>1</v>
      </c>
      <c r="L599" s="156"/>
      <c r="M599" s="160"/>
      <c r="N599" s="161"/>
      <c r="O599" s="161"/>
      <c r="P599" s="161"/>
      <c r="Q599" s="161"/>
      <c r="R599" s="161"/>
      <c r="S599" s="161"/>
      <c r="T599" s="162"/>
      <c r="AT599" s="158" t="s">
        <v>171</v>
      </c>
      <c r="AU599" s="158" t="s">
        <v>84</v>
      </c>
      <c r="AV599" s="13" t="s">
        <v>82</v>
      </c>
      <c r="AW599" s="13" t="s">
        <v>31</v>
      </c>
      <c r="AX599" s="13" t="s">
        <v>74</v>
      </c>
      <c r="AY599" s="158" t="s">
        <v>163</v>
      </c>
    </row>
    <row r="600" spans="1:65" s="14" customFormat="1">
      <c r="B600" s="163"/>
      <c r="D600" s="157" t="s">
        <v>171</v>
      </c>
      <c r="E600" s="164" t="s">
        <v>1</v>
      </c>
      <c r="F600" s="165" t="s">
        <v>593</v>
      </c>
      <c r="H600" s="166">
        <v>120.91500000000001</v>
      </c>
      <c r="L600" s="163"/>
      <c r="M600" s="167"/>
      <c r="N600" s="168"/>
      <c r="O600" s="168"/>
      <c r="P600" s="168"/>
      <c r="Q600" s="168"/>
      <c r="R600" s="168"/>
      <c r="S600" s="168"/>
      <c r="T600" s="169"/>
      <c r="AT600" s="164" t="s">
        <v>171</v>
      </c>
      <c r="AU600" s="164" t="s">
        <v>84</v>
      </c>
      <c r="AV600" s="14" t="s">
        <v>84</v>
      </c>
      <c r="AW600" s="14" t="s">
        <v>31</v>
      </c>
      <c r="AX600" s="14" t="s">
        <v>74</v>
      </c>
      <c r="AY600" s="164" t="s">
        <v>163</v>
      </c>
    </row>
    <row r="601" spans="1:65" s="14" customFormat="1">
      <c r="B601" s="163"/>
      <c r="D601" s="157" t="s">
        <v>171</v>
      </c>
      <c r="E601" s="164" t="s">
        <v>1</v>
      </c>
      <c r="F601" s="165" t="s">
        <v>594</v>
      </c>
      <c r="H601" s="166">
        <v>35.369999999999997</v>
      </c>
      <c r="L601" s="163"/>
      <c r="M601" s="167"/>
      <c r="N601" s="168"/>
      <c r="O601" s="168"/>
      <c r="P601" s="168"/>
      <c r="Q601" s="168"/>
      <c r="R601" s="168"/>
      <c r="S601" s="168"/>
      <c r="T601" s="169"/>
      <c r="AT601" s="164" t="s">
        <v>171</v>
      </c>
      <c r="AU601" s="164" t="s">
        <v>84</v>
      </c>
      <c r="AV601" s="14" t="s">
        <v>84</v>
      </c>
      <c r="AW601" s="14" t="s">
        <v>31</v>
      </c>
      <c r="AX601" s="14" t="s">
        <v>74</v>
      </c>
      <c r="AY601" s="164" t="s">
        <v>163</v>
      </c>
    </row>
    <row r="602" spans="1:65" s="14" customFormat="1">
      <c r="B602" s="163"/>
      <c r="D602" s="157" t="s">
        <v>171</v>
      </c>
      <c r="E602" s="164" t="s">
        <v>1</v>
      </c>
      <c r="F602" s="165" t="s">
        <v>595</v>
      </c>
      <c r="H602" s="166">
        <v>50.265000000000001</v>
      </c>
      <c r="L602" s="163"/>
      <c r="M602" s="167"/>
      <c r="N602" s="168"/>
      <c r="O602" s="168"/>
      <c r="P602" s="168"/>
      <c r="Q602" s="168"/>
      <c r="R602" s="168"/>
      <c r="S602" s="168"/>
      <c r="T602" s="169"/>
      <c r="AT602" s="164" t="s">
        <v>171</v>
      </c>
      <c r="AU602" s="164" t="s">
        <v>84</v>
      </c>
      <c r="AV602" s="14" t="s">
        <v>84</v>
      </c>
      <c r="AW602" s="14" t="s">
        <v>31</v>
      </c>
      <c r="AX602" s="14" t="s">
        <v>74</v>
      </c>
      <c r="AY602" s="164" t="s">
        <v>163</v>
      </c>
    </row>
    <row r="603" spans="1:65" s="14" customFormat="1">
      <c r="B603" s="163"/>
      <c r="D603" s="157" t="s">
        <v>171</v>
      </c>
      <c r="E603" s="164" t="s">
        <v>1</v>
      </c>
      <c r="F603" s="165" t="s">
        <v>596</v>
      </c>
      <c r="H603" s="166">
        <v>61.938000000000002</v>
      </c>
      <c r="L603" s="163"/>
      <c r="M603" s="167"/>
      <c r="N603" s="168"/>
      <c r="O603" s="168"/>
      <c r="P603" s="168"/>
      <c r="Q603" s="168"/>
      <c r="R603" s="168"/>
      <c r="S603" s="168"/>
      <c r="T603" s="169"/>
      <c r="AT603" s="164" t="s">
        <v>171</v>
      </c>
      <c r="AU603" s="164" t="s">
        <v>84</v>
      </c>
      <c r="AV603" s="14" t="s">
        <v>84</v>
      </c>
      <c r="AW603" s="14" t="s">
        <v>31</v>
      </c>
      <c r="AX603" s="14" t="s">
        <v>74</v>
      </c>
      <c r="AY603" s="164" t="s">
        <v>163</v>
      </c>
    </row>
    <row r="604" spans="1:65" s="14" customFormat="1">
      <c r="B604" s="163"/>
      <c r="D604" s="157" t="s">
        <v>171</v>
      </c>
      <c r="E604" s="164" t="s">
        <v>1</v>
      </c>
      <c r="F604" s="165" t="s">
        <v>597</v>
      </c>
      <c r="H604" s="166">
        <v>86.73</v>
      </c>
      <c r="L604" s="163"/>
      <c r="M604" s="167"/>
      <c r="N604" s="168"/>
      <c r="O604" s="168"/>
      <c r="P604" s="168"/>
      <c r="Q604" s="168"/>
      <c r="R604" s="168"/>
      <c r="S604" s="168"/>
      <c r="T604" s="169"/>
      <c r="AT604" s="164" t="s">
        <v>171</v>
      </c>
      <c r="AU604" s="164" t="s">
        <v>84</v>
      </c>
      <c r="AV604" s="14" t="s">
        <v>84</v>
      </c>
      <c r="AW604" s="14" t="s">
        <v>31</v>
      </c>
      <c r="AX604" s="14" t="s">
        <v>74</v>
      </c>
      <c r="AY604" s="164" t="s">
        <v>163</v>
      </c>
    </row>
    <row r="605" spans="1:65" s="15" customFormat="1">
      <c r="B605" s="170"/>
      <c r="D605" s="157" t="s">
        <v>171</v>
      </c>
      <c r="E605" s="171" t="s">
        <v>1</v>
      </c>
      <c r="F605" s="172" t="s">
        <v>176</v>
      </c>
      <c r="H605" s="173">
        <v>355.21800000000002</v>
      </c>
      <c r="L605" s="170"/>
      <c r="M605" s="174"/>
      <c r="N605" s="175"/>
      <c r="O605" s="175"/>
      <c r="P605" s="175"/>
      <c r="Q605" s="175"/>
      <c r="R605" s="175"/>
      <c r="S605" s="175"/>
      <c r="T605" s="176"/>
      <c r="AT605" s="171" t="s">
        <v>171</v>
      </c>
      <c r="AU605" s="171" t="s">
        <v>84</v>
      </c>
      <c r="AV605" s="15" t="s">
        <v>177</v>
      </c>
      <c r="AW605" s="15" t="s">
        <v>31</v>
      </c>
      <c r="AX605" s="15" t="s">
        <v>74</v>
      </c>
      <c r="AY605" s="171" t="s">
        <v>163</v>
      </c>
    </row>
    <row r="606" spans="1:65" s="16" customFormat="1">
      <c r="B606" s="177"/>
      <c r="D606" s="157" t="s">
        <v>171</v>
      </c>
      <c r="E606" s="178" t="s">
        <v>1</v>
      </c>
      <c r="F606" s="179" t="s">
        <v>178</v>
      </c>
      <c r="H606" s="180">
        <v>355.21800000000002</v>
      </c>
      <c r="L606" s="177"/>
      <c r="M606" s="181"/>
      <c r="N606" s="182"/>
      <c r="O606" s="182"/>
      <c r="P606" s="182"/>
      <c r="Q606" s="182"/>
      <c r="R606" s="182"/>
      <c r="S606" s="182"/>
      <c r="T606" s="183"/>
      <c r="AT606" s="178" t="s">
        <v>171</v>
      </c>
      <c r="AU606" s="178" t="s">
        <v>84</v>
      </c>
      <c r="AV606" s="16" t="s">
        <v>169</v>
      </c>
      <c r="AW606" s="16" t="s">
        <v>31</v>
      </c>
      <c r="AX606" s="16" t="s">
        <v>82</v>
      </c>
      <c r="AY606" s="178" t="s">
        <v>163</v>
      </c>
    </row>
    <row r="607" spans="1:65" s="2" customFormat="1" ht="16.5" customHeight="1">
      <c r="A607" s="30"/>
      <c r="B607" s="142"/>
      <c r="C607" s="143" t="s">
        <v>606</v>
      </c>
      <c r="D607" s="143" t="s">
        <v>165</v>
      </c>
      <c r="E607" s="144" t="s">
        <v>607</v>
      </c>
      <c r="F607" s="145" t="s">
        <v>608</v>
      </c>
      <c r="G607" s="146" t="s">
        <v>186</v>
      </c>
      <c r="H607" s="147">
        <v>355.21800000000002</v>
      </c>
      <c r="I607" s="148"/>
      <c r="J607" s="148">
        <f>ROUND(I607*H607,2)</f>
        <v>0</v>
      </c>
      <c r="K607" s="149"/>
      <c r="L607" s="31"/>
      <c r="M607" s="150" t="s">
        <v>1</v>
      </c>
      <c r="N607" s="151" t="s">
        <v>39</v>
      </c>
      <c r="O607" s="152">
        <v>0</v>
      </c>
      <c r="P607" s="152">
        <f>O607*H607</f>
        <v>0</v>
      </c>
      <c r="Q607" s="152">
        <v>0</v>
      </c>
      <c r="R607" s="152">
        <f>Q607*H607</f>
        <v>0</v>
      </c>
      <c r="S607" s="152">
        <v>0</v>
      </c>
      <c r="T607" s="153">
        <f>S607*H607</f>
        <v>0</v>
      </c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R607" s="154" t="s">
        <v>169</v>
      </c>
      <c r="AT607" s="154" t="s">
        <v>165</v>
      </c>
      <c r="AU607" s="154" t="s">
        <v>84</v>
      </c>
      <c r="AY607" s="18" t="s">
        <v>163</v>
      </c>
      <c r="BE607" s="155">
        <f>IF(N607="základní",J607,0)</f>
        <v>0</v>
      </c>
      <c r="BF607" s="155">
        <f>IF(N607="snížená",J607,0)</f>
        <v>0</v>
      </c>
      <c r="BG607" s="155">
        <f>IF(N607="zákl. přenesená",J607,0)</f>
        <v>0</v>
      </c>
      <c r="BH607" s="155">
        <f>IF(N607="sníž. přenesená",J607,0)</f>
        <v>0</v>
      </c>
      <c r="BI607" s="155">
        <f>IF(N607="nulová",J607,0)</f>
        <v>0</v>
      </c>
      <c r="BJ607" s="18" t="s">
        <v>82</v>
      </c>
      <c r="BK607" s="155">
        <f>ROUND(I607*H607,2)</f>
        <v>0</v>
      </c>
      <c r="BL607" s="18" t="s">
        <v>169</v>
      </c>
      <c r="BM607" s="154" t="s">
        <v>609</v>
      </c>
    </row>
    <row r="608" spans="1:65" s="13" customFormat="1">
      <c r="B608" s="156"/>
      <c r="D608" s="157" t="s">
        <v>171</v>
      </c>
      <c r="E608" s="158" t="s">
        <v>1</v>
      </c>
      <c r="F608" s="159" t="s">
        <v>610</v>
      </c>
      <c r="H608" s="158" t="s">
        <v>1</v>
      </c>
      <c r="L608" s="156"/>
      <c r="M608" s="160"/>
      <c r="N608" s="161"/>
      <c r="O608" s="161"/>
      <c r="P608" s="161"/>
      <c r="Q608" s="161"/>
      <c r="R608" s="161"/>
      <c r="S608" s="161"/>
      <c r="T608" s="162"/>
      <c r="AT608" s="158" t="s">
        <v>171</v>
      </c>
      <c r="AU608" s="158" t="s">
        <v>84</v>
      </c>
      <c r="AV608" s="13" t="s">
        <v>82</v>
      </c>
      <c r="AW608" s="13" t="s">
        <v>31</v>
      </c>
      <c r="AX608" s="13" t="s">
        <v>74</v>
      </c>
      <c r="AY608" s="158" t="s">
        <v>163</v>
      </c>
    </row>
    <row r="609" spans="1:65" s="14" customFormat="1">
      <c r="B609" s="163"/>
      <c r="D609" s="157" t="s">
        <v>171</v>
      </c>
      <c r="E609" s="164" t="s">
        <v>1</v>
      </c>
      <c r="F609" s="165" t="s">
        <v>593</v>
      </c>
      <c r="H609" s="166">
        <v>120.91500000000001</v>
      </c>
      <c r="L609" s="163"/>
      <c r="M609" s="167"/>
      <c r="N609" s="168"/>
      <c r="O609" s="168"/>
      <c r="P609" s="168"/>
      <c r="Q609" s="168"/>
      <c r="R609" s="168"/>
      <c r="S609" s="168"/>
      <c r="T609" s="169"/>
      <c r="AT609" s="164" t="s">
        <v>171</v>
      </c>
      <c r="AU609" s="164" t="s">
        <v>84</v>
      </c>
      <c r="AV609" s="14" t="s">
        <v>84</v>
      </c>
      <c r="AW609" s="14" t="s">
        <v>31</v>
      </c>
      <c r="AX609" s="14" t="s">
        <v>74</v>
      </c>
      <c r="AY609" s="164" t="s">
        <v>163</v>
      </c>
    </row>
    <row r="610" spans="1:65" s="14" customFormat="1">
      <c r="B610" s="163"/>
      <c r="D610" s="157" t="s">
        <v>171</v>
      </c>
      <c r="E610" s="164" t="s">
        <v>1</v>
      </c>
      <c r="F610" s="165" t="s">
        <v>594</v>
      </c>
      <c r="H610" s="166">
        <v>35.369999999999997</v>
      </c>
      <c r="L610" s="163"/>
      <c r="M610" s="167"/>
      <c r="N610" s="168"/>
      <c r="O610" s="168"/>
      <c r="P610" s="168"/>
      <c r="Q610" s="168"/>
      <c r="R610" s="168"/>
      <c r="S610" s="168"/>
      <c r="T610" s="169"/>
      <c r="AT610" s="164" t="s">
        <v>171</v>
      </c>
      <c r="AU610" s="164" t="s">
        <v>84</v>
      </c>
      <c r="AV610" s="14" t="s">
        <v>84</v>
      </c>
      <c r="AW610" s="14" t="s">
        <v>31</v>
      </c>
      <c r="AX610" s="14" t="s">
        <v>74</v>
      </c>
      <c r="AY610" s="164" t="s">
        <v>163</v>
      </c>
    </row>
    <row r="611" spans="1:65" s="14" customFormat="1">
      <c r="B611" s="163"/>
      <c r="D611" s="157" t="s">
        <v>171</v>
      </c>
      <c r="E611" s="164" t="s">
        <v>1</v>
      </c>
      <c r="F611" s="165" t="s">
        <v>595</v>
      </c>
      <c r="H611" s="166">
        <v>50.265000000000001</v>
      </c>
      <c r="L611" s="163"/>
      <c r="M611" s="167"/>
      <c r="N611" s="168"/>
      <c r="O611" s="168"/>
      <c r="P611" s="168"/>
      <c r="Q611" s="168"/>
      <c r="R611" s="168"/>
      <c r="S611" s="168"/>
      <c r="T611" s="169"/>
      <c r="AT611" s="164" t="s">
        <v>171</v>
      </c>
      <c r="AU611" s="164" t="s">
        <v>84</v>
      </c>
      <c r="AV611" s="14" t="s">
        <v>84</v>
      </c>
      <c r="AW611" s="14" t="s">
        <v>31</v>
      </c>
      <c r="AX611" s="14" t="s">
        <v>74</v>
      </c>
      <c r="AY611" s="164" t="s">
        <v>163</v>
      </c>
    </row>
    <row r="612" spans="1:65" s="14" customFormat="1">
      <c r="B612" s="163"/>
      <c r="D612" s="157" t="s">
        <v>171</v>
      </c>
      <c r="E612" s="164" t="s">
        <v>1</v>
      </c>
      <c r="F612" s="165" t="s">
        <v>596</v>
      </c>
      <c r="H612" s="166">
        <v>61.938000000000002</v>
      </c>
      <c r="L612" s="163"/>
      <c r="M612" s="167"/>
      <c r="N612" s="168"/>
      <c r="O612" s="168"/>
      <c r="P612" s="168"/>
      <c r="Q612" s="168"/>
      <c r="R612" s="168"/>
      <c r="S612" s="168"/>
      <c r="T612" s="169"/>
      <c r="AT612" s="164" t="s">
        <v>171</v>
      </c>
      <c r="AU612" s="164" t="s">
        <v>84</v>
      </c>
      <c r="AV612" s="14" t="s">
        <v>84</v>
      </c>
      <c r="AW612" s="14" t="s">
        <v>31</v>
      </c>
      <c r="AX612" s="14" t="s">
        <v>74</v>
      </c>
      <c r="AY612" s="164" t="s">
        <v>163</v>
      </c>
    </row>
    <row r="613" spans="1:65" s="14" customFormat="1">
      <c r="B613" s="163"/>
      <c r="D613" s="157" t="s">
        <v>171</v>
      </c>
      <c r="E613" s="164" t="s">
        <v>1</v>
      </c>
      <c r="F613" s="165" t="s">
        <v>597</v>
      </c>
      <c r="H613" s="166">
        <v>86.73</v>
      </c>
      <c r="L613" s="163"/>
      <c r="M613" s="167"/>
      <c r="N613" s="168"/>
      <c r="O613" s="168"/>
      <c r="P613" s="168"/>
      <c r="Q613" s="168"/>
      <c r="R613" s="168"/>
      <c r="S613" s="168"/>
      <c r="T613" s="169"/>
      <c r="AT613" s="164" t="s">
        <v>171</v>
      </c>
      <c r="AU613" s="164" t="s">
        <v>84</v>
      </c>
      <c r="AV613" s="14" t="s">
        <v>84</v>
      </c>
      <c r="AW613" s="14" t="s">
        <v>31</v>
      </c>
      <c r="AX613" s="14" t="s">
        <v>74</v>
      </c>
      <c r="AY613" s="164" t="s">
        <v>163</v>
      </c>
    </row>
    <row r="614" spans="1:65" s="15" customFormat="1">
      <c r="B614" s="170"/>
      <c r="D614" s="157" t="s">
        <v>171</v>
      </c>
      <c r="E614" s="171" t="s">
        <v>1</v>
      </c>
      <c r="F614" s="172" t="s">
        <v>176</v>
      </c>
      <c r="H614" s="173">
        <v>355.21800000000002</v>
      </c>
      <c r="L614" s="170"/>
      <c r="M614" s="174"/>
      <c r="N614" s="175"/>
      <c r="O614" s="175"/>
      <c r="P614" s="175"/>
      <c r="Q614" s="175"/>
      <c r="R614" s="175"/>
      <c r="S614" s="175"/>
      <c r="T614" s="176"/>
      <c r="AT614" s="171" t="s">
        <v>171</v>
      </c>
      <c r="AU614" s="171" t="s">
        <v>84</v>
      </c>
      <c r="AV614" s="15" t="s">
        <v>177</v>
      </c>
      <c r="AW614" s="15" t="s">
        <v>31</v>
      </c>
      <c r="AX614" s="15" t="s">
        <v>74</v>
      </c>
      <c r="AY614" s="171" t="s">
        <v>163</v>
      </c>
    </row>
    <row r="615" spans="1:65" s="16" customFormat="1">
      <c r="B615" s="177"/>
      <c r="D615" s="157" t="s">
        <v>171</v>
      </c>
      <c r="E615" s="178" t="s">
        <v>1</v>
      </c>
      <c r="F615" s="179" t="s">
        <v>178</v>
      </c>
      <c r="H615" s="180">
        <v>355.21800000000002</v>
      </c>
      <c r="L615" s="177"/>
      <c r="M615" s="181"/>
      <c r="N615" s="182"/>
      <c r="O615" s="182"/>
      <c r="P615" s="182"/>
      <c r="Q615" s="182"/>
      <c r="R615" s="182"/>
      <c r="S615" s="182"/>
      <c r="T615" s="183"/>
      <c r="AT615" s="178" t="s">
        <v>171</v>
      </c>
      <c r="AU615" s="178" t="s">
        <v>84</v>
      </c>
      <c r="AV615" s="16" t="s">
        <v>169</v>
      </c>
      <c r="AW615" s="16" t="s">
        <v>31</v>
      </c>
      <c r="AX615" s="16" t="s">
        <v>82</v>
      </c>
      <c r="AY615" s="178" t="s">
        <v>163</v>
      </c>
    </row>
    <row r="616" spans="1:65" s="2" customFormat="1" ht="16.5" customHeight="1">
      <c r="A616" s="30"/>
      <c r="B616" s="142"/>
      <c r="C616" s="143" t="s">
        <v>611</v>
      </c>
      <c r="D616" s="143" t="s">
        <v>165</v>
      </c>
      <c r="E616" s="144" t="s">
        <v>612</v>
      </c>
      <c r="F616" s="145" t="s">
        <v>613</v>
      </c>
      <c r="G616" s="146" t="s">
        <v>186</v>
      </c>
      <c r="H616" s="147">
        <v>42626.16</v>
      </c>
      <c r="I616" s="148"/>
      <c r="J616" s="148">
        <f>ROUND(I616*H616,2)</f>
        <v>0</v>
      </c>
      <c r="K616" s="149"/>
      <c r="L616" s="31"/>
      <c r="M616" s="150" t="s">
        <v>1</v>
      </c>
      <c r="N616" s="151" t="s">
        <v>39</v>
      </c>
      <c r="O616" s="152">
        <v>0</v>
      </c>
      <c r="P616" s="152">
        <f>O616*H616</f>
        <v>0</v>
      </c>
      <c r="Q616" s="152">
        <v>0</v>
      </c>
      <c r="R616" s="152">
        <f>Q616*H616</f>
        <v>0</v>
      </c>
      <c r="S616" s="152">
        <v>0</v>
      </c>
      <c r="T616" s="153">
        <f>S616*H616</f>
        <v>0</v>
      </c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R616" s="154" t="s">
        <v>169</v>
      </c>
      <c r="AT616" s="154" t="s">
        <v>165</v>
      </c>
      <c r="AU616" s="154" t="s">
        <v>84</v>
      </c>
      <c r="AY616" s="18" t="s">
        <v>163</v>
      </c>
      <c r="BE616" s="155">
        <f>IF(N616="základní",J616,0)</f>
        <v>0</v>
      </c>
      <c r="BF616" s="155">
        <f>IF(N616="snížená",J616,0)</f>
        <v>0</v>
      </c>
      <c r="BG616" s="155">
        <f>IF(N616="zákl. přenesená",J616,0)</f>
        <v>0</v>
      </c>
      <c r="BH616" s="155">
        <f>IF(N616="sníž. přenesená",J616,0)</f>
        <v>0</v>
      </c>
      <c r="BI616" s="155">
        <f>IF(N616="nulová",J616,0)</f>
        <v>0</v>
      </c>
      <c r="BJ616" s="18" t="s">
        <v>82</v>
      </c>
      <c r="BK616" s="155">
        <f>ROUND(I616*H616,2)</f>
        <v>0</v>
      </c>
      <c r="BL616" s="18" t="s">
        <v>169</v>
      </c>
      <c r="BM616" s="154" t="s">
        <v>614</v>
      </c>
    </row>
    <row r="617" spans="1:65" s="14" customFormat="1">
      <c r="B617" s="163"/>
      <c r="D617" s="157" t="s">
        <v>171</v>
      </c>
      <c r="E617" s="164" t="s">
        <v>1</v>
      </c>
      <c r="F617" s="165" t="s">
        <v>601</v>
      </c>
      <c r="H617" s="166">
        <v>42626.16</v>
      </c>
      <c r="L617" s="163"/>
      <c r="M617" s="167"/>
      <c r="N617" s="168"/>
      <c r="O617" s="168"/>
      <c r="P617" s="168"/>
      <c r="Q617" s="168"/>
      <c r="R617" s="168"/>
      <c r="S617" s="168"/>
      <c r="T617" s="169"/>
      <c r="AT617" s="164" t="s">
        <v>171</v>
      </c>
      <c r="AU617" s="164" t="s">
        <v>84</v>
      </c>
      <c r="AV617" s="14" t="s">
        <v>84</v>
      </c>
      <c r="AW617" s="14" t="s">
        <v>31</v>
      </c>
      <c r="AX617" s="14" t="s">
        <v>74</v>
      </c>
      <c r="AY617" s="164" t="s">
        <v>163</v>
      </c>
    </row>
    <row r="618" spans="1:65" s="16" customFormat="1">
      <c r="B618" s="177"/>
      <c r="D618" s="157" t="s">
        <v>171</v>
      </c>
      <c r="E618" s="178" t="s">
        <v>1</v>
      </c>
      <c r="F618" s="179" t="s">
        <v>178</v>
      </c>
      <c r="H618" s="180">
        <v>42626.16</v>
      </c>
      <c r="L618" s="177"/>
      <c r="M618" s="181"/>
      <c r="N618" s="182"/>
      <c r="O618" s="182"/>
      <c r="P618" s="182"/>
      <c r="Q618" s="182"/>
      <c r="R618" s="182"/>
      <c r="S618" s="182"/>
      <c r="T618" s="183"/>
      <c r="AT618" s="178" t="s">
        <v>171</v>
      </c>
      <c r="AU618" s="178" t="s">
        <v>84</v>
      </c>
      <c r="AV618" s="16" t="s">
        <v>169</v>
      </c>
      <c r="AW618" s="16" t="s">
        <v>31</v>
      </c>
      <c r="AX618" s="16" t="s">
        <v>82</v>
      </c>
      <c r="AY618" s="178" t="s">
        <v>163</v>
      </c>
    </row>
    <row r="619" spans="1:65" s="2" customFormat="1" ht="16.5" customHeight="1">
      <c r="A619" s="30"/>
      <c r="B619" s="142"/>
      <c r="C619" s="143" t="s">
        <v>615</v>
      </c>
      <c r="D619" s="143" t="s">
        <v>165</v>
      </c>
      <c r="E619" s="144" t="s">
        <v>616</v>
      </c>
      <c r="F619" s="145" t="s">
        <v>617</v>
      </c>
      <c r="G619" s="146" t="s">
        <v>186</v>
      </c>
      <c r="H619" s="147">
        <v>355.21800000000002</v>
      </c>
      <c r="I619" s="148"/>
      <c r="J619" s="148">
        <f>ROUND(I619*H619,2)</f>
        <v>0</v>
      </c>
      <c r="K619" s="149"/>
      <c r="L619" s="31"/>
      <c r="M619" s="150" t="s">
        <v>1</v>
      </c>
      <c r="N619" s="151" t="s">
        <v>39</v>
      </c>
      <c r="O619" s="152">
        <v>0</v>
      </c>
      <c r="P619" s="152">
        <f>O619*H619</f>
        <v>0</v>
      </c>
      <c r="Q619" s="152">
        <v>0</v>
      </c>
      <c r="R619" s="152">
        <f>Q619*H619</f>
        <v>0</v>
      </c>
      <c r="S619" s="152">
        <v>0</v>
      </c>
      <c r="T619" s="153">
        <f>S619*H619</f>
        <v>0</v>
      </c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R619" s="154" t="s">
        <v>169</v>
      </c>
      <c r="AT619" s="154" t="s">
        <v>165</v>
      </c>
      <c r="AU619" s="154" t="s">
        <v>84</v>
      </c>
      <c r="AY619" s="18" t="s">
        <v>163</v>
      </c>
      <c r="BE619" s="155">
        <f>IF(N619="základní",J619,0)</f>
        <v>0</v>
      </c>
      <c r="BF619" s="155">
        <f>IF(N619="snížená",J619,0)</f>
        <v>0</v>
      </c>
      <c r="BG619" s="155">
        <f>IF(N619="zákl. přenesená",J619,0)</f>
        <v>0</v>
      </c>
      <c r="BH619" s="155">
        <f>IF(N619="sníž. přenesená",J619,0)</f>
        <v>0</v>
      </c>
      <c r="BI619" s="155">
        <f>IF(N619="nulová",J619,0)</f>
        <v>0</v>
      </c>
      <c r="BJ619" s="18" t="s">
        <v>82</v>
      </c>
      <c r="BK619" s="155">
        <f>ROUND(I619*H619,2)</f>
        <v>0</v>
      </c>
      <c r="BL619" s="18" t="s">
        <v>169</v>
      </c>
      <c r="BM619" s="154" t="s">
        <v>618</v>
      </c>
    </row>
    <row r="620" spans="1:65" s="13" customFormat="1">
      <c r="B620" s="156"/>
      <c r="D620" s="157" t="s">
        <v>171</v>
      </c>
      <c r="E620" s="158" t="s">
        <v>1</v>
      </c>
      <c r="F620" s="159" t="s">
        <v>610</v>
      </c>
      <c r="H620" s="158" t="s">
        <v>1</v>
      </c>
      <c r="L620" s="156"/>
      <c r="M620" s="160"/>
      <c r="N620" s="161"/>
      <c r="O620" s="161"/>
      <c r="P620" s="161"/>
      <c r="Q620" s="161"/>
      <c r="R620" s="161"/>
      <c r="S620" s="161"/>
      <c r="T620" s="162"/>
      <c r="AT620" s="158" t="s">
        <v>171</v>
      </c>
      <c r="AU620" s="158" t="s">
        <v>84</v>
      </c>
      <c r="AV620" s="13" t="s">
        <v>82</v>
      </c>
      <c r="AW620" s="13" t="s">
        <v>31</v>
      </c>
      <c r="AX620" s="13" t="s">
        <v>74</v>
      </c>
      <c r="AY620" s="158" t="s">
        <v>163</v>
      </c>
    </row>
    <row r="621" spans="1:65" s="14" customFormat="1">
      <c r="B621" s="163"/>
      <c r="D621" s="157" t="s">
        <v>171</v>
      </c>
      <c r="E621" s="164" t="s">
        <v>1</v>
      </c>
      <c r="F621" s="165" t="s">
        <v>593</v>
      </c>
      <c r="H621" s="166">
        <v>120.91500000000001</v>
      </c>
      <c r="L621" s="163"/>
      <c r="M621" s="167"/>
      <c r="N621" s="168"/>
      <c r="O621" s="168"/>
      <c r="P621" s="168"/>
      <c r="Q621" s="168"/>
      <c r="R621" s="168"/>
      <c r="S621" s="168"/>
      <c r="T621" s="169"/>
      <c r="AT621" s="164" t="s">
        <v>171</v>
      </c>
      <c r="AU621" s="164" t="s">
        <v>84</v>
      </c>
      <c r="AV621" s="14" t="s">
        <v>84</v>
      </c>
      <c r="AW621" s="14" t="s">
        <v>31</v>
      </c>
      <c r="AX621" s="14" t="s">
        <v>74</v>
      </c>
      <c r="AY621" s="164" t="s">
        <v>163</v>
      </c>
    </row>
    <row r="622" spans="1:65" s="14" customFormat="1">
      <c r="B622" s="163"/>
      <c r="D622" s="157" t="s">
        <v>171</v>
      </c>
      <c r="E622" s="164" t="s">
        <v>1</v>
      </c>
      <c r="F622" s="165" t="s">
        <v>594</v>
      </c>
      <c r="H622" s="166">
        <v>35.369999999999997</v>
      </c>
      <c r="L622" s="163"/>
      <c r="M622" s="167"/>
      <c r="N622" s="168"/>
      <c r="O622" s="168"/>
      <c r="P622" s="168"/>
      <c r="Q622" s="168"/>
      <c r="R622" s="168"/>
      <c r="S622" s="168"/>
      <c r="T622" s="169"/>
      <c r="AT622" s="164" t="s">
        <v>171</v>
      </c>
      <c r="AU622" s="164" t="s">
        <v>84</v>
      </c>
      <c r="AV622" s="14" t="s">
        <v>84</v>
      </c>
      <c r="AW622" s="14" t="s">
        <v>31</v>
      </c>
      <c r="AX622" s="14" t="s">
        <v>74</v>
      </c>
      <c r="AY622" s="164" t="s">
        <v>163</v>
      </c>
    </row>
    <row r="623" spans="1:65" s="14" customFormat="1">
      <c r="B623" s="163"/>
      <c r="D623" s="157" t="s">
        <v>171</v>
      </c>
      <c r="E623" s="164" t="s">
        <v>1</v>
      </c>
      <c r="F623" s="165" t="s">
        <v>595</v>
      </c>
      <c r="H623" s="166">
        <v>50.265000000000001</v>
      </c>
      <c r="L623" s="163"/>
      <c r="M623" s="167"/>
      <c r="N623" s="168"/>
      <c r="O623" s="168"/>
      <c r="P623" s="168"/>
      <c r="Q623" s="168"/>
      <c r="R623" s="168"/>
      <c r="S623" s="168"/>
      <c r="T623" s="169"/>
      <c r="AT623" s="164" t="s">
        <v>171</v>
      </c>
      <c r="AU623" s="164" t="s">
        <v>84</v>
      </c>
      <c r="AV623" s="14" t="s">
        <v>84</v>
      </c>
      <c r="AW623" s="14" t="s">
        <v>31</v>
      </c>
      <c r="AX623" s="14" t="s">
        <v>74</v>
      </c>
      <c r="AY623" s="164" t="s">
        <v>163</v>
      </c>
    </row>
    <row r="624" spans="1:65" s="14" customFormat="1">
      <c r="B624" s="163"/>
      <c r="D624" s="157" t="s">
        <v>171</v>
      </c>
      <c r="E624" s="164" t="s">
        <v>1</v>
      </c>
      <c r="F624" s="165" t="s">
        <v>596</v>
      </c>
      <c r="H624" s="166">
        <v>61.938000000000002</v>
      </c>
      <c r="L624" s="163"/>
      <c r="M624" s="167"/>
      <c r="N624" s="168"/>
      <c r="O624" s="168"/>
      <c r="P624" s="168"/>
      <c r="Q624" s="168"/>
      <c r="R624" s="168"/>
      <c r="S624" s="168"/>
      <c r="T624" s="169"/>
      <c r="AT624" s="164" t="s">
        <v>171</v>
      </c>
      <c r="AU624" s="164" t="s">
        <v>84</v>
      </c>
      <c r="AV624" s="14" t="s">
        <v>84</v>
      </c>
      <c r="AW624" s="14" t="s">
        <v>31</v>
      </c>
      <c r="AX624" s="14" t="s">
        <v>74</v>
      </c>
      <c r="AY624" s="164" t="s">
        <v>163</v>
      </c>
    </row>
    <row r="625" spans="1:65" s="14" customFormat="1">
      <c r="B625" s="163"/>
      <c r="D625" s="157" t="s">
        <v>171</v>
      </c>
      <c r="E625" s="164" t="s">
        <v>1</v>
      </c>
      <c r="F625" s="165" t="s">
        <v>597</v>
      </c>
      <c r="H625" s="166">
        <v>86.73</v>
      </c>
      <c r="L625" s="163"/>
      <c r="M625" s="167"/>
      <c r="N625" s="168"/>
      <c r="O625" s="168"/>
      <c r="P625" s="168"/>
      <c r="Q625" s="168"/>
      <c r="R625" s="168"/>
      <c r="S625" s="168"/>
      <c r="T625" s="169"/>
      <c r="AT625" s="164" t="s">
        <v>171</v>
      </c>
      <c r="AU625" s="164" t="s">
        <v>84</v>
      </c>
      <c r="AV625" s="14" t="s">
        <v>84</v>
      </c>
      <c r="AW625" s="14" t="s">
        <v>31</v>
      </c>
      <c r="AX625" s="14" t="s">
        <v>74</v>
      </c>
      <c r="AY625" s="164" t="s">
        <v>163</v>
      </c>
    </row>
    <row r="626" spans="1:65" s="15" customFormat="1">
      <c r="B626" s="170"/>
      <c r="D626" s="157" t="s">
        <v>171</v>
      </c>
      <c r="E626" s="171" t="s">
        <v>1</v>
      </c>
      <c r="F626" s="172" t="s">
        <v>176</v>
      </c>
      <c r="H626" s="173">
        <v>355.21800000000002</v>
      </c>
      <c r="L626" s="170"/>
      <c r="M626" s="174"/>
      <c r="N626" s="175"/>
      <c r="O626" s="175"/>
      <c r="P626" s="175"/>
      <c r="Q626" s="175"/>
      <c r="R626" s="175"/>
      <c r="S626" s="175"/>
      <c r="T626" s="176"/>
      <c r="AT626" s="171" t="s">
        <v>171</v>
      </c>
      <c r="AU626" s="171" t="s">
        <v>84</v>
      </c>
      <c r="AV626" s="15" t="s">
        <v>177</v>
      </c>
      <c r="AW626" s="15" t="s">
        <v>31</v>
      </c>
      <c r="AX626" s="15" t="s">
        <v>74</v>
      </c>
      <c r="AY626" s="171" t="s">
        <v>163</v>
      </c>
    </row>
    <row r="627" spans="1:65" s="16" customFormat="1">
      <c r="B627" s="177"/>
      <c r="D627" s="157" t="s">
        <v>171</v>
      </c>
      <c r="E627" s="178" t="s">
        <v>1</v>
      </c>
      <c r="F627" s="179" t="s">
        <v>178</v>
      </c>
      <c r="H627" s="180">
        <v>355.21800000000002</v>
      </c>
      <c r="L627" s="177"/>
      <c r="M627" s="181"/>
      <c r="N627" s="182"/>
      <c r="O627" s="182"/>
      <c r="P627" s="182"/>
      <c r="Q627" s="182"/>
      <c r="R627" s="182"/>
      <c r="S627" s="182"/>
      <c r="T627" s="183"/>
      <c r="AT627" s="178" t="s">
        <v>171</v>
      </c>
      <c r="AU627" s="178" t="s">
        <v>84</v>
      </c>
      <c r="AV627" s="16" t="s">
        <v>169</v>
      </c>
      <c r="AW627" s="16" t="s">
        <v>31</v>
      </c>
      <c r="AX627" s="16" t="s">
        <v>82</v>
      </c>
      <c r="AY627" s="178" t="s">
        <v>163</v>
      </c>
    </row>
    <row r="628" spans="1:65" s="2" customFormat="1" ht="24" customHeight="1">
      <c r="A628" s="30"/>
      <c r="B628" s="142"/>
      <c r="C628" s="143" t="s">
        <v>619</v>
      </c>
      <c r="D628" s="143" t="s">
        <v>165</v>
      </c>
      <c r="E628" s="144" t="s">
        <v>620</v>
      </c>
      <c r="F628" s="145" t="s">
        <v>621</v>
      </c>
      <c r="G628" s="146" t="s">
        <v>204</v>
      </c>
      <c r="H628" s="147">
        <v>7</v>
      </c>
      <c r="I628" s="148"/>
      <c r="J628" s="148">
        <f>ROUND(I628*H628,2)</f>
        <v>0</v>
      </c>
      <c r="K628" s="149"/>
      <c r="L628" s="31"/>
      <c r="M628" s="150" t="s">
        <v>1</v>
      </c>
      <c r="N628" s="151" t="s">
        <v>39</v>
      </c>
      <c r="O628" s="152">
        <v>0</v>
      </c>
      <c r="P628" s="152">
        <f>O628*H628</f>
        <v>0</v>
      </c>
      <c r="Q628" s="152">
        <v>0</v>
      </c>
      <c r="R628" s="152">
        <f>Q628*H628</f>
        <v>0</v>
      </c>
      <c r="S628" s="152">
        <v>0</v>
      </c>
      <c r="T628" s="153">
        <f>S628*H628</f>
        <v>0</v>
      </c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R628" s="154" t="s">
        <v>169</v>
      </c>
      <c r="AT628" s="154" t="s">
        <v>165</v>
      </c>
      <c r="AU628" s="154" t="s">
        <v>84</v>
      </c>
      <c r="AY628" s="18" t="s">
        <v>163</v>
      </c>
      <c r="BE628" s="155">
        <f>IF(N628="základní",J628,0)</f>
        <v>0</v>
      </c>
      <c r="BF628" s="155">
        <f>IF(N628="snížená",J628,0)</f>
        <v>0</v>
      </c>
      <c r="BG628" s="155">
        <f>IF(N628="zákl. přenesená",J628,0)</f>
        <v>0</v>
      </c>
      <c r="BH628" s="155">
        <f>IF(N628="sníž. přenesená",J628,0)</f>
        <v>0</v>
      </c>
      <c r="BI628" s="155">
        <f>IF(N628="nulová",J628,0)</f>
        <v>0</v>
      </c>
      <c r="BJ628" s="18" t="s">
        <v>82</v>
      </c>
      <c r="BK628" s="155">
        <f>ROUND(I628*H628,2)</f>
        <v>0</v>
      </c>
      <c r="BL628" s="18" t="s">
        <v>169</v>
      </c>
      <c r="BM628" s="154" t="s">
        <v>622</v>
      </c>
    </row>
    <row r="629" spans="1:65" s="13" customFormat="1">
      <c r="B629" s="156"/>
      <c r="D629" s="157" t="s">
        <v>171</v>
      </c>
      <c r="E629" s="158" t="s">
        <v>1</v>
      </c>
      <c r="F629" s="159" t="s">
        <v>623</v>
      </c>
      <c r="H629" s="158" t="s">
        <v>1</v>
      </c>
      <c r="L629" s="156"/>
      <c r="M629" s="160"/>
      <c r="N629" s="161"/>
      <c r="O629" s="161"/>
      <c r="P629" s="161"/>
      <c r="Q629" s="161"/>
      <c r="R629" s="161"/>
      <c r="S629" s="161"/>
      <c r="T629" s="162"/>
      <c r="AT629" s="158" t="s">
        <v>171</v>
      </c>
      <c r="AU629" s="158" t="s">
        <v>84</v>
      </c>
      <c r="AV629" s="13" t="s">
        <v>82</v>
      </c>
      <c r="AW629" s="13" t="s">
        <v>31</v>
      </c>
      <c r="AX629" s="13" t="s">
        <v>74</v>
      </c>
      <c r="AY629" s="158" t="s">
        <v>163</v>
      </c>
    </row>
    <row r="630" spans="1:65" s="14" customFormat="1">
      <c r="B630" s="163"/>
      <c r="D630" s="157" t="s">
        <v>171</v>
      </c>
      <c r="E630" s="164" t="s">
        <v>1</v>
      </c>
      <c r="F630" s="165" t="s">
        <v>624</v>
      </c>
      <c r="H630" s="166">
        <v>7</v>
      </c>
      <c r="L630" s="163"/>
      <c r="M630" s="167"/>
      <c r="N630" s="168"/>
      <c r="O630" s="168"/>
      <c r="P630" s="168"/>
      <c r="Q630" s="168"/>
      <c r="R630" s="168"/>
      <c r="S630" s="168"/>
      <c r="T630" s="169"/>
      <c r="AT630" s="164" t="s">
        <v>171</v>
      </c>
      <c r="AU630" s="164" t="s">
        <v>84</v>
      </c>
      <c r="AV630" s="14" t="s">
        <v>84</v>
      </c>
      <c r="AW630" s="14" t="s">
        <v>31</v>
      </c>
      <c r="AX630" s="14" t="s">
        <v>74</v>
      </c>
      <c r="AY630" s="164" t="s">
        <v>163</v>
      </c>
    </row>
    <row r="631" spans="1:65" s="15" customFormat="1">
      <c r="B631" s="170"/>
      <c r="D631" s="157" t="s">
        <v>171</v>
      </c>
      <c r="E631" s="171" t="s">
        <v>1</v>
      </c>
      <c r="F631" s="172" t="s">
        <v>176</v>
      </c>
      <c r="H631" s="173">
        <v>7</v>
      </c>
      <c r="L631" s="170"/>
      <c r="M631" s="174"/>
      <c r="N631" s="175"/>
      <c r="O631" s="175"/>
      <c r="P631" s="175"/>
      <c r="Q631" s="175"/>
      <c r="R631" s="175"/>
      <c r="S631" s="175"/>
      <c r="T631" s="176"/>
      <c r="AT631" s="171" t="s">
        <v>171</v>
      </c>
      <c r="AU631" s="171" t="s">
        <v>84</v>
      </c>
      <c r="AV631" s="15" t="s">
        <v>177</v>
      </c>
      <c r="AW631" s="15" t="s">
        <v>31</v>
      </c>
      <c r="AX631" s="15" t="s">
        <v>74</v>
      </c>
      <c r="AY631" s="171" t="s">
        <v>163</v>
      </c>
    </row>
    <row r="632" spans="1:65" s="16" customFormat="1">
      <c r="B632" s="177"/>
      <c r="D632" s="157" t="s">
        <v>171</v>
      </c>
      <c r="E632" s="178" t="s">
        <v>1</v>
      </c>
      <c r="F632" s="179" t="s">
        <v>178</v>
      </c>
      <c r="H632" s="180">
        <v>7</v>
      </c>
      <c r="L632" s="177"/>
      <c r="M632" s="181"/>
      <c r="N632" s="182"/>
      <c r="O632" s="182"/>
      <c r="P632" s="182"/>
      <c r="Q632" s="182"/>
      <c r="R632" s="182"/>
      <c r="S632" s="182"/>
      <c r="T632" s="183"/>
      <c r="AT632" s="178" t="s">
        <v>171</v>
      </c>
      <c r="AU632" s="178" t="s">
        <v>84</v>
      </c>
      <c r="AV632" s="16" t="s">
        <v>169</v>
      </c>
      <c r="AW632" s="16" t="s">
        <v>31</v>
      </c>
      <c r="AX632" s="16" t="s">
        <v>82</v>
      </c>
      <c r="AY632" s="178" t="s">
        <v>163</v>
      </c>
    </row>
    <row r="633" spans="1:65" s="2" customFormat="1" ht="16.5" customHeight="1">
      <c r="A633" s="30"/>
      <c r="B633" s="142"/>
      <c r="C633" s="184" t="s">
        <v>625</v>
      </c>
      <c r="D633" s="184" t="s">
        <v>190</v>
      </c>
      <c r="E633" s="185" t="s">
        <v>626</v>
      </c>
      <c r="F633" s="186" t="s">
        <v>627</v>
      </c>
      <c r="G633" s="187" t="s">
        <v>204</v>
      </c>
      <c r="H633" s="188">
        <v>3</v>
      </c>
      <c r="I633" s="189"/>
      <c r="J633" s="189">
        <f>ROUND(I633*H633,2)</f>
        <v>0</v>
      </c>
      <c r="K633" s="190"/>
      <c r="L633" s="191"/>
      <c r="M633" s="192" t="s">
        <v>1</v>
      </c>
      <c r="N633" s="193" t="s">
        <v>39</v>
      </c>
      <c r="O633" s="152">
        <v>0</v>
      </c>
      <c r="P633" s="152">
        <f>O633*H633</f>
        <v>0</v>
      </c>
      <c r="Q633" s="152">
        <v>0</v>
      </c>
      <c r="R633" s="152">
        <f>Q633*H633</f>
        <v>0</v>
      </c>
      <c r="S633" s="152">
        <v>0</v>
      </c>
      <c r="T633" s="153">
        <f>S633*H633</f>
        <v>0</v>
      </c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R633" s="154" t="s">
        <v>193</v>
      </c>
      <c r="AT633" s="154" t="s">
        <v>190</v>
      </c>
      <c r="AU633" s="154" t="s">
        <v>84</v>
      </c>
      <c r="AY633" s="18" t="s">
        <v>163</v>
      </c>
      <c r="BE633" s="155">
        <f>IF(N633="základní",J633,0)</f>
        <v>0</v>
      </c>
      <c r="BF633" s="155">
        <f>IF(N633="snížená",J633,0)</f>
        <v>0</v>
      </c>
      <c r="BG633" s="155">
        <f>IF(N633="zákl. přenesená",J633,0)</f>
        <v>0</v>
      </c>
      <c r="BH633" s="155">
        <f>IF(N633="sníž. přenesená",J633,0)</f>
        <v>0</v>
      </c>
      <c r="BI633" s="155">
        <f>IF(N633="nulová",J633,0)</f>
        <v>0</v>
      </c>
      <c r="BJ633" s="18" t="s">
        <v>82</v>
      </c>
      <c r="BK633" s="155">
        <f>ROUND(I633*H633,2)</f>
        <v>0</v>
      </c>
      <c r="BL633" s="18" t="s">
        <v>169</v>
      </c>
      <c r="BM633" s="154" t="s">
        <v>628</v>
      </c>
    </row>
    <row r="634" spans="1:65" s="2" customFormat="1" ht="16.5" customHeight="1">
      <c r="A634" s="30"/>
      <c r="B634" s="142"/>
      <c r="C634" s="184" t="s">
        <v>629</v>
      </c>
      <c r="D634" s="184" t="s">
        <v>190</v>
      </c>
      <c r="E634" s="185" t="s">
        <v>630</v>
      </c>
      <c r="F634" s="186" t="s">
        <v>631</v>
      </c>
      <c r="G634" s="187" t="s">
        <v>204</v>
      </c>
      <c r="H634" s="188">
        <v>4</v>
      </c>
      <c r="I634" s="189"/>
      <c r="J634" s="189">
        <f>ROUND(I634*H634,2)</f>
        <v>0</v>
      </c>
      <c r="K634" s="190"/>
      <c r="L634" s="191"/>
      <c r="M634" s="192" t="s">
        <v>1</v>
      </c>
      <c r="N634" s="193" t="s">
        <v>39</v>
      </c>
      <c r="O634" s="152">
        <v>0</v>
      </c>
      <c r="P634" s="152">
        <f>O634*H634</f>
        <v>0</v>
      </c>
      <c r="Q634" s="152">
        <v>0</v>
      </c>
      <c r="R634" s="152">
        <f>Q634*H634</f>
        <v>0</v>
      </c>
      <c r="S634" s="152">
        <v>0</v>
      </c>
      <c r="T634" s="153">
        <f>S634*H634</f>
        <v>0</v>
      </c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R634" s="154" t="s">
        <v>193</v>
      </c>
      <c r="AT634" s="154" t="s">
        <v>190</v>
      </c>
      <c r="AU634" s="154" t="s">
        <v>84</v>
      </c>
      <c r="AY634" s="18" t="s">
        <v>163</v>
      </c>
      <c r="BE634" s="155">
        <f>IF(N634="základní",J634,0)</f>
        <v>0</v>
      </c>
      <c r="BF634" s="155">
        <f>IF(N634="snížená",J634,0)</f>
        <v>0</v>
      </c>
      <c r="BG634" s="155">
        <f>IF(N634="zákl. přenesená",J634,0)</f>
        <v>0</v>
      </c>
      <c r="BH634" s="155">
        <f>IF(N634="sníž. přenesená",J634,0)</f>
        <v>0</v>
      </c>
      <c r="BI634" s="155">
        <f>IF(N634="nulová",J634,0)</f>
        <v>0</v>
      </c>
      <c r="BJ634" s="18" t="s">
        <v>82</v>
      </c>
      <c r="BK634" s="155">
        <f>ROUND(I634*H634,2)</f>
        <v>0</v>
      </c>
      <c r="BL634" s="18" t="s">
        <v>169</v>
      </c>
      <c r="BM634" s="154" t="s">
        <v>632</v>
      </c>
    </row>
    <row r="635" spans="1:65" s="2" customFormat="1" ht="24" customHeight="1">
      <c r="A635" s="30"/>
      <c r="B635" s="142"/>
      <c r="C635" s="143" t="s">
        <v>633</v>
      </c>
      <c r="D635" s="143" t="s">
        <v>165</v>
      </c>
      <c r="E635" s="144" t="s">
        <v>634</v>
      </c>
      <c r="F635" s="145" t="s">
        <v>635</v>
      </c>
      <c r="G635" s="146" t="s">
        <v>204</v>
      </c>
      <c r="H635" s="147">
        <v>40</v>
      </c>
      <c r="I635" s="148"/>
      <c r="J635" s="148">
        <f>ROUND(I635*H635,2)</f>
        <v>0</v>
      </c>
      <c r="K635" s="149"/>
      <c r="L635" s="31"/>
      <c r="M635" s="150" t="s">
        <v>1</v>
      </c>
      <c r="N635" s="151" t="s">
        <v>39</v>
      </c>
      <c r="O635" s="152">
        <v>0</v>
      </c>
      <c r="P635" s="152">
        <f>O635*H635</f>
        <v>0</v>
      </c>
      <c r="Q635" s="152">
        <v>0</v>
      </c>
      <c r="R635" s="152">
        <f>Q635*H635</f>
        <v>0</v>
      </c>
      <c r="S635" s="152">
        <v>0</v>
      </c>
      <c r="T635" s="153">
        <f>S635*H635</f>
        <v>0</v>
      </c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R635" s="154" t="s">
        <v>169</v>
      </c>
      <c r="AT635" s="154" t="s">
        <v>165</v>
      </c>
      <c r="AU635" s="154" t="s">
        <v>84</v>
      </c>
      <c r="AY635" s="18" t="s">
        <v>163</v>
      </c>
      <c r="BE635" s="155">
        <f>IF(N635="základní",J635,0)</f>
        <v>0</v>
      </c>
      <c r="BF635" s="155">
        <f>IF(N635="snížená",J635,0)</f>
        <v>0</v>
      </c>
      <c r="BG635" s="155">
        <f>IF(N635="zákl. přenesená",J635,0)</f>
        <v>0</v>
      </c>
      <c r="BH635" s="155">
        <f>IF(N635="sníž. přenesená",J635,0)</f>
        <v>0</v>
      </c>
      <c r="BI635" s="155">
        <f>IF(N635="nulová",J635,0)</f>
        <v>0</v>
      </c>
      <c r="BJ635" s="18" t="s">
        <v>82</v>
      </c>
      <c r="BK635" s="155">
        <f>ROUND(I635*H635,2)</f>
        <v>0</v>
      </c>
      <c r="BL635" s="18" t="s">
        <v>169</v>
      </c>
      <c r="BM635" s="154" t="s">
        <v>636</v>
      </c>
    </row>
    <row r="636" spans="1:65" s="13" customFormat="1">
      <c r="B636" s="156"/>
      <c r="D636" s="157" t="s">
        <v>171</v>
      </c>
      <c r="E636" s="158" t="s">
        <v>1</v>
      </c>
      <c r="F636" s="159" t="s">
        <v>637</v>
      </c>
      <c r="H636" s="158" t="s">
        <v>1</v>
      </c>
      <c r="L636" s="156"/>
      <c r="M636" s="160"/>
      <c r="N636" s="161"/>
      <c r="O636" s="161"/>
      <c r="P636" s="161"/>
      <c r="Q636" s="161"/>
      <c r="R636" s="161"/>
      <c r="S636" s="161"/>
      <c r="T636" s="162"/>
      <c r="AT636" s="158" t="s">
        <v>171</v>
      </c>
      <c r="AU636" s="158" t="s">
        <v>84</v>
      </c>
      <c r="AV636" s="13" t="s">
        <v>82</v>
      </c>
      <c r="AW636" s="13" t="s">
        <v>31</v>
      </c>
      <c r="AX636" s="13" t="s">
        <v>74</v>
      </c>
      <c r="AY636" s="158" t="s">
        <v>163</v>
      </c>
    </row>
    <row r="637" spans="1:65" s="14" customFormat="1">
      <c r="B637" s="163"/>
      <c r="D637" s="157" t="s">
        <v>171</v>
      </c>
      <c r="E637" s="164" t="s">
        <v>1</v>
      </c>
      <c r="F637" s="165" t="s">
        <v>638</v>
      </c>
      <c r="H637" s="166">
        <v>40</v>
      </c>
      <c r="L637" s="163"/>
      <c r="M637" s="167"/>
      <c r="N637" s="168"/>
      <c r="O637" s="168"/>
      <c r="P637" s="168"/>
      <c r="Q637" s="168"/>
      <c r="R637" s="168"/>
      <c r="S637" s="168"/>
      <c r="T637" s="169"/>
      <c r="AT637" s="164" t="s">
        <v>171</v>
      </c>
      <c r="AU637" s="164" t="s">
        <v>84</v>
      </c>
      <c r="AV637" s="14" t="s">
        <v>84</v>
      </c>
      <c r="AW637" s="14" t="s">
        <v>31</v>
      </c>
      <c r="AX637" s="14" t="s">
        <v>74</v>
      </c>
      <c r="AY637" s="164" t="s">
        <v>163</v>
      </c>
    </row>
    <row r="638" spans="1:65" s="15" customFormat="1">
      <c r="B638" s="170"/>
      <c r="D638" s="157" t="s">
        <v>171</v>
      </c>
      <c r="E638" s="171" t="s">
        <v>1</v>
      </c>
      <c r="F638" s="172" t="s">
        <v>176</v>
      </c>
      <c r="H638" s="173">
        <v>40</v>
      </c>
      <c r="L638" s="170"/>
      <c r="M638" s="174"/>
      <c r="N638" s="175"/>
      <c r="O638" s="175"/>
      <c r="P638" s="175"/>
      <c r="Q638" s="175"/>
      <c r="R638" s="175"/>
      <c r="S638" s="175"/>
      <c r="T638" s="176"/>
      <c r="AT638" s="171" t="s">
        <v>171</v>
      </c>
      <c r="AU638" s="171" t="s">
        <v>84</v>
      </c>
      <c r="AV638" s="15" t="s">
        <v>177</v>
      </c>
      <c r="AW638" s="15" t="s">
        <v>31</v>
      </c>
      <c r="AX638" s="15" t="s">
        <v>74</v>
      </c>
      <c r="AY638" s="171" t="s">
        <v>163</v>
      </c>
    </row>
    <row r="639" spans="1:65" s="16" customFormat="1">
      <c r="B639" s="177"/>
      <c r="D639" s="157" t="s">
        <v>171</v>
      </c>
      <c r="E639" s="178" t="s">
        <v>1</v>
      </c>
      <c r="F639" s="179" t="s">
        <v>178</v>
      </c>
      <c r="H639" s="180">
        <v>40</v>
      </c>
      <c r="L639" s="177"/>
      <c r="M639" s="181"/>
      <c r="N639" s="182"/>
      <c r="O639" s="182"/>
      <c r="P639" s="182"/>
      <c r="Q639" s="182"/>
      <c r="R639" s="182"/>
      <c r="S639" s="182"/>
      <c r="T639" s="183"/>
      <c r="AT639" s="178" t="s">
        <v>171</v>
      </c>
      <c r="AU639" s="178" t="s">
        <v>84</v>
      </c>
      <c r="AV639" s="16" t="s">
        <v>169</v>
      </c>
      <c r="AW639" s="16" t="s">
        <v>31</v>
      </c>
      <c r="AX639" s="16" t="s">
        <v>82</v>
      </c>
      <c r="AY639" s="178" t="s">
        <v>163</v>
      </c>
    </row>
    <row r="640" spans="1:65" s="2" customFormat="1" ht="16.5" customHeight="1">
      <c r="A640" s="30"/>
      <c r="B640" s="142"/>
      <c r="C640" s="143" t="s">
        <v>639</v>
      </c>
      <c r="D640" s="143" t="s">
        <v>165</v>
      </c>
      <c r="E640" s="144" t="s">
        <v>640</v>
      </c>
      <c r="F640" s="145" t="s">
        <v>641</v>
      </c>
      <c r="G640" s="146" t="s">
        <v>204</v>
      </c>
      <c r="H640" s="147">
        <v>40</v>
      </c>
      <c r="I640" s="148"/>
      <c r="J640" s="148">
        <f>ROUND(I640*H640,2)</f>
        <v>0</v>
      </c>
      <c r="K640" s="149"/>
      <c r="L640" s="31"/>
      <c r="M640" s="150" t="s">
        <v>1</v>
      </c>
      <c r="N640" s="151" t="s">
        <v>39</v>
      </c>
      <c r="O640" s="152">
        <v>0</v>
      </c>
      <c r="P640" s="152">
        <f>O640*H640</f>
        <v>0</v>
      </c>
      <c r="Q640" s="152">
        <v>0</v>
      </c>
      <c r="R640" s="152">
        <f>Q640*H640</f>
        <v>0</v>
      </c>
      <c r="S640" s="152">
        <v>0</v>
      </c>
      <c r="T640" s="153">
        <f>S640*H640</f>
        <v>0</v>
      </c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R640" s="154" t="s">
        <v>169</v>
      </c>
      <c r="AT640" s="154" t="s">
        <v>165</v>
      </c>
      <c r="AU640" s="154" t="s">
        <v>84</v>
      </c>
      <c r="AY640" s="18" t="s">
        <v>163</v>
      </c>
      <c r="BE640" s="155">
        <f>IF(N640="základní",J640,0)</f>
        <v>0</v>
      </c>
      <c r="BF640" s="155">
        <f>IF(N640="snížená",J640,0)</f>
        <v>0</v>
      </c>
      <c r="BG640" s="155">
        <f>IF(N640="zákl. přenesená",J640,0)</f>
        <v>0</v>
      </c>
      <c r="BH640" s="155">
        <f>IF(N640="sníž. přenesená",J640,0)</f>
        <v>0</v>
      </c>
      <c r="BI640" s="155">
        <f>IF(N640="nulová",J640,0)</f>
        <v>0</v>
      </c>
      <c r="BJ640" s="18" t="s">
        <v>82</v>
      </c>
      <c r="BK640" s="155">
        <f>ROUND(I640*H640,2)</f>
        <v>0</v>
      </c>
      <c r="BL640" s="18" t="s">
        <v>169</v>
      </c>
      <c r="BM640" s="154" t="s">
        <v>642</v>
      </c>
    </row>
    <row r="641" spans="1:65" s="13" customFormat="1">
      <c r="B641" s="156"/>
      <c r="D641" s="157" t="s">
        <v>171</v>
      </c>
      <c r="E641" s="158" t="s">
        <v>1</v>
      </c>
      <c r="F641" s="159" t="s">
        <v>637</v>
      </c>
      <c r="H641" s="158" t="s">
        <v>1</v>
      </c>
      <c r="L641" s="156"/>
      <c r="M641" s="160"/>
      <c r="N641" s="161"/>
      <c r="O641" s="161"/>
      <c r="P641" s="161"/>
      <c r="Q641" s="161"/>
      <c r="R641" s="161"/>
      <c r="S641" s="161"/>
      <c r="T641" s="162"/>
      <c r="AT641" s="158" t="s">
        <v>171</v>
      </c>
      <c r="AU641" s="158" t="s">
        <v>84</v>
      </c>
      <c r="AV641" s="13" t="s">
        <v>82</v>
      </c>
      <c r="AW641" s="13" t="s">
        <v>31</v>
      </c>
      <c r="AX641" s="13" t="s">
        <v>74</v>
      </c>
      <c r="AY641" s="158" t="s">
        <v>163</v>
      </c>
    </row>
    <row r="642" spans="1:65" s="14" customFormat="1">
      <c r="B642" s="163"/>
      <c r="D642" s="157" t="s">
        <v>171</v>
      </c>
      <c r="E642" s="164" t="s">
        <v>1</v>
      </c>
      <c r="F642" s="165" t="s">
        <v>638</v>
      </c>
      <c r="H642" s="166">
        <v>40</v>
      </c>
      <c r="L642" s="163"/>
      <c r="M642" s="167"/>
      <c r="N642" s="168"/>
      <c r="O642" s="168"/>
      <c r="P642" s="168"/>
      <c r="Q642" s="168"/>
      <c r="R642" s="168"/>
      <c r="S642" s="168"/>
      <c r="T642" s="169"/>
      <c r="AT642" s="164" t="s">
        <v>171</v>
      </c>
      <c r="AU642" s="164" t="s">
        <v>84</v>
      </c>
      <c r="AV642" s="14" t="s">
        <v>84</v>
      </c>
      <c r="AW642" s="14" t="s">
        <v>31</v>
      </c>
      <c r="AX642" s="14" t="s">
        <v>74</v>
      </c>
      <c r="AY642" s="164" t="s">
        <v>163</v>
      </c>
    </row>
    <row r="643" spans="1:65" s="15" customFormat="1">
      <c r="B643" s="170"/>
      <c r="D643" s="157" t="s">
        <v>171</v>
      </c>
      <c r="E643" s="171" t="s">
        <v>1</v>
      </c>
      <c r="F643" s="172" t="s">
        <v>176</v>
      </c>
      <c r="H643" s="173">
        <v>40</v>
      </c>
      <c r="L643" s="170"/>
      <c r="M643" s="174"/>
      <c r="N643" s="175"/>
      <c r="O643" s="175"/>
      <c r="P643" s="175"/>
      <c r="Q643" s="175"/>
      <c r="R643" s="175"/>
      <c r="S643" s="175"/>
      <c r="T643" s="176"/>
      <c r="AT643" s="171" t="s">
        <v>171</v>
      </c>
      <c r="AU643" s="171" t="s">
        <v>84</v>
      </c>
      <c r="AV643" s="15" t="s">
        <v>177</v>
      </c>
      <c r="AW643" s="15" t="s">
        <v>31</v>
      </c>
      <c r="AX643" s="15" t="s">
        <v>74</v>
      </c>
      <c r="AY643" s="171" t="s">
        <v>163</v>
      </c>
    </row>
    <row r="644" spans="1:65" s="16" customFormat="1">
      <c r="B644" s="177"/>
      <c r="D644" s="157" t="s">
        <v>171</v>
      </c>
      <c r="E644" s="178" t="s">
        <v>1</v>
      </c>
      <c r="F644" s="179" t="s">
        <v>178</v>
      </c>
      <c r="H644" s="180">
        <v>40</v>
      </c>
      <c r="L644" s="177"/>
      <c r="M644" s="181"/>
      <c r="N644" s="182"/>
      <c r="O644" s="182"/>
      <c r="P644" s="182"/>
      <c r="Q644" s="182"/>
      <c r="R644" s="182"/>
      <c r="S644" s="182"/>
      <c r="T644" s="183"/>
      <c r="AT644" s="178" t="s">
        <v>171</v>
      </c>
      <c r="AU644" s="178" t="s">
        <v>84</v>
      </c>
      <c r="AV644" s="16" t="s">
        <v>169</v>
      </c>
      <c r="AW644" s="16" t="s">
        <v>31</v>
      </c>
      <c r="AX644" s="16" t="s">
        <v>82</v>
      </c>
      <c r="AY644" s="178" t="s">
        <v>163</v>
      </c>
    </row>
    <row r="645" spans="1:65" s="12" customFormat="1" ht="22.9" customHeight="1">
      <c r="B645" s="130"/>
      <c r="D645" s="131" t="s">
        <v>73</v>
      </c>
      <c r="E645" s="140" t="s">
        <v>643</v>
      </c>
      <c r="F645" s="140" t="s">
        <v>644</v>
      </c>
      <c r="J645" s="141">
        <f>BK645</f>
        <v>0</v>
      </c>
      <c r="L645" s="130"/>
      <c r="M645" s="134"/>
      <c r="N645" s="135"/>
      <c r="O645" s="135"/>
      <c r="P645" s="136">
        <f>P646</f>
        <v>0</v>
      </c>
      <c r="Q645" s="135"/>
      <c r="R645" s="136">
        <f>R646</f>
        <v>0</v>
      </c>
      <c r="S645" s="135"/>
      <c r="T645" s="137">
        <f>T646</f>
        <v>0</v>
      </c>
      <c r="AR645" s="131" t="s">
        <v>82</v>
      </c>
      <c r="AT645" s="138" t="s">
        <v>73</v>
      </c>
      <c r="AU645" s="138" t="s">
        <v>82</v>
      </c>
      <c r="AY645" s="131" t="s">
        <v>163</v>
      </c>
      <c r="BK645" s="139">
        <f>BK646</f>
        <v>0</v>
      </c>
    </row>
    <row r="646" spans="1:65" s="2" customFormat="1" ht="16.5" customHeight="1">
      <c r="A646" s="30"/>
      <c r="B646" s="142"/>
      <c r="C646" s="143" t="s">
        <v>645</v>
      </c>
      <c r="D646" s="143" t="s">
        <v>165</v>
      </c>
      <c r="E646" s="144" t="s">
        <v>646</v>
      </c>
      <c r="F646" s="145" t="s">
        <v>647</v>
      </c>
      <c r="G646" s="146" t="s">
        <v>231</v>
      </c>
      <c r="H646" s="147">
        <v>39.048999999999999</v>
      </c>
      <c r="I646" s="148"/>
      <c r="J646" s="148">
        <f>ROUND(I646*H646,2)</f>
        <v>0</v>
      </c>
      <c r="K646" s="149"/>
      <c r="L646" s="31"/>
      <c r="M646" s="150" t="s">
        <v>1</v>
      </c>
      <c r="N646" s="151" t="s">
        <v>39</v>
      </c>
      <c r="O646" s="152">
        <v>0</v>
      </c>
      <c r="P646" s="152">
        <f>O646*H646</f>
        <v>0</v>
      </c>
      <c r="Q646" s="152">
        <v>0</v>
      </c>
      <c r="R646" s="152">
        <f>Q646*H646</f>
        <v>0</v>
      </c>
      <c r="S646" s="152">
        <v>0</v>
      </c>
      <c r="T646" s="153">
        <f>S646*H646</f>
        <v>0</v>
      </c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R646" s="154" t="s">
        <v>169</v>
      </c>
      <c r="AT646" s="154" t="s">
        <v>165</v>
      </c>
      <c r="AU646" s="154" t="s">
        <v>84</v>
      </c>
      <c r="AY646" s="18" t="s">
        <v>163</v>
      </c>
      <c r="BE646" s="155">
        <f>IF(N646="základní",J646,0)</f>
        <v>0</v>
      </c>
      <c r="BF646" s="155">
        <f>IF(N646="snížená",J646,0)</f>
        <v>0</v>
      </c>
      <c r="BG646" s="155">
        <f>IF(N646="zákl. přenesená",J646,0)</f>
        <v>0</v>
      </c>
      <c r="BH646" s="155">
        <f>IF(N646="sníž. přenesená",J646,0)</f>
        <v>0</v>
      </c>
      <c r="BI646" s="155">
        <f>IF(N646="nulová",J646,0)</f>
        <v>0</v>
      </c>
      <c r="BJ646" s="18" t="s">
        <v>82</v>
      </c>
      <c r="BK646" s="155">
        <f>ROUND(I646*H646,2)</f>
        <v>0</v>
      </c>
      <c r="BL646" s="18" t="s">
        <v>169</v>
      </c>
      <c r="BM646" s="154" t="s">
        <v>648</v>
      </c>
    </row>
    <row r="647" spans="1:65" s="12" customFormat="1" ht="25.9" customHeight="1">
      <c r="B647" s="130"/>
      <c r="D647" s="131" t="s">
        <v>73</v>
      </c>
      <c r="E647" s="132" t="s">
        <v>649</v>
      </c>
      <c r="F647" s="132" t="s">
        <v>650</v>
      </c>
      <c r="J647" s="133">
        <f>BK647</f>
        <v>0</v>
      </c>
      <c r="L647" s="130"/>
      <c r="M647" s="134"/>
      <c r="N647" s="135"/>
      <c r="O647" s="135"/>
      <c r="P647" s="136">
        <f>P648+P691+P700+P790+P796+P803+P1002+P1066+P1137+P1313+P1453+P1519+P1567+P1641+P1705+P1743</f>
        <v>0</v>
      </c>
      <c r="Q647" s="135"/>
      <c r="R647" s="136">
        <f>R648+R691+R700+R790+R796+R803+R1002+R1066+R1137+R1313+R1453+R1519+R1567+R1641+R1705+R1743</f>
        <v>0</v>
      </c>
      <c r="S647" s="135"/>
      <c r="T647" s="137">
        <f>T648+T691+T700+T790+T796+T803+T1002+T1066+T1137+T1313+T1453+T1519+T1567+T1641+T1705+T1743</f>
        <v>0</v>
      </c>
      <c r="AR647" s="131" t="s">
        <v>84</v>
      </c>
      <c r="AT647" s="138" t="s">
        <v>73</v>
      </c>
      <c r="AU647" s="138" t="s">
        <v>74</v>
      </c>
      <c r="AY647" s="131" t="s">
        <v>163</v>
      </c>
      <c r="BK647" s="139">
        <f>BK648+BK691+BK700+BK790+BK796+BK803+BK1002+BK1066+BK1137+BK1313+BK1453+BK1519+BK1567+BK1641+BK1705+BK1743</f>
        <v>0</v>
      </c>
    </row>
    <row r="648" spans="1:65" s="12" customFormat="1" ht="22.9" customHeight="1">
      <c r="B648" s="130"/>
      <c r="D648" s="131" t="s">
        <v>73</v>
      </c>
      <c r="E648" s="140" t="s">
        <v>651</v>
      </c>
      <c r="F648" s="140" t="s">
        <v>652</v>
      </c>
      <c r="J648" s="141">
        <f>BK648</f>
        <v>0</v>
      </c>
      <c r="L648" s="130"/>
      <c r="M648" s="134"/>
      <c r="N648" s="135"/>
      <c r="O648" s="135"/>
      <c r="P648" s="136">
        <f>SUM(P649:P690)</f>
        <v>0</v>
      </c>
      <c r="Q648" s="135"/>
      <c r="R648" s="136">
        <f>SUM(R649:R690)</f>
        <v>0</v>
      </c>
      <c r="S648" s="135"/>
      <c r="T648" s="137">
        <f>SUM(T649:T690)</f>
        <v>0</v>
      </c>
      <c r="AR648" s="131" t="s">
        <v>84</v>
      </c>
      <c r="AT648" s="138" t="s">
        <v>73</v>
      </c>
      <c r="AU648" s="138" t="s">
        <v>82</v>
      </c>
      <c r="AY648" s="131" t="s">
        <v>163</v>
      </c>
      <c r="BK648" s="139">
        <f>SUM(BK649:BK690)</f>
        <v>0</v>
      </c>
    </row>
    <row r="649" spans="1:65" s="2" customFormat="1" ht="24" customHeight="1">
      <c r="A649" s="30"/>
      <c r="B649" s="142"/>
      <c r="C649" s="143" t="s">
        <v>653</v>
      </c>
      <c r="D649" s="143" t="s">
        <v>165</v>
      </c>
      <c r="E649" s="144" t="s">
        <v>654</v>
      </c>
      <c r="F649" s="145" t="s">
        <v>655</v>
      </c>
      <c r="G649" s="146" t="s">
        <v>186</v>
      </c>
      <c r="H649" s="147">
        <v>47.953000000000003</v>
      </c>
      <c r="I649" s="148"/>
      <c r="J649" s="148">
        <f>ROUND(I649*H649,2)</f>
        <v>0</v>
      </c>
      <c r="K649" s="149"/>
      <c r="L649" s="31"/>
      <c r="M649" s="150" t="s">
        <v>1</v>
      </c>
      <c r="N649" s="151" t="s">
        <v>39</v>
      </c>
      <c r="O649" s="152">
        <v>0</v>
      </c>
      <c r="P649" s="152">
        <f>O649*H649</f>
        <v>0</v>
      </c>
      <c r="Q649" s="152">
        <v>0</v>
      </c>
      <c r="R649" s="152">
        <f>Q649*H649</f>
        <v>0</v>
      </c>
      <c r="S649" s="152">
        <v>0</v>
      </c>
      <c r="T649" s="153">
        <f>S649*H649</f>
        <v>0</v>
      </c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R649" s="154" t="s">
        <v>169</v>
      </c>
      <c r="AT649" s="154" t="s">
        <v>165</v>
      </c>
      <c r="AU649" s="154" t="s">
        <v>84</v>
      </c>
      <c r="AY649" s="18" t="s">
        <v>163</v>
      </c>
      <c r="BE649" s="155">
        <f>IF(N649="základní",J649,0)</f>
        <v>0</v>
      </c>
      <c r="BF649" s="155">
        <f>IF(N649="snížená",J649,0)</f>
        <v>0</v>
      </c>
      <c r="BG649" s="155">
        <f>IF(N649="zákl. přenesená",J649,0)</f>
        <v>0</v>
      </c>
      <c r="BH649" s="155">
        <f>IF(N649="sníž. přenesená",J649,0)</f>
        <v>0</v>
      </c>
      <c r="BI649" s="155">
        <f>IF(N649="nulová",J649,0)</f>
        <v>0</v>
      </c>
      <c r="BJ649" s="18" t="s">
        <v>82</v>
      </c>
      <c r="BK649" s="155">
        <f>ROUND(I649*H649,2)</f>
        <v>0</v>
      </c>
      <c r="BL649" s="18" t="s">
        <v>169</v>
      </c>
      <c r="BM649" s="154" t="s">
        <v>656</v>
      </c>
    </row>
    <row r="650" spans="1:65" s="2" customFormat="1" ht="16.5" customHeight="1">
      <c r="A650" s="30"/>
      <c r="B650" s="142"/>
      <c r="C650" s="184" t="s">
        <v>657</v>
      </c>
      <c r="D650" s="184" t="s">
        <v>190</v>
      </c>
      <c r="E650" s="185" t="s">
        <v>658</v>
      </c>
      <c r="F650" s="186" t="s">
        <v>659</v>
      </c>
      <c r="G650" s="187" t="s">
        <v>231</v>
      </c>
      <c r="H650" s="188">
        <v>4.0000000000000001E-3</v>
      </c>
      <c r="I650" s="189"/>
      <c r="J650" s="189">
        <f>ROUND(I650*H650,2)</f>
        <v>0</v>
      </c>
      <c r="K650" s="190"/>
      <c r="L650" s="191"/>
      <c r="M650" s="192" t="s">
        <v>1</v>
      </c>
      <c r="N650" s="193" t="s">
        <v>39</v>
      </c>
      <c r="O650" s="152">
        <v>0</v>
      </c>
      <c r="P650" s="152">
        <f>O650*H650</f>
        <v>0</v>
      </c>
      <c r="Q650" s="152">
        <v>0</v>
      </c>
      <c r="R650" s="152">
        <f>Q650*H650</f>
        <v>0</v>
      </c>
      <c r="S650" s="152">
        <v>0</v>
      </c>
      <c r="T650" s="153">
        <f>S650*H650</f>
        <v>0</v>
      </c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R650" s="154" t="s">
        <v>193</v>
      </c>
      <c r="AT650" s="154" t="s">
        <v>190</v>
      </c>
      <c r="AU650" s="154" t="s">
        <v>84</v>
      </c>
      <c r="AY650" s="18" t="s">
        <v>163</v>
      </c>
      <c r="BE650" s="155">
        <f>IF(N650="základní",J650,0)</f>
        <v>0</v>
      </c>
      <c r="BF650" s="155">
        <f>IF(N650="snížená",J650,0)</f>
        <v>0</v>
      </c>
      <c r="BG650" s="155">
        <f>IF(N650="zákl. přenesená",J650,0)</f>
        <v>0</v>
      </c>
      <c r="BH650" s="155">
        <f>IF(N650="sníž. přenesená",J650,0)</f>
        <v>0</v>
      </c>
      <c r="BI650" s="155">
        <f>IF(N650="nulová",J650,0)</f>
        <v>0</v>
      </c>
      <c r="BJ650" s="18" t="s">
        <v>82</v>
      </c>
      <c r="BK650" s="155">
        <f>ROUND(I650*H650,2)</f>
        <v>0</v>
      </c>
      <c r="BL650" s="18" t="s">
        <v>169</v>
      </c>
      <c r="BM650" s="154" t="s">
        <v>660</v>
      </c>
    </row>
    <row r="651" spans="1:65" s="2" customFormat="1" ht="24" customHeight="1">
      <c r="A651" s="30"/>
      <c r="B651" s="142"/>
      <c r="C651" s="143" t="s">
        <v>661</v>
      </c>
      <c r="D651" s="143" t="s">
        <v>165</v>
      </c>
      <c r="E651" s="144" t="s">
        <v>662</v>
      </c>
      <c r="F651" s="145" t="s">
        <v>663</v>
      </c>
      <c r="G651" s="146" t="s">
        <v>186</v>
      </c>
      <c r="H651" s="147">
        <v>25.02</v>
      </c>
      <c r="I651" s="148"/>
      <c r="J651" s="148">
        <f>ROUND(I651*H651,2)</f>
        <v>0</v>
      </c>
      <c r="K651" s="149"/>
      <c r="L651" s="31"/>
      <c r="M651" s="150" t="s">
        <v>1</v>
      </c>
      <c r="N651" s="151" t="s">
        <v>39</v>
      </c>
      <c r="O651" s="152">
        <v>0</v>
      </c>
      <c r="P651" s="152">
        <f>O651*H651</f>
        <v>0</v>
      </c>
      <c r="Q651" s="152">
        <v>0</v>
      </c>
      <c r="R651" s="152">
        <f>Q651*H651</f>
        <v>0</v>
      </c>
      <c r="S651" s="152">
        <v>0</v>
      </c>
      <c r="T651" s="153">
        <f>S651*H651</f>
        <v>0</v>
      </c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R651" s="154" t="s">
        <v>169</v>
      </c>
      <c r="AT651" s="154" t="s">
        <v>165</v>
      </c>
      <c r="AU651" s="154" t="s">
        <v>84</v>
      </c>
      <c r="AY651" s="18" t="s">
        <v>163</v>
      </c>
      <c r="BE651" s="155">
        <f>IF(N651="základní",J651,0)</f>
        <v>0</v>
      </c>
      <c r="BF651" s="155">
        <f>IF(N651="snížená",J651,0)</f>
        <v>0</v>
      </c>
      <c r="BG651" s="155">
        <f>IF(N651="zákl. přenesená",J651,0)</f>
        <v>0</v>
      </c>
      <c r="BH651" s="155">
        <f>IF(N651="sníž. přenesená",J651,0)</f>
        <v>0</v>
      </c>
      <c r="BI651" s="155">
        <f>IF(N651="nulová",J651,0)</f>
        <v>0</v>
      </c>
      <c r="BJ651" s="18" t="s">
        <v>82</v>
      </c>
      <c r="BK651" s="155">
        <f>ROUND(I651*H651,2)</f>
        <v>0</v>
      </c>
      <c r="BL651" s="18" t="s">
        <v>169</v>
      </c>
      <c r="BM651" s="154" t="s">
        <v>664</v>
      </c>
    </row>
    <row r="652" spans="1:65" s="13" customFormat="1">
      <c r="B652" s="156"/>
      <c r="D652" s="157" t="s">
        <v>171</v>
      </c>
      <c r="E652" s="158" t="s">
        <v>1</v>
      </c>
      <c r="F652" s="159" t="s">
        <v>665</v>
      </c>
      <c r="H652" s="158" t="s">
        <v>1</v>
      </c>
      <c r="L652" s="156"/>
      <c r="M652" s="160"/>
      <c r="N652" s="161"/>
      <c r="O652" s="161"/>
      <c r="P652" s="161"/>
      <c r="Q652" s="161"/>
      <c r="R652" s="161"/>
      <c r="S652" s="161"/>
      <c r="T652" s="162"/>
      <c r="AT652" s="158" t="s">
        <v>171</v>
      </c>
      <c r="AU652" s="158" t="s">
        <v>84</v>
      </c>
      <c r="AV652" s="13" t="s">
        <v>82</v>
      </c>
      <c r="AW652" s="13" t="s">
        <v>31</v>
      </c>
      <c r="AX652" s="13" t="s">
        <v>74</v>
      </c>
      <c r="AY652" s="158" t="s">
        <v>163</v>
      </c>
    </row>
    <row r="653" spans="1:65" s="14" customFormat="1">
      <c r="B653" s="163"/>
      <c r="D653" s="157" t="s">
        <v>171</v>
      </c>
      <c r="E653" s="164" t="s">
        <v>1</v>
      </c>
      <c r="F653" s="165" t="s">
        <v>666</v>
      </c>
      <c r="H653" s="166">
        <v>25.02</v>
      </c>
      <c r="L653" s="163"/>
      <c r="M653" s="167"/>
      <c r="N653" s="168"/>
      <c r="O653" s="168"/>
      <c r="P653" s="168"/>
      <c r="Q653" s="168"/>
      <c r="R653" s="168"/>
      <c r="S653" s="168"/>
      <c r="T653" s="169"/>
      <c r="AT653" s="164" t="s">
        <v>171</v>
      </c>
      <c r="AU653" s="164" t="s">
        <v>84</v>
      </c>
      <c r="AV653" s="14" t="s">
        <v>84</v>
      </c>
      <c r="AW653" s="14" t="s">
        <v>31</v>
      </c>
      <c r="AX653" s="14" t="s">
        <v>74</v>
      </c>
      <c r="AY653" s="164" t="s">
        <v>163</v>
      </c>
    </row>
    <row r="654" spans="1:65" s="15" customFormat="1">
      <c r="B654" s="170"/>
      <c r="D654" s="157" t="s">
        <v>171</v>
      </c>
      <c r="E654" s="171" t="s">
        <v>1</v>
      </c>
      <c r="F654" s="172" t="s">
        <v>176</v>
      </c>
      <c r="H654" s="173">
        <v>25.02</v>
      </c>
      <c r="L654" s="170"/>
      <c r="M654" s="174"/>
      <c r="N654" s="175"/>
      <c r="O654" s="175"/>
      <c r="P654" s="175"/>
      <c r="Q654" s="175"/>
      <c r="R654" s="175"/>
      <c r="S654" s="175"/>
      <c r="T654" s="176"/>
      <c r="AT654" s="171" t="s">
        <v>171</v>
      </c>
      <c r="AU654" s="171" t="s">
        <v>84</v>
      </c>
      <c r="AV654" s="15" t="s">
        <v>177</v>
      </c>
      <c r="AW654" s="15" t="s">
        <v>31</v>
      </c>
      <c r="AX654" s="15" t="s">
        <v>74</v>
      </c>
      <c r="AY654" s="171" t="s">
        <v>163</v>
      </c>
    </row>
    <row r="655" spans="1:65" s="16" customFormat="1">
      <c r="B655" s="177"/>
      <c r="D655" s="157" t="s">
        <v>171</v>
      </c>
      <c r="E655" s="178" t="s">
        <v>1</v>
      </c>
      <c r="F655" s="179" t="s">
        <v>178</v>
      </c>
      <c r="H655" s="180">
        <v>25.02</v>
      </c>
      <c r="L655" s="177"/>
      <c r="M655" s="181"/>
      <c r="N655" s="182"/>
      <c r="O655" s="182"/>
      <c r="P655" s="182"/>
      <c r="Q655" s="182"/>
      <c r="R655" s="182"/>
      <c r="S655" s="182"/>
      <c r="T655" s="183"/>
      <c r="AT655" s="178" t="s">
        <v>171</v>
      </c>
      <c r="AU655" s="178" t="s">
        <v>84</v>
      </c>
      <c r="AV655" s="16" t="s">
        <v>169</v>
      </c>
      <c r="AW655" s="16" t="s">
        <v>31</v>
      </c>
      <c r="AX655" s="16" t="s">
        <v>82</v>
      </c>
      <c r="AY655" s="178" t="s">
        <v>163</v>
      </c>
    </row>
    <row r="656" spans="1:65" s="2" customFormat="1" ht="16.5" customHeight="1">
      <c r="A656" s="30"/>
      <c r="B656" s="142"/>
      <c r="C656" s="184" t="s">
        <v>667</v>
      </c>
      <c r="D656" s="184" t="s">
        <v>190</v>
      </c>
      <c r="E656" s="185" t="s">
        <v>668</v>
      </c>
      <c r="F656" s="186" t="s">
        <v>669</v>
      </c>
      <c r="G656" s="187" t="s">
        <v>186</v>
      </c>
      <c r="H656" s="188">
        <v>28.773</v>
      </c>
      <c r="I656" s="189"/>
      <c r="J656" s="189">
        <f>ROUND(I656*H656,2)</f>
        <v>0</v>
      </c>
      <c r="K656" s="190"/>
      <c r="L656" s="191"/>
      <c r="M656" s="192" t="s">
        <v>1</v>
      </c>
      <c r="N656" s="193" t="s">
        <v>39</v>
      </c>
      <c r="O656" s="152">
        <v>0</v>
      </c>
      <c r="P656" s="152">
        <f>O656*H656</f>
        <v>0</v>
      </c>
      <c r="Q656" s="152">
        <v>0</v>
      </c>
      <c r="R656" s="152">
        <f>Q656*H656</f>
        <v>0</v>
      </c>
      <c r="S656" s="152">
        <v>0</v>
      </c>
      <c r="T656" s="153">
        <f>S656*H656</f>
        <v>0</v>
      </c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R656" s="154" t="s">
        <v>193</v>
      </c>
      <c r="AT656" s="154" t="s">
        <v>190</v>
      </c>
      <c r="AU656" s="154" t="s">
        <v>84</v>
      </c>
      <c r="AY656" s="18" t="s">
        <v>163</v>
      </c>
      <c r="BE656" s="155">
        <f>IF(N656="základní",J656,0)</f>
        <v>0</v>
      </c>
      <c r="BF656" s="155">
        <f>IF(N656="snížená",J656,0)</f>
        <v>0</v>
      </c>
      <c r="BG656" s="155">
        <f>IF(N656="zákl. přenesená",J656,0)</f>
        <v>0</v>
      </c>
      <c r="BH656" s="155">
        <f>IF(N656="sníž. přenesená",J656,0)</f>
        <v>0</v>
      </c>
      <c r="BI656" s="155">
        <f>IF(N656="nulová",J656,0)</f>
        <v>0</v>
      </c>
      <c r="BJ656" s="18" t="s">
        <v>82</v>
      </c>
      <c r="BK656" s="155">
        <f>ROUND(I656*H656,2)</f>
        <v>0</v>
      </c>
      <c r="BL656" s="18" t="s">
        <v>169</v>
      </c>
      <c r="BM656" s="154" t="s">
        <v>670</v>
      </c>
    </row>
    <row r="657" spans="1:65" s="2" customFormat="1" ht="24" customHeight="1">
      <c r="A657" s="30"/>
      <c r="B657" s="142"/>
      <c r="C657" s="143" t="s">
        <v>671</v>
      </c>
      <c r="D657" s="143" t="s">
        <v>165</v>
      </c>
      <c r="E657" s="144" t="s">
        <v>672</v>
      </c>
      <c r="F657" s="145" t="s">
        <v>673</v>
      </c>
      <c r="G657" s="146" t="s">
        <v>186</v>
      </c>
      <c r="H657" s="147">
        <v>95.905000000000001</v>
      </c>
      <c r="I657" s="148"/>
      <c r="J657" s="148">
        <f>ROUND(I657*H657,2)</f>
        <v>0</v>
      </c>
      <c r="K657" s="149"/>
      <c r="L657" s="31"/>
      <c r="M657" s="150" t="s">
        <v>1</v>
      </c>
      <c r="N657" s="151" t="s">
        <v>39</v>
      </c>
      <c r="O657" s="152">
        <v>0</v>
      </c>
      <c r="P657" s="152">
        <f>O657*H657</f>
        <v>0</v>
      </c>
      <c r="Q657" s="152">
        <v>0</v>
      </c>
      <c r="R657" s="152">
        <f>Q657*H657</f>
        <v>0</v>
      </c>
      <c r="S657" s="152">
        <v>0</v>
      </c>
      <c r="T657" s="153">
        <f>S657*H657</f>
        <v>0</v>
      </c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R657" s="154" t="s">
        <v>169</v>
      </c>
      <c r="AT657" s="154" t="s">
        <v>165</v>
      </c>
      <c r="AU657" s="154" t="s">
        <v>84</v>
      </c>
      <c r="AY657" s="18" t="s">
        <v>163</v>
      </c>
      <c r="BE657" s="155">
        <f>IF(N657="základní",J657,0)</f>
        <v>0</v>
      </c>
      <c r="BF657" s="155">
        <f>IF(N657="snížená",J657,0)</f>
        <v>0</v>
      </c>
      <c r="BG657" s="155">
        <f>IF(N657="zákl. přenesená",J657,0)</f>
        <v>0</v>
      </c>
      <c r="BH657" s="155">
        <f>IF(N657="sníž. přenesená",J657,0)</f>
        <v>0</v>
      </c>
      <c r="BI657" s="155">
        <f>IF(N657="nulová",J657,0)</f>
        <v>0</v>
      </c>
      <c r="BJ657" s="18" t="s">
        <v>82</v>
      </c>
      <c r="BK657" s="155">
        <f>ROUND(I657*H657,2)</f>
        <v>0</v>
      </c>
      <c r="BL657" s="18" t="s">
        <v>169</v>
      </c>
      <c r="BM657" s="154" t="s">
        <v>674</v>
      </c>
    </row>
    <row r="658" spans="1:65" s="2" customFormat="1" ht="16.5" customHeight="1">
      <c r="A658" s="30"/>
      <c r="B658" s="142"/>
      <c r="C658" s="184" t="s">
        <v>675</v>
      </c>
      <c r="D658" s="184" t="s">
        <v>190</v>
      </c>
      <c r="E658" s="185" t="s">
        <v>676</v>
      </c>
      <c r="F658" s="186" t="s">
        <v>677</v>
      </c>
      <c r="G658" s="187" t="s">
        <v>186</v>
      </c>
      <c r="H658" s="188">
        <v>70.146000000000001</v>
      </c>
      <c r="I658" s="189"/>
      <c r="J658" s="189">
        <f>ROUND(I658*H658,2)</f>
        <v>0</v>
      </c>
      <c r="K658" s="190"/>
      <c r="L658" s="191"/>
      <c r="M658" s="192" t="s">
        <v>1</v>
      </c>
      <c r="N658" s="193" t="s">
        <v>39</v>
      </c>
      <c r="O658" s="152">
        <v>0</v>
      </c>
      <c r="P658" s="152">
        <f>O658*H658</f>
        <v>0</v>
      </c>
      <c r="Q658" s="152">
        <v>0</v>
      </c>
      <c r="R658" s="152">
        <f>Q658*H658</f>
        <v>0</v>
      </c>
      <c r="S658" s="152">
        <v>0</v>
      </c>
      <c r="T658" s="153">
        <f>S658*H658</f>
        <v>0</v>
      </c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R658" s="154" t="s">
        <v>193</v>
      </c>
      <c r="AT658" s="154" t="s">
        <v>190</v>
      </c>
      <c r="AU658" s="154" t="s">
        <v>84</v>
      </c>
      <c r="AY658" s="18" t="s">
        <v>163</v>
      </c>
      <c r="BE658" s="155">
        <f>IF(N658="základní",J658,0)</f>
        <v>0</v>
      </c>
      <c r="BF658" s="155">
        <f>IF(N658="snížená",J658,0)</f>
        <v>0</v>
      </c>
      <c r="BG658" s="155">
        <f>IF(N658="zákl. přenesená",J658,0)</f>
        <v>0</v>
      </c>
      <c r="BH658" s="155">
        <f>IF(N658="sníž. přenesená",J658,0)</f>
        <v>0</v>
      </c>
      <c r="BI658" s="155">
        <f>IF(N658="nulová",J658,0)</f>
        <v>0</v>
      </c>
      <c r="BJ658" s="18" t="s">
        <v>82</v>
      </c>
      <c r="BK658" s="155">
        <f>ROUND(I658*H658,2)</f>
        <v>0</v>
      </c>
      <c r="BL658" s="18" t="s">
        <v>169</v>
      </c>
      <c r="BM658" s="154" t="s">
        <v>678</v>
      </c>
    </row>
    <row r="659" spans="1:65" s="2" customFormat="1" ht="24" customHeight="1">
      <c r="A659" s="30"/>
      <c r="B659" s="142"/>
      <c r="C659" s="184" t="s">
        <v>679</v>
      </c>
      <c r="D659" s="184" t="s">
        <v>190</v>
      </c>
      <c r="E659" s="185" t="s">
        <v>680</v>
      </c>
      <c r="F659" s="186" t="s">
        <v>681</v>
      </c>
      <c r="G659" s="187" t="s">
        <v>186</v>
      </c>
      <c r="H659" s="188">
        <v>70.146000000000001</v>
      </c>
      <c r="I659" s="189"/>
      <c r="J659" s="189">
        <f>ROUND(I659*H659,2)</f>
        <v>0</v>
      </c>
      <c r="K659" s="190"/>
      <c r="L659" s="191"/>
      <c r="M659" s="192" t="s">
        <v>1</v>
      </c>
      <c r="N659" s="193" t="s">
        <v>39</v>
      </c>
      <c r="O659" s="152">
        <v>0</v>
      </c>
      <c r="P659" s="152">
        <f>O659*H659</f>
        <v>0</v>
      </c>
      <c r="Q659" s="152">
        <v>0</v>
      </c>
      <c r="R659" s="152">
        <f>Q659*H659</f>
        <v>0</v>
      </c>
      <c r="S659" s="152">
        <v>0</v>
      </c>
      <c r="T659" s="153">
        <f>S659*H659</f>
        <v>0</v>
      </c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R659" s="154" t="s">
        <v>193</v>
      </c>
      <c r="AT659" s="154" t="s">
        <v>190</v>
      </c>
      <c r="AU659" s="154" t="s">
        <v>84</v>
      </c>
      <c r="AY659" s="18" t="s">
        <v>163</v>
      </c>
      <c r="BE659" s="155">
        <f>IF(N659="základní",J659,0)</f>
        <v>0</v>
      </c>
      <c r="BF659" s="155">
        <f>IF(N659="snížená",J659,0)</f>
        <v>0</v>
      </c>
      <c r="BG659" s="155">
        <f>IF(N659="zákl. přenesená",J659,0)</f>
        <v>0</v>
      </c>
      <c r="BH659" s="155">
        <f>IF(N659="sníž. přenesená",J659,0)</f>
        <v>0</v>
      </c>
      <c r="BI659" s="155">
        <f>IF(N659="nulová",J659,0)</f>
        <v>0</v>
      </c>
      <c r="BJ659" s="18" t="s">
        <v>82</v>
      </c>
      <c r="BK659" s="155">
        <f>ROUND(I659*H659,2)</f>
        <v>0</v>
      </c>
      <c r="BL659" s="18" t="s">
        <v>169</v>
      </c>
      <c r="BM659" s="154" t="s">
        <v>682</v>
      </c>
    </row>
    <row r="660" spans="1:65" s="2" customFormat="1" ht="36" customHeight="1">
      <c r="A660" s="30"/>
      <c r="B660" s="142"/>
      <c r="C660" s="143" t="s">
        <v>683</v>
      </c>
      <c r="D660" s="143" t="s">
        <v>165</v>
      </c>
      <c r="E660" s="144" t="s">
        <v>684</v>
      </c>
      <c r="F660" s="145" t="s">
        <v>685</v>
      </c>
      <c r="G660" s="146" t="s">
        <v>186</v>
      </c>
      <c r="H660" s="147">
        <v>46.000999999999998</v>
      </c>
      <c r="I660" s="148"/>
      <c r="J660" s="148">
        <f>ROUND(I660*H660,2)</f>
        <v>0</v>
      </c>
      <c r="K660" s="149"/>
      <c r="L660" s="31"/>
      <c r="M660" s="150" t="s">
        <v>1</v>
      </c>
      <c r="N660" s="151" t="s">
        <v>39</v>
      </c>
      <c r="O660" s="152">
        <v>0</v>
      </c>
      <c r="P660" s="152">
        <f>O660*H660</f>
        <v>0</v>
      </c>
      <c r="Q660" s="152">
        <v>0</v>
      </c>
      <c r="R660" s="152">
        <f>Q660*H660</f>
        <v>0</v>
      </c>
      <c r="S660" s="152">
        <v>0</v>
      </c>
      <c r="T660" s="153">
        <f>S660*H660</f>
        <v>0</v>
      </c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R660" s="154" t="s">
        <v>169</v>
      </c>
      <c r="AT660" s="154" t="s">
        <v>165</v>
      </c>
      <c r="AU660" s="154" t="s">
        <v>84</v>
      </c>
      <c r="AY660" s="18" t="s">
        <v>163</v>
      </c>
      <c r="BE660" s="155">
        <f>IF(N660="základní",J660,0)</f>
        <v>0</v>
      </c>
      <c r="BF660" s="155">
        <f>IF(N660="snížená",J660,0)</f>
        <v>0</v>
      </c>
      <c r="BG660" s="155">
        <f>IF(N660="zákl. přenesená",J660,0)</f>
        <v>0</v>
      </c>
      <c r="BH660" s="155">
        <f>IF(N660="sníž. přenesená",J660,0)</f>
        <v>0</v>
      </c>
      <c r="BI660" s="155">
        <f>IF(N660="nulová",J660,0)</f>
        <v>0</v>
      </c>
      <c r="BJ660" s="18" t="s">
        <v>82</v>
      </c>
      <c r="BK660" s="155">
        <f>ROUND(I660*H660,2)</f>
        <v>0</v>
      </c>
      <c r="BL660" s="18" t="s">
        <v>169</v>
      </c>
      <c r="BM660" s="154" t="s">
        <v>686</v>
      </c>
    </row>
    <row r="661" spans="1:65" s="13" customFormat="1">
      <c r="B661" s="156"/>
      <c r="D661" s="157" t="s">
        <v>171</v>
      </c>
      <c r="E661" s="158" t="s">
        <v>1</v>
      </c>
      <c r="F661" s="159" t="s">
        <v>687</v>
      </c>
      <c r="H661" s="158" t="s">
        <v>1</v>
      </c>
      <c r="L661" s="156"/>
      <c r="M661" s="160"/>
      <c r="N661" s="161"/>
      <c r="O661" s="161"/>
      <c r="P661" s="161"/>
      <c r="Q661" s="161"/>
      <c r="R661" s="161"/>
      <c r="S661" s="161"/>
      <c r="T661" s="162"/>
      <c r="AT661" s="158" t="s">
        <v>171</v>
      </c>
      <c r="AU661" s="158" t="s">
        <v>84</v>
      </c>
      <c r="AV661" s="13" t="s">
        <v>82</v>
      </c>
      <c r="AW661" s="13" t="s">
        <v>31</v>
      </c>
      <c r="AX661" s="13" t="s">
        <v>74</v>
      </c>
      <c r="AY661" s="158" t="s">
        <v>163</v>
      </c>
    </row>
    <row r="662" spans="1:65" s="14" customFormat="1">
      <c r="B662" s="163"/>
      <c r="D662" s="157" t="s">
        <v>171</v>
      </c>
      <c r="E662" s="164" t="s">
        <v>1</v>
      </c>
      <c r="F662" s="165" t="s">
        <v>491</v>
      </c>
      <c r="H662" s="166">
        <v>46.000999999999998</v>
      </c>
      <c r="L662" s="163"/>
      <c r="M662" s="167"/>
      <c r="N662" s="168"/>
      <c r="O662" s="168"/>
      <c r="P662" s="168"/>
      <c r="Q662" s="168"/>
      <c r="R662" s="168"/>
      <c r="S662" s="168"/>
      <c r="T662" s="169"/>
      <c r="AT662" s="164" t="s">
        <v>171</v>
      </c>
      <c r="AU662" s="164" t="s">
        <v>84</v>
      </c>
      <c r="AV662" s="14" t="s">
        <v>84</v>
      </c>
      <c r="AW662" s="14" t="s">
        <v>31</v>
      </c>
      <c r="AX662" s="14" t="s">
        <v>74</v>
      </c>
      <c r="AY662" s="164" t="s">
        <v>163</v>
      </c>
    </row>
    <row r="663" spans="1:65" s="15" customFormat="1">
      <c r="B663" s="170"/>
      <c r="D663" s="157" t="s">
        <v>171</v>
      </c>
      <c r="E663" s="171" t="s">
        <v>1</v>
      </c>
      <c r="F663" s="172" t="s">
        <v>176</v>
      </c>
      <c r="H663" s="173">
        <v>46.000999999999998</v>
      </c>
      <c r="L663" s="170"/>
      <c r="M663" s="174"/>
      <c r="N663" s="175"/>
      <c r="O663" s="175"/>
      <c r="P663" s="175"/>
      <c r="Q663" s="175"/>
      <c r="R663" s="175"/>
      <c r="S663" s="175"/>
      <c r="T663" s="176"/>
      <c r="AT663" s="171" t="s">
        <v>171</v>
      </c>
      <c r="AU663" s="171" t="s">
        <v>84</v>
      </c>
      <c r="AV663" s="15" t="s">
        <v>177</v>
      </c>
      <c r="AW663" s="15" t="s">
        <v>31</v>
      </c>
      <c r="AX663" s="15" t="s">
        <v>74</v>
      </c>
      <c r="AY663" s="171" t="s">
        <v>163</v>
      </c>
    </row>
    <row r="664" spans="1:65" s="16" customFormat="1">
      <c r="B664" s="177"/>
      <c r="D664" s="157" t="s">
        <v>171</v>
      </c>
      <c r="E664" s="178" t="s">
        <v>1</v>
      </c>
      <c r="F664" s="179" t="s">
        <v>178</v>
      </c>
      <c r="H664" s="180">
        <v>46.000999999999998</v>
      </c>
      <c r="L664" s="177"/>
      <c r="M664" s="181"/>
      <c r="N664" s="182"/>
      <c r="O664" s="182"/>
      <c r="P664" s="182"/>
      <c r="Q664" s="182"/>
      <c r="R664" s="182"/>
      <c r="S664" s="182"/>
      <c r="T664" s="183"/>
      <c r="AT664" s="178" t="s">
        <v>171</v>
      </c>
      <c r="AU664" s="178" t="s">
        <v>84</v>
      </c>
      <c r="AV664" s="16" t="s">
        <v>169</v>
      </c>
      <c r="AW664" s="16" t="s">
        <v>31</v>
      </c>
      <c r="AX664" s="16" t="s">
        <v>82</v>
      </c>
      <c r="AY664" s="178" t="s">
        <v>163</v>
      </c>
    </row>
    <row r="665" spans="1:65" s="2" customFormat="1" ht="24" customHeight="1">
      <c r="A665" s="30"/>
      <c r="B665" s="142"/>
      <c r="C665" s="143" t="s">
        <v>688</v>
      </c>
      <c r="D665" s="143" t="s">
        <v>165</v>
      </c>
      <c r="E665" s="144" t="s">
        <v>689</v>
      </c>
      <c r="F665" s="145" t="s">
        <v>690</v>
      </c>
      <c r="G665" s="146" t="s">
        <v>168</v>
      </c>
      <c r="H665" s="147">
        <v>82.8</v>
      </c>
      <c r="I665" s="148"/>
      <c r="J665" s="148">
        <f>ROUND(I665*H665,2)</f>
        <v>0</v>
      </c>
      <c r="K665" s="149"/>
      <c r="L665" s="31"/>
      <c r="M665" s="150" t="s">
        <v>1</v>
      </c>
      <c r="N665" s="151" t="s">
        <v>39</v>
      </c>
      <c r="O665" s="152">
        <v>0</v>
      </c>
      <c r="P665" s="152">
        <f>O665*H665</f>
        <v>0</v>
      </c>
      <c r="Q665" s="152">
        <v>0</v>
      </c>
      <c r="R665" s="152">
        <f>Q665*H665</f>
        <v>0</v>
      </c>
      <c r="S665" s="152">
        <v>0</v>
      </c>
      <c r="T665" s="153">
        <f>S665*H665</f>
        <v>0</v>
      </c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R665" s="154" t="s">
        <v>169</v>
      </c>
      <c r="AT665" s="154" t="s">
        <v>165</v>
      </c>
      <c r="AU665" s="154" t="s">
        <v>84</v>
      </c>
      <c r="AY665" s="18" t="s">
        <v>163</v>
      </c>
      <c r="BE665" s="155">
        <f>IF(N665="základní",J665,0)</f>
        <v>0</v>
      </c>
      <c r="BF665" s="155">
        <f>IF(N665="snížená",J665,0)</f>
        <v>0</v>
      </c>
      <c r="BG665" s="155">
        <f>IF(N665="zákl. přenesená",J665,0)</f>
        <v>0</v>
      </c>
      <c r="BH665" s="155">
        <f>IF(N665="sníž. přenesená",J665,0)</f>
        <v>0</v>
      </c>
      <c r="BI665" s="155">
        <f>IF(N665="nulová",J665,0)</f>
        <v>0</v>
      </c>
      <c r="BJ665" s="18" t="s">
        <v>82</v>
      </c>
      <c r="BK665" s="155">
        <f>ROUND(I665*H665,2)</f>
        <v>0</v>
      </c>
      <c r="BL665" s="18" t="s">
        <v>169</v>
      </c>
      <c r="BM665" s="154" t="s">
        <v>691</v>
      </c>
    </row>
    <row r="666" spans="1:65" s="13" customFormat="1">
      <c r="B666" s="156"/>
      <c r="D666" s="157" t="s">
        <v>171</v>
      </c>
      <c r="E666" s="158" t="s">
        <v>1</v>
      </c>
      <c r="F666" s="159" t="s">
        <v>692</v>
      </c>
      <c r="H666" s="158" t="s">
        <v>1</v>
      </c>
      <c r="L666" s="156"/>
      <c r="M666" s="160"/>
      <c r="N666" s="161"/>
      <c r="O666" s="161"/>
      <c r="P666" s="161"/>
      <c r="Q666" s="161"/>
      <c r="R666" s="161"/>
      <c r="S666" s="161"/>
      <c r="T666" s="162"/>
      <c r="AT666" s="158" t="s">
        <v>171</v>
      </c>
      <c r="AU666" s="158" t="s">
        <v>84</v>
      </c>
      <c r="AV666" s="13" t="s">
        <v>82</v>
      </c>
      <c r="AW666" s="13" t="s">
        <v>31</v>
      </c>
      <c r="AX666" s="13" t="s">
        <v>74</v>
      </c>
      <c r="AY666" s="158" t="s">
        <v>163</v>
      </c>
    </row>
    <row r="667" spans="1:65" s="14" customFormat="1">
      <c r="B667" s="163"/>
      <c r="D667" s="157" t="s">
        <v>171</v>
      </c>
      <c r="E667" s="164" t="s">
        <v>1</v>
      </c>
      <c r="F667" s="165" t="s">
        <v>693</v>
      </c>
      <c r="H667" s="166">
        <v>82.8</v>
      </c>
      <c r="L667" s="163"/>
      <c r="M667" s="167"/>
      <c r="N667" s="168"/>
      <c r="O667" s="168"/>
      <c r="P667" s="168"/>
      <c r="Q667" s="168"/>
      <c r="R667" s="168"/>
      <c r="S667" s="168"/>
      <c r="T667" s="169"/>
      <c r="AT667" s="164" t="s">
        <v>171</v>
      </c>
      <c r="AU667" s="164" t="s">
        <v>84</v>
      </c>
      <c r="AV667" s="14" t="s">
        <v>84</v>
      </c>
      <c r="AW667" s="14" t="s">
        <v>31</v>
      </c>
      <c r="AX667" s="14" t="s">
        <v>74</v>
      </c>
      <c r="AY667" s="164" t="s">
        <v>163</v>
      </c>
    </row>
    <row r="668" spans="1:65" s="15" customFormat="1">
      <c r="B668" s="170"/>
      <c r="D668" s="157" t="s">
        <v>171</v>
      </c>
      <c r="E668" s="171" t="s">
        <v>1</v>
      </c>
      <c r="F668" s="172" t="s">
        <v>176</v>
      </c>
      <c r="H668" s="173">
        <v>82.8</v>
      </c>
      <c r="L668" s="170"/>
      <c r="M668" s="174"/>
      <c r="N668" s="175"/>
      <c r="O668" s="175"/>
      <c r="P668" s="175"/>
      <c r="Q668" s="175"/>
      <c r="R668" s="175"/>
      <c r="S668" s="175"/>
      <c r="T668" s="176"/>
      <c r="AT668" s="171" t="s">
        <v>171</v>
      </c>
      <c r="AU668" s="171" t="s">
        <v>84</v>
      </c>
      <c r="AV668" s="15" t="s">
        <v>177</v>
      </c>
      <c r="AW668" s="15" t="s">
        <v>31</v>
      </c>
      <c r="AX668" s="15" t="s">
        <v>74</v>
      </c>
      <c r="AY668" s="171" t="s">
        <v>163</v>
      </c>
    </row>
    <row r="669" spans="1:65" s="16" customFormat="1">
      <c r="B669" s="177"/>
      <c r="D669" s="157" t="s">
        <v>171</v>
      </c>
      <c r="E669" s="178" t="s">
        <v>1</v>
      </c>
      <c r="F669" s="179" t="s">
        <v>178</v>
      </c>
      <c r="H669" s="180">
        <v>82.8</v>
      </c>
      <c r="L669" s="177"/>
      <c r="M669" s="181"/>
      <c r="N669" s="182"/>
      <c r="O669" s="182"/>
      <c r="P669" s="182"/>
      <c r="Q669" s="182"/>
      <c r="R669" s="182"/>
      <c r="S669" s="182"/>
      <c r="T669" s="183"/>
      <c r="AT669" s="178" t="s">
        <v>171</v>
      </c>
      <c r="AU669" s="178" t="s">
        <v>84</v>
      </c>
      <c r="AV669" s="16" t="s">
        <v>169</v>
      </c>
      <c r="AW669" s="16" t="s">
        <v>31</v>
      </c>
      <c r="AX669" s="16" t="s">
        <v>82</v>
      </c>
      <c r="AY669" s="178" t="s">
        <v>163</v>
      </c>
    </row>
    <row r="670" spans="1:65" s="2" customFormat="1" ht="16.5" customHeight="1">
      <c r="A670" s="30"/>
      <c r="B670" s="142"/>
      <c r="C670" s="184" t="s">
        <v>209</v>
      </c>
      <c r="D670" s="184" t="s">
        <v>190</v>
      </c>
      <c r="E670" s="185" t="s">
        <v>694</v>
      </c>
      <c r="F670" s="186" t="s">
        <v>695</v>
      </c>
      <c r="G670" s="187" t="s">
        <v>168</v>
      </c>
      <c r="H670" s="188">
        <v>91.08</v>
      </c>
      <c r="I670" s="189"/>
      <c r="J670" s="189">
        <f>ROUND(I670*H670,2)</f>
        <v>0</v>
      </c>
      <c r="K670" s="190"/>
      <c r="L670" s="191"/>
      <c r="M670" s="192" t="s">
        <v>1</v>
      </c>
      <c r="N670" s="193" t="s">
        <v>39</v>
      </c>
      <c r="O670" s="152">
        <v>0</v>
      </c>
      <c r="P670" s="152">
        <f>O670*H670</f>
        <v>0</v>
      </c>
      <c r="Q670" s="152">
        <v>0</v>
      </c>
      <c r="R670" s="152">
        <f>Q670*H670</f>
        <v>0</v>
      </c>
      <c r="S670" s="152">
        <v>0</v>
      </c>
      <c r="T670" s="153">
        <f>S670*H670</f>
        <v>0</v>
      </c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R670" s="154" t="s">
        <v>193</v>
      </c>
      <c r="AT670" s="154" t="s">
        <v>190</v>
      </c>
      <c r="AU670" s="154" t="s">
        <v>84</v>
      </c>
      <c r="AY670" s="18" t="s">
        <v>163</v>
      </c>
      <c r="BE670" s="155">
        <f>IF(N670="základní",J670,0)</f>
        <v>0</v>
      </c>
      <c r="BF670" s="155">
        <f>IF(N670="snížená",J670,0)</f>
        <v>0</v>
      </c>
      <c r="BG670" s="155">
        <f>IF(N670="zákl. přenesená",J670,0)</f>
        <v>0</v>
      </c>
      <c r="BH670" s="155">
        <f>IF(N670="sníž. přenesená",J670,0)</f>
        <v>0</v>
      </c>
      <c r="BI670" s="155">
        <f>IF(N670="nulová",J670,0)</f>
        <v>0</v>
      </c>
      <c r="BJ670" s="18" t="s">
        <v>82</v>
      </c>
      <c r="BK670" s="155">
        <f>ROUND(I670*H670,2)</f>
        <v>0</v>
      </c>
      <c r="BL670" s="18" t="s">
        <v>169</v>
      </c>
      <c r="BM670" s="154" t="s">
        <v>696</v>
      </c>
    </row>
    <row r="671" spans="1:65" s="14" customFormat="1">
      <c r="B671" s="163"/>
      <c r="D671" s="157" t="s">
        <v>171</v>
      </c>
      <c r="E671" s="164" t="s">
        <v>1</v>
      </c>
      <c r="F671" s="165" t="s">
        <v>697</v>
      </c>
      <c r="H671" s="166">
        <v>91.08</v>
      </c>
      <c r="L671" s="163"/>
      <c r="M671" s="167"/>
      <c r="N671" s="168"/>
      <c r="O671" s="168"/>
      <c r="P671" s="168"/>
      <c r="Q671" s="168"/>
      <c r="R671" s="168"/>
      <c r="S671" s="168"/>
      <c r="T671" s="169"/>
      <c r="AT671" s="164" t="s">
        <v>171</v>
      </c>
      <c r="AU671" s="164" t="s">
        <v>84</v>
      </c>
      <c r="AV671" s="14" t="s">
        <v>84</v>
      </c>
      <c r="AW671" s="14" t="s">
        <v>31</v>
      </c>
      <c r="AX671" s="14" t="s">
        <v>74</v>
      </c>
      <c r="AY671" s="164" t="s">
        <v>163</v>
      </c>
    </row>
    <row r="672" spans="1:65" s="16" customFormat="1">
      <c r="B672" s="177"/>
      <c r="D672" s="157" t="s">
        <v>171</v>
      </c>
      <c r="E672" s="178" t="s">
        <v>1</v>
      </c>
      <c r="F672" s="179" t="s">
        <v>178</v>
      </c>
      <c r="H672" s="180">
        <v>91.08</v>
      </c>
      <c r="L672" s="177"/>
      <c r="M672" s="181"/>
      <c r="N672" s="182"/>
      <c r="O672" s="182"/>
      <c r="P672" s="182"/>
      <c r="Q672" s="182"/>
      <c r="R672" s="182"/>
      <c r="S672" s="182"/>
      <c r="T672" s="183"/>
      <c r="AT672" s="178" t="s">
        <v>171</v>
      </c>
      <c r="AU672" s="178" t="s">
        <v>84</v>
      </c>
      <c r="AV672" s="16" t="s">
        <v>169</v>
      </c>
      <c r="AW672" s="16" t="s">
        <v>31</v>
      </c>
      <c r="AX672" s="16" t="s">
        <v>82</v>
      </c>
      <c r="AY672" s="178" t="s">
        <v>163</v>
      </c>
    </row>
    <row r="673" spans="1:65" s="2" customFormat="1" ht="24" customHeight="1">
      <c r="A673" s="30"/>
      <c r="B673" s="142"/>
      <c r="C673" s="143" t="s">
        <v>698</v>
      </c>
      <c r="D673" s="143" t="s">
        <v>165</v>
      </c>
      <c r="E673" s="144" t="s">
        <v>699</v>
      </c>
      <c r="F673" s="145" t="s">
        <v>700</v>
      </c>
      <c r="G673" s="146" t="s">
        <v>186</v>
      </c>
      <c r="H673" s="147">
        <v>46.000999999999998</v>
      </c>
      <c r="I673" s="148"/>
      <c r="J673" s="148">
        <f>ROUND(I673*H673,2)</f>
        <v>0</v>
      </c>
      <c r="K673" s="149"/>
      <c r="L673" s="31"/>
      <c r="M673" s="150" t="s">
        <v>1</v>
      </c>
      <c r="N673" s="151" t="s">
        <v>39</v>
      </c>
      <c r="O673" s="152">
        <v>0</v>
      </c>
      <c r="P673" s="152">
        <f>O673*H673</f>
        <v>0</v>
      </c>
      <c r="Q673" s="152">
        <v>0</v>
      </c>
      <c r="R673" s="152">
        <f>Q673*H673</f>
        <v>0</v>
      </c>
      <c r="S673" s="152">
        <v>0</v>
      </c>
      <c r="T673" s="153">
        <f>S673*H673</f>
        <v>0</v>
      </c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R673" s="154" t="s">
        <v>169</v>
      </c>
      <c r="AT673" s="154" t="s">
        <v>165</v>
      </c>
      <c r="AU673" s="154" t="s">
        <v>84</v>
      </c>
      <c r="AY673" s="18" t="s">
        <v>163</v>
      </c>
      <c r="BE673" s="155">
        <f>IF(N673="základní",J673,0)</f>
        <v>0</v>
      </c>
      <c r="BF673" s="155">
        <f>IF(N673="snížená",J673,0)</f>
        <v>0</v>
      </c>
      <c r="BG673" s="155">
        <f>IF(N673="zákl. přenesená",J673,0)</f>
        <v>0</v>
      </c>
      <c r="BH673" s="155">
        <f>IF(N673="sníž. přenesená",J673,0)</f>
        <v>0</v>
      </c>
      <c r="BI673" s="155">
        <f>IF(N673="nulová",J673,0)</f>
        <v>0</v>
      </c>
      <c r="BJ673" s="18" t="s">
        <v>82</v>
      </c>
      <c r="BK673" s="155">
        <f>ROUND(I673*H673,2)</f>
        <v>0</v>
      </c>
      <c r="BL673" s="18" t="s">
        <v>169</v>
      </c>
      <c r="BM673" s="154" t="s">
        <v>701</v>
      </c>
    </row>
    <row r="674" spans="1:65" s="13" customFormat="1">
      <c r="B674" s="156"/>
      <c r="D674" s="157" t="s">
        <v>171</v>
      </c>
      <c r="E674" s="158" t="s">
        <v>1</v>
      </c>
      <c r="F674" s="159" t="s">
        <v>702</v>
      </c>
      <c r="H674" s="158" t="s">
        <v>1</v>
      </c>
      <c r="L674" s="156"/>
      <c r="M674" s="160"/>
      <c r="N674" s="161"/>
      <c r="O674" s="161"/>
      <c r="P674" s="161"/>
      <c r="Q674" s="161"/>
      <c r="R674" s="161"/>
      <c r="S674" s="161"/>
      <c r="T674" s="162"/>
      <c r="AT674" s="158" t="s">
        <v>171</v>
      </c>
      <c r="AU674" s="158" t="s">
        <v>84</v>
      </c>
      <c r="AV674" s="13" t="s">
        <v>82</v>
      </c>
      <c r="AW674" s="13" t="s">
        <v>31</v>
      </c>
      <c r="AX674" s="13" t="s">
        <v>74</v>
      </c>
      <c r="AY674" s="158" t="s">
        <v>163</v>
      </c>
    </row>
    <row r="675" spans="1:65" s="13" customFormat="1">
      <c r="B675" s="156"/>
      <c r="D675" s="157" t="s">
        <v>171</v>
      </c>
      <c r="E675" s="158" t="s">
        <v>1</v>
      </c>
      <c r="F675" s="159" t="s">
        <v>687</v>
      </c>
      <c r="H675" s="158" t="s">
        <v>1</v>
      </c>
      <c r="L675" s="156"/>
      <c r="M675" s="160"/>
      <c r="N675" s="161"/>
      <c r="O675" s="161"/>
      <c r="P675" s="161"/>
      <c r="Q675" s="161"/>
      <c r="R675" s="161"/>
      <c r="S675" s="161"/>
      <c r="T675" s="162"/>
      <c r="AT675" s="158" t="s">
        <v>171</v>
      </c>
      <c r="AU675" s="158" t="s">
        <v>84</v>
      </c>
      <c r="AV675" s="13" t="s">
        <v>82</v>
      </c>
      <c r="AW675" s="13" t="s">
        <v>31</v>
      </c>
      <c r="AX675" s="13" t="s">
        <v>74</v>
      </c>
      <c r="AY675" s="158" t="s">
        <v>163</v>
      </c>
    </row>
    <row r="676" spans="1:65" s="14" customFormat="1">
      <c r="B676" s="163"/>
      <c r="D676" s="157" t="s">
        <v>171</v>
      </c>
      <c r="E676" s="164" t="s">
        <v>1</v>
      </c>
      <c r="F676" s="165" t="s">
        <v>491</v>
      </c>
      <c r="H676" s="166">
        <v>46.000999999999998</v>
      </c>
      <c r="L676" s="163"/>
      <c r="M676" s="167"/>
      <c r="N676" s="168"/>
      <c r="O676" s="168"/>
      <c r="P676" s="168"/>
      <c r="Q676" s="168"/>
      <c r="R676" s="168"/>
      <c r="S676" s="168"/>
      <c r="T676" s="169"/>
      <c r="AT676" s="164" t="s">
        <v>171</v>
      </c>
      <c r="AU676" s="164" t="s">
        <v>84</v>
      </c>
      <c r="AV676" s="14" t="s">
        <v>84</v>
      </c>
      <c r="AW676" s="14" t="s">
        <v>31</v>
      </c>
      <c r="AX676" s="14" t="s">
        <v>74</v>
      </c>
      <c r="AY676" s="164" t="s">
        <v>163</v>
      </c>
    </row>
    <row r="677" spans="1:65" s="15" customFormat="1">
      <c r="B677" s="170"/>
      <c r="D677" s="157" t="s">
        <v>171</v>
      </c>
      <c r="E677" s="171" t="s">
        <v>1</v>
      </c>
      <c r="F677" s="172" t="s">
        <v>176</v>
      </c>
      <c r="H677" s="173">
        <v>46.000999999999998</v>
      </c>
      <c r="L677" s="170"/>
      <c r="M677" s="174"/>
      <c r="N677" s="175"/>
      <c r="O677" s="175"/>
      <c r="P677" s="175"/>
      <c r="Q677" s="175"/>
      <c r="R677" s="175"/>
      <c r="S677" s="175"/>
      <c r="T677" s="176"/>
      <c r="AT677" s="171" t="s">
        <v>171</v>
      </c>
      <c r="AU677" s="171" t="s">
        <v>84</v>
      </c>
      <c r="AV677" s="15" t="s">
        <v>177</v>
      </c>
      <c r="AW677" s="15" t="s">
        <v>31</v>
      </c>
      <c r="AX677" s="15" t="s">
        <v>74</v>
      </c>
      <c r="AY677" s="171" t="s">
        <v>163</v>
      </c>
    </row>
    <row r="678" spans="1:65" s="16" customFormat="1">
      <c r="B678" s="177"/>
      <c r="D678" s="157" t="s">
        <v>171</v>
      </c>
      <c r="E678" s="178" t="s">
        <v>1</v>
      </c>
      <c r="F678" s="179" t="s">
        <v>178</v>
      </c>
      <c r="H678" s="180">
        <v>46.000999999999998</v>
      </c>
      <c r="L678" s="177"/>
      <c r="M678" s="181"/>
      <c r="N678" s="182"/>
      <c r="O678" s="182"/>
      <c r="P678" s="182"/>
      <c r="Q678" s="182"/>
      <c r="R678" s="182"/>
      <c r="S678" s="182"/>
      <c r="T678" s="183"/>
      <c r="AT678" s="178" t="s">
        <v>171</v>
      </c>
      <c r="AU678" s="178" t="s">
        <v>84</v>
      </c>
      <c r="AV678" s="16" t="s">
        <v>169</v>
      </c>
      <c r="AW678" s="16" t="s">
        <v>31</v>
      </c>
      <c r="AX678" s="16" t="s">
        <v>82</v>
      </c>
      <c r="AY678" s="178" t="s">
        <v>163</v>
      </c>
    </row>
    <row r="679" spans="1:65" s="2" customFormat="1" ht="16.5" customHeight="1">
      <c r="A679" s="30"/>
      <c r="B679" s="142"/>
      <c r="C679" s="184" t="s">
        <v>703</v>
      </c>
      <c r="D679" s="184" t="s">
        <v>190</v>
      </c>
      <c r="E679" s="185" t="s">
        <v>704</v>
      </c>
      <c r="F679" s="186" t="s">
        <v>705</v>
      </c>
      <c r="G679" s="187" t="s">
        <v>186</v>
      </c>
      <c r="H679" s="188">
        <v>48.301000000000002</v>
      </c>
      <c r="I679" s="189"/>
      <c r="J679" s="189">
        <f>ROUND(I679*H679,2)</f>
        <v>0</v>
      </c>
      <c r="K679" s="190"/>
      <c r="L679" s="191"/>
      <c r="M679" s="192" t="s">
        <v>1</v>
      </c>
      <c r="N679" s="193" t="s">
        <v>39</v>
      </c>
      <c r="O679" s="152">
        <v>0</v>
      </c>
      <c r="P679" s="152">
        <f>O679*H679</f>
        <v>0</v>
      </c>
      <c r="Q679" s="152">
        <v>0</v>
      </c>
      <c r="R679" s="152">
        <f>Q679*H679</f>
        <v>0</v>
      </c>
      <c r="S679" s="152">
        <v>0</v>
      </c>
      <c r="T679" s="153">
        <f>S679*H679</f>
        <v>0</v>
      </c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R679" s="154" t="s">
        <v>193</v>
      </c>
      <c r="AT679" s="154" t="s">
        <v>190</v>
      </c>
      <c r="AU679" s="154" t="s">
        <v>84</v>
      </c>
      <c r="AY679" s="18" t="s">
        <v>163</v>
      </c>
      <c r="BE679" s="155">
        <f>IF(N679="základní",J679,0)</f>
        <v>0</v>
      </c>
      <c r="BF679" s="155">
        <f>IF(N679="snížená",J679,0)</f>
        <v>0</v>
      </c>
      <c r="BG679" s="155">
        <f>IF(N679="zákl. přenesená",J679,0)</f>
        <v>0</v>
      </c>
      <c r="BH679" s="155">
        <f>IF(N679="sníž. přenesená",J679,0)</f>
        <v>0</v>
      </c>
      <c r="BI679" s="155">
        <f>IF(N679="nulová",J679,0)</f>
        <v>0</v>
      </c>
      <c r="BJ679" s="18" t="s">
        <v>82</v>
      </c>
      <c r="BK679" s="155">
        <f>ROUND(I679*H679,2)</f>
        <v>0</v>
      </c>
      <c r="BL679" s="18" t="s">
        <v>169</v>
      </c>
      <c r="BM679" s="154" t="s">
        <v>706</v>
      </c>
    </row>
    <row r="680" spans="1:65" s="2" customFormat="1" ht="24" customHeight="1">
      <c r="A680" s="30"/>
      <c r="B680" s="142"/>
      <c r="C680" s="143" t="s">
        <v>707</v>
      </c>
      <c r="D680" s="143" t="s">
        <v>165</v>
      </c>
      <c r="E680" s="144" t="s">
        <v>708</v>
      </c>
      <c r="F680" s="145" t="s">
        <v>709</v>
      </c>
      <c r="G680" s="146" t="s">
        <v>186</v>
      </c>
      <c r="H680" s="147">
        <v>46.000999999999998</v>
      </c>
      <c r="I680" s="148"/>
      <c r="J680" s="148">
        <f>ROUND(I680*H680,2)</f>
        <v>0</v>
      </c>
      <c r="K680" s="149"/>
      <c r="L680" s="31"/>
      <c r="M680" s="150" t="s">
        <v>1</v>
      </c>
      <c r="N680" s="151" t="s">
        <v>39</v>
      </c>
      <c r="O680" s="152">
        <v>0</v>
      </c>
      <c r="P680" s="152">
        <f>O680*H680</f>
        <v>0</v>
      </c>
      <c r="Q680" s="152">
        <v>0</v>
      </c>
      <c r="R680" s="152">
        <f>Q680*H680</f>
        <v>0</v>
      </c>
      <c r="S680" s="152">
        <v>0</v>
      </c>
      <c r="T680" s="153">
        <f>S680*H680</f>
        <v>0</v>
      </c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R680" s="154" t="s">
        <v>169</v>
      </c>
      <c r="AT680" s="154" t="s">
        <v>165</v>
      </c>
      <c r="AU680" s="154" t="s">
        <v>84</v>
      </c>
      <c r="AY680" s="18" t="s">
        <v>163</v>
      </c>
      <c r="BE680" s="155">
        <f>IF(N680="základní",J680,0)</f>
        <v>0</v>
      </c>
      <c r="BF680" s="155">
        <f>IF(N680="snížená",J680,0)</f>
        <v>0</v>
      </c>
      <c r="BG680" s="155">
        <f>IF(N680="zákl. přenesená",J680,0)</f>
        <v>0</v>
      </c>
      <c r="BH680" s="155">
        <f>IF(N680="sníž. přenesená",J680,0)</f>
        <v>0</v>
      </c>
      <c r="BI680" s="155">
        <f>IF(N680="nulová",J680,0)</f>
        <v>0</v>
      </c>
      <c r="BJ680" s="18" t="s">
        <v>82</v>
      </c>
      <c r="BK680" s="155">
        <f>ROUND(I680*H680,2)</f>
        <v>0</v>
      </c>
      <c r="BL680" s="18" t="s">
        <v>169</v>
      </c>
      <c r="BM680" s="154" t="s">
        <v>710</v>
      </c>
    </row>
    <row r="681" spans="1:65" s="13" customFormat="1">
      <c r="B681" s="156"/>
      <c r="D681" s="157" t="s">
        <v>171</v>
      </c>
      <c r="E681" s="158" t="s">
        <v>1</v>
      </c>
      <c r="F681" s="159" t="s">
        <v>702</v>
      </c>
      <c r="H681" s="158" t="s">
        <v>1</v>
      </c>
      <c r="L681" s="156"/>
      <c r="M681" s="160"/>
      <c r="N681" s="161"/>
      <c r="O681" s="161"/>
      <c r="P681" s="161"/>
      <c r="Q681" s="161"/>
      <c r="R681" s="161"/>
      <c r="S681" s="161"/>
      <c r="T681" s="162"/>
      <c r="AT681" s="158" t="s">
        <v>171</v>
      </c>
      <c r="AU681" s="158" t="s">
        <v>84</v>
      </c>
      <c r="AV681" s="13" t="s">
        <v>82</v>
      </c>
      <c r="AW681" s="13" t="s">
        <v>31</v>
      </c>
      <c r="AX681" s="13" t="s">
        <v>74</v>
      </c>
      <c r="AY681" s="158" t="s">
        <v>163</v>
      </c>
    </row>
    <row r="682" spans="1:65" s="13" customFormat="1">
      <c r="B682" s="156"/>
      <c r="D682" s="157" t="s">
        <v>171</v>
      </c>
      <c r="E682" s="158" t="s">
        <v>1</v>
      </c>
      <c r="F682" s="159" t="s">
        <v>687</v>
      </c>
      <c r="H682" s="158" t="s">
        <v>1</v>
      </c>
      <c r="L682" s="156"/>
      <c r="M682" s="160"/>
      <c r="N682" s="161"/>
      <c r="O682" s="161"/>
      <c r="P682" s="161"/>
      <c r="Q682" s="161"/>
      <c r="R682" s="161"/>
      <c r="S682" s="161"/>
      <c r="T682" s="162"/>
      <c r="AT682" s="158" t="s">
        <v>171</v>
      </c>
      <c r="AU682" s="158" t="s">
        <v>84</v>
      </c>
      <c r="AV682" s="13" t="s">
        <v>82</v>
      </c>
      <c r="AW682" s="13" t="s">
        <v>31</v>
      </c>
      <c r="AX682" s="13" t="s">
        <v>74</v>
      </c>
      <c r="AY682" s="158" t="s">
        <v>163</v>
      </c>
    </row>
    <row r="683" spans="1:65" s="14" customFormat="1">
      <c r="B683" s="163"/>
      <c r="D683" s="157" t="s">
        <v>171</v>
      </c>
      <c r="E683" s="164" t="s">
        <v>1</v>
      </c>
      <c r="F683" s="165" t="s">
        <v>491</v>
      </c>
      <c r="H683" s="166">
        <v>46.000999999999998</v>
      </c>
      <c r="L683" s="163"/>
      <c r="M683" s="167"/>
      <c r="N683" s="168"/>
      <c r="O683" s="168"/>
      <c r="P683" s="168"/>
      <c r="Q683" s="168"/>
      <c r="R683" s="168"/>
      <c r="S683" s="168"/>
      <c r="T683" s="169"/>
      <c r="AT683" s="164" t="s">
        <v>171</v>
      </c>
      <c r="AU683" s="164" t="s">
        <v>84</v>
      </c>
      <c r="AV683" s="14" t="s">
        <v>84</v>
      </c>
      <c r="AW683" s="14" t="s">
        <v>31</v>
      </c>
      <c r="AX683" s="14" t="s">
        <v>74</v>
      </c>
      <c r="AY683" s="164" t="s">
        <v>163</v>
      </c>
    </row>
    <row r="684" spans="1:65" s="15" customFormat="1">
      <c r="B684" s="170"/>
      <c r="D684" s="157" t="s">
        <v>171</v>
      </c>
      <c r="E684" s="171" t="s">
        <v>1</v>
      </c>
      <c r="F684" s="172" t="s">
        <v>176</v>
      </c>
      <c r="H684" s="173">
        <v>46.000999999999998</v>
      </c>
      <c r="L684" s="170"/>
      <c r="M684" s="174"/>
      <c r="N684" s="175"/>
      <c r="O684" s="175"/>
      <c r="P684" s="175"/>
      <c r="Q684" s="175"/>
      <c r="R684" s="175"/>
      <c r="S684" s="175"/>
      <c r="T684" s="176"/>
      <c r="AT684" s="171" t="s">
        <v>171</v>
      </c>
      <c r="AU684" s="171" t="s">
        <v>84</v>
      </c>
      <c r="AV684" s="15" t="s">
        <v>177</v>
      </c>
      <c r="AW684" s="15" t="s">
        <v>31</v>
      </c>
      <c r="AX684" s="15" t="s">
        <v>74</v>
      </c>
      <c r="AY684" s="171" t="s">
        <v>163</v>
      </c>
    </row>
    <row r="685" spans="1:65" s="16" customFormat="1">
      <c r="B685" s="177"/>
      <c r="D685" s="157" t="s">
        <v>171</v>
      </c>
      <c r="E685" s="178" t="s">
        <v>1</v>
      </c>
      <c r="F685" s="179" t="s">
        <v>178</v>
      </c>
      <c r="H685" s="180">
        <v>46.000999999999998</v>
      </c>
      <c r="L685" s="177"/>
      <c r="M685" s="181"/>
      <c r="N685" s="182"/>
      <c r="O685" s="182"/>
      <c r="P685" s="182"/>
      <c r="Q685" s="182"/>
      <c r="R685" s="182"/>
      <c r="S685" s="182"/>
      <c r="T685" s="183"/>
      <c r="AT685" s="178" t="s">
        <v>171</v>
      </c>
      <c r="AU685" s="178" t="s">
        <v>84</v>
      </c>
      <c r="AV685" s="16" t="s">
        <v>169</v>
      </c>
      <c r="AW685" s="16" t="s">
        <v>31</v>
      </c>
      <c r="AX685" s="16" t="s">
        <v>82</v>
      </c>
      <c r="AY685" s="178" t="s">
        <v>163</v>
      </c>
    </row>
    <row r="686" spans="1:65" s="2" customFormat="1" ht="16.5" customHeight="1">
      <c r="A686" s="30"/>
      <c r="B686" s="142"/>
      <c r="C686" s="184" t="s">
        <v>711</v>
      </c>
      <c r="D686" s="184" t="s">
        <v>190</v>
      </c>
      <c r="E686" s="185" t="s">
        <v>704</v>
      </c>
      <c r="F686" s="186" t="s">
        <v>705</v>
      </c>
      <c r="G686" s="187" t="s">
        <v>186</v>
      </c>
      <c r="H686" s="188">
        <v>48.301000000000002</v>
      </c>
      <c r="I686" s="189"/>
      <c r="J686" s="189">
        <f>ROUND(I686*H686,2)</f>
        <v>0</v>
      </c>
      <c r="K686" s="190"/>
      <c r="L686" s="191"/>
      <c r="M686" s="192" t="s">
        <v>1</v>
      </c>
      <c r="N686" s="193" t="s">
        <v>39</v>
      </c>
      <c r="O686" s="152">
        <v>0</v>
      </c>
      <c r="P686" s="152">
        <f>O686*H686</f>
        <v>0</v>
      </c>
      <c r="Q686" s="152">
        <v>0</v>
      </c>
      <c r="R686" s="152">
        <f>Q686*H686</f>
        <v>0</v>
      </c>
      <c r="S686" s="152">
        <v>0</v>
      </c>
      <c r="T686" s="153">
        <f>S686*H686</f>
        <v>0</v>
      </c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R686" s="154" t="s">
        <v>193</v>
      </c>
      <c r="AT686" s="154" t="s">
        <v>190</v>
      </c>
      <c r="AU686" s="154" t="s">
        <v>84</v>
      </c>
      <c r="AY686" s="18" t="s">
        <v>163</v>
      </c>
      <c r="BE686" s="155">
        <f>IF(N686="základní",J686,0)</f>
        <v>0</v>
      </c>
      <c r="BF686" s="155">
        <f>IF(N686="snížená",J686,0)</f>
        <v>0</v>
      </c>
      <c r="BG686" s="155">
        <f>IF(N686="zákl. přenesená",J686,0)</f>
        <v>0</v>
      </c>
      <c r="BH686" s="155">
        <f>IF(N686="sníž. přenesená",J686,0)</f>
        <v>0</v>
      </c>
      <c r="BI686" s="155">
        <f>IF(N686="nulová",J686,0)</f>
        <v>0</v>
      </c>
      <c r="BJ686" s="18" t="s">
        <v>82</v>
      </c>
      <c r="BK686" s="155">
        <f>ROUND(I686*H686,2)</f>
        <v>0</v>
      </c>
      <c r="BL686" s="18" t="s">
        <v>169</v>
      </c>
      <c r="BM686" s="154" t="s">
        <v>712</v>
      </c>
    </row>
    <row r="687" spans="1:65" s="2" customFormat="1" ht="24" customHeight="1">
      <c r="A687" s="30"/>
      <c r="B687" s="142"/>
      <c r="C687" s="143" t="s">
        <v>713</v>
      </c>
      <c r="D687" s="143" t="s">
        <v>165</v>
      </c>
      <c r="E687" s="144" t="s">
        <v>714</v>
      </c>
      <c r="F687" s="145" t="s">
        <v>715</v>
      </c>
      <c r="G687" s="146" t="s">
        <v>204</v>
      </c>
      <c r="H687" s="147">
        <v>5</v>
      </c>
      <c r="I687" s="148"/>
      <c r="J687" s="148">
        <f>ROUND(I687*H687,2)</f>
        <v>0</v>
      </c>
      <c r="K687" s="149"/>
      <c r="L687" s="31"/>
      <c r="M687" s="150" t="s">
        <v>1</v>
      </c>
      <c r="N687" s="151" t="s">
        <v>39</v>
      </c>
      <c r="O687" s="152">
        <v>0</v>
      </c>
      <c r="P687" s="152">
        <f>O687*H687</f>
        <v>0</v>
      </c>
      <c r="Q687" s="152">
        <v>0</v>
      </c>
      <c r="R687" s="152">
        <f>Q687*H687</f>
        <v>0</v>
      </c>
      <c r="S687" s="152">
        <v>0</v>
      </c>
      <c r="T687" s="153">
        <f>S687*H687</f>
        <v>0</v>
      </c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R687" s="154" t="s">
        <v>169</v>
      </c>
      <c r="AT687" s="154" t="s">
        <v>165</v>
      </c>
      <c r="AU687" s="154" t="s">
        <v>84</v>
      </c>
      <c r="AY687" s="18" t="s">
        <v>163</v>
      </c>
      <c r="BE687" s="155">
        <f>IF(N687="základní",J687,0)</f>
        <v>0</v>
      </c>
      <c r="BF687" s="155">
        <f>IF(N687="snížená",J687,0)</f>
        <v>0</v>
      </c>
      <c r="BG687" s="155">
        <f>IF(N687="zákl. přenesená",J687,0)</f>
        <v>0</v>
      </c>
      <c r="BH687" s="155">
        <f>IF(N687="sníž. přenesená",J687,0)</f>
        <v>0</v>
      </c>
      <c r="BI687" s="155">
        <f>IF(N687="nulová",J687,0)</f>
        <v>0</v>
      </c>
      <c r="BJ687" s="18" t="s">
        <v>82</v>
      </c>
      <c r="BK687" s="155">
        <f>ROUND(I687*H687,2)</f>
        <v>0</v>
      </c>
      <c r="BL687" s="18" t="s">
        <v>169</v>
      </c>
      <c r="BM687" s="154" t="s">
        <v>716</v>
      </c>
    </row>
    <row r="688" spans="1:65" s="2" customFormat="1" ht="24" customHeight="1">
      <c r="A688" s="30"/>
      <c r="B688" s="142"/>
      <c r="C688" s="184" t="s">
        <v>717</v>
      </c>
      <c r="D688" s="184" t="s">
        <v>190</v>
      </c>
      <c r="E688" s="185" t="s">
        <v>718</v>
      </c>
      <c r="F688" s="186" t="s">
        <v>719</v>
      </c>
      <c r="G688" s="187" t="s">
        <v>186</v>
      </c>
      <c r="H688" s="188">
        <v>17.5</v>
      </c>
      <c r="I688" s="189"/>
      <c r="J688" s="189">
        <f>ROUND(I688*H688,2)</f>
        <v>0</v>
      </c>
      <c r="K688" s="190"/>
      <c r="L688" s="191"/>
      <c r="M688" s="192" t="s">
        <v>1</v>
      </c>
      <c r="N688" s="193" t="s">
        <v>39</v>
      </c>
      <c r="O688" s="152">
        <v>0</v>
      </c>
      <c r="P688" s="152">
        <f>O688*H688</f>
        <v>0</v>
      </c>
      <c r="Q688" s="152">
        <v>0</v>
      </c>
      <c r="R688" s="152">
        <f>Q688*H688</f>
        <v>0</v>
      </c>
      <c r="S688" s="152">
        <v>0</v>
      </c>
      <c r="T688" s="153">
        <f>S688*H688</f>
        <v>0</v>
      </c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R688" s="154" t="s">
        <v>193</v>
      </c>
      <c r="AT688" s="154" t="s">
        <v>190</v>
      </c>
      <c r="AU688" s="154" t="s">
        <v>84</v>
      </c>
      <c r="AY688" s="18" t="s">
        <v>163</v>
      </c>
      <c r="BE688" s="155">
        <f>IF(N688="základní",J688,0)</f>
        <v>0</v>
      </c>
      <c r="BF688" s="155">
        <f>IF(N688="snížená",J688,0)</f>
        <v>0</v>
      </c>
      <c r="BG688" s="155">
        <f>IF(N688="zákl. přenesená",J688,0)</f>
        <v>0</v>
      </c>
      <c r="BH688" s="155">
        <f>IF(N688="sníž. přenesená",J688,0)</f>
        <v>0</v>
      </c>
      <c r="BI688" s="155">
        <f>IF(N688="nulová",J688,0)</f>
        <v>0</v>
      </c>
      <c r="BJ688" s="18" t="s">
        <v>82</v>
      </c>
      <c r="BK688" s="155">
        <f>ROUND(I688*H688,2)</f>
        <v>0</v>
      </c>
      <c r="BL688" s="18" t="s">
        <v>169</v>
      </c>
      <c r="BM688" s="154" t="s">
        <v>720</v>
      </c>
    </row>
    <row r="689" spans="1:65" s="2" customFormat="1" ht="16.5" customHeight="1">
      <c r="A689" s="30"/>
      <c r="B689" s="142"/>
      <c r="C689" s="184" t="s">
        <v>721</v>
      </c>
      <c r="D689" s="184" t="s">
        <v>190</v>
      </c>
      <c r="E689" s="185" t="s">
        <v>722</v>
      </c>
      <c r="F689" s="186" t="s">
        <v>723</v>
      </c>
      <c r="G689" s="187" t="s">
        <v>724</v>
      </c>
      <c r="H689" s="188">
        <v>17.5</v>
      </c>
      <c r="I689" s="189"/>
      <c r="J689" s="189">
        <f>ROUND(I689*H689,2)</f>
        <v>0</v>
      </c>
      <c r="K689" s="190"/>
      <c r="L689" s="191"/>
      <c r="M689" s="192" t="s">
        <v>1</v>
      </c>
      <c r="N689" s="193" t="s">
        <v>39</v>
      </c>
      <c r="O689" s="152">
        <v>0</v>
      </c>
      <c r="P689" s="152">
        <f>O689*H689</f>
        <v>0</v>
      </c>
      <c r="Q689" s="152">
        <v>0</v>
      </c>
      <c r="R689" s="152">
        <f>Q689*H689</f>
        <v>0</v>
      </c>
      <c r="S689" s="152">
        <v>0</v>
      </c>
      <c r="T689" s="153">
        <f>S689*H689</f>
        <v>0</v>
      </c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R689" s="154" t="s">
        <v>193</v>
      </c>
      <c r="AT689" s="154" t="s">
        <v>190</v>
      </c>
      <c r="AU689" s="154" t="s">
        <v>84</v>
      </c>
      <c r="AY689" s="18" t="s">
        <v>163</v>
      </c>
      <c r="BE689" s="155">
        <f>IF(N689="základní",J689,0)</f>
        <v>0</v>
      </c>
      <c r="BF689" s="155">
        <f>IF(N689="snížená",J689,0)</f>
        <v>0</v>
      </c>
      <c r="BG689" s="155">
        <f>IF(N689="zákl. přenesená",J689,0)</f>
        <v>0</v>
      </c>
      <c r="BH689" s="155">
        <f>IF(N689="sníž. přenesená",J689,0)</f>
        <v>0</v>
      </c>
      <c r="BI689" s="155">
        <f>IF(N689="nulová",J689,0)</f>
        <v>0</v>
      </c>
      <c r="BJ689" s="18" t="s">
        <v>82</v>
      </c>
      <c r="BK689" s="155">
        <f>ROUND(I689*H689,2)</f>
        <v>0</v>
      </c>
      <c r="BL689" s="18" t="s">
        <v>169</v>
      </c>
      <c r="BM689" s="154" t="s">
        <v>725</v>
      </c>
    </row>
    <row r="690" spans="1:65" s="2" customFormat="1" ht="24" customHeight="1">
      <c r="A690" s="30"/>
      <c r="B690" s="142"/>
      <c r="C690" s="143" t="s">
        <v>726</v>
      </c>
      <c r="D690" s="143" t="s">
        <v>165</v>
      </c>
      <c r="E690" s="144" t="s">
        <v>727</v>
      </c>
      <c r="F690" s="145" t="s">
        <v>728</v>
      </c>
      <c r="G690" s="146" t="s">
        <v>231</v>
      </c>
      <c r="H690" s="147">
        <v>0.83499999999999996</v>
      </c>
      <c r="I690" s="148"/>
      <c r="J690" s="148">
        <f>ROUND(I690*H690,2)</f>
        <v>0</v>
      </c>
      <c r="K690" s="149"/>
      <c r="L690" s="31"/>
      <c r="M690" s="150" t="s">
        <v>1</v>
      </c>
      <c r="N690" s="151" t="s">
        <v>39</v>
      </c>
      <c r="O690" s="152">
        <v>0</v>
      </c>
      <c r="P690" s="152">
        <f>O690*H690</f>
        <v>0</v>
      </c>
      <c r="Q690" s="152">
        <v>0</v>
      </c>
      <c r="R690" s="152">
        <f>Q690*H690</f>
        <v>0</v>
      </c>
      <c r="S690" s="152">
        <v>0</v>
      </c>
      <c r="T690" s="153">
        <f>S690*H690</f>
        <v>0</v>
      </c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R690" s="154" t="s">
        <v>169</v>
      </c>
      <c r="AT690" s="154" t="s">
        <v>165</v>
      </c>
      <c r="AU690" s="154" t="s">
        <v>84</v>
      </c>
      <c r="AY690" s="18" t="s">
        <v>163</v>
      </c>
      <c r="BE690" s="155">
        <f>IF(N690="základní",J690,0)</f>
        <v>0</v>
      </c>
      <c r="BF690" s="155">
        <f>IF(N690="snížená",J690,0)</f>
        <v>0</v>
      </c>
      <c r="BG690" s="155">
        <f>IF(N690="zákl. přenesená",J690,0)</f>
        <v>0</v>
      </c>
      <c r="BH690" s="155">
        <f>IF(N690="sníž. přenesená",J690,0)</f>
        <v>0</v>
      </c>
      <c r="BI690" s="155">
        <f>IF(N690="nulová",J690,0)</f>
        <v>0</v>
      </c>
      <c r="BJ690" s="18" t="s">
        <v>82</v>
      </c>
      <c r="BK690" s="155">
        <f>ROUND(I690*H690,2)</f>
        <v>0</v>
      </c>
      <c r="BL690" s="18" t="s">
        <v>169</v>
      </c>
      <c r="BM690" s="154" t="s">
        <v>729</v>
      </c>
    </row>
    <row r="691" spans="1:65" s="12" customFormat="1" ht="22.9" customHeight="1">
      <c r="B691" s="130"/>
      <c r="D691" s="131" t="s">
        <v>73</v>
      </c>
      <c r="E691" s="140" t="s">
        <v>730</v>
      </c>
      <c r="F691" s="140" t="s">
        <v>731</v>
      </c>
      <c r="J691" s="141">
        <f>BK691</f>
        <v>0</v>
      </c>
      <c r="L691" s="130"/>
      <c r="M691" s="134"/>
      <c r="N691" s="135"/>
      <c r="O691" s="135"/>
      <c r="P691" s="136">
        <f>SUM(P692:P699)</f>
        <v>0</v>
      </c>
      <c r="Q691" s="135"/>
      <c r="R691" s="136">
        <f>SUM(R692:R699)</f>
        <v>0</v>
      </c>
      <c r="S691" s="135"/>
      <c r="T691" s="137">
        <f>SUM(T692:T699)</f>
        <v>0</v>
      </c>
      <c r="AR691" s="131" t="s">
        <v>84</v>
      </c>
      <c r="AT691" s="138" t="s">
        <v>73</v>
      </c>
      <c r="AU691" s="138" t="s">
        <v>82</v>
      </c>
      <c r="AY691" s="131" t="s">
        <v>163</v>
      </c>
      <c r="BK691" s="139">
        <f>SUM(BK692:BK699)</f>
        <v>0</v>
      </c>
    </row>
    <row r="692" spans="1:65" s="2" customFormat="1" ht="24" customHeight="1">
      <c r="A692" s="30"/>
      <c r="B692" s="142"/>
      <c r="C692" s="143" t="s">
        <v>732</v>
      </c>
      <c r="D692" s="143" t="s">
        <v>165</v>
      </c>
      <c r="E692" s="144" t="s">
        <v>733</v>
      </c>
      <c r="F692" s="145" t="s">
        <v>734</v>
      </c>
      <c r="G692" s="146" t="s">
        <v>186</v>
      </c>
      <c r="H692" s="147">
        <v>4.1399999999999997</v>
      </c>
      <c r="I692" s="148"/>
      <c r="J692" s="148">
        <f>ROUND(I692*H692,2)</f>
        <v>0</v>
      </c>
      <c r="K692" s="149"/>
      <c r="L692" s="31"/>
      <c r="M692" s="150" t="s">
        <v>1</v>
      </c>
      <c r="N692" s="151" t="s">
        <v>39</v>
      </c>
      <c r="O692" s="152">
        <v>0</v>
      </c>
      <c r="P692" s="152">
        <f>O692*H692</f>
        <v>0</v>
      </c>
      <c r="Q692" s="152">
        <v>0</v>
      </c>
      <c r="R692" s="152">
        <f>Q692*H692</f>
        <v>0</v>
      </c>
      <c r="S692" s="152">
        <v>0</v>
      </c>
      <c r="T692" s="153">
        <f>S692*H692</f>
        <v>0</v>
      </c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R692" s="154" t="s">
        <v>259</v>
      </c>
      <c r="AT692" s="154" t="s">
        <v>165</v>
      </c>
      <c r="AU692" s="154" t="s">
        <v>84</v>
      </c>
      <c r="AY692" s="18" t="s">
        <v>163</v>
      </c>
      <c r="BE692" s="155">
        <f>IF(N692="základní",J692,0)</f>
        <v>0</v>
      </c>
      <c r="BF692" s="155">
        <f>IF(N692="snížená",J692,0)</f>
        <v>0</v>
      </c>
      <c r="BG692" s="155">
        <f>IF(N692="zákl. přenesená",J692,0)</f>
        <v>0</v>
      </c>
      <c r="BH692" s="155">
        <f>IF(N692="sníž. přenesená",J692,0)</f>
        <v>0</v>
      </c>
      <c r="BI692" s="155">
        <f>IF(N692="nulová",J692,0)</f>
        <v>0</v>
      </c>
      <c r="BJ692" s="18" t="s">
        <v>82</v>
      </c>
      <c r="BK692" s="155">
        <f>ROUND(I692*H692,2)</f>
        <v>0</v>
      </c>
      <c r="BL692" s="18" t="s">
        <v>259</v>
      </c>
      <c r="BM692" s="154" t="s">
        <v>735</v>
      </c>
    </row>
    <row r="693" spans="1:65" s="13" customFormat="1">
      <c r="B693" s="156"/>
      <c r="D693" s="157" t="s">
        <v>171</v>
      </c>
      <c r="E693" s="158" t="s">
        <v>1</v>
      </c>
      <c r="F693" s="159" t="s">
        <v>736</v>
      </c>
      <c r="H693" s="158" t="s">
        <v>1</v>
      </c>
      <c r="L693" s="156"/>
      <c r="M693" s="160"/>
      <c r="N693" s="161"/>
      <c r="O693" s="161"/>
      <c r="P693" s="161"/>
      <c r="Q693" s="161"/>
      <c r="R693" s="161"/>
      <c r="S693" s="161"/>
      <c r="T693" s="162"/>
      <c r="AT693" s="158" t="s">
        <v>171</v>
      </c>
      <c r="AU693" s="158" t="s">
        <v>84</v>
      </c>
      <c r="AV693" s="13" t="s">
        <v>82</v>
      </c>
      <c r="AW693" s="13" t="s">
        <v>31</v>
      </c>
      <c r="AX693" s="13" t="s">
        <v>74</v>
      </c>
      <c r="AY693" s="158" t="s">
        <v>163</v>
      </c>
    </row>
    <row r="694" spans="1:65" s="14" customFormat="1">
      <c r="B694" s="163"/>
      <c r="D694" s="157" t="s">
        <v>171</v>
      </c>
      <c r="E694" s="164" t="s">
        <v>1</v>
      </c>
      <c r="F694" s="165" t="s">
        <v>737</v>
      </c>
      <c r="H694" s="166">
        <v>4.1399999999999997</v>
      </c>
      <c r="L694" s="163"/>
      <c r="M694" s="167"/>
      <c r="N694" s="168"/>
      <c r="O694" s="168"/>
      <c r="P694" s="168"/>
      <c r="Q694" s="168"/>
      <c r="R694" s="168"/>
      <c r="S694" s="168"/>
      <c r="T694" s="169"/>
      <c r="AT694" s="164" t="s">
        <v>171</v>
      </c>
      <c r="AU694" s="164" t="s">
        <v>84</v>
      </c>
      <c r="AV694" s="14" t="s">
        <v>84</v>
      </c>
      <c r="AW694" s="14" t="s">
        <v>31</v>
      </c>
      <c r="AX694" s="14" t="s">
        <v>74</v>
      </c>
      <c r="AY694" s="164" t="s">
        <v>163</v>
      </c>
    </row>
    <row r="695" spans="1:65" s="15" customFormat="1">
      <c r="B695" s="170"/>
      <c r="D695" s="157" t="s">
        <v>171</v>
      </c>
      <c r="E695" s="171" t="s">
        <v>1</v>
      </c>
      <c r="F695" s="172" t="s">
        <v>176</v>
      </c>
      <c r="H695" s="173">
        <v>4.1399999999999997</v>
      </c>
      <c r="L695" s="170"/>
      <c r="M695" s="174"/>
      <c r="N695" s="175"/>
      <c r="O695" s="175"/>
      <c r="P695" s="175"/>
      <c r="Q695" s="175"/>
      <c r="R695" s="175"/>
      <c r="S695" s="175"/>
      <c r="T695" s="176"/>
      <c r="AT695" s="171" t="s">
        <v>171</v>
      </c>
      <c r="AU695" s="171" t="s">
        <v>84</v>
      </c>
      <c r="AV695" s="15" t="s">
        <v>177</v>
      </c>
      <c r="AW695" s="15" t="s">
        <v>31</v>
      </c>
      <c r="AX695" s="15" t="s">
        <v>74</v>
      </c>
      <c r="AY695" s="171" t="s">
        <v>163</v>
      </c>
    </row>
    <row r="696" spans="1:65" s="16" customFormat="1">
      <c r="B696" s="177"/>
      <c r="D696" s="157" t="s">
        <v>171</v>
      </c>
      <c r="E696" s="178" t="s">
        <v>1</v>
      </c>
      <c r="F696" s="179" t="s">
        <v>178</v>
      </c>
      <c r="H696" s="180">
        <v>4.1399999999999997</v>
      </c>
      <c r="L696" s="177"/>
      <c r="M696" s="181"/>
      <c r="N696" s="182"/>
      <c r="O696" s="182"/>
      <c r="P696" s="182"/>
      <c r="Q696" s="182"/>
      <c r="R696" s="182"/>
      <c r="S696" s="182"/>
      <c r="T696" s="183"/>
      <c r="AT696" s="178" t="s">
        <v>171</v>
      </c>
      <c r="AU696" s="178" t="s">
        <v>84</v>
      </c>
      <c r="AV696" s="16" t="s">
        <v>169</v>
      </c>
      <c r="AW696" s="16" t="s">
        <v>31</v>
      </c>
      <c r="AX696" s="16" t="s">
        <v>82</v>
      </c>
      <c r="AY696" s="178" t="s">
        <v>163</v>
      </c>
    </row>
    <row r="697" spans="1:65" s="2" customFormat="1" ht="24" customHeight="1">
      <c r="A697" s="30"/>
      <c r="B697" s="142"/>
      <c r="C697" s="184" t="s">
        <v>738</v>
      </c>
      <c r="D697" s="184" t="s">
        <v>190</v>
      </c>
      <c r="E697" s="185" t="s">
        <v>739</v>
      </c>
      <c r="F697" s="186" t="s">
        <v>740</v>
      </c>
      <c r="G697" s="187" t="s">
        <v>186</v>
      </c>
      <c r="H697" s="188">
        <v>4.968</v>
      </c>
      <c r="I697" s="189"/>
      <c r="J697" s="189">
        <f>ROUND(I697*H697,2)</f>
        <v>0</v>
      </c>
      <c r="K697" s="190"/>
      <c r="L697" s="191"/>
      <c r="M697" s="192" t="s">
        <v>1</v>
      </c>
      <c r="N697" s="193" t="s">
        <v>39</v>
      </c>
      <c r="O697" s="152">
        <v>0</v>
      </c>
      <c r="P697" s="152">
        <f>O697*H697</f>
        <v>0</v>
      </c>
      <c r="Q697" s="152">
        <v>0</v>
      </c>
      <c r="R697" s="152">
        <f>Q697*H697</f>
        <v>0</v>
      </c>
      <c r="S697" s="152">
        <v>0</v>
      </c>
      <c r="T697" s="153">
        <f>S697*H697</f>
        <v>0</v>
      </c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R697" s="154" t="s">
        <v>486</v>
      </c>
      <c r="AT697" s="154" t="s">
        <v>190</v>
      </c>
      <c r="AU697" s="154" t="s">
        <v>84</v>
      </c>
      <c r="AY697" s="18" t="s">
        <v>163</v>
      </c>
      <c r="BE697" s="155">
        <f>IF(N697="základní",J697,0)</f>
        <v>0</v>
      </c>
      <c r="BF697" s="155">
        <f>IF(N697="snížená",J697,0)</f>
        <v>0</v>
      </c>
      <c r="BG697" s="155">
        <f>IF(N697="zákl. přenesená",J697,0)</f>
        <v>0</v>
      </c>
      <c r="BH697" s="155">
        <f>IF(N697="sníž. přenesená",J697,0)</f>
        <v>0</v>
      </c>
      <c r="BI697" s="155">
        <f>IF(N697="nulová",J697,0)</f>
        <v>0</v>
      </c>
      <c r="BJ697" s="18" t="s">
        <v>82</v>
      </c>
      <c r="BK697" s="155">
        <f>ROUND(I697*H697,2)</f>
        <v>0</v>
      </c>
      <c r="BL697" s="18" t="s">
        <v>259</v>
      </c>
      <c r="BM697" s="154" t="s">
        <v>741</v>
      </c>
    </row>
    <row r="698" spans="1:65" s="14" customFormat="1">
      <c r="B698" s="163"/>
      <c r="D698" s="157" t="s">
        <v>171</v>
      </c>
      <c r="E698" s="164" t="s">
        <v>1</v>
      </c>
      <c r="F698" s="165" t="s">
        <v>742</v>
      </c>
      <c r="H698" s="166">
        <v>4.968</v>
      </c>
      <c r="L698" s="163"/>
      <c r="M698" s="167"/>
      <c r="N698" s="168"/>
      <c r="O698" s="168"/>
      <c r="P698" s="168"/>
      <c r="Q698" s="168"/>
      <c r="R698" s="168"/>
      <c r="S698" s="168"/>
      <c r="T698" s="169"/>
      <c r="AT698" s="164" t="s">
        <v>171</v>
      </c>
      <c r="AU698" s="164" t="s">
        <v>84</v>
      </c>
      <c r="AV698" s="14" t="s">
        <v>84</v>
      </c>
      <c r="AW698" s="14" t="s">
        <v>31</v>
      </c>
      <c r="AX698" s="14" t="s">
        <v>74</v>
      </c>
      <c r="AY698" s="164" t="s">
        <v>163</v>
      </c>
    </row>
    <row r="699" spans="1:65" s="16" customFormat="1">
      <c r="B699" s="177"/>
      <c r="D699" s="157" t="s">
        <v>171</v>
      </c>
      <c r="E699" s="178" t="s">
        <v>1</v>
      </c>
      <c r="F699" s="179" t="s">
        <v>178</v>
      </c>
      <c r="H699" s="180">
        <v>4.968</v>
      </c>
      <c r="L699" s="177"/>
      <c r="M699" s="181"/>
      <c r="N699" s="182"/>
      <c r="O699" s="182"/>
      <c r="P699" s="182"/>
      <c r="Q699" s="182"/>
      <c r="R699" s="182"/>
      <c r="S699" s="182"/>
      <c r="T699" s="183"/>
      <c r="AT699" s="178" t="s">
        <v>171</v>
      </c>
      <c r="AU699" s="178" t="s">
        <v>84</v>
      </c>
      <c r="AV699" s="16" t="s">
        <v>169</v>
      </c>
      <c r="AW699" s="16" t="s">
        <v>31</v>
      </c>
      <c r="AX699" s="16" t="s">
        <v>82</v>
      </c>
      <c r="AY699" s="178" t="s">
        <v>163</v>
      </c>
    </row>
    <row r="700" spans="1:65" s="12" customFormat="1" ht="22.9" customHeight="1">
      <c r="B700" s="130"/>
      <c r="D700" s="131" t="s">
        <v>73</v>
      </c>
      <c r="E700" s="140" t="s">
        <v>743</v>
      </c>
      <c r="F700" s="140" t="s">
        <v>744</v>
      </c>
      <c r="J700" s="141">
        <f>BK700</f>
        <v>0</v>
      </c>
      <c r="L700" s="130"/>
      <c r="M700" s="134"/>
      <c r="N700" s="135"/>
      <c r="O700" s="135"/>
      <c r="P700" s="136">
        <f>SUM(P701:P789)</f>
        <v>0</v>
      </c>
      <c r="Q700" s="135"/>
      <c r="R700" s="136">
        <f>SUM(R701:R789)</f>
        <v>0</v>
      </c>
      <c r="S700" s="135"/>
      <c r="T700" s="137">
        <f>SUM(T701:T789)</f>
        <v>0</v>
      </c>
      <c r="AR700" s="131" t="s">
        <v>84</v>
      </c>
      <c r="AT700" s="138" t="s">
        <v>73</v>
      </c>
      <c r="AU700" s="138" t="s">
        <v>82</v>
      </c>
      <c r="AY700" s="131" t="s">
        <v>163</v>
      </c>
      <c r="BK700" s="139">
        <f>SUM(BK701:BK789)</f>
        <v>0</v>
      </c>
    </row>
    <row r="701" spans="1:65" s="2" customFormat="1" ht="24" customHeight="1">
      <c r="A701" s="30"/>
      <c r="B701" s="142"/>
      <c r="C701" s="143" t="s">
        <v>745</v>
      </c>
      <c r="D701" s="143" t="s">
        <v>165</v>
      </c>
      <c r="E701" s="144" t="s">
        <v>746</v>
      </c>
      <c r="F701" s="145" t="s">
        <v>747</v>
      </c>
      <c r="G701" s="146" t="s">
        <v>186</v>
      </c>
      <c r="H701" s="147">
        <v>275.41000000000003</v>
      </c>
      <c r="I701" s="148"/>
      <c r="J701" s="148">
        <f>ROUND(I701*H701,2)</f>
        <v>0</v>
      </c>
      <c r="K701" s="149"/>
      <c r="L701" s="31"/>
      <c r="M701" s="150" t="s">
        <v>1</v>
      </c>
      <c r="N701" s="151" t="s">
        <v>39</v>
      </c>
      <c r="O701" s="152">
        <v>0</v>
      </c>
      <c r="P701" s="152">
        <f>O701*H701</f>
        <v>0</v>
      </c>
      <c r="Q701" s="152">
        <v>0</v>
      </c>
      <c r="R701" s="152">
        <f>Q701*H701</f>
        <v>0</v>
      </c>
      <c r="S701" s="152">
        <v>0</v>
      </c>
      <c r="T701" s="153">
        <f>S701*H701</f>
        <v>0</v>
      </c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R701" s="154" t="s">
        <v>259</v>
      </c>
      <c r="AT701" s="154" t="s">
        <v>165</v>
      </c>
      <c r="AU701" s="154" t="s">
        <v>84</v>
      </c>
      <c r="AY701" s="18" t="s">
        <v>163</v>
      </c>
      <c r="BE701" s="155">
        <f>IF(N701="základní",J701,0)</f>
        <v>0</v>
      </c>
      <c r="BF701" s="155">
        <f>IF(N701="snížená",J701,0)</f>
        <v>0</v>
      </c>
      <c r="BG701" s="155">
        <f>IF(N701="zákl. přenesená",J701,0)</f>
        <v>0</v>
      </c>
      <c r="BH701" s="155">
        <f>IF(N701="sníž. přenesená",J701,0)</f>
        <v>0</v>
      </c>
      <c r="BI701" s="155">
        <f>IF(N701="nulová",J701,0)</f>
        <v>0</v>
      </c>
      <c r="BJ701" s="18" t="s">
        <v>82</v>
      </c>
      <c r="BK701" s="155">
        <f>ROUND(I701*H701,2)</f>
        <v>0</v>
      </c>
      <c r="BL701" s="18" t="s">
        <v>259</v>
      </c>
      <c r="BM701" s="154" t="s">
        <v>748</v>
      </c>
    </row>
    <row r="702" spans="1:65" s="13" customFormat="1">
      <c r="B702" s="156"/>
      <c r="D702" s="157" t="s">
        <v>171</v>
      </c>
      <c r="E702" s="158" t="s">
        <v>1</v>
      </c>
      <c r="F702" s="159" t="s">
        <v>749</v>
      </c>
      <c r="H702" s="158" t="s">
        <v>1</v>
      </c>
      <c r="L702" s="156"/>
      <c r="M702" s="160"/>
      <c r="N702" s="161"/>
      <c r="O702" s="161"/>
      <c r="P702" s="161"/>
      <c r="Q702" s="161"/>
      <c r="R702" s="161"/>
      <c r="S702" s="161"/>
      <c r="T702" s="162"/>
      <c r="AT702" s="158" t="s">
        <v>171</v>
      </c>
      <c r="AU702" s="158" t="s">
        <v>84</v>
      </c>
      <c r="AV702" s="13" t="s">
        <v>82</v>
      </c>
      <c r="AW702" s="13" t="s">
        <v>31</v>
      </c>
      <c r="AX702" s="13" t="s">
        <v>74</v>
      </c>
      <c r="AY702" s="158" t="s">
        <v>163</v>
      </c>
    </row>
    <row r="703" spans="1:65" s="14" customFormat="1" ht="22.5">
      <c r="B703" s="163"/>
      <c r="D703" s="157" t="s">
        <v>171</v>
      </c>
      <c r="E703" s="164" t="s">
        <v>1</v>
      </c>
      <c r="F703" s="165" t="s">
        <v>750</v>
      </c>
      <c r="H703" s="166">
        <v>233.64</v>
      </c>
      <c r="L703" s="163"/>
      <c r="M703" s="167"/>
      <c r="N703" s="168"/>
      <c r="O703" s="168"/>
      <c r="P703" s="168"/>
      <c r="Q703" s="168"/>
      <c r="R703" s="168"/>
      <c r="S703" s="168"/>
      <c r="T703" s="169"/>
      <c r="AT703" s="164" t="s">
        <v>171</v>
      </c>
      <c r="AU703" s="164" t="s">
        <v>84</v>
      </c>
      <c r="AV703" s="14" t="s">
        <v>84</v>
      </c>
      <c r="AW703" s="14" t="s">
        <v>31</v>
      </c>
      <c r="AX703" s="14" t="s">
        <v>74</v>
      </c>
      <c r="AY703" s="164" t="s">
        <v>163</v>
      </c>
    </row>
    <row r="704" spans="1:65" s="13" customFormat="1">
      <c r="B704" s="156"/>
      <c r="D704" s="157" t="s">
        <v>171</v>
      </c>
      <c r="E704" s="158" t="s">
        <v>1</v>
      </c>
      <c r="F704" s="159" t="s">
        <v>751</v>
      </c>
      <c r="H704" s="158" t="s">
        <v>1</v>
      </c>
      <c r="L704" s="156"/>
      <c r="M704" s="160"/>
      <c r="N704" s="161"/>
      <c r="O704" s="161"/>
      <c r="P704" s="161"/>
      <c r="Q704" s="161"/>
      <c r="R704" s="161"/>
      <c r="S704" s="161"/>
      <c r="T704" s="162"/>
      <c r="AT704" s="158" t="s">
        <v>171</v>
      </c>
      <c r="AU704" s="158" t="s">
        <v>84</v>
      </c>
      <c r="AV704" s="13" t="s">
        <v>82</v>
      </c>
      <c r="AW704" s="13" t="s">
        <v>31</v>
      </c>
      <c r="AX704" s="13" t="s">
        <v>74</v>
      </c>
      <c r="AY704" s="158" t="s">
        <v>163</v>
      </c>
    </row>
    <row r="705" spans="1:65" s="14" customFormat="1">
      <c r="B705" s="163"/>
      <c r="D705" s="157" t="s">
        <v>171</v>
      </c>
      <c r="E705" s="164" t="s">
        <v>1</v>
      </c>
      <c r="F705" s="165" t="s">
        <v>752</v>
      </c>
      <c r="H705" s="166">
        <v>41.77</v>
      </c>
      <c r="L705" s="163"/>
      <c r="M705" s="167"/>
      <c r="N705" s="168"/>
      <c r="O705" s="168"/>
      <c r="P705" s="168"/>
      <c r="Q705" s="168"/>
      <c r="R705" s="168"/>
      <c r="S705" s="168"/>
      <c r="T705" s="169"/>
      <c r="AT705" s="164" t="s">
        <v>171</v>
      </c>
      <c r="AU705" s="164" t="s">
        <v>84</v>
      </c>
      <c r="AV705" s="14" t="s">
        <v>84</v>
      </c>
      <c r="AW705" s="14" t="s">
        <v>31</v>
      </c>
      <c r="AX705" s="14" t="s">
        <v>74</v>
      </c>
      <c r="AY705" s="164" t="s">
        <v>163</v>
      </c>
    </row>
    <row r="706" spans="1:65" s="15" customFormat="1">
      <c r="B706" s="170"/>
      <c r="D706" s="157" t="s">
        <v>171</v>
      </c>
      <c r="E706" s="171" t="s">
        <v>1</v>
      </c>
      <c r="F706" s="172" t="s">
        <v>176</v>
      </c>
      <c r="H706" s="173">
        <v>275.41000000000003</v>
      </c>
      <c r="L706" s="170"/>
      <c r="M706" s="174"/>
      <c r="N706" s="175"/>
      <c r="O706" s="175"/>
      <c r="P706" s="175"/>
      <c r="Q706" s="175"/>
      <c r="R706" s="175"/>
      <c r="S706" s="175"/>
      <c r="T706" s="176"/>
      <c r="AT706" s="171" t="s">
        <v>171</v>
      </c>
      <c r="AU706" s="171" t="s">
        <v>84</v>
      </c>
      <c r="AV706" s="15" t="s">
        <v>177</v>
      </c>
      <c r="AW706" s="15" t="s">
        <v>31</v>
      </c>
      <c r="AX706" s="15" t="s">
        <v>74</v>
      </c>
      <c r="AY706" s="171" t="s">
        <v>163</v>
      </c>
    </row>
    <row r="707" spans="1:65" s="16" customFormat="1">
      <c r="B707" s="177"/>
      <c r="D707" s="157" t="s">
        <v>171</v>
      </c>
      <c r="E707" s="178" t="s">
        <v>1</v>
      </c>
      <c r="F707" s="179" t="s">
        <v>178</v>
      </c>
      <c r="H707" s="180">
        <v>275.41000000000003</v>
      </c>
      <c r="L707" s="177"/>
      <c r="M707" s="181"/>
      <c r="N707" s="182"/>
      <c r="O707" s="182"/>
      <c r="P707" s="182"/>
      <c r="Q707" s="182"/>
      <c r="R707" s="182"/>
      <c r="S707" s="182"/>
      <c r="T707" s="183"/>
      <c r="AT707" s="178" t="s">
        <v>171</v>
      </c>
      <c r="AU707" s="178" t="s">
        <v>84</v>
      </c>
      <c r="AV707" s="16" t="s">
        <v>169</v>
      </c>
      <c r="AW707" s="16" t="s">
        <v>31</v>
      </c>
      <c r="AX707" s="16" t="s">
        <v>82</v>
      </c>
      <c r="AY707" s="178" t="s">
        <v>163</v>
      </c>
    </row>
    <row r="708" spans="1:65" s="2" customFormat="1" ht="24" customHeight="1">
      <c r="A708" s="30"/>
      <c r="B708" s="142"/>
      <c r="C708" s="184" t="s">
        <v>753</v>
      </c>
      <c r="D708" s="184" t="s">
        <v>190</v>
      </c>
      <c r="E708" s="185" t="s">
        <v>754</v>
      </c>
      <c r="F708" s="186" t="s">
        <v>755</v>
      </c>
      <c r="G708" s="187" t="s">
        <v>186</v>
      </c>
      <c r="H708" s="188">
        <v>280.91800000000001</v>
      </c>
      <c r="I708" s="189"/>
      <c r="J708" s="189">
        <f>ROUND(I708*H708,2)</f>
        <v>0</v>
      </c>
      <c r="K708" s="190"/>
      <c r="L708" s="191"/>
      <c r="M708" s="192" t="s">
        <v>1</v>
      </c>
      <c r="N708" s="193" t="s">
        <v>39</v>
      </c>
      <c r="O708" s="152">
        <v>0</v>
      </c>
      <c r="P708" s="152">
        <f>O708*H708</f>
        <v>0</v>
      </c>
      <c r="Q708" s="152">
        <v>0</v>
      </c>
      <c r="R708" s="152">
        <f>Q708*H708</f>
        <v>0</v>
      </c>
      <c r="S708" s="152">
        <v>0</v>
      </c>
      <c r="T708" s="153">
        <f>S708*H708</f>
        <v>0</v>
      </c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R708" s="154" t="s">
        <v>486</v>
      </c>
      <c r="AT708" s="154" t="s">
        <v>190</v>
      </c>
      <c r="AU708" s="154" t="s">
        <v>84</v>
      </c>
      <c r="AY708" s="18" t="s">
        <v>163</v>
      </c>
      <c r="BE708" s="155">
        <f>IF(N708="základní",J708,0)</f>
        <v>0</v>
      </c>
      <c r="BF708" s="155">
        <f>IF(N708="snížená",J708,0)</f>
        <v>0</v>
      </c>
      <c r="BG708" s="155">
        <f>IF(N708="zákl. přenesená",J708,0)</f>
        <v>0</v>
      </c>
      <c r="BH708" s="155">
        <f>IF(N708="sníž. přenesená",J708,0)</f>
        <v>0</v>
      </c>
      <c r="BI708" s="155">
        <f>IF(N708="nulová",J708,0)</f>
        <v>0</v>
      </c>
      <c r="BJ708" s="18" t="s">
        <v>82</v>
      </c>
      <c r="BK708" s="155">
        <f>ROUND(I708*H708,2)</f>
        <v>0</v>
      </c>
      <c r="BL708" s="18" t="s">
        <v>259</v>
      </c>
      <c r="BM708" s="154" t="s">
        <v>756</v>
      </c>
    </row>
    <row r="709" spans="1:65" s="2" customFormat="1" ht="24" customHeight="1">
      <c r="A709" s="30"/>
      <c r="B709" s="142"/>
      <c r="C709" s="143" t="s">
        <v>757</v>
      </c>
      <c r="D709" s="143" t="s">
        <v>165</v>
      </c>
      <c r="E709" s="144" t="s">
        <v>758</v>
      </c>
      <c r="F709" s="145" t="s">
        <v>759</v>
      </c>
      <c r="G709" s="146" t="s">
        <v>186</v>
      </c>
      <c r="H709" s="147">
        <v>275.41000000000003</v>
      </c>
      <c r="I709" s="148"/>
      <c r="J709" s="148">
        <f>ROUND(I709*H709,2)</f>
        <v>0</v>
      </c>
      <c r="K709" s="149"/>
      <c r="L709" s="31"/>
      <c r="M709" s="150" t="s">
        <v>1</v>
      </c>
      <c r="N709" s="151" t="s">
        <v>39</v>
      </c>
      <c r="O709" s="152">
        <v>0</v>
      </c>
      <c r="P709" s="152">
        <f>O709*H709</f>
        <v>0</v>
      </c>
      <c r="Q709" s="152">
        <v>0</v>
      </c>
      <c r="R709" s="152">
        <f>Q709*H709</f>
        <v>0</v>
      </c>
      <c r="S709" s="152">
        <v>0</v>
      </c>
      <c r="T709" s="153">
        <f>S709*H709</f>
        <v>0</v>
      </c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R709" s="154" t="s">
        <v>259</v>
      </c>
      <c r="AT709" s="154" t="s">
        <v>165</v>
      </c>
      <c r="AU709" s="154" t="s">
        <v>84</v>
      </c>
      <c r="AY709" s="18" t="s">
        <v>163</v>
      </c>
      <c r="BE709" s="155">
        <f>IF(N709="základní",J709,0)</f>
        <v>0</v>
      </c>
      <c r="BF709" s="155">
        <f>IF(N709="snížená",J709,0)</f>
        <v>0</v>
      </c>
      <c r="BG709" s="155">
        <f>IF(N709="zákl. přenesená",J709,0)</f>
        <v>0</v>
      </c>
      <c r="BH709" s="155">
        <f>IF(N709="sníž. přenesená",J709,0)</f>
        <v>0</v>
      </c>
      <c r="BI709" s="155">
        <f>IF(N709="nulová",J709,0)</f>
        <v>0</v>
      </c>
      <c r="BJ709" s="18" t="s">
        <v>82</v>
      </c>
      <c r="BK709" s="155">
        <f>ROUND(I709*H709,2)</f>
        <v>0</v>
      </c>
      <c r="BL709" s="18" t="s">
        <v>259</v>
      </c>
      <c r="BM709" s="154" t="s">
        <v>760</v>
      </c>
    </row>
    <row r="710" spans="1:65" s="13" customFormat="1">
      <c r="B710" s="156"/>
      <c r="D710" s="157" t="s">
        <v>171</v>
      </c>
      <c r="E710" s="158" t="s">
        <v>1</v>
      </c>
      <c r="F710" s="159" t="s">
        <v>761</v>
      </c>
      <c r="H710" s="158" t="s">
        <v>1</v>
      </c>
      <c r="L710" s="156"/>
      <c r="M710" s="160"/>
      <c r="N710" s="161"/>
      <c r="O710" s="161"/>
      <c r="P710" s="161"/>
      <c r="Q710" s="161"/>
      <c r="R710" s="161"/>
      <c r="S710" s="161"/>
      <c r="T710" s="162"/>
      <c r="AT710" s="158" t="s">
        <v>171</v>
      </c>
      <c r="AU710" s="158" t="s">
        <v>84</v>
      </c>
      <c r="AV710" s="13" t="s">
        <v>82</v>
      </c>
      <c r="AW710" s="13" t="s">
        <v>31</v>
      </c>
      <c r="AX710" s="13" t="s">
        <v>74</v>
      </c>
      <c r="AY710" s="158" t="s">
        <v>163</v>
      </c>
    </row>
    <row r="711" spans="1:65" s="13" customFormat="1">
      <c r="B711" s="156"/>
      <c r="D711" s="157" t="s">
        <v>171</v>
      </c>
      <c r="E711" s="158" t="s">
        <v>1</v>
      </c>
      <c r="F711" s="159" t="s">
        <v>762</v>
      </c>
      <c r="H711" s="158" t="s">
        <v>1</v>
      </c>
      <c r="L711" s="156"/>
      <c r="M711" s="160"/>
      <c r="N711" s="161"/>
      <c r="O711" s="161"/>
      <c r="P711" s="161"/>
      <c r="Q711" s="161"/>
      <c r="R711" s="161"/>
      <c r="S711" s="161"/>
      <c r="T711" s="162"/>
      <c r="AT711" s="158" t="s">
        <v>171</v>
      </c>
      <c r="AU711" s="158" t="s">
        <v>84</v>
      </c>
      <c r="AV711" s="13" t="s">
        <v>82</v>
      </c>
      <c r="AW711" s="13" t="s">
        <v>31</v>
      </c>
      <c r="AX711" s="13" t="s">
        <v>74</v>
      </c>
      <c r="AY711" s="158" t="s">
        <v>163</v>
      </c>
    </row>
    <row r="712" spans="1:65" s="14" customFormat="1" ht="22.5">
      <c r="B712" s="163"/>
      <c r="D712" s="157" t="s">
        <v>171</v>
      </c>
      <c r="E712" s="164" t="s">
        <v>1</v>
      </c>
      <c r="F712" s="165" t="s">
        <v>763</v>
      </c>
      <c r="H712" s="166">
        <v>275.41000000000003</v>
      </c>
      <c r="L712" s="163"/>
      <c r="M712" s="167"/>
      <c r="N712" s="168"/>
      <c r="O712" s="168"/>
      <c r="P712" s="168"/>
      <c r="Q712" s="168"/>
      <c r="R712" s="168"/>
      <c r="S712" s="168"/>
      <c r="T712" s="169"/>
      <c r="AT712" s="164" t="s">
        <v>171</v>
      </c>
      <c r="AU712" s="164" t="s">
        <v>84</v>
      </c>
      <c r="AV712" s="14" t="s">
        <v>84</v>
      </c>
      <c r="AW712" s="14" t="s">
        <v>31</v>
      </c>
      <c r="AX712" s="14" t="s">
        <v>74</v>
      </c>
      <c r="AY712" s="164" t="s">
        <v>163</v>
      </c>
    </row>
    <row r="713" spans="1:65" s="15" customFormat="1">
      <c r="B713" s="170"/>
      <c r="D713" s="157" t="s">
        <v>171</v>
      </c>
      <c r="E713" s="171" t="s">
        <v>1</v>
      </c>
      <c r="F713" s="172" t="s">
        <v>176</v>
      </c>
      <c r="H713" s="173">
        <v>275.41000000000003</v>
      </c>
      <c r="L713" s="170"/>
      <c r="M713" s="174"/>
      <c r="N713" s="175"/>
      <c r="O713" s="175"/>
      <c r="P713" s="175"/>
      <c r="Q713" s="175"/>
      <c r="R713" s="175"/>
      <c r="S713" s="175"/>
      <c r="T713" s="176"/>
      <c r="AT713" s="171" t="s">
        <v>171</v>
      </c>
      <c r="AU713" s="171" t="s">
        <v>84</v>
      </c>
      <c r="AV713" s="15" t="s">
        <v>177</v>
      </c>
      <c r="AW713" s="15" t="s">
        <v>31</v>
      </c>
      <c r="AX713" s="15" t="s">
        <v>74</v>
      </c>
      <c r="AY713" s="171" t="s">
        <v>163</v>
      </c>
    </row>
    <row r="714" spans="1:65" s="16" customFormat="1">
      <c r="B714" s="177"/>
      <c r="D714" s="157" t="s">
        <v>171</v>
      </c>
      <c r="E714" s="178" t="s">
        <v>1</v>
      </c>
      <c r="F714" s="179" t="s">
        <v>178</v>
      </c>
      <c r="H714" s="180">
        <v>275.41000000000003</v>
      </c>
      <c r="L714" s="177"/>
      <c r="M714" s="181"/>
      <c r="N714" s="182"/>
      <c r="O714" s="182"/>
      <c r="P714" s="182"/>
      <c r="Q714" s="182"/>
      <c r="R714" s="182"/>
      <c r="S714" s="182"/>
      <c r="T714" s="183"/>
      <c r="AT714" s="178" t="s">
        <v>171</v>
      </c>
      <c r="AU714" s="178" t="s">
        <v>84</v>
      </c>
      <c r="AV714" s="16" t="s">
        <v>169</v>
      </c>
      <c r="AW714" s="16" t="s">
        <v>31</v>
      </c>
      <c r="AX714" s="16" t="s">
        <v>82</v>
      </c>
      <c r="AY714" s="178" t="s">
        <v>163</v>
      </c>
    </row>
    <row r="715" spans="1:65" s="2" customFormat="1" ht="24" customHeight="1">
      <c r="A715" s="30"/>
      <c r="B715" s="142"/>
      <c r="C715" s="184" t="s">
        <v>764</v>
      </c>
      <c r="D715" s="184" t="s">
        <v>190</v>
      </c>
      <c r="E715" s="185" t="s">
        <v>765</v>
      </c>
      <c r="F715" s="186" t="s">
        <v>766</v>
      </c>
      <c r="G715" s="187" t="s">
        <v>186</v>
      </c>
      <c r="H715" s="188">
        <v>280.91800000000001</v>
      </c>
      <c r="I715" s="189"/>
      <c r="J715" s="189">
        <f>ROUND(I715*H715,2)</f>
        <v>0</v>
      </c>
      <c r="K715" s="190"/>
      <c r="L715" s="191"/>
      <c r="M715" s="192" t="s">
        <v>1</v>
      </c>
      <c r="N715" s="193" t="s">
        <v>39</v>
      </c>
      <c r="O715" s="152">
        <v>0</v>
      </c>
      <c r="P715" s="152">
        <f>O715*H715</f>
        <v>0</v>
      </c>
      <c r="Q715" s="152">
        <v>0</v>
      </c>
      <c r="R715" s="152">
        <f>Q715*H715</f>
        <v>0</v>
      </c>
      <c r="S715" s="152">
        <v>0</v>
      </c>
      <c r="T715" s="153">
        <f>S715*H715</f>
        <v>0</v>
      </c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R715" s="154" t="s">
        <v>486</v>
      </c>
      <c r="AT715" s="154" t="s">
        <v>190</v>
      </c>
      <c r="AU715" s="154" t="s">
        <v>84</v>
      </c>
      <c r="AY715" s="18" t="s">
        <v>163</v>
      </c>
      <c r="BE715" s="155">
        <f>IF(N715="základní",J715,0)</f>
        <v>0</v>
      </c>
      <c r="BF715" s="155">
        <f>IF(N715="snížená",J715,0)</f>
        <v>0</v>
      </c>
      <c r="BG715" s="155">
        <f>IF(N715="zákl. přenesená",J715,0)</f>
        <v>0</v>
      </c>
      <c r="BH715" s="155">
        <f>IF(N715="sníž. přenesená",J715,0)</f>
        <v>0</v>
      </c>
      <c r="BI715" s="155">
        <f>IF(N715="nulová",J715,0)</f>
        <v>0</v>
      </c>
      <c r="BJ715" s="18" t="s">
        <v>82</v>
      </c>
      <c r="BK715" s="155">
        <f>ROUND(I715*H715,2)</f>
        <v>0</v>
      </c>
      <c r="BL715" s="18" t="s">
        <v>259</v>
      </c>
      <c r="BM715" s="154" t="s">
        <v>767</v>
      </c>
    </row>
    <row r="716" spans="1:65" s="2" customFormat="1" ht="24" customHeight="1">
      <c r="A716" s="30"/>
      <c r="B716" s="142"/>
      <c r="C716" s="143" t="s">
        <v>768</v>
      </c>
      <c r="D716" s="143" t="s">
        <v>165</v>
      </c>
      <c r="E716" s="144" t="s">
        <v>769</v>
      </c>
      <c r="F716" s="145" t="s">
        <v>770</v>
      </c>
      <c r="G716" s="146" t="s">
        <v>186</v>
      </c>
      <c r="H716" s="147">
        <v>282.69</v>
      </c>
      <c r="I716" s="148"/>
      <c r="J716" s="148">
        <f>ROUND(I716*H716,2)</f>
        <v>0</v>
      </c>
      <c r="K716" s="149"/>
      <c r="L716" s="31"/>
      <c r="M716" s="150" t="s">
        <v>1</v>
      </c>
      <c r="N716" s="151" t="s">
        <v>39</v>
      </c>
      <c r="O716" s="152">
        <v>0</v>
      </c>
      <c r="P716" s="152">
        <f>O716*H716</f>
        <v>0</v>
      </c>
      <c r="Q716" s="152">
        <v>0</v>
      </c>
      <c r="R716" s="152">
        <f>Q716*H716</f>
        <v>0</v>
      </c>
      <c r="S716" s="152">
        <v>0</v>
      </c>
      <c r="T716" s="153">
        <f>S716*H716</f>
        <v>0</v>
      </c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R716" s="154" t="s">
        <v>259</v>
      </c>
      <c r="AT716" s="154" t="s">
        <v>165</v>
      </c>
      <c r="AU716" s="154" t="s">
        <v>84</v>
      </c>
      <c r="AY716" s="18" t="s">
        <v>163</v>
      </c>
      <c r="BE716" s="155">
        <f>IF(N716="základní",J716,0)</f>
        <v>0</v>
      </c>
      <c r="BF716" s="155">
        <f>IF(N716="snížená",J716,0)</f>
        <v>0</v>
      </c>
      <c r="BG716" s="155">
        <f>IF(N716="zákl. přenesená",J716,0)</f>
        <v>0</v>
      </c>
      <c r="BH716" s="155">
        <f>IF(N716="sníž. přenesená",J716,0)</f>
        <v>0</v>
      </c>
      <c r="BI716" s="155">
        <f>IF(N716="nulová",J716,0)</f>
        <v>0</v>
      </c>
      <c r="BJ716" s="18" t="s">
        <v>82</v>
      </c>
      <c r="BK716" s="155">
        <f>ROUND(I716*H716,2)</f>
        <v>0</v>
      </c>
      <c r="BL716" s="18" t="s">
        <v>259</v>
      </c>
      <c r="BM716" s="154" t="s">
        <v>771</v>
      </c>
    </row>
    <row r="717" spans="1:65" s="13" customFormat="1">
      <c r="B717" s="156"/>
      <c r="D717" s="157" t="s">
        <v>171</v>
      </c>
      <c r="E717" s="158" t="s">
        <v>1</v>
      </c>
      <c r="F717" s="159" t="s">
        <v>761</v>
      </c>
      <c r="H717" s="158" t="s">
        <v>1</v>
      </c>
      <c r="L717" s="156"/>
      <c r="M717" s="160"/>
      <c r="N717" s="161"/>
      <c r="O717" s="161"/>
      <c r="P717" s="161"/>
      <c r="Q717" s="161"/>
      <c r="R717" s="161"/>
      <c r="S717" s="161"/>
      <c r="T717" s="162"/>
      <c r="AT717" s="158" t="s">
        <v>171</v>
      </c>
      <c r="AU717" s="158" t="s">
        <v>84</v>
      </c>
      <c r="AV717" s="13" t="s">
        <v>82</v>
      </c>
      <c r="AW717" s="13" t="s">
        <v>31</v>
      </c>
      <c r="AX717" s="13" t="s">
        <v>74</v>
      </c>
      <c r="AY717" s="158" t="s">
        <v>163</v>
      </c>
    </row>
    <row r="718" spans="1:65" s="13" customFormat="1">
      <c r="B718" s="156"/>
      <c r="D718" s="157" t="s">
        <v>171</v>
      </c>
      <c r="E718" s="158" t="s">
        <v>1</v>
      </c>
      <c r="F718" s="159" t="s">
        <v>772</v>
      </c>
      <c r="H718" s="158" t="s">
        <v>1</v>
      </c>
      <c r="L718" s="156"/>
      <c r="M718" s="160"/>
      <c r="N718" s="161"/>
      <c r="O718" s="161"/>
      <c r="P718" s="161"/>
      <c r="Q718" s="161"/>
      <c r="R718" s="161"/>
      <c r="S718" s="161"/>
      <c r="T718" s="162"/>
      <c r="AT718" s="158" t="s">
        <v>171</v>
      </c>
      <c r="AU718" s="158" t="s">
        <v>84</v>
      </c>
      <c r="AV718" s="13" t="s">
        <v>82</v>
      </c>
      <c r="AW718" s="13" t="s">
        <v>31</v>
      </c>
      <c r="AX718" s="13" t="s">
        <v>74</v>
      </c>
      <c r="AY718" s="158" t="s">
        <v>163</v>
      </c>
    </row>
    <row r="719" spans="1:65" s="13" customFormat="1">
      <c r="B719" s="156"/>
      <c r="D719" s="157" t="s">
        <v>171</v>
      </c>
      <c r="E719" s="158" t="s">
        <v>1</v>
      </c>
      <c r="F719" s="159" t="s">
        <v>470</v>
      </c>
      <c r="H719" s="158" t="s">
        <v>1</v>
      </c>
      <c r="L719" s="156"/>
      <c r="M719" s="160"/>
      <c r="N719" s="161"/>
      <c r="O719" s="161"/>
      <c r="P719" s="161"/>
      <c r="Q719" s="161"/>
      <c r="R719" s="161"/>
      <c r="S719" s="161"/>
      <c r="T719" s="162"/>
      <c r="AT719" s="158" t="s">
        <v>171</v>
      </c>
      <c r="AU719" s="158" t="s">
        <v>84</v>
      </c>
      <c r="AV719" s="13" t="s">
        <v>82</v>
      </c>
      <c r="AW719" s="13" t="s">
        <v>31</v>
      </c>
      <c r="AX719" s="13" t="s">
        <v>74</v>
      </c>
      <c r="AY719" s="158" t="s">
        <v>163</v>
      </c>
    </row>
    <row r="720" spans="1:65" s="14" customFormat="1">
      <c r="B720" s="163"/>
      <c r="D720" s="157" t="s">
        <v>171</v>
      </c>
      <c r="E720" s="164" t="s">
        <v>1</v>
      </c>
      <c r="F720" s="165" t="s">
        <v>287</v>
      </c>
      <c r="H720" s="166">
        <v>282.69</v>
      </c>
      <c r="L720" s="163"/>
      <c r="M720" s="167"/>
      <c r="N720" s="168"/>
      <c r="O720" s="168"/>
      <c r="P720" s="168"/>
      <c r="Q720" s="168"/>
      <c r="R720" s="168"/>
      <c r="S720" s="168"/>
      <c r="T720" s="169"/>
      <c r="AT720" s="164" t="s">
        <v>171</v>
      </c>
      <c r="AU720" s="164" t="s">
        <v>84</v>
      </c>
      <c r="AV720" s="14" t="s">
        <v>84</v>
      </c>
      <c r="AW720" s="14" t="s">
        <v>31</v>
      </c>
      <c r="AX720" s="14" t="s">
        <v>74</v>
      </c>
      <c r="AY720" s="164" t="s">
        <v>163</v>
      </c>
    </row>
    <row r="721" spans="1:65" s="15" customFormat="1">
      <c r="B721" s="170"/>
      <c r="D721" s="157" t="s">
        <v>171</v>
      </c>
      <c r="E721" s="171" t="s">
        <v>1</v>
      </c>
      <c r="F721" s="172" t="s">
        <v>176</v>
      </c>
      <c r="H721" s="173">
        <v>282.69</v>
      </c>
      <c r="L721" s="170"/>
      <c r="M721" s="174"/>
      <c r="N721" s="175"/>
      <c r="O721" s="175"/>
      <c r="P721" s="175"/>
      <c r="Q721" s="175"/>
      <c r="R721" s="175"/>
      <c r="S721" s="175"/>
      <c r="T721" s="176"/>
      <c r="AT721" s="171" t="s">
        <v>171</v>
      </c>
      <c r="AU721" s="171" t="s">
        <v>84</v>
      </c>
      <c r="AV721" s="15" t="s">
        <v>177</v>
      </c>
      <c r="AW721" s="15" t="s">
        <v>31</v>
      </c>
      <c r="AX721" s="15" t="s">
        <v>74</v>
      </c>
      <c r="AY721" s="171" t="s">
        <v>163</v>
      </c>
    </row>
    <row r="722" spans="1:65" s="16" customFormat="1">
      <c r="B722" s="177"/>
      <c r="D722" s="157" t="s">
        <v>171</v>
      </c>
      <c r="E722" s="178" t="s">
        <v>1</v>
      </c>
      <c r="F722" s="179" t="s">
        <v>178</v>
      </c>
      <c r="H722" s="180">
        <v>282.69</v>
      </c>
      <c r="L722" s="177"/>
      <c r="M722" s="181"/>
      <c r="N722" s="182"/>
      <c r="O722" s="182"/>
      <c r="P722" s="182"/>
      <c r="Q722" s="182"/>
      <c r="R722" s="182"/>
      <c r="S722" s="182"/>
      <c r="T722" s="183"/>
      <c r="AT722" s="178" t="s">
        <v>171</v>
      </c>
      <c r="AU722" s="178" t="s">
        <v>84</v>
      </c>
      <c r="AV722" s="16" t="s">
        <v>169</v>
      </c>
      <c r="AW722" s="16" t="s">
        <v>31</v>
      </c>
      <c r="AX722" s="16" t="s">
        <v>82</v>
      </c>
      <c r="AY722" s="178" t="s">
        <v>163</v>
      </c>
    </row>
    <row r="723" spans="1:65" s="2" customFormat="1" ht="24" customHeight="1">
      <c r="A723" s="30"/>
      <c r="B723" s="142"/>
      <c r="C723" s="184" t="s">
        <v>773</v>
      </c>
      <c r="D723" s="184" t="s">
        <v>190</v>
      </c>
      <c r="E723" s="185" t="s">
        <v>774</v>
      </c>
      <c r="F723" s="186" t="s">
        <v>775</v>
      </c>
      <c r="G723" s="187" t="s">
        <v>186</v>
      </c>
      <c r="H723" s="188">
        <v>288.34399999999999</v>
      </c>
      <c r="I723" s="189"/>
      <c r="J723" s="189">
        <f>ROUND(I723*H723,2)</f>
        <v>0</v>
      </c>
      <c r="K723" s="190"/>
      <c r="L723" s="191"/>
      <c r="M723" s="192" t="s">
        <v>1</v>
      </c>
      <c r="N723" s="193" t="s">
        <v>39</v>
      </c>
      <c r="O723" s="152">
        <v>0</v>
      </c>
      <c r="P723" s="152">
        <f>O723*H723</f>
        <v>0</v>
      </c>
      <c r="Q723" s="152">
        <v>0</v>
      </c>
      <c r="R723" s="152">
        <f>Q723*H723</f>
        <v>0</v>
      </c>
      <c r="S723" s="152">
        <v>0</v>
      </c>
      <c r="T723" s="153">
        <f>S723*H723</f>
        <v>0</v>
      </c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R723" s="154" t="s">
        <v>486</v>
      </c>
      <c r="AT723" s="154" t="s">
        <v>190</v>
      </c>
      <c r="AU723" s="154" t="s">
        <v>84</v>
      </c>
      <c r="AY723" s="18" t="s">
        <v>163</v>
      </c>
      <c r="BE723" s="155">
        <f>IF(N723="základní",J723,0)</f>
        <v>0</v>
      </c>
      <c r="BF723" s="155">
        <f>IF(N723="snížená",J723,0)</f>
        <v>0</v>
      </c>
      <c r="BG723" s="155">
        <f>IF(N723="zákl. přenesená",J723,0)</f>
        <v>0</v>
      </c>
      <c r="BH723" s="155">
        <f>IF(N723="sníž. přenesená",J723,0)</f>
        <v>0</v>
      </c>
      <c r="BI723" s="155">
        <f>IF(N723="nulová",J723,0)</f>
        <v>0</v>
      </c>
      <c r="BJ723" s="18" t="s">
        <v>82</v>
      </c>
      <c r="BK723" s="155">
        <f>ROUND(I723*H723,2)</f>
        <v>0</v>
      </c>
      <c r="BL723" s="18" t="s">
        <v>259</v>
      </c>
      <c r="BM723" s="154" t="s">
        <v>776</v>
      </c>
    </row>
    <row r="724" spans="1:65" s="2" customFormat="1" ht="24" customHeight="1">
      <c r="A724" s="30"/>
      <c r="B724" s="142"/>
      <c r="C724" s="184" t="s">
        <v>777</v>
      </c>
      <c r="D724" s="184" t="s">
        <v>190</v>
      </c>
      <c r="E724" s="185" t="s">
        <v>778</v>
      </c>
      <c r="F724" s="186" t="s">
        <v>779</v>
      </c>
      <c r="G724" s="187" t="s">
        <v>186</v>
      </c>
      <c r="H724" s="188">
        <v>288.34399999999999</v>
      </c>
      <c r="I724" s="189"/>
      <c r="J724" s="189">
        <f>ROUND(I724*H724,2)</f>
        <v>0</v>
      </c>
      <c r="K724" s="190"/>
      <c r="L724" s="191"/>
      <c r="M724" s="192" t="s">
        <v>1</v>
      </c>
      <c r="N724" s="193" t="s">
        <v>39</v>
      </c>
      <c r="O724" s="152">
        <v>0</v>
      </c>
      <c r="P724" s="152">
        <f>O724*H724</f>
        <v>0</v>
      </c>
      <c r="Q724" s="152">
        <v>0</v>
      </c>
      <c r="R724" s="152">
        <f>Q724*H724</f>
        <v>0</v>
      </c>
      <c r="S724" s="152">
        <v>0</v>
      </c>
      <c r="T724" s="153">
        <f>S724*H724</f>
        <v>0</v>
      </c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R724" s="154" t="s">
        <v>486</v>
      </c>
      <c r="AT724" s="154" t="s">
        <v>190</v>
      </c>
      <c r="AU724" s="154" t="s">
        <v>84</v>
      </c>
      <c r="AY724" s="18" t="s">
        <v>163</v>
      </c>
      <c r="BE724" s="155">
        <f>IF(N724="základní",J724,0)</f>
        <v>0</v>
      </c>
      <c r="BF724" s="155">
        <f>IF(N724="snížená",J724,0)</f>
        <v>0</v>
      </c>
      <c r="BG724" s="155">
        <f>IF(N724="zákl. přenesená",J724,0)</f>
        <v>0</v>
      </c>
      <c r="BH724" s="155">
        <f>IF(N724="sníž. přenesená",J724,0)</f>
        <v>0</v>
      </c>
      <c r="BI724" s="155">
        <f>IF(N724="nulová",J724,0)</f>
        <v>0</v>
      </c>
      <c r="BJ724" s="18" t="s">
        <v>82</v>
      </c>
      <c r="BK724" s="155">
        <f>ROUND(I724*H724,2)</f>
        <v>0</v>
      </c>
      <c r="BL724" s="18" t="s">
        <v>259</v>
      </c>
      <c r="BM724" s="154" t="s">
        <v>780</v>
      </c>
    </row>
    <row r="725" spans="1:65" s="2" customFormat="1" ht="24" customHeight="1">
      <c r="A725" s="30"/>
      <c r="B725" s="142"/>
      <c r="C725" s="143" t="s">
        <v>781</v>
      </c>
      <c r="D725" s="143" t="s">
        <v>165</v>
      </c>
      <c r="E725" s="144" t="s">
        <v>782</v>
      </c>
      <c r="F725" s="145" t="s">
        <v>783</v>
      </c>
      <c r="G725" s="146" t="s">
        <v>186</v>
      </c>
      <c r="H725" s="147">
        <v>25.8</v>
      </c>
      <c r="I725" s="148"/>
      <c r="J725" s="148">
        <f>ROUND(I725*H725,2)</f>
        <v>0</v>
      </c>
      <c r="K725" s="149"/>
      <c r="L725" s="31"/>
      <c r="M725" s="150" t="s">
        <v>1</v>
      </c>
      <c r="N725" s="151" t="s">
        <v>39</v>
      </c>
      <c r="O725" s="152">
        <v>0</v>
      </c>
      <c r="P725" s="152">
        <f>O725*H725</f>
        <v>0</v>
      </c>
      <c r="Q725" s="152">
        <v>0</v>
      </c>
      <c r="R725" s="152">
        <f>Q725*H725</f>
        <v>0</v>
      </c>
      <c r="S725" s="152">
        <v>0</v>
      </c>
      <c r="T725" s="153">
        <f>S725*H725</f>
        <v>0</v>
      </c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R725" s="154" t="s">
        <v>259</v>
      </c>
      <c r="AT725" s="154" t="s">
        <v>165</v>
      </c>
      <c r="AU725" s="154" t="s">
        <v>84</v>
      </c>
      <c r="AY725" s="18" t="s">
        <v>163</v>
      </c>
      <c r="BE725" s="155">
        <f>IF(N725="základní",J725,0)</f>
        <v>0</v>
      </c>
      <c r="BF725" s="155">
        <f>IF(N725="snížená",J725,0)</f>
        <v>0</v>
      </c>
      <c r="BG725" s="155">
        <f>IF(N725="zákl. přenesená",J725,0)</f>
        <v>0</v>
      </c>
      <c r="BH725" s="155">
        <f>IF(N725="sníž. přenesená",J725,0)</f>
        <v>0</v>
      </c>
      <c r="BI725" s="155">
        <f>IF(N725="nulová",J725,0)</f>
        <v>0</v>
      </c>
      <c r="BJ725" s="18" t="s">
        <v>82</v>
      </c>
      <c r="BK725" s="155">
        <f>ROUND(I725*H725,2)</f>
        <v>0</v>
      </c>
      <c r="BL725" s="18" t="s">
        <v>259</v>
      </c>
      <c r="BM725" s="154" t="s">
        <v>784</v>
      </c>
    </row>
    <row r="726" spans="1:65" s="13" customFormat="1">
      <c r="B726" s="156"/>
      <c r="D726" s="157" t="s">
        <v>171</v>
      </c>
      <c r="E726" s="158" t="s">
        <v>1</v>
      </c>
      <c r="F726" s="159" t="s">
        <v>785</v>
      </c>
      <c r="H726" s="158" t="s">
        <v>1</v>
      </c>
      <c r="L726" s="156"/>
      <c r="M726" s="160"/>
      <c r="N726" s="161"/>
      <c r="O726" s="161"/>
      <c r="P726" s="161"/>
      <c r="Q726" s="161"/>
      <c r="R726" s="161"/>
      <c r="S726" s="161"/>
      <c r="T726" s="162"/>
      <c r="AT726" s="158" t="s">
        <v>171</v>
      </c>
      <c r="AU726" s="158" t="s">
        <v>84</v>
      </c>
      <c r="AV726" s="13" t="s">
        <v>82</v>
      </c>
      <c r="AW726" s="13" t="s">
        <v>31</v>
      </c>
      <c r="AX726" s="13" t="s">
        <v>74</v>
      </c>
      <c r="AY726" s="158" t="s">
        <v>163</v>
      </c>
    </row>
    <row r="727" spans="1:65" s="14" customFormat="1">
      <c r="B727" s="163"/>
      <c r="D727" s="157" t="s">
        <v>171</v>
      </c>
      <c r="E727" s="164" t="s">
        <v>1</v>
      </c>
      <c r="F727" s="165" t="s">
        <v>786</v>
      </c>
      <c r="H727" s="166">
        <v>25.8</v>
      </c>
      <c r="L727" s="163"/>
      <c r="M727" s="167"/>
      <c r="N727" s="168"/>
      <c r="O727" s="168"/>
      <c r="P727" s="168"/>
      <c r="Q727" s="168"/>
      <c r="R727" s="168"/>
      <c r="S727" s="168"/>
      <c r="T727" s="169"/>
      <c r="AT727" s="164" t="s">
        <v>171</v>
      </c>
      <c r="AU727" s="164" t="s">
        <v>84</v>
      </c>
      <c r="AV727" s="14" t="s">
        <v>84</v>
      </c>
      <c r="AW727" s="14" t="s">
        <v>31</v>
      </c>
      <c r="AX727" s="14" t="s">
        <v>74</v>
      </c>
      <c r="AY727" s="164" t="s">
        <v>163</v>
      </c>
    </row>
    <row r="728" spans="1:65" s="15" customFormat="1">
      <c r="B728" s="170"/>
      <c r="D728" s="157" t="s">
        <v>171</v>
      </c>
      <c r="E728" s="171" t="s">
        <v>1</v>
      </c>
      <c r="F728" s="172" t="s">
        <v>176</v>
      </c>
      <c r="H728" s="173">
        <v>25.8</v>
      </c>
      <c r="L728" s="170"/>
      <c r="M728" s="174"/>
      <c r="N728" s="175"/>
      <c r="O728" s="175"/>
      <c r="P728" s="175"/>
      <c r="Q728" s="175"/>
      <c r="R728" s="175"/>
      <c r="S728" s="175"/>
      <c r="T728" s="176"/>
      <c r="AT728" s="171" t="s">
        <v>171</v>
      </c>
      <c r="AU728" s="171" t="s">
        <v>84</v>
      </c>
      <c r="AV728" s="15" t="s">
        <v>177</v>
      </c>
      <c r="AW728" s="15" t="s">
        <v>31</v>
      </c>
      <c r="AX728" s="15" t="s">
        <v>74</v>
      </c>
      <c r="AY728" s="171" t="s">
        <v>163</v>
      </c>
    </row>
    <row r="729" spans="1:65" s="16" customFormat="1">
      <c r="B729" s="177"/>
      <c r="D729" s="157" t="s">
        <v>171</v>
      </c>
      <c r="E729" s="178" t="s">
        <v>1</v>
      </c>
      <c r="F729" s="179" t="s">
        <v>178</v>
      </c>
      <c r="H729" s="180">
        <v>25.8</v>
      </c>
      <c r="L729" s="177"/>
      <c r="M729" s="181"/>
      <c r="N729" s="182"/>
      <c r="O729" s="182"/>
      <c r="P729" s="182"/>
      <c r="Q729" s="182"/>
      <c r="R729" s="182"/>
      <c r="S729" s="182"/>
      <c r="T729" s="183"/>
      <c r="AT729" s="178" t="s">
        <v>171</v>
      </c>
      <c r="AU729" s="178" t="s">
        <v>84</v>
      </c>
      <c r="AV729" s="16" t="s">
        <v>169</v>
      </c>
      <c r="AW729" s="16" t="s">
        <v>31</v>
      </c>
      <c r="AX729" s="16" t="s">
        <v>82</v>
      </c>
      <c r="AY729" s="178" t="s">
        <v>163</v>
      </c>
    </row>
    <row r="730" spans="1:65" s="2" customFormat="1" ht="24" customHeight="1">
      <c r="A730" s="30"/>
      <c r="B730" s="142"/>
      <c r="C730" s="184" t="s">
        <v>787</v>
      </c>
      <c r="D730" s="184" t="s">
        <v>190</v>
      </c>
      <c r="E730" s="185" t="s">
        <v>788</v>
      </c>
      <c r="F730" s="186" t="s">
        <v>789</v>
      </c>
      <c r="G730" s="187" t="s">
        <v>186</v>
      </c>
      <c r="H730" s="188">
        <v>26.315999999999999</v>
      </c>
      <c r="I730" s="189"/>
      <c r="J730" s="189">
        <f>ROUND(I730*H730,2)</f>
        <v>0</v>
      </c>
      <c r="K730" s="190"/>
      <c r="L730" s="191"/>
      <c r="M730" s="192" t="s">
        <v>1</v>
      </c>
      <c r="N730" s="193" t="s">
        <v>39</v>
      </c>
      <c r="O730" s="152">
        <v>0</v>
      </c>
      <c r="P730" s="152">
        <f>O730*H730</f>
        <v>0</v>
      </c>
      <c r="Q730" s="152">
        <v>0</v>
      </c>
      <c r="R730" s="152">
        <f>Q730*H730</f>
        <v>0</v>
      </c>
      <c r="S730" s="152">
        <v>0</v>
      </c>
      <c r="T730" s="153">
        <f>S730*H730</f>
        <v>0</v>
      </c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R730" s="154" t="s">
        <v>486</v>
      </c>
      <c r="AT730" s="154" t="s">
        <v>190</v>
      </c>
      <c r="AU730" s="154" t="s">
        <v>84</v>
      </c>
      <c r="AY730" s="18" t="s">
        <v>163</v>
      </c>
      <c r="BE730" s="155">
        <f>IF(N730="základní",J730,0)</f>
        <v>0</v>
      </c>
      <c r="BF730" s="155">
        <f>IF(N730="snížená",J730,0)</f>
        <v>0</v>
      </c>
      <c r="BG730" s="155">
        <f>IF(N730="zákl. přenesená",J730,0)</f>
        <v>0</v>
      </c>
      <c r="BH730" s="155">
        <f>IF(N730="sníž. přenesená",J730,0)</f>
        <v>0</v>
      </c>
      <c r="BI730" s="155">
        <f>IF(N730="nulová",J730,0)</f>
        <v>0</v>
      </c>
      <c r="BJ730" s="18" t="s">
        <v>82</v>
      </c>
      <c r="BK730" s="155">
        <f>ROUND(I730*H730,2)</f>
        <v>0</v>
      </c>
      <c r="BL730" s="18" t="s">
        <v>259</v>
      </c>
      <c r="BM730" s="154" t="s">
        <v>790</v>
      </c>
    </row>
    <row r="731" spans="1:65" s="2" customFormat="1" ht="24" customHeight="1">
      <c r="A731" s="30"/>
      <c r="B731" s="142"/>
      <c r="C731" s="143" t="s">
        <v>791</v>
      </c>
      <c r="D731" s="143" t="s">
        <v>165</v>
      </c>
      <c r="E731" s="144" t="s">
        <v>792</v>
      </c>
      <c r="F731" s="145" t="s">
        <v>793</v>
      </c>
      <c r="G731" s="146" t="s">
        <v>186</v>
      </c>
      <c r="H731" s="147">
        <v>223.40600000000001</v>
      </c>
      <c r="I731" s="148"/>
      <c r="J731" s="148">
        <f>ROUND(I731*H731,2)</f>
        <v>0</v>
      </c>
      <c r="K731" s="149"/>
      <c r="L731" s="31"/>
      <c r="M731" s="150" t="s">
        <v>1</v>
      </c>
      <c r="N731" s="151" t="s">
        <v>39</v>
      </c>
      <c r="O731" s="152">
        <v>0</v>
      </c>
      <c r="P731" s="152">
        <f>O731*H731</f>
        <v>0</v>
      </c>
      <c r="Q731" s="152">
        <v>0</v>
      </c>
      <c r="R731" s="152">
        <f>Q731*H731</f>
        <v>0</v>
      </c>
      <c r="S731" s="152">
        <v>0</v>
      </c>
      <c r="T731" s="153">
        <f>S731*H731</f>
        <v>0</v>
      </c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R731" s="154" t="s">
        <v>259</v>
      </c>
      <c r="AT731" s="154" t="s">
        <v>165</v>
      </c>
      <c r="AU731" s="154" t="s">
        <v>84</v>
      </c>
      <c r="AY731" s="18" t="s">
        <v>163</v>
      </c>
      <c r="BE731" s="155">
        <f>IF(N731="základní",J731,0)</f>
        <v>0</v>
      </c>
      <c r="BF731" s="155">
        <f>IF(N731="snížená",J731,0)</f>
        <v>0</v>
      </c>
      <c r="BG731" s="155">
        <f>IF(N731="zákl. přenesená",J731,0)</f>
        <v>0</v>
      </c>
      <c r="BH731" s="155">
        <f>IF(N731="sníž. přenesená",J731,0)</f>
        <v>0</v>
      </c>
      <c r="BI731" s="155">
        <f>IF(N731="nulová",J731,0)</f>
        <v>0</v>
      </c>
      <c r="BJ731" s="18" t="s">
        <v>82</v>
      </c>
      <c r="BK731" s="155">
        <f>ROUND(I731*H731,2)</f>
        <v>0</v>
      </c>
      <c r="BL731" s="18" t="s">
        <v>259</v>
      </c>
      <c r="BM731" s="154" t="s">
        <v>794</v>
      </c>
    </row>
    <row r="732" spans="1:65" s="13" customFormat="1">
      <c r="B732" s="156"/>
      <c r="D732" s="157" t="s">
        <v>171</v>
      </c>
      <c r="E732" s="158" t="s">
        <v>1</v>
      </c>
      <c r="F732" s="159" t="s">
        <v>795</v>
      </c>
      <c r="H732" s="158" t="s">
        <v>1</v>
      </c>
      <c r="L732" s="156"/>
      <c r="M732" s="160"/>
      <c r="N732" s="161"/>
      <c r="O732" s="161"/>
      <c r="P732" s="161"/>
      <c r="Q732" s="161"/>
      <c r="R732" s="161"/>
      <c r="S732" s="161"/>
      <c r="T732" s="162"/>
      <c r="AT732" s="158" t="s">
        <v>171</v>
      </c>
      <c r="AU732" s="158" t="s">
        <v>84</v>
      </c>
      <c r="AV732" s="13" t="s">
        <v>82</v>
      </c>
      <c r="AW732" s="13" t="s">
        <v>31</v>
      </c>
      <c r="AX732" s="13" t="s">
        <v>74</v>
      </c>
      <c r="AY732" s="158" t="s">
        <v>163</v>
      </c>
    </row>
    <row r="733" spans="1:65" s="13" customFormat="1">
      <c r="B733" s="156"/>
      <c r="D733" s="157" t="s">
        <v>171</v>
      </c>
      <c r="E733" s="158" t="s">
        <v>1</v>
      </c>
      <c r="F733" s="159" t="s">
        <v>796</v>
      </c>
      <c r="H733" s="158" t="s">
        <v>1</v>
      </c>
      <c r="L733" s="156"/>
      <c r="M733" s="160"/>
      <c r="N733" s="161"/>
      <c r="O733" s="161"/>
      <c r="P733" s="161"/>
      <c r="Q733" s="161"/>
      <c r="R733" s="161"/>
      <c r="S733" s="161"/>
      <c r="T733" s="162"/>
      <c r="AT733" s="158" t="s">
        <v>171</v>
      </c>
      <c r="AU733" s="158" t="s">
        <v>84</v>
      </c>
      <c r="AV733" s="13" t="s">
        <v>82</v>
      </c>
      <c r="AW733" s="13" t="s">
        <v>31</v>
      </c>
      <c r="AX733" s="13" t="s">
        <v>74</v>
      </c>
      <c r="AY733" s="158" t="s">
        <v>163</v>
      </c>
    </row>
    <row r="734" spans="1:65" s="14" customFormat="1">
      <c r="B734" s="163"/>
      <c r="D734" s="157" t="s">
        <v>171</v>
      </c>
      <c r="E734" s="164" t="s">
        <v>1</v>
      </c>
      <c r="F734" s="165" t="s">
        <v>797</v>
      </c>
      <c r="H734" s="166">
        <v>34.950000000000003</v>
      </c>
      <c r="L734" s="163"/>
      <c r="M734" s="167"/>
      <c r="N734" s="168"/>
      <c r="O734" s="168"/>
      <c r="P734" s="168"/>
      <c r="Q734" s="168"/>
      <c r="R734" s="168"/>
      <c r="S734" s="168"/>
      <c r="T734" s="169"/>
      <c r="AT734" s="164" t="s">
        <v>171</v>
      </c>
      <c r="AU734" s="164" t="s">
        <v>84</v>
      </c>
      <c r="AV734" s="14" t="s">
        <v>84</v>
      </c>
      <c r="AW734" s="14" t="s">
        <v>31</v>
      </c>
      <c r="AX734" s="14" t="s">
        <v>74</v>
      </c>
      <c r="AY734" s="164" t="s">
        <v>163</v>
      </c>
    </row>
    <row r="735" spans="1:65" s="13" customFormat="1">
      <c r="B735" s="156"/>
      <c r="D735" s="157" t="s">
        <v>171</v>
      </c>
      <c r="E735" s="158" t="s">
        <v>1</v>
      </c>
      <c r="F735" s="159" t="s">
        <v>798</v>
      </c>
      <c r="H735" s="158" t="s">
        <v>1</v>
      </c>
      <c r="L735" s="156"/>
      <c r="M735" s="160"/>
      <c r="N735" s="161"/>
      <c r="O735" s="161"/>
      <c r="P735" s="161"/>
      <c r="Q735" s="161"/>
      <c r="R735" s="161"/>
      <c r="S735" s="161"/>
      <c r="T735" s="162"/>
      <c r="AT735" s="158" t="s">
        <v>171</v>
      </c>
      <c r="AU735" s="158" t="s">
        <v>84</v>
      </c>
      <c r="AV735" s="13" t="s">
        <v>82</v>
      </c>
      <c r="AW735" s="13" t="s">
        <v>31</v>
      </c>
      <c r="AX735" s="13" t="s">
        <v>74</v>
      </c>
      <c r="AY735" s="158" t="s">
        <v>163</v>
      </c>
    </row>
    <row r="736" spans="1:65" s="14" customFormat="1">
      <c r="B736" s="163"/>
      <c r="D736" s="157" t="s">
        <v>171</v>
      </c>
      <c r="E736" s="164" t="s">
        <v>1</v>
      </c>
      <c r="F736" s="165" t="s">
        <v>799</v>
      </c>
      <c r="H736" s="166">
        <v>29.21</v>
      </c>
      <c r="L736" s="163"/>
      <c r="M736" s="167"/>
      <c r="N736" s="168"/>
      <c r="O736" s="168"/>
      <c r="P736" s="168"/>
      <c r="Q736" s="168"/>
      <c r="R736" s="168"/>
      <c r="S736" s="168"/>
      <c r="T736" s="169"/>
      <c r="AT736" s="164" t="s">
        <v>171</v>
      </c>
      <c r="AU736" s="164" t="s">
        <v>84</v>
      </c>
      <c r="AV736" s="14" t="s">
        <v>84</v>
      </c>
      <c r="AW736" s="14" t="s">
        <v>31</v>
      </c>
      <c r="AX736" s="14" t="s">
        <v>74</v>
      </c>
      <c r="AY736" s="164" t="s">
        <v>163</v>
      </c>
    </row>
    <row r="737" spans="2:51" s="13" customFormat="1">
      <c r="B737" s="156"/>
      <c r="D737" s="157" t="s">
        <v>171</v>
      </c>
      <c r="E737" s="158" t="s">
        <v>1</v>
      </c>
      <c r="F737" s="159" t="s">
        <v>311</v>
      </c>
      <c r="H737" s="158" t="s">
        <v>1</v>
      </c>
      <c r="L737" s="156"/>
      <c r="M737" s="160"/>
      <c r="N737" s="161"/>
      <c r="O737" s="161"/>
      <c r="P737" s="161"/>
      <c r="Q737" s="161"/>
      <c r="R737" s="161"/>
      <c r="S737" s="161"/>
      <c r="T737" s="162"/>
      <c r="AT737" s="158" t="s">
        <v>171</v>
      </c>
      <c r="AU737" s="158" t="s">
        <v>84</v>
      </c>
      <c r="AV737" s="13" t="s">
        <v>82</v>
      </c>
      <c r="AW737" s="13" t="s">
        <v>31</v>
      </c>
      <c r="AX737" s="13" t="s">
        <v>74</v>
      </c>
      <c r="AY737" s="158" t="s">
        <v>163</v>
      </c>
    </row>
    <row r="738" spans="2:51" s="14" customFormat="1">
      <c r="B738" s="163"/>
      <c r="D738" s="157" t="s">
        <v>171</v>
      </c>
      <c r="E738" s="164" t="s">
        <v>1</v>
      </c>
      <c r="F738" s="165" t="s">
        <v>800</v>
      </c>
      <c r="H738" s="166">
        <v>-5.25</v>
      </c>
      <c r="L738" s="163"/>
      <c r="M738" s="167"/>
      <c r="N738" s="168"/>
      <c r="O738" s="168"/>
      <c r="P738" s="168"/>
      <c r="Q738" s="168"/>
      <c r="R738" s="168"/>
      <c r="S738" s="168"/>
      <c r="T738" s="169"/>
      <c r="AT738" s="164" t="s">
        <v>171</v>
      </c>
      <c r="AU738" s="164" t="s">
        <v>84</v>
      </c>
      <c r="AV738" s="14" t="s">
        <v>84</v>
      </c>
      <c r="AW738" s="14" t="s">
        <v>31</v>
      </c>
      <c r="AX738" s="14" t="s">
        <v>74</v>
      </c>
      <c r="AY738" s="164" t="s">
        <v>163</v>
      </c>
    </row>
    <row r="739" spans="2:51" s="15" customFormat="1">
      <c r="B739" s="170"/>
      <c r="D739" s="157" t="s">
        <v>171</v>
      </c>
      <c r="E739" s="171" t="s">
        <v>1</v>
      </c>
      <c r="F739" s="172" t="s">
        <v>176</v>
      </c>
      <c r="H739" s="173">
        <v>58.91</v>
      </c>
      <c r="L739" s="170"/>
      <c r="M739" s="174"/>
      <c r="N739" s="175"/>
      <c r="O739" s="175"/>
      <c r="P739" s="175"/>
      <c r="Q739" s="175"/>
      <c r="R739" s="175"/>
      <c r="S739" s="175"/>
      <c r="T739" s="176"/>
      <c r="AT739" s="171" t="s">
        <v>171</v>
      </c>
      <c r="AU739" s="171" t="s">
        <v>84</v>
      </c>
      <c r="AV739" s="15" t="s">
        <v>177</v>
      </c>
      <c r="AW739" s="15" t="s">
        <v>31</v>
      </c>
      <c r="AX739" s="15" t="s">
        <v>74</v>
      </c>
      <c r="AY739" s="171" t="s">
        <v>163</v>
      </c>
    </row>
    <row r="740" spans="2:51" s="13" customFormat="1">
      <c r="B740" s="156"/>
      <c r="D740" s="157" t="s">
        <v>171</v>
      </c>
      <c r="E740" s="158" t="s">
        <v>1</v>
      </c>
      <c r="F740" s="159" t="s">
        <v>801</v>
      </c>
      <c r="H740" s="158" t="s">
        <v>1</v>
      </c>
      <c r="L740" s="156"/>
      <c r="M740" s="160"/>
      <c r="N740" s="161"/>
      <c r="O740" s="161"/>
      <c r="P740" s="161"/>
      <c r="Q740" s="161"/>
      <c r="R740" s="161"/>
      <c r="S740" s="161"/>
      <c r="T740" s="162"/>
      <c r="AT740" s="158" t="s">
        <v>171</v>
      </c>
      <c r="AU740" s="158" t="s">
        <v>84</v>
      </c>
      <c r="AV740" s="13" t="s">
        <v>82</v>
      </c>
      <c r="AW740" s="13" t="s">
        <v>31</v>
      </c>
      <c r="AX740" s="13" t="s">
        <v>74</v>
      </c>
      <c r="AY740" s="158" t="s">
        <v>163</v>
      </c>
    </row>
    <row r="741" spans="2:51" s="14" customFormat="1">
      <c r="B741" s="163"/>
      <c r="D741" s="157" t="s">
        <v>171</v>
      </c>
      <c r="E741" s="164" t="s">
        <v>1</v>
      </c>
      <c r="F741" s="165" t="s">
        <v>802</v>
      </c>
      <c r="H741" s="166">
        <v>55.09</v>
      </c>
      <c r="L741" s="163"/>
      <c r="M741" s="167"/>
      <c r="N741" s="168"/>
      <c r="O741" s="168"/>
      <c r="P741" s="168"/>
      <c r="Q741" s="168"/>
      <c r="R741" s="168"/>
      <c r="S741" s="168"/>
      <c r="T741" s="169"/>
      <c r="AT741" s="164" t="s">
        <v>171</v>
      </c>
      <c r="AU741" s="164" t="s">
        <v>84</v>
      </c>
      <c r="AV741" s="14" t="s">
        <v>84</v>
      </c>
      <c r="AW741" s="14" t="s">
        <v>31</v>
      </c>
      <c r="AX741" s="14" t="s">
        <v>74</v>
      </c>
      <c r="AY741" s="164" t="s">
        <v>163</v>
      </c>
    </row>
    <row r="742" spans="2:51" s="13" customFormat="1">
      <c r="B742" s="156"/>
      <c r="D742" s="157" t="s">
        <v>171</v>
      </c>
      <c r="E742" s="158" t="s">
        <v>1</v>
      </c>
      <c r="F742" s="159" t="s">
        <v>311</v>
      </c>
      <c r="H742" s="158" t="s">
        <v>1</v>
      </c>
      <c r="L742" s="156"/>
      <c r="M742" s="160"/>
      <c r="N742" s="161"/>
      <c r="O742" s="161"/>
      <c r="P742" s="161"/>
      <c r="Q742" s="161"/>
      <c r="R742" s="161"/>
      <c r="S742" s="161"/>
      <c r="T742" s="162"/>
      <c r="AT742" s="158" t="s">
        <v>171</v>
      </c>
      <c r="AU742" s="158" t="s">
        <v>84</v>
      </c>
      <c r="AV742" s="13" t="s">
        <v>82</v>
      </c>
      <c r="AW742" s="13" t="s">
        <v>31</v>
      </c>
      <c r="AX742" s="13" t="s">
        <v>74</v>
      </c>
      <c r="AY742" s="158" t="s">
        <v>163</v>
      </c>
    </row>
    <row r="743" spans="2:51" s="14" customFormat="1">
      <c r="B743" s="163"/>
      <c r="D743" s="157" t="s">
        <v>171</v>
      </c>
      <c r="E743" s="164" t="s">
        <v>1</v>
      </c>
      <c r="F743" s="165" t="s">
        <v>803</v>
      </c>
      <c r="H743" s="166">
        <v>-6.5</v>
      </c>
      <c r="L743" s="163"/>
      <c r="M743" s="167"/>
      <c r="N743" s="168"/>
      <c r="O743" s="168"/>
      <c r="P743" s="168"/>
      <c r="Q743" s="168"/>
      <c r="R743" s="168"/>
      <c r="S743" s="168"/>
      <c r="T743" s="169"/>
      <c r="AT743" s="164" t="s">
        <v>171</v>
      </c>
      <c r="AU743" s="164" t="s">
        <v>84</v>
      </c>
      <c r="AV743" s="14" t="s">
        <v>84</v>
      </c>
      <c r="AW743" s="14" t="s">
        <v>31</v>
      </c>
      <c r="AX743" s="14" t="s">
        <v>74</v>
      </c>
      <c r="AY743" s="164" t="s">
        <v>163</v>
      </c>
    </row>
    <row r="744" spans="2:51" s="15" customFormat="1">
      <c r="B744" s="170"/>
      <c r="D744" s="157" t="s">
        <v>171</v>
      </c>
      <c r="E744" s="171" t="s">
        <v>1</v>
      </c>
      <c r="F744" s="172" t="s">
        <v>176</v>
      </c>
      <c r="H744" s="173">
        <v>48.59</v>
      </c>
      <c r="L744" s="170"/>
      <c r="M744" s="174"/>
      <c r="N744" s="175"/>
      <c r="O744" s="175"/>
      <c r="P744" s="175"/>
      <c r="Q744" s="175"/>
      <c r="R744" s="175"/>
      <c r="S744" s="175"/>
      <c r="T744" s="176"/>
      <c r="AT744" s="171" t="s">
        <v>171</v>
      </c>
      <c r="AU744" s="171" t="s">
        <v>84</v>
      </c>
      <c r="AV744" s="15" t="s">
        <v>177</v>
      </c>
      <c r="AW744" s="15" t="s">
        <v>31</v>
      </c>
      <c r="AX744" s="15" t="s">
        <v>74</v>
      </c>
      <c r="AY744" s="171" t="s">
        <v>163</v>
      </c>
    </row>
    <row r="745" spans="2:51" s="13" customFormat="1">
      <c r="B745" s="156"/>
      <c r="D745" s="157" t="s">
        <v>171</v>
      </c>
      <c r="E745" s="158" t="s">
        <v>1</v>
      </c>
      <c r="F745" s="159" t="s">
        <v>804</v>
      </c>
      <c r="H745" s="158" t="s">
        <v>1</v>
      </c>
      <c r="L745" s="156"/>
      <c r="M745" s="160"/>
      <c r="N745" s="161"/>
      <c r="O745" s="161"/>
      <c r="P745" s="161"/>
      <c r="Q745" s="161"/>
      <c r="R745" s="161"/>
      <c r="S745" s="161"/>
      <c r="T745" s="162"/>
      <c r="AT745" s="158" t="s">
        <v>171</v>
      </c>
      <c r="AU745" s="158" t="s">
        <v>84</v>
      </c>
      <c r="AV745" s="13" t="s">
        <v>82</v>
      </c>
      <c r="AW745" s="13" t="s">
        <v>31</v>
      </c>
      <c r="AX745" s="13" t="s">
        <v>74</v>
      </c>
      <c r="AY745" s="158" t="s">
        <v>163</v>
      </c>
    </row>
    <row r="746" spans="2:51" s="14" customFormat="1">
      <c r="B746" s="163"/>
      <c r="D746" s="157" t="s">
        <v>171</v>
      </c>
      <c r="E746" s="164" t="s">
        <v>1</v>
      </c>
      <c r="F746" s="165" t="s">
        <v>805</v>
      </c>
      <c r="H746" s="166">
        <v>52.716000000000001</v>
      </c>
      <c r="L746" s="163"/>
      <c r="M746" s="167"/>
      <c r="N746" s="168"/>
      <c r="O746" s="168"/>
      <c r="P746" s="168"/>
      <c r="Q746" s="168"/>
      <c r="R746" s="168"/>
      <c r="S746" s="168"/>
      <c r="T746" s="169"/>
      <c r="AT746" s="164" t="s">
        <v>171</v>
      </c>
      <c r="AU746" s="164" t="s">
        <v>84</v>
      </c>
      <c r="AV746" s="14" t="s">
        <v>84</v>
      </c>
      <c r="AW746" s="14" t="s">
        <v>31</v>
      </c>
      <c r="AX746" s="14" t="s">
        <v>74</v>
      </c>
      <c r="AY746" s="164" t="s">
        <v>163</v>
      </c>
    </row>
    <row r="747" spans="2:51" s="13" customFormat="1">
      <c r="B747" s="156"/>
      <c r="D747" s="157" t="s">
        <v>171</v>
      </c>
      <c r="E747" s="158" t="s">
        <v>1</v>
      </c>
      <c r="F747" s="159" t="s">
        <v>798</v>
      </c>
      <c r="H747" s="158" t="s">
        <v>1</v>
      </c>
      <c r="L747" s="156"/>
      <c r="M747" s="160"/>
      <c r="N747" s="161"/>
      <c r="O747" s="161"/>
      <c r="P747" s="161"/>
      <c r="Q747" s="161"/>
      <c r="R747" s="161"/>
      <c r="S747" s="161"/>
      <c r="T747" s="162"/>
      <c r="AT747" s="158" t="s">
        <v>171</v>
      </c>
      <c r="AU747" s="158" t="s">
        <v>84</v>
      </c>
      <c r="AV747" s="13" t="s">
        <v>82</v>
      </c>
      <c r="AW747" s="13" t="s">
        <v>31</v>
      </c>
      <c r="AX747" s="13" t="s">
        <v>74</v>
      </c>
      <c r="AY747" s="158" t="s">
        <v>163</v>
      </c>
    </row>
    <row r="748" spans="2:51" s="14" customFormat="1">
      <c r="B748" s="163"/>
      <c r="D748" s="157" t="s">
        <v>171</v>
      </c>
      <c r="E748" s="164" t="s">
        <v>1</v>
      </c>
      <c r="F748" s="165" t="s">
        <v>806</v>
      </c>
      <c r="H748" s="166">
        <v>13.88</v>
      </c>
      <c r="L748" s="163"/>
      <c r="M748" s="167"/>
      <c r="N748" s="168"/>
      <c r="O748" s="168"/>
      <c r="P748" s="168"/>
      <c r="Q748" s="168"/>
      <c r="R748" s="168"/>
      <c r="S748" s="168"/>
      <c r="T748" s="169"/>
      <c r="AT748" s="164" t="s">
        <v>171</v>
      </c>
      <c r="AU748" s="164" t="s">
        <v>84</v>
      </c>
      <c r="AV748" s="14" t="s">
        <v>84</v>
      </c>
      <c r="AW748" s="14" t="s">
        <v>31</v>
      </c>
      <c r="AX748" s="14" t="s">
        <v>74</v>
      </c>
      <c r="AY748" s="164" t="s">
        <v>163</v>
      </c>
    </row>
    <row r="749" spans="2:51" s="13" customFormat="1">
      <c r="B749" s="156"/>
      <c r="D749" s="157" t="s">
        <v>171</v>
      </c>
      <c r="E749" s="158" t="s">
        <v>1</v>
      </c>
      <c r="F749" s="159" t="s">
        <v>311</v>
      </c>
      <c r="H749" s="158" t="s">
        <v>1</v>
      </c>
      <c r="L749" s="156"/>
      <c r="M749" s="160"/>
      <c r="N749" s="161"/>
      <c r="O749" s="161"/>
      <c r="P749" s="161"/>
      <c r="Q749" s="161"/>
      <c r="R749" s="161"/>
      <c r="S749" s="161"/>
      <c r="T749" s="162"/>
      <c r="AT749" s="158" t="s">
        <v>171</v>
      </c>
      <c r="AU749" s="158" t="s">
        <v>84</v>
      </c>
      <c r="AV749" s="13" t="s">
        <v>82</v>
      </c>
      <c r="AW749" s="13" t="s">
        <v>31</v>
      </c>
      <c r="AX749" s="13" t="s">
        <v>74</v>
      </c>
      <c r="AY749" s="158" t="s">
        <v>163</v>
      </c>
    </row>
    <row r="750" spans="2:51" s="14" customFormat="1">
      <c r="B750" s="163"/>
      <c r="D750" s="157" t="s">
        <v>171</v>
      </c>
      <c r="E750" s="164" t="s">
        <v>1</v>
      </c>
      <c r="F750" s="165" t="s">
        <v>807</v>
      </c>
      <c r="H750" s="166">
        <v>-4</v>
      </c>
      <c r="L750" s="163"/>
      <c r="M750" s="167"/>
      <c r="N750" s="168"/>
      <c r="O750" s="168"/>
      <c r="P750" s="168"/>
      <c r="Q750" s="168"/>
      <c r="R750" s="168"/>
      <c r="S750" s="168"/>
      <c r="T750" s="169"/>
      <c r="AT750" s="164" t="s">
        <v>171</v>
      </c>
      <c r="AU750" s="164" t="s">
        <v>84</v>
      </c>
      <c r="AV750" s="14" t="s">
        <v>84</v>
      </c>
      <c r="AW750" s="14" t="s">
        <v>31</v>
      </c>
      <c r="AX750" s="14" t="s">
        <v>74</v>
      </c>
      <c r="AY750" s="164" t="s">
        <v>163</v>
      </c>
    </row>
    <row r="751" spans="2:51" s="15" customFormat="1">
      <c r="B751" s="170"/>
      <c r="D751" s="157" t="s">
        <v>171</v>
      </c>
      <c r="E751" s="171" t="s">
        <v>1</v>
      </c>
      <c r="F751" s="172" t="s">
        <v>176</v>
      </c>
      <c r="H751" s="173">
        <v>62.595999999999997</v>
      </c>
      <c r="L751" s="170"/>
      <c r="M751" s="174"/>
      <c r="N751" s="175"/>
      <c r="O751" s="175"/>
      <c r="P751" s="175"/>
      <c r="Q751" s="175"/>
      <c r="R751" s="175"/>
      <c r="S751" s="175"/>
      <c r="T751" s="176"/>
      <c r="AT751" s="171" t="s">
        <v>171</v>
      </c>
      <c r="AU751" s="171" t="s">
        <v>84</v>
      </c>
      <c r="AV751" s="15" t="s">
        <v>177</v>
      </c>
      <c r="AW751" s="15" t="s">
        <v>31</v>
      </c>
      <c r="AX751" s="15" t="s">
        <v>74</v>
      </c>
      <c r="AY751" s="171" t="s">
        <v>163</v>
      </c>
    </row>
    <row r="752" spans="2:51" s="14" customFormat="1">
      <c r="B752" s="163"/>
      <c r="D752" s="157" t="s">
        <v>171</v>
      </c>
      <c r="E752" s="164" t="s">
        <v>1</v>
      </c>
      <c r="F752" s="165" t="s">
        <v>808</v>
      </c>
      <c r="H752" s="166">
        <v>56.66</v>
      </c>
      <c r="L752" s="163"/>
      <c r="M752" s="167"/>
      <c r="N752" s="168"/>
      <c r="O752" s="168"/>
      <c r="P752" s="168"/>
      <c r="Q752" s="168"/>
      <c r="R752" s="168"/>
      <c r="S752" s="168"/>
      <c r="T752" s="169"/>
      <c r="AT752" s="164" t="s">
        <v>171</v>
      </c>
      <c r="AU752" s="164" t="s">
        <v>84</v>
      </c>
      <c r="AV752" s="14" t="s">
        <v>84</v>
      </c>
      <c r="AW752" s="14" t="s">
        <v>31</v>
      </c>
      <c r="AX752" s="14" t="s">
        <v>74</v>
      </c>
      <c r="AY752" s="164" t="s">
        <v>163</v>
      </c>
    </row>
    <row r="753" spans="1:65" s="13" customFormat="1">
      <c r="B753" s="156"/>
      <c r="D753" s="157" t="s">
        <v>171</v>
      </c>
      <c r="E753" s="158" t="s">
        <v>1</v>
      </c>
      <c r="F753" s="159" t="s">
        <v>798</v>
      </c>
      <c r="H753" s="158" t="s">
        <v>1</v>
      </c>
      <c r="L753" s="156"/>
      <c r="M753" s="160"/>
      <c r="N753" s="161"/>
      <c r="O753" s="161"/>
      <c r="P753" s="161"/>
      <c r="Q753" s="161"/>
      <c r="R753" s="161"/>
      <c r="S753" s="161"/>
      <c r="T753" s="162"/>
      <c r="AT753" s="158" t="s">
        <v>171</v>
      </c>
      <c r="AU753" s="158" t="s">
        <v>84</v>
      </c>
      <c r="AV753" s="13" t="s">
        <v>82</v>
      </c>
      <c r="AW753" s="13" t="s">
        <v>31</v>
      </c>
      <c r="AX753" s="13" t="s">
        <v>74</v>
      </c>
      <c r="AY753" s="158" t="s">
        <v>163</v>
      </c>
    </row>
    <row r="754" spans="1:65" s="14" customFormat="1">
      <c r="B754" s="163"/>
      <c r="D754" s="157" t="s">
        <v>171</v>
      </c>
      <c r="E754" s="164" t="s">
        <v>1</v>
      </c>
      <c r="F754" s="165" t="s">
        <v>809</v>
      </c>
      <c r="H754" s="166">
        <v>3.15</v>
      </c>
      <c r="L754" s="163"/>
      <c r="M754" s="167"/>
      <c r="N754" s="168"/>
      <c r="O754" s="168"/>
      <c r="P754" s="168"/>
      <c r="Q754" s="168"/>
      <c r="R754" s="168"/>
      <c r="S754" s="168"/>
      <c r="T754" s="169"/>
      <c r="AT754" s="164" t="s">
        <v>171</v>
      </c>
      <c r="AU754" s="164" t="s">
        <v>84</v>
      </c>
      <c r="AV754" s="14" t="s">
        <v>84</v>
      </c>
      <c r="AW754" s="14" t="s">
        <v>31</v>
      </c>
      <c r="AX754" s="14" t="s">
        <v>74</v>
      </c>
      <c r="AY754" s="164" t="s">
        <v>163</v>
      </c>
    </row>
    <row r="755" spans="1:65" s="13" customFormat="1">
      <c r="B755" s="156"/>
      <c r="D755" s="157" t="s">
        <v>171</v>
      </c>
      <c r="E755" s="158" t="s">
        <v>1</v>
      </c>
      <c r="F755" s="159" t="s">
        <v>311</v>
      </c>
      <c r="H755" s="158" t="s">
        <v>1</v>
      </c>
      <c r="L755" s="156"/>
      <c r="M755" s="160"/>
      <c r="N755" s="161"/>
      <c r="O755" s="161"/>
      <c r="P755" s="161"/>
      <c r="Q755" s="161"/>
      <c r="R755" s="161"/>
      <c r="S755" s="161"/>
      <c r="T755" s="162"/>
      <c r="AT755" s="158" t="s">
        <v>171</v>
      </c>
      <c r="AU755" s="158" t="s">
        <v>84</v>
      </c>
      <c r="AV755" s="13" t="s">
        <v>82</v>
      </c>
      <c r="AW755" s="13" t="s">
        <v>31</v>
      </c>
      <c r="AX755" s="13" t="s">
        <v>74</v>
      </c>
      <c r="AY755" s="158" t="s">
        <v>163</v>
      </c>
    </row>
    <row r="756" spans="1:65" s="14" customFormat="1">
      <c r="B756" s="163"/>
      <c r="D756" s="157" t="s">
        <v>171</v>
      </c>
      <c r="E756" s="164" t="s">
        <v>1</v>
      </c>
      <c r="F756" s="165" t="s">
        <v>803</v>
      </c>
      <c r="H756" s="166">
        <v>-6.5</v>
      </c>
      <c r="L756" s="163"/>
      <c r="M756" s="167"/>
      <c r="N756" s="168"/>
      <c r="O756" s="168"/>
      <c r="P756" s="168"/>
      <c r="Q756" s="168"/>
      <c r="R756" s="168"/>
      <c r="S756" s="168"/>
      <c r="T756" s="169"/>
      <c r="AT756" s="164" t="s">
        <v>171</v>
      </c>
      <c r="AU756" s="164" t="s">
        <v>84</v>
      </c>
      <c r="AV756" s="14" t="s">
        <v>84</v>
      </c>
      <c r="AW756" s="14" t="s">
        <v>31</v>
      </c>
      <c r="AX756" s="14" t="s">
        <v>74</v>
      </c>
      <c r="AY756" s="164" t="s">
        <v>163</v>
      </c>
    </row>
    <row r="757" spans="1:65" s="15" customFormat="1">
      <c r="B757" s="170"/>
      <c r="D757" s="157" t="s">
        <v>171</v>
      </c>
      <c r="E757" s="171" t="s">
        <v>1</v>
      </c>
      <c r="F757" s="172" t="s">
        <v>176</v>
      </c>
      <c r="H757" s="173">
        <v>53.31</v>
      </c>
      <c r="L757" s="170"/>
      <c r="M757" s="174"/>
      <c r="N757" s="175"/>
      <c r="O757" s="175"/>
      <c r="P757" s="175"/>
      <c r="Q757" s="175"/>
      <c r="R757" s="175"/>
      <c r="S757" s="175"/>
      <c r="T757" s="176"/>
      <c r="AT757" s="171" t="s">
        <v>171</v>
      </c>
      <c r="AU757" s="171" t="s">
        <v>84</v>
      </c>
      <c r="AV757" s="15" t="s">
        <v>177</v>
      </c>
      <c r="AW757" s="15" t="s">
        <v>31</v>
      </c>
      <c r="AX757" s="15" t="s">
        <v>74</v>
      </c>
      <c r="AY757" s="171" t="s">
        <v>163</v>
      </c>
    </row>
    <row r="758" spans="1:65" s="16" customFormat="1">
      <c r="B758" s="177"/>
      <c r="D758" s="157" t="s">
        <v>171</v>
      </c>
      <c r="E758" s="178" t="s">
        <v>1</v>
      </c>
      <c r="F758" s="179" t="s">
        <v>178</v>
      </c>
      <c r="H758" s="180">
        <v>223.40600000000001</v>
      </c>
      <c r="L758" s="177"/>
      <c r="M758" s="181"/>
      <c r="N758" s="182"/>
      <c r="O758" s="182"/>
      <c r="P758" s="182"/>
      <c r="Q758" s="182"/>
      <c r="R758" s="182"/>
      <c r="S758" s="182"/>
      <c r="T758" s="183"/>
      <c r="AT758" s="178" t="s">
        <v>171</v>
      </c>
      <c r="AU758" s="178" t="s">
        <v>84</v>
      </c>
      <c r="AV758" s="16" t="s">
        <v>169</v>
      </c>
      <c r="AW758" s="16" t="s">
        <v>31</v>
      </c>
      <c r="AX758" s="16" t="s">
        <v>82</v>
      </c>
      <c r="AY758" s="178" t="s">
        <v>163</v>
      </c>
    </row>
    <row r="759" spans="1:65" s="2" customFormat="1" ht="24" customHeight="1">
      <c r="A759" s="30"/>
      <c r="B759" s="142"/>
      <c r="C759" s="184" t="s">
        <v>810</v>
      </c>
      <c r="D759" s="184" t="s">
        <v>190</v>
      </c>
      <c r="E759" s="185" t="s">
        <v>754</v>
      </c>
      <c r="F759" s="186" t="s">
        <v>755</v>
      </c>
      <c r="G759" s="187" t="s">
        <v>186</v>
      </c>
      <c r="H759" s="188">
        <v>227.874</v>
      </c>
      <c r="I759" s="189"/>
      <c r="J759" s="189">
        <f>ROUND(I759*H759,2)</f>
        <v>0</v>
      </c>
      <c r="K759" s="190"/>
      <c r="L759" s="191"/>
      <c r="M759" s="192" t="s">
        <v>1</v>
      </c>
      <c r="N759" s="193" t="s">
        <v>39</v>
      </c>
      <c r="O759" s="152">
        <v>0</v>
      </c>
      <c r="P759" s="152">
        <f>O759*H759</f>
        <v>0</v>
      </c>
      <c r="Q759" s="152">
        <v>0</v>
      </c>
      <c r="R759" s="152">
        <f>Q759*H759</f>
        <v>0</v>
      </c>
      <c r="S759" s="152">
        <v>0</v>
      </c>
      <c r="T759" s="153">
        <f>S759*H759</f>
        <v>0</v>
      </c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R759" s="154" t="s">
        <v>486</v>
      </c>
      <c r="AT759" s="154" t="s">
        <v>190</v>
      </c>
      <c r="AU759" s="154" t="s">
        <v>84</v>
      </c>
      <c r="AY759" s="18" t="s">
        <v>163</v>
      </c>
      <c r="BE759" s="155">
        <f>IF(N759="základní",J759,0)</f>
        <v>0</v>
      </c>
      <c r="BF759" s="155">
        <f>IF(N759="snížená",J759,0)</f>
        <v>0</v>
      </c>
      <c r="BG759" s="155">
        <f>IF(N759="zákl. přenesená",J759,0)</f>
        <v>0</v>
      </c>
      <c r="BH759" s="155">
        <f>IF(N759="sníž. přenesená",J759,0)</f>
        <v>0</v>
      </c>
      <c r="BI759" s="155">
        <f>IF(N759="nulová",J759,0)</f>
        <v>0</v>
      </c>
      <c r="BJ759" s="18" t="s">
        <v>82</v>
      </c>
      <c r="BK759" s="155">
        <f>ROUND(I759*H759,2)</f>
        <v>0</v>
      </c>
      <c r="BL759" s="18" t="s">
        <v>259</v>
      </c>
      <c r="BM759" s="154" t="s">
        <v>811</v>
      </c>
    </row>
    <row r="760" spans="1:65" s="2" customFormat="1" ht="24" customHeight="1">
      <c r="A760" s="30"/>
      <c r="B760" s="142"/>
      <c r="C760" s="184" t="s">
        <v>214</v>
      </c>
      <c r="D760" s="184" t="s">
        <v>190</v>
      </c>
      <c r="E760" s="185" t="s">
        <v>812</v>
      </c>
      <c r="F760" s="186" t="s">
        <v>813</v>
      </c>
      <c r="G760" s="187" t="s">
        <v>186</v>
      </c>
      <c r="H760" s="188">
        <v>227.874</v>
      </c>
      <c r="I760" s="189"/>
      <c r="J760" s="189">
        <f>ROUND(I760*H760,2)</f>
        <v>0</v>
      </c>
      <c r="K760" s="190"/>
      <c r="L760" s="191"/>
      <c r="M760" s="192" t="s">
        <v>1</v>
      </c>
      <c r="N760" s="193" t="s">
        <v>39</v>
      </c>
      <c r="O760" s="152">
        <v>0</v>
      </c>
      <c r="P760" s="152">
        <f>O760*H760</f>
        <v>0</v>
      </c>
      <c r="Q760" s="152">
        <v>0</v>
      </c>
      <c r="R760" s="152">
        <f>Q760*H760</f>
        <v>0</v>
      </c>
      <c r="S760" s="152">
        <v>0</v>
      </c>
      <c r="T760" s="153">
        <f>S760*H760</f>
        <v>0</v>
      </c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R760" s="154" t="s">
        <v>486</v>
      </c>
      <c r="AT760" s="154" t="s">
        <v>190</v>
      </c>
      <c r="AU760" s="154" t="s">
        <v>84</v>
      </c>
      <c r="AY760" s="18" t="s">
        <v>163</v>
      </c>
      <c r="BE760" s="155">
        <f>IF(N760="základní",J760,0)</f>
        <v>0</v>
      </c>
      <c r="BF760" s="155">
        <f>IF(N760="snížená",J760,0)</f>
        <v>0</v>
      </c>
      <c r="BG760" s="155">
        <f>IF(N760="zákl. přenesená",J760,0)</f>
        <v>0</v>
      </c>
      <c r="BH760" s="155">
        <f>IF(N760="sníž. přenesená",J760,0)</f>
        <v>0</v>
      </c>
      <c r="BI760" s="155">
        <f>IF(N760="nulová",J760,0)</f>
        <v>0</v>
      </c>
      <c r="BJ760" s="18" t="s">
        <v>82</v>
      </c>
      <c r="BK760" s="155">
        <f>ROUND(I760*H760,2)</f>
        <v>0</v>
      </c>
      <c r="BL760" s="18" t="s">
        <v>259</v>
      </c>
      <c r="BM760" s="154" t="s">
        <v>814</v>
      </c>
    </row>
    <row r="761" spans="1:65" s="2" customFormat="1" ht="24" customHeight="1">
      <c r="A761" s="30"/>
      <c r="B761" s="142"/>
      <c r="C761" s="143" t="s">
        <v>815</v>
      </c>
      <c r="D761" s="143" t="s">
        <v>165</v>
      </c>
      <c r="E761" s="144" t="s">
        <v>816</v>
      </c>
      <c r="F761" s="145" t="s">
        <v>817</v>
      </c>
      <c r="G761" s="146" t="s">
        <v>186</v>
      </c>
      <c r="H761" s="147">
        <v>176.91800000000001</v>
      </c>
      <c r="I761" s="148"/>
      <c r="J761" s="148">
        <f>ROUND(I761*H761,2)</f>
        <v>0</v>
      </c>
      <c r="K761" s="149"/>
      <c r="L761" s="31"/>
      <c r="M761" s="150" t="s">
        <v>1</v>
      </c>
      <c r="N761" s="151" t="s">
        <v>39</v>
      </c>
      <c r="O761" s="152">
        <v>0</v>
      </c>
      <c r="P761" s="152">
        <f>O761*H761</f>
        <v>0</v>
      </c>
      <c r="Q761" s="152">
        <v>0</v>
      </c>
      <c r="R761" s="152">
        <f>Q761*H761</f>
        <v>0</v>
      </c>
      <c r="S761" s="152">
        <v>0</v>
      </c>
      <c r="T761" s="153">
        <f>S761*H761</f>
        <v>0</v>
      </c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R761" s="154" t="s">
        <v>259</v>
      </c>
      <c r="AT761" s="154" t="s">
        <v>165</v>
      </c>
      <c r="AU761" s="154" t="s">
        <v>84</v>
      </c>
      <c r="AY761" s="18" t="s">
        <v>163</v>
      </c>
      <c r="BE761" s="155">
        <f>IF(N761="základní",J761,0)</f>
        <v>0</v>
      </c>
      <c r="BF761" s="155">
        <f>IF(N761="snížená",J761,0)</f>
        <v>0</v>
      </c>
      <c r="BG761" s="155">
        <f>IF(N761="zákl. přenesená",J761,0)</f>
        <v>0</v>
      </c>
      <c r="BH761" s="155">
        <f>IF(N761="sníž. přenesená",J761,0)</f>
        <v>0</v>
      </c>
      <c r="BI761" s="155">
        <f>IF(N761="nulová",J761,0)</f>
        <v>0</v>
      </c>
      <c r="BJ761" s="18" t="s">
        <v>82</v>
      </c>
      <c r="BK761" s="155">
        <f>ROUND(I761*H761,2)</f>
        <v>0</v>
      </c>
      <c r="BL761" s="18" t="s">
        <v>259</v>
      </c>
      <c r="BM761" s="154" t="s">
        <v>818</v>
      </c>
    </row>
    <row r="762" spans="1:65" s="13" customFormat="1">
      <c r="B762" s="156"/>
      <c r="D762" s="157" t="s">
        <v>171</v>
      </c>
      <c r="E762" s="158" t="s">
        <v>1</v>
      </c>
      <c r="F762" s="159" t="s">
        <v>819</v>
      </c>
      <c r="H762" s="158" t="s">
        <v>1</v>
      </c>
      <c r="L762" s="156"/>
      <c r="M762" s="160"/>
      <c r="N762" s="161"/>
      <c r="O762" s="161"/>
      <c r="P762" s="161"/>
      <c r="Q762" s="161"/>
      <c r="R762" s="161"/>
      <c r="S762" s="161"/>
      <c r="T762" s="162"/>
      <c r="AT762" s="158" t="s">
        <v>171</v>
      </c>
      <c r="AU762" s="158" t="s">
        <v>84</v>
      </c>
      <c r="AV762" s="13" t="s">
        <v>82</v>
      </c>
      <c r="AW762" s="13" t="s">
        <v>31</v>
      </c>
      <c r="AX762" s="13" t="s">
        <v>74</v>
      </c>
      <c r="AY762" s="158" t="s">
        <v>163</v>
      </c>
    </row>
    <row r="763" spans="1:65" s="14" customFormat="1">
      <c r="B763" s="163"/>
      <c r="D763" s="157" t="s">
        <v>171</v>
      </c>
      <c r="E763" s="164" t="s">
        <v>1</v>
      </c>
      <c r="F763" s="165" t="s">
        <v>820</v>
      </c>
      <c r="H763" s="166">
        <v>176.91800000000001</v>
      </c>
      <c r="L763" s="163"/>
      <c r="M763" s="167"/>
      <c r="N763" s="168"/>
      <c r="O763" s="168"/>
      <c r="P763" s="168"/>
      <c r="Q763" s="168"/>
      <c r="R763" s="168"/>
      <c r="S763" s="168"/>
      <c r="T763" s="169"/>
      <c r="AT763" s="164" t="s">
        <v>171</v>
      </c>
      <c r="AU763" s="164" t="s">
        <v>84</v>
      </c>
      <c r="AV763" s="14" t="s">
        <v>84</v>
      </c>
      <c r="AW763" s="14" t="s">
        <v>31</v>
      </c>
      <c r="AX763" s="14" t="s">
        <v>74</v>
      </c>
      <c r="AY763" s="164" t="s">
        <v>163</v>
      </c>
    </row>
    <row r="764" spans="1:65" s="15" customFormat="1">
      <c r="B764" s="170"/>
      <c r="D764" s="157" t="s">
        <v>171</v>
      </c>
      <c r="E764" s="171" t="s">
        <v>1</v>
      </c>
      <c r="F764" s="172" t="s">
        <v>176</v>
      </c>
      <c r="H764" s="173">
        <v>176.91800000000001</v>
      </c>
      <c r="L764" s="170"/>
      <c r="M764" s="174"/>
      <c r="N764" s="175"/>
      <c r="O764" s="175"/>
      <c r="P764" s="175"/>
      <c r="Q764" s="175"/>
      <c r="R764" s="175"/>
      <c r="S764" s="175"/>
      <c r="T764" s="176"/>
      <c r="AT764" s="171" t="s">
        <v>171</v>
      </c>
      <c r="AU764" s="171" t="s">
        <v>84</v>
      </c>
      <c r="AV764" s="15" t="s">
        <v>177</v>
      </c>
      <c r="AW764" s="15" t="s">
        <v>31</v>
      </c>
      <c r="AX764" s="15" t="s">
        <v>74</v>
      </c>
      <c r="AY764" s="171" t="s">
        <v>163</v>
      </c>
    </row>
    <row r="765" spans="1:65" s="16" customFormat="1">
      <c r="B765" s="177"/>
      <c r="D765" s="157" t="s">
        <v>171</v>
      </c>
      <c r="E765" s="178" t="s">
        <v>1</v>
      </c>
      <c r="F765" s="179" t="s">
        <v>178</v>
      </c>
      <c r="H765" s="180">
        <v>176.91800000000001</v>
      </c>
      <c r="L765" s="177"/>
      <c r="M765" s="181"/>
      <c r="N765" s="182"/>
      <c r="O765" s="182"/>
      <c r="P765" s="182"/>
      <c r="Q765" s="182"/>
      <c r="R765" s="182"/>
      <c r="S765" s="182"/>
      <c r="T765" s="183"/>
      <c r="AT765" s="178" t="s">
        <v>171</v>
      </c>
      <c r="AU765" s="178" t="s">
        <v>84</v>
      </c>
      <c r="AV765" s="16" t="s">
        <v>169</v>
      </c>
      <c r="AW765" s="16" t="s">
        <v>31</v>
      </c>
      <c r="AX765" s="16" t="s">
        <v>82</v>
      </c>
      <c r="AY765" s="178" t="s">
        <v>163</v>
      </c>
    </row>
    <row r="766" spans="1:65" s="2" customFormat="1" ht="24" customHeight="1">
      <c r="A766" s="30"/>
      <c r="B766" s="142"/>
      <c r="C766" s="143" t="s">
        <v>221</v>
      </c>
      <c r="D766" s="143" t="s">
        <v>165</v>
      </c>
      <c r="E766" s="144" t="s">
        <v>821</v>
      </c>
      <c r="F766" s="145" t="s">
        <v>822</v>
      </c>
      <c r="G766" s="146" t="s">
        <v>186</v>
      </c>
      <c r="H766" s="147">
        <v>386.02</v>
      </c>
      <c r="I766" s="148"/>
      <c r="J766" s="148">
        <f>ROUND(I766*H766,2)</f>
        <v>0</v>
      </c>
      <c r="K766" s="149"/>
      <c r="L766" s="31"/>
      <c r="M766" s="150" t="s">
        <v>1</v>
      </c>
      <c r="N766" s="151" t="s">
        <v>39</v>
      </c>
      <c r="O766" s="152">
        <v>0</v>
      </c>
      <c r="P766" s="152">
        <f>O766*H766</f>
        <v>0</v>
      </c>
      <c r="Q766" s="152">
        <v>0</v>
      </c>
      <c r="R766" s="152">
        <f>Q766*H766</f>
        <v>0</v>
      </c>
      <c r="S766" s="152">
        <v>0</v>
      </c>
      <c r="T766" s="153">
        <f>S766*H766</f>
        <v>0</v>
      </c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R766" s="154" t="s">
        <v>259</v>
      </c>
      <c r="AT766" s="154" t="s">
        <v>165</v>
      </c>
      <c r="AU766" s="154" t="s">
        <v>84</v>
      </c>
      <c r="AY766" s="18" t="s">
        <v>163</v>
      </c>
      <c r="BE766" s="155">
        <f>IF(N766="základní",J766,0)</f>
        <v>0</v>
      </c>
      <c r="BF766" s="155">
        <f>IF(N766="snížená",J766,0)</f>
        <v>0</v>
      </c>
      <c r="BG766" s="155">
        <f>IF(N766="zákl. přenesená",J766,0)</f>
        <v>0</v>
      </c>
      <c r="BH766" s="155">
        <f>IF(N766="sníž. přenesená",J766,0)</f>
        <v>0</v>
      </c>
      <c r="BI766" s="155">
        <f>IF(N766="nulová",J766,0)</f>
        <v>0</v>
      </c>
      <c r="BJ766" s="18" t="s">
        <v>82</v>
      </c>
      <c r="BK766" s="155">
        <f>ROUND(I766*H766,2)</f>
        <v>0</v>
      </c>
      <c r="BL766" s="18" t="s">
        <v>259</v>
      </c>
      <c r="BM766" s="154" t="s">
        <v>823</v>
      </c>
    </row>
    <row r="767" spans="1:65" s="13" customFormat="1">
      <c r="B767" s="156"/>
      <c r="D767" s="157" t="s">
        <v>171</v>
      </c>
      <c r="E767" s="158" t="s">
        <v>1</v>
      </c>
      <c r="F767" s="159" t="s">
        <v>824</v>
      </c>
      <c r="H767" s="158" t="s">
        <v>1</v>
      </c>
      <c r="L767" s="156"/>
      <c r="M767" s="160"/>
      <c r="N767" s="161"/>
      <c r="O767" s="161"/>
      <c r="P767" s="161"/>
      <c r="Q767" s="161"/>
      <c r="R767" s="161"/>
      <c r="S767" s="161"/>
      <c r="T767" s="162"/>
      <c r="AT767" s="158" t="s">
        <v>171</v>
      </c>
      <c r="AU767" s="158" t="s">
        <v>84</v>
      </c>
      <c r="AV767" s="13" t="s">
        <v>82</v>
      </c>
      <c r="AW767" s="13" t="s">
        <v>31</v>
      </c>
      <c r="AX767" s="13" t="s">
        <v>74</v>
      </c>
      <c r="AY767" s="158" t="s">
        <v>163</v>
      </c>
    </row>
    <row r="768" spans="1:65" s="14" customFormat="1">
      <c r="B768" s="163"/>
      <c r="D768" s="157" t="s">
        <v>171</v>
      </c>
      <c r="E768" s="164" t="s">
        <v>1</v>
      </c>
      <c r="F768" s="165" t="s">
        <v>825</v>
      </c>
      <c r="H768" s="166">
        <v>309.97000000000003</v>
      </c>
      <c r="L768" s="163"/>
      <c r="M768" s="167"/>
      <c r="N768" s="168"/>
      <c r="O768" s="168"/>
      <c r="P768" s="168"/>
      <c r="Q768" s="168"/>
      <c r="R768" s="168"/>
      <c r="S768" s="168"/>
      <c r="T768" s="169"/>
      <c r="AT768" s="164" t="s">
        <v>171</v>
      </c>
      <c r="AU768" s="164" t="s">
        <v>84</v>
      </c>
      <c r="AV768" s="14" t="s">
        <v>84</v>
      </c>
      <c r="AW768" s="14" t="s">
        <v>31</v>
      </c>
      <c r="AX768" s="14" t="s">
        <v>74</v>
      </c>
      <c r="AY768" s="164" t="s">
        <v>163</v>
      </c>
    </row>
    <row r="769" spans="1:65" s="14" customFormat="1">
      <c r="B769" s="163"/>
      <c r="D769" s="157" t="s">
        <v>171</v>
      </c>
      <c r="E769" s="164" t="s">
        <v>1</v>
      </c>
      <c r="F769" s="165" t="s">
        <v>826</v>
      </c>
      <c r="H769" s="166">
        <v>76.05</v>
      </c>
      <c r="L769" s="163"/>
      <c r="M769" s="167"/>
      <c r="N769" s="168"/>
      <c r="O769" s="168"/>
      <c r="P769" s="168"/>
      <c r="Q769" s="168"/>
      <c r="R769" s="168"/>
      <c r="S769" s="168"/>
      <c r="T769" s="169"/>
      <c r="AT769" s="164" t="s">
        <v>171</v>
      </c>
      <c r="AU769" s="164" t="s">
        <v>84</v>
      </c>
      <c r="AV769" s="14" t="s">
        <v>84</v>
      </c>
      <c r="AW769" s="14" t="s">
        <v>31</v>
      </c>
      <c r="AX769" s="14" t="s">
        <v>74</v>
      </c>
      <c r="AY769" s="164" t="s">
        <v>163</v>
      </c>
    </row>
    <row r="770" spans="1:65" s="15" customFormat="1">
      <c r="B770" s="170"/>
      <c r="D770" s="157" t="s">
        <v>171</v>
      </c>
      <c r="E770" s="171" t="s">
        <v>1</v>
      </c>
      <c r="F770" s="172" t="s">
        <v>176</v>
      </c>
      <c r="H770" s="173">
        <v>386.02</v>
      </c>
      <c r="L770" s="170"/>
      <c r="M770" s="174"/>
      <c r="N770" s="175"/>
      <c r="O770" s="175"/>
      <c r="P770" s="175"/>
      <c r="Q770" s="175"/>
      <c r="R770" s="175"/>
      <c r="S770" s="175"/>
      <c r="T770" s="176"/>
      <c r="AT770" s="171" t="s">
        <v>171</v>
      </c>
      <c r="AU770" s="171" t="s">
        <v>84</v>
      </c>
      <c r="AV770" s="15" t="s">
        <v>177</v>
      </c>
      <c r="AW770" s="15" t="s">
        <v>31</v>
      </c>
      <c r="AX770" s="15" t="s">
        <v>74</v>
      </c>
      <c r="AY770" s="171" t="s">
        <v>163</v>
      </c>
    </row>
    <row r="771" spans="1:65" s="16" customFormat="1">
      <c r="B771" s="177"/>
      <c r="D771" s="157" t="s">
        <v>171</v>
      </c>
      <c r="E771" s="178" t="s">
        <v>1</v>
      </c>
      <c r="F771" s="179" t="s">
        <v>178</v>
      </c>
      <c r="H771" s="180">
        <v>386.02</v>
      </c>
      <c r="L771" s="177"/>
      <c r="M771" s="181"/>
      <c r="N771" s="182"/>
      <c r="O771" s="182"/>
      <c r="P771" s="182"/>
      <c r="Q771" s="182"/>
      <c r="R771" s="182"/>
      <c r="S771" s="182"/>
      <c r="T771" s="183"/>
      <c r="AT771" s="178" t="s">
        <v>171</v>
      </c>
      <c r="AU771" s="178" t="s">
        <v>84</v>
      </c>
      <c r="AV771" s="16" t="s">
        <v>169</v>
      </c>
      <c r="AW771" s="16" t="s">
        <v>31</v>
      </c>
      <c r="AX771" s="16" t="s">
        <v>82</v>
      </c>
      <c r="AY771" s="178" t="s">
        <v>163</v>
      </c>
    </row>
    <row r="772" spans="1:65" s="2" customFormat="1" ht="16.5" customHeight="1">
      <c r="A772" s="30"/>
      <c r="B772" s="142"/>
      <c r="C772" s="184" t="s">
        <v>827</v>
      </c>
      <c r="D772" s="184" t="s">
        <v>190</v>
      </c>
      <c r="E772" s="185" t="s">
        <v>828</v>
      </c>
      <c r="F772" s="186" t="s">
        <v>829</v>
      </c>
      <c r="G772" s="187" t="s">
        <v>186</v>
      </c>
      <c r="H772" s="188">
        <v>393.74</v>
      </c>
      <c r="I772" s="189"/>
      <c r="J772" s="189">
        <f>ROUND(I772*H772,2)</f>
        <v>0</v>
      </c>
      <c r="K772" s="190"/>
      <c r="L772" s="191"/>
      <c r="M772" s="192" t="s">
        <v>1</v>
      </c>
      <c r="N772" s="193" t="s">
        <v>39</v>
      </c>
      <c r="O772" s="152">
        <v>0</v>
      </c>
      <c r="P772" s="152">
        <f>O772*H772</f>
        <v>0</v>
      </c>
      <c r="Q772" s="152">
        <v>0</v>
      </c>
      <c r="R772" s="152">
        <f>Q772*H772</f>
        <v>0</v>
      </c>
      <c r="S772" s="152">
        <v>0</v>
      </c>
      <c r="T772" s="153">
        <f>S772*H772</f>
        <v>0</v>
      </c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R772" s="154" t="s">
        <v>486</v>
      </c>
      <c r="AT772" s="154" t="s">
        <v>190</v>
      </c>
      <c r="AU772" s="154" t="s">
        <v>84</v>
      </c>
      <c r="AY772" s="18" t="s">
        <v>163</v>
      </c>
      <c r="BE772" s="155">
        <f>IF(N772="základní",J772,0)</f>
        <v>0</v>
      </c>
      <c r="BF772" s="155">
        <f>IF(N772="snížená",J772,0)</f>
        <v>0</v>
      </c>
      <c r="BG772" s="155">
        <f>IF(N772="zákl. přenesená",J772,0)</f>
        <v>0</v>
      </c>
      <c r="BH772" s="155">
        <f>IF(N772="sníž. přenesená",J772,0)</f>
        <v>0</v>
      </c>
      <c r="BI772" s="155">
        <f>IF(N772="nulová",J772,0)</f>
        <v>0</v>
      </c>
      <c r="BJ772" s="18" t="s">
        <v>82</v>
      </c>
      <c r="BK772" s="155">
        <f>ROUND(I772*H772,2)</f>
        <v>0</v>
      </c>
      <c r="BL772" s="18" t="s">
        <v>259</v>
      </c>
      <c r="BM772" s="154" t="s">
        <v>830</v>
      </c>
    </row>
    <row r="773" spans="1:65" s="2" customFormat="1" ht="24" customHeight="1">
      <c r="A773" s="30"/>
      <c r="B773" s="142"/>
      <c r="C773" s="143" t="s">
        <v>227</v>
      </c>
      <c r="D773" s="143" t="s">
        <v>165</v>
      </c>
      <c r="E773" s="144" t="s">
        <v>831</v>
      </c>
      <c r="F773" s="145" t="s">
        <v>832</v>
      </c>
      <c r="G773" s="146" t="s">
        <v>186</v>
      </c>
      <c r="H773" s="147">
        <v>558.1</v>
      </c>
      <c r="I773" s="148"/>
      <c r="J773" s="148">
        <f>ROUND(I773*H773,2)</f>
        <v>0</v>
      </c>
      <c r="K773" s="149"/>
      <c r="L773" s="31"/>
      <c r="M773" s="150" t="s">
        <v>1</v>
      </c>
      <c r="N773" s="151" t="s">
        <v>39</v>
      </c>
      <c r="O773" s="152">
        <v>0</v>
      </c>
      <c r="P773" s="152">
        <f>O773*H773</f>
        <v>0</v>
      </c>
      <c r="Q773" s="152">
        <v>0</v>
      </c>
      <c r="R773" s="152">
        <f>Q773*H773</f>
        <v>0</v>
      </c>
      <c r="S773" s="152">
        <v>0</v>
      </c>
      <c r="T773" s="153">
        <f>S773*H773</f>
        <v>0</v>
      </c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R773" s="154" t="s">
        <v>259</v>
      </c>
      <c r="AT773" s="154" t="s">
        <v>165</v>
      </c>
      <c r="AU773" s="154" t="s">
        <v>84</v>
      </c>
      <c r="AY773" s="18" t="s">
        <v>163</v>
      </c>
      <c r="BE773" s="155">
        <f>IF(N773="základní",J773,0)</f>
        <v>0</v>
      </c>
      <c r="BF773" s="155">
        <f>IF(N773="snížená",J773,0)</f>
        <v>0</v>
      </c>
      <c r="BG773" s="155">
        <f>IF(N773="zákl. přenesená",J773,0)</f>
        <v>0</v>
      </c>
      <c r="BH773" s="155">
        <f>IF(N773="sníž. přenesená",J773,0)</f>
        <v>0</v>
      </c>
      <c r="BI773" s="155">
        <f>IF(N773="nulová",J773,0)</f>
        <v>0</v>
      </c>
      <c r="BJ773" s="18" t="s">
        <v>82</v>
      </c>
      <c r="BK773" s="155">
        <f>ROUND(I773*H773,2)</f>
        <v>0</v>
      </c>
      <c r="BL773" s="18" t="s">
        <v>259</v>
      </c>
      <c r="BM773" s="154" t="s">
        <v>833</v>
      </c>
    </row>
    <row r="774" spans="1:65" s="13" customFormat="1">
      <c r="B774" s="156"/>
      <c r="D774" s="157" t="s">
        <v>171</v>
      </c>
      <c r="E774" s="158" t="s">
        <v>1</v>
      </c>
      <c r="F774" s="159" t="s">
        <v>834</v>
      </c>
      <c r="H774" s="158" t="s">
        <v>1</v>
      </c>
      <c r="L774" s="156"/>
      <c r="M774" s="160"/>
      <c r="N774" s="161"/>
      <c r="O774" s="161"/>
      <c r="P774" s="161"/>
      <c r="Q774" s="161"/>
      <c r="R774" s="161"/>
      <c r="S774" s="161"/>
      <c r="T774" s="162"/>
      <c r="AT774" s="158" t="s">
        <v>171</v>
      </c>
      <c r="AU774" s="158" t="s">
        <v>84</v>
      </c>
      <c r="AV774" s="13" t="s">
        <v>82</v>
      </c>
      <c r="AW774" s="13" t="s">
        <v>31</v>
      </c>
      <c r="AX774" s="13" t="s">
        <v>74</v>
      </c>
      <c r="AY774" s="158" t="s">
        <v>163</v>
      </c>
    </row>
    <row r="775" spans="1:65" s="13" customFormat="1">
      <c r="B775" s="156"/>
      <c r="D775" s="157" t="s">
        <v>171</v>
      </c>
      <c r="E775" s="158" t="s">
        <v>1</v>
      </c>
      <c r="F775" s="159" t="s">
        <v>286</v>
      </c>
      <c r="H775" s="158" t="s">
        <v>1</v>
      </c>
      <c r="L775" s="156"/>
      <c r="M775" s="160"/>
      <c r="N775" s="161"/>
      <c r="O775" s="161"/>
      <c r="P775" s="161"/>
      <c r="Q775" s="161"/>
      <c r="R775" s="161"/>
      <c r="S775" s="161"/>
      <c r="T775" s="162"/>
      <c r="AT775" s="158" t="s">
        <v>171</v>
      </c>
      <c r="AU775" s="158" t="s">
        <v>84</v>
      </c>
      <c r="AV775" s="13" t="s">
        <v>82</v>
      </c>
      <c r="AW775" s="13" t="s">
        <v>31</v>
      </c>
      <c r="AX775" s="13" t="s">
        <v>74</v>
      </c>
      <c r="AY775" s="158" t="s">
        <v>163</v>
      </c>
    </row>
    <row r="776" spans="1:65" s="14" customFormat="1">
      <c r="B776" s="163"/>
      <c r="D776" s="157" t="s">
        <v>171</v>
      </c>
      <c r="E776" s="164" t="s">
        <v>1</v>
      </c>
      <c r="F776" s="165" t="s">
        <v>573</v>
      </c>
      <c r="H776" s="166">
        <v>282.69</v>
      </c>
      <c r="L776" s="163"/>
      <c r="M776" s="167"/>
      <c r="N776" s="168"/>
      <c r="O776" s="168"/>
      <c r="P776" s="168"/>
      <c r="Q776" s="168"/>
      <c r="R776" s="168"/>
      <c r="S776" s="168"/>
      <c r="T776" s="169"/>
      <c r="AT776" s="164" t="s">
        <v>171</v>
      </c>
      <c r="AU776" s="164" t="s">
        <v>84</v>
      </c>
      <c r="AV776" s="14" t="s">
        <v>84</v>
      </c>
      <c r="AW776" s="14" t="s">
        <v>31</v>
      </c>
      <c r="AX776" s="14" t="s">
        <v>74</v>
      </c>
      <c r="AY776" s="164" t="s">
        <v>163</v>
      </c>
    </row>
    <row r="777" spans="1:65" s="13" customFormat="1">
      <c r="B777" s="156"/>
      <c r="D777" s="157" t="s">
        <v>171</v>
      </c>
      <c r="E777" s="158" t="s">
        <v>1</v>
      </c>
      <c r="F777" s="159" t="s">
        <v>381</v>
      </c>
      <c r="H777" s="158" t="s">
        <v>1</v>
      </c>
      <c r="L777" s="156"/>
      <c r="M777" s="160"/>
      <c r="N777" s="161"/>
      <c r="O777" s="161"/>
      <c r="P777" s="161"/>
      <c r="Q777" s="161"/>
      <c r="R777" s="161"/>
      <c r="S777" s="161"/>
      <c r="T777" s="162"/>
      <c r="AT777" s="158" t="s">
        <v>171</v>
      </c>
      <c r="AU777" s="158" t="s">
        <v>84</v>
      </c>
      <c r="AV777" s="13" t="s">
        <v>82</v>
      </c>
      <c r="AW777" s="13" t="s">
        <v>31</v>
      </c>
      <c r="AX777" s="13" t="s">
        <v>74</v>
      </c>
      <c r="AY777" s="158" t="s">
        <v>163</v>
      </c>
    </row>
    <row r="778" spans="1:65" s="14" customFormat="1">
      <c r="B778" s="163"/>
      <c r="D778" s="157" t="s">
        <v>171</v>
      </c>
      <c r="E778" s="164" t="s">
        <v>1</v>
      </c>
      <c r="F778" s="165" t="s">
        <v>835</v>
      </c>
      <c r="H778" s="166">
        <v>275.41000000000003</v>
      </c>
      <c r="L778" s="163"/>
      <c r="M778" s="167"/>
      <c r="N778" s="168"/>
      <c r="O778" s="168"/>
      <c r="P778" s="168"/>
      <c r="Q778" s="168"/>
      <c r="R778" s="168"/>
      <c r="S778" s="168"/>
      <c r="T778" s="169"/>
      <c r="AT778" s="164" t="s">
        <v>171</v>
      </c>
      <c r="AU778" s="164" t="s">
        <v>84</v>
      </c>
      <c r="AV778" s="14" t="s">
        <v>84</v>
      </c>
      <c r="AW778" s="14" t="s">
        <v>31</v>
      </c>
      <c r="AX778" s="14" t="s">
        <v>74</v>
      </c>
      <c r="AY778" s="164" t="s">
        <v>163</v>
      </c>
    </row>
    <row r="779" spans="1:65" s="15" customFormat="1">
      <c r="B779" s="170"/>
      <c r="D779" s="157" t="s">
        <v>171</v>
      </c>
      <c r="E779" s="171" t="s">
        <v>1</v>
      </c>
      <c r="F779" s="172" t="s">
        <v>176</v>
      </c>
      <c r="H779" s="173">
        <v>558.1</v>
      </c>
      <c r="L779" s="170"/>
      <c r="M779" s="174"/>
      <c r="N779" s="175"/>
      <c r="O779" s="175"/>
      <c r="P779" s="175"/>
      <c r="Q779" s="175"/>
      <c r="R779" s="175"/>
      <c r="S779" s="175"/>
      <c r="T779" s="176"/>
      <c r="AT779" s="171" t="s">
        <v>171</v>
      </c>
      <c r="AU779" s="171" t="s">
        <v>84</v>
      </c>
      <c r="AV779" s="15" t="s">
        <v>177</v>
      </c>
      <c r="AW779" s="15" t="s">
        <v>31</v>
      </c>
      <c r="AX779" s="15" t="s">
        <v>74</v>
      </c>
      <c r="AY779" s="171" t="s">
        <v>163</v>
      </c>
    </row>
    <row r="780" spans="1:65" s="16" customFormat="1">
      <c r="B780" s="177"/>
      <c r="D780" s="157" t="s">
        <v>171</v>
      </c>
      <c r="E780" s="178" t="s">
        <v>1</v>
      </c>
      <c r="F780" s="179" t="s">
        <v>178</v>
      </c>
      <c r="H780" s="180">
        <v>558.1</v>
      </c>
      <c r="L780" s="177"/>
      <c r="M780" s="181"/>
      <c r="N780" s="182"/>
      <c r="O780" s="182"/>
      <c r="P780" s="182"/>
      <c r="Q780" s="182"/>
      <c r="R780" s="182"/>
      <c r="S780" s="182"/>
      <c r="T780" s="183"/>
      <c r="AT780" s="178" t="s">
        <v>171</v>
      </c>
      <c r="AU780" s="178" t="s">
        <v>84</v>
      </c>
      <c r="AV780" s="16" t="s">
        <v>169</v>
      </c>
      <c r="AW780" s="16" t="s">
        <v>31</v>
      </c>
      <c r="AX780" s="16" t="s">
        <v>82</v>
      </c>
      <c r="AY780" s="178" t="s">
        <v>163</v>
      </c>
    </row>
    <row r="781" spans="1:65" s="2" customFormat="1" ht="16.5" customHeight="1">
      <c r="A781" s="30"/>
      <c r="B781" s="142"/>
      <c r="C781" s="184" t="s">
        <v>836</v>
      </c>
      <c r="D781" s="184" t="s">
        <v>190</v>
      </c>
      <c r="E781" s="185" t="s">
        <v>837</v>
      </c>
      <c r="F781" s="186" t="s">
        <v>838</v>
      </c>
      <c r="G781" s="187" t="s">
        <v>186</v>
      </c>
      <c r="H781" s="188">
        <v>613.91</v>
      </c>
      <c r="I781" s="189"/>
      <c r="J781" s="189">
        <f>ROUND(I781*H781,2)</f>
        <v>0</v>
      </c>
      <c r="K781" s="190"/>
      <c r="L781" s="191"/>
      <c r="M781" s="192" t="s">
        <v>1</v>
      </c>
      <c r="N781" s="193" t="s">
        <v>39</v>
      </c>
      <c r="O781" s="152">
        <v>0</v>
      </c>
      <c r="P781" s="152">
        <f>O781*H781</f>
        <v>0</v>
      </c>
      <c r="Q781" s="152">
        <v>0</v>
      </c>
      <c r="R781" s="152">
        <f>Q781*H781</f>
        <v>0</v>
      </c>
      <c r="S781" s="152">
        <v>0</v>
      </c>
      <c r="T781" s="153">
        <f>S781*H781</f>
        <v>0</v>
      </c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R781" s="154" t="s">
        <v>486</v>
      </c>
      <c r="AT781" s="154" t="s">
        <v>190</v>
      </c>
      <c r="AU781" s="154" t="s">
        <v>84</v>
      </c>
      <c r="AY781" s="18" t="s">
        <v>163</v>
      </c>
      <c r="BE781" s="155">
        <f>IF(N781="základní",J781,0)</f>
        <v>0</v>
      </c>
      <c r="BF781" s="155">
        <f>IF(N781="snížená",J781,0)</f>
        <v>0</v>
      </c>
      <c r="BG781" s="155">
        <f>IF(N781="zákl. přenesená",J781,0)</f>
        <v>0</v>
      </c>
      <c r="BH781" s="155">
        <f>IF(N781="sníž. přenesená",J781,0)</f>
        <v>0</v>
      </c>
      <c r="BI781" s="155">
        <f>IF(N781="nulová",J781,0)</f>
        <v>0</v>
      </c>
      <c r="BJ781" s="18" t="s">
        <v>82</v>
      </c>
      <c r="BK781" s="155">
        <f>ROUND(I781*H781,2)</f>
        <v>0</v>
      </c>
      <c r="BL781" s="18" t="s">
        <v>259</v>
      </c>
      <c r="BM781" s="154" t="s">
        <v>839</v>
      </c>
    </row>
    <row r="782" spans="1:65" s="2" customFormat="1" ht="24" customHeight="1">
      <c r="A782" s="30"/>
      <c r="B782" s="142"/>
      <c r="C782" s="143" t="s">
        <v>232</v>
      </c>
      <c r="D782" s="143" t="s">
        <v>165</v>
      </c>
      <c r="E782" s="144" t="s">
        <v>840</v>
      </c>
      <c r="F782" s="145" t="s">
        <v>841</v>
      </c>
      <c r="G782" s="146" t="s">
        <v>186</v>
      </c>
      <c r="H782" s="147">
        <v>386.02</v>
      </c>
      <c r="I782" s="148"/>
      <c r="J782" s="148">
        <f>ROUND(I782*H782,2)</f>
        <v>0</v>
      </c>
      <c r="K782" s="149"/>
      <c r="L782" s="31"/>
      <c r="M782" s="150" t="s">
        <v>1</v>
      </c>
      <c r="N782" s="151" t="s">
        <v>39</v>
      </c>
      <c r="O782" s="152">
        <v>0</v>
      </c>
      <c r="P782" s="152">
        <f>O782*H782</f>
        <v>0</v>
      </c>
      <c r="Q782" s="152">
        <v>0</v>
      </c>
      <c r="R782" s="152">
        <f>Q782*H782</f>
        <v>0</v>
      </c>
      <c r="S782" s="152">
        <v>0</v>
      </c>
      <c r="T782" s="153">
        <f>S782*H782</f>
        <v>0</v>
      </c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R782" s="154" t="s">
        <v>259</v>
      </c>
      <c r="AT782" s="154" t="s">
        <v>165</v>
      </c>
      <c r="AU782" s="154" t="s">
        <v>84</v>
      </c>
      <c r="AY782" s="18" t="s">
        <v>163</v>
      </c>
      <c r="BE782" s="155">
        <f>IF(N782="základní",J782,0)</f>
        <v>0</v>
      </c>
      <c r="BF782" s="155">
        <f>IF(N782="snížená",J782,0)</f>
        <v>0</v>
      </c>
      <c r="BG782" s="155">
        <f>IF(N782="zákl. přenesená",J782,0)</f>
        <v>0</v>
      </c>
      <c r="BH782" s="155">
        <f>IF(N782="sníž. přenesená",J782,0)</f>
        <v>0</v>
      </c>
      <c r="BI782" s="155">
        <f>IF(N782="nulová",J782,0)</f>
        <v>0</v>
      </c>
      <c r="BJ782" s="18" t="s">
        <v>82</v>
      </c>
      <c r="BK782" s="155">
        <f>ROUND(I782*H782,2)</f>
        <v>0</v>
      </c>
      <c r="BL782" s="18" t="s">
        <v>259</v>
      </c>
      <c r="BM782" s="154" t="s">
        <v>842</v>
      </c>
    </row>
    <row r="783" spans="1:65" s="13" customFormat="1">
      <c r="B783" s="156"/>
      <c r="D783" s="157" t="s">
        <v>171</v>
      </c>
      <c r="E783" s="158" t="s">
        <v>1</v>
      </c>
      <c r="F783" s="159" t="s">
        <v>843</v>
      </c>
      <c r="H783" s="158" t="s">
        <v>1</v>
      </c>
      <c r="L783" s="156"/>
      <c r="M783" s="160"/>
      <c r="N783" s="161"/>
      <c r="O783" s="161"/>
      <c r="P783" s="161"/>
      <c r="Q783" s="161"/>
      <c r="R783" s="161"/>
      <c r="S783" s="161"/>
      <c r="T783" s="162"/>
      <c r="AT783" s="158" t="s">
        <v>171</v>
      </c>
      <c r="AU783" s="158" t="s">
        <v>84</v>
      </c>
      <c r="AV783" s="13" t="s">
        <v>82</v>
      </c>
      <c r="AW783" s="13" t="s">
        <v>31</v>
      </c>
      <c r="AX783" s="13" t="s">
        <v>74</v>
      </c>
      <c r="AY783" s="158" t="s">
        <v>163</v>
      </c>
    </row>
    <row r="784" spans="1:65" s="13" customFormat="1">
      <c r="B784" s="156"/>
      <c r="D784" s="157" t="s">
        <v>171</v>
      </c>
      <c r="E784" s="158" t="s">
        <v>1</v>
      </c>
      <c r="F784" s="159" t="s">
        <v>844</v>
      </c>
      <c r="H784" s="158" t="s">
        <v>1</v>
      </c>
      <c r="L784" s="156"/>
      <c r="M784" s="160"/>
      <c r="N784" s="161"/>
      <c r="O784" s="161"/>
      <c r="P784" s="161"/>
      <c r="Q784" s="161"/>
      <c r="R784" s="161"/>
      <c r="S784" s="161"/>
      <c r="T784" s="162"/>
      <c r="AT784" s="158" t="s">
        <v>171</v>
      </c>
      <c r="AU784" s="158" t="s">
        <v>84</v>
      </c>
      <c r="AV784" s="13" t="s">
        <v>82</v>
      </c>
      <c r="AW784" s="13" t="s">
        <v>31</v>
      </c>
      <c r="AX784" s="13" t="s">
        <v>74</v>
      </c>
      <c r="AY784" s="158" t="s">
        <v>163</v>
      </c>
    </row>
    <row r="785" spans="1:65" s="14" customFormat="1">
      <c r="B785" s="163"/>
      <c r="D785" s="157" t="s">
        <v>171</v>
      </c>
      <c r="E785" s="164" t="s">
        <v>1</v>
      </c>
      <c r="F785" s="165" t="s">
        <v>845</v>
      </c>
      <c r="H785" s="166">
        <v>386.02</v>
      </c>
      <c r="L785" s="163"/>
      <c r="M785" s="167"/>
      <c r="N785" s="168"/>
      <c r="O785" s="168"/>
      <c r="P785" s="168"/>
      <c r="Q785" s="168"/>
      <c r="R785" s="168"/>
      <c r="S785" s="168"/>
      <c r="T785" s="169"/>
      <c r="AT785" s="164" t="s">
        <v>171</v>
      </c>
      <c r="AU785" s="164" t="s">
        <v>84</v>
      </c>
      <c r="AV785" s="14" t="s">
        <v>84</v>
      </c>
      <c r="AW785" s="14" t="s">
        <v>31</v>
      </c>
      <c r="AX785" s="14" t="s">
        <v>74</v>
      </c>
      <c r="AY785" s="164" t="s">
        <v>163</v>
      </c>
    </row>
    <row r="786" spans="1:65" s="15" customFormat="1">
      <c r="B786" s="170"/>
      <c r="D786" s="157" t="s">
        <v>171</v>
      </c>
      <c r="E786" s="171" t="s">
        <v>1</v>
      </c>
      <c r="F786" s="172" t="s">
        <v>176</v>
      </c>
      <c r="H786" s="173">
        <v>386.02</v>
      </c>
      <c r="L786" s="170"/>
      <c r="M786" s="174"/>
      <c r="N786" s="175"/>
      <c r="O786" s="175"/>
      <c r="P786" s="175"/>
      <c r="Q786" s="175"/>
      <c r="R786" s="175"/>
      <c r="S786" s="175"/>
      <c r="T786" s="176"/>
      <c r="AT786" s="171" t="s">
        <v>171</v>
      </c>
      <c r="AU786" s="171" t="s">
        <v>84</v>
      </c>
      <c r="AV786" s="15" t="s">
        <v>177</v>
      </c>
      <c r="AW786" s="15" t="s">
        <v>31</v>
      </c>
      <c r="AX786" s="15" t="s">
        <v>74</v>
      </c>
      <c r="AY786" s="171" t="s">
        <v>163</v>
      </c>
    </row>
    <row r="787" spans="1:65" s="16" customFormat="1">
      <c r="B787" s="177"/>
      <c r="D787" s="157" t="s">
        <v>171</v>
      </c>
      <c r="E787" s="178" t="s">
        <v>1</v>
      </c>
      <c r="F787" s="179" t="s">
        <v>178</v>
      </c>
      <c r="H787" s="180">
        <v>386.02</v>
      </c>
      <c r="L787" s="177"/>
      <c r="M787" s="181"/>
      <c r="N787" s="182"/>
      <c r="O787" s="182"/>
      <c r="P787" s="182"/>
      <c r="Q787" s="182"/>
      <c r="R787" s="182"/>
      <c r="S787" s="182"/>
      <c r="T787" s="183"/>
      <c r="AT787" s="178" t="s">
        <v>171</v>
      </c>
      <c r="AU787" s="178" t="s">
        <v>84</v>
      </c>
      <c r="AV787" s="16" t="s">
        <v>169</v>
      </c>
      <c r="AW787" s="16" t="s">
        <v>31</v>
      </c>
      <c r="AX787" s="16" t="s">
        <v>82</v>
      </c>
      <c r="AY787" s="178" t="s">
        <v>163</v>
      </c>
    </row>
    <row r="788" spans="1:65" s="2" customFormat="1" ht="16.5" customHeight="1">
      <c r="A788" s="30"/>
      <c r="B788" s="142"/>
      <c r="C788" s="184" t="s">
        <v>846</v>
      </c>
      <c r="D788" s="184" t="s">
        <v>190</v>
      </c>
      <c r="E788" s="185" t="s">
        <v>847</v>
      </c>
      <c r="F788" s="186" t="s">
        <v>848</v>
      </c>
      <c r="G788" s="187" t="s">
        <v>186</v>
      </c>
      <c r="H788" s="188">
        <v>424.62200000000001</v>
      </c>
      <c r="I788" s="189"/>
      <c r="J788" s="189">
        <f>ROUND(I788*H788,2)</f>
        <v>0</v>
      </c>
      <c r="K788" s="190"/>
      <c r="L788" s="191"/>
      <c r="M788" s="192" t="s">
        <v>1</v>
      </c>
      <c r="N788" s="193" t="s">
        <v>39</v>
      </c>
      <c r="O788" s="152">
        <v>0</v>
      </c>
      <c r="P788" s="152">
        <f>O788*H788</f>
        <v>0</v>
      </c>
      <c r="Q788" s="152">
        <v>0</v>
      </c>
      <c r="R788" s="152">
        <f>Q788*H788</f>
        <v>0</v>
      </c>
      <c r="S788" s="152">
        <v>0</v>
      </c>
      <c r="T788" s="153">
        <f>S788*H788</f>
        <v>0</v>
      </c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R788" s="154" t="s">
        <v>486</v>
      </c>
      <c r="AT788" s="154" t="s">
        <v>190</v>
      </c>
      <c r="AU788" s="154" t="s">
        <v>84</v>
      </c>
      <c r="AY788" s="18" t="s">
        <v>163</v>
      </c>
      <c r="BE788" s="155">
        <f>IF(N788="základní",J788,0)</f>
        <v>0</v>
      </c>
      <c r="BF788" s="155">
        <f>IF(N788="snížená",J788,0)</f>
        <v>0</v>
      </c>
      <c r="BG788" s="155">
        <f>IF(N788="zákl. přenesená",J788,0)</f>
        <v>0</v>
      </c>
      <c r="BH788" s="155">
        <f>IF(N788="sníž. přenesená",J788,0)</f>
        <v>0</v>
      </c>
      <c r="BI788" s="155">
        <f>IF(N788="nulová",J788,0)</f>
        <v>0</v>
      </c>
      <c r="BJ788" s="18" t="s">
        <v>82</v>
      </c>
      <c r="BK788" s="155">
        <f>ROUND(I788*H788,2)</f>
        <v>0</v>
      </c>
      <c r="BL788" s="18" t="s">
        <v>259</v>
      </c>
      <c r="BM788" s="154" t="s">
        <v>849</v>
      </c>
    </row>
    <row r="789" spans="1:65" s="2" customFormat="1" ht="24" customHeight="1">
      <c r="A789" s="30"/>
      <c r="B789" s="142"/>
      <c r="C789" s="143" t="s">
        <v>850</v>
      </c>
      <c r="D789" s="143" t="s">
        <v>165</v>
      </c>
      <c r="E789" s="144" t="s">
        <v>851</v>
      </c>
      <c r="F789" s="145" t="s">
        <v>852</v>
      </c>
      <c r="G789" s="146" t="s">
        <v>231</v>
      </c>
      <c r="H789" s="147">
        <v>7.2389999999999999</v>
      </c>
      <c r="I789" s="148"/>
      <c r="J789" s="148">
        <f>ROUND(I789*H789,2)</f>
        <v>0</v>
      </c>
      <c r="K789" s="149"/>
      <c r="L789" s="31"/>
      <c r="M789" s="150" t="s">
        <v>1</v>
      </c>
      <c r="N789" s="151" t="s">
        <v>39</v>
      </c>
      <c r="O789" s="152">
        <v>0</v>
      </c>
      <c r="P789" s="152">
        <f>O789*H789</f>
        <v>0</v>
      </c>
      <c r="Q789" s="152">
        <v>0</v>
      </c>
      <c r="R789" s="152">
        <f>Q789*H789</f>
        <v>0</v>
      </c>
      <c r="S789" s="152">
        <v>0</v>
      </c>
      <c r="T789" s="153">
        <f>S789*H789</f>
        <v>0</v>
      </c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R789" s="154" t="s">
        <v>259</v>
      </c>
      <c r="AT789" s="154" t="s">
        <v>165</v>
      </c>
      <c r="AU789" s="154" t="s">
        <v>84</v>
      </c>
      <c r="AY789" s="18" t="s">
        <v>163</v>
      </c>
      <c r="BE789" s="155">
        <f>IF(N789="základní",J789,0)</f>
        <v>0</v>
      </c>
      <c r="BF789" s="155">
        <f>IF(N789="snížená",J789,0)</f>
        <v>0</v>
      </c>
      <c r="BG789" s="155">
        <f>IF(N789="zákl. přenesená",J789,0)</f>
        <v>0</v>
      </c>
      <c r="BH789" s="155">
        <f>IF(N789="sníž. přenesená",J789,0)</f>
        <v>0</v>
      </c>
      <c r="BI789" s="155">
        <f>IF(N789="nulová",J789,0)</f>
        <v>0</v>
      </c>
      <c r="BJ789" s="18" t="s">
        <v>82</v>
      </c>
      <c r="BK789" s="155">
        <f>ROUND(I789*H789,2)</f>
        <v>0</v>
      </c>
      <c r="BL789" s="18" t="s">
        <v>259</v>
      </c>
      <c r="BM789" s="154" t="s">
        <v>853</v>
      </c>
    </row>
    <row r="790" spans="1:65" s="12" customFormat="1" ht="22.9" customHeight="1">
      <c r="B790" s="130"/>
      <c r="D790" s="131" t="s">
        <v>73</v>
      </c>
      <c r="E790" s="140" t="s">
        <v>854</v>
      </c>
      <c r="F790" s="140" t="s">
        <v>855</v>
      </c>
      <c r="J790" s="141">
        <f>BK790</f>
        <v>0</v>
      </c>
      <c r="L790" s="130"/>
      <c r="M790" s="134"/>
      <c r="N790" s="135"/>
      <c r="O790" s="135"/>
      <c r="P790" s="136">
        <f>SUM(P791:P795)</f>
        <v>0</v>
      </c>
      <c r="Q790" s="135"/>
      <c r="R790" s="136">
        <f>SUM(R791:R795)</f>
        <v>0</v>
      </c>
      <c r="S790" s="135"/>
      <c r="T790" s="137">
        <f>SUM(T791:T795)</f>
        <v>0</v>
      </c>
      <c r="AR790" s="131" t="s">
        <v>84</v>
      </c>
      <c r="AT790" s="138" t="s">
        <v>73</v>
      </c>
      <c r="AU790" s="138" t="s">
        <v>82</v>
      </c>
      <c r="AY790" s="131" t="s">
        <v>163</v>
      </c>
      <c r="BK790" s="139">
        <f>SUM(BK791:BK795)</f>
        <v>0</v>
      </c>
    </row>
    <row r="791" spans="1:65" s="2" customFormat="1" ht="16.5" customHeight="1">
      <c r="A791" s="30"/>
      <c r="B791" s="142"/>
      <c r="C791" s="143" t="s">
        <v>856</v>
      </c>
      <c r="D791" s="143" t="s">
        <v>165</v>
      </c>
      <c r="E791" s="144" t="s">
        <v>857</v>
      </c>
      <c r="F791" s="145" t="s">
        <v>858</v>
      </c>
      <c r="G791" s="146" t="s">
        <v>204</v>
      </c>
      <c r="H791" s="147">
        <v>1</v>
      </c>
      <c r="I791" s="148"/>
      <c r="J791" s="148">
        <f>ROUND(I791*H791,2)</f>
        <v>0</v>
      </c>
      <c r="K791" s="149"/>
      <c r="L791" s="31"/>
      <c r="M791" s="150" t="s">
        <v>1</v>
      </c>
      <c r="N791" s="151" t="s">
        <v>39</v>
      </c>
      <c r="O791" s="152">
        <v>0</v>
      </c>
      <c r="P791" s="152">
        <f>O791*H791</f>
        <v>0</v>
      </c>
      <c r="Q791" s="152">
        <v>0</v>
      </c>
      <c r="R791" s="152">
        <f>Q791*H791</f>
        <v>0</v>
      </c>
      <c r="S791" s="152">
        <v>0</v>
      </c>
      <c r="T791" s="153">
        <f>S791*H791</f>
        <v>0</v>
      </c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R791" s="154" t="s">
        <v>169</v>
      </c>
      <c r="AT791" s="154" t="s">
        <v>165</v>
      </c>
      <c r="AU791" s="154" t="s">
        <v>84</v>
      </c>
      <c r="AY791" s="18" t="s">
        <v>163</v>
      </c>
      <c r="BE791" s="155">
        <f>IF(N791="základní",J791,0)</f>
        <v>0</v>
      </c>
      <c r="BF791" s="155">
        <f>IF(N791="snížená",J791,0)</f>
        <v>0</v>
      </c>
      <c r="BG791" s="155">
        <f>IF(N791="zákl. přenesená",J791,0)</f>
        <v>0</v>
      </c>
      <c r="BH791" s="155">
        <f>IF(N791="sníž. přenesená",J791,0)</f>
        <v>0</v>
      </c>
      <c r="BI791" s="155">
        <f>IF(N791="nulová",J791,0)</f>
        <v>0</v>
      </c>
      <c r="BJ791" s="18" t="s">
        <v>82</v>
      </c>
      <c r="BK791" s="155">
        <f>ROUND(I791*H791,2)</f>
        <v>0</v>
      </c>
      <c r="BL791" s="18" t="s">
        <v>169</v>
      </c>
      <c r="BM791" s="154" t="s">
        <v>859</v>
      </c>
    </row>
    <row r="792" spans="1:65" s="13" customFormat="1">
      <c r="B792" s="156"/>
      <c r="D792" s="157" t="s">
        <v>171</v>
      </c>
      <c r="E792" s="158" t="s">
        <v>1</v>
      </c>
      <c r="F792" s="159" t="s">
        <v>860</v>
      </c>
      <c r="H792" s="158" t="s">
        <v>1</v>
      </c>
      <c r="L792" s="156"/>
      <c r="M792" s="160"/>
      <c r="N792" s="161"/>
      <c r="O792" s="161"/>
      <c r="P792" s="161"/>
      <c r="Q792" s="161"/>
      <c r="R792" s="161"/>
      <c r="S792" s="161"/>
      <c r="T792" s="162"/>
      <c r="AT792" s="158" t="s">
        <v>171</v>
      </c>
      <c r="AU792" s="158" t="s">
        <v>84</v>
      </c>
      <c r="AV792" s="13" t="s">
        <v>82</v>
      </c>
      <c r="AW792" s="13" t="s">
        <v>31</v>
      </c>
      <c r="AX792" s="13" t="s">
        <v>74</v>
      </c>
      <c r="AY792" s="158" t="s">
        <v>163</v>
      </c>
    </row>
    <row r="793" spans="1:65" s="14" customFormat="1">
      <c r="B793" s="163"/>
      <c r="D793" s="157" t="s">
        <v>171</v>
      </c>
      <c r="E793" s="164" t="s">
        <v>1</v>
      </c>
      <c r="F793" s="165" t="s">
        <v>861</v>
      </c>
      <c r="H793" s="166">
        <v>1</v>
      </c>
      <c r="L793" s="163"/>
      <c r="M793" s="167"/>
      <c r="N793" s="168"/>
      <c r="O793" s="168"/>
      <c r="P793" s="168"/>
      <c r="Q793" s="168"/>
      <c r="R793" s="168"/>
      <c r="S793" s="168"/>
      <c r="T793" s="169"/>
      <c r="AT793" s="164" t="s">
        <v>171</v>
      </c>
      <c r="AU793" s="164" t="s">
        <v>84</v>
      </c>
      <c r="AV793" s="14" t="s">
        <v>84</v>
      </c>
      <c r="AW793" s="14" t="s">
        <v>31</v>
      </c>
      <c r="AX793" s="14" t="s">
        <v>74</v>
      </c>
      <c r="AY793" s="164" t="s">
        <v>163</v>
      </c>
    </row>
    <row r="794" spans="1:65" s="15" customFormat="1">
      <c r="B794" s="170"/>
      <c r="D794" s="157" t="s">
        <v>171</v>
      </c>
      <c r="E794" s="171" t="s">
        <v>1</v>
      </c>
      <c r="F794" s="172" t="s">
        <v>176</v>
      </c>
      <c r="H794" s="173">
        <v>1</v>
      </c>
      <c r="L794" s="170"/>
      <c r="M794" s="174"/>
      <c r="N794" s="175"/>
      <c r="O794" s="175"/>
      <c r="P794" s="175"/>
      <c r="Q794" s="175"/>
      <c r="R794" s="175"/>
      <c r="S794" s="175"/>
      <c r="T794" s="176"/>
      <c r="AT794" s="171" t="s">
        <v>171</v>
      </c>
      <c r="AU794" s="171" t="s">
        <v>84</v>
      </c>
      <c r="AV794" s="15" t="s">
        <v>177</v>
      </c>
      <c r="AW794" s="15" t="s">
        <v>31</v>
      </c>
      <c r="AX794" s="15" t="s">
        <v>74</v>
      </c>
      <c r="AY794" s="171" t="s">
        <v>163</v>
      </c>
    </row>
    <row r="795" spans="1:65" s="16" customFormat="1">
      <c r="B795" s="177"/>
      <c r="D795" s="157" t="s">
        <v>171</v>
      </c>
      <c r="E795" s="178" t="s">
        <v>1</v>
      </c>
      <c r="F795" s="179" t="s">
        <v>178</v>
      </c>
      <c r="H795" s="180">
        <v>1</v>
      </c>
      <c r="L795" s="177"/>
      <c r="M795" s="181"/>
      <c r="N795" s="182"/>
      <c r="O795" s="182"/>
      <c r="P795" s="182"/>
      <c r="Q795" s="182"/>
      <c r="R795" s="182"/>
      <c r="S795" s="182"/>
      <c r="T795" s="183"/>
      <c r="AT795" s="178" t="s">
        <v>171</v>
      </c>
      <c r="AU795" s="178" t="s">
        <v>84</v>
      </c>
      <c r="AV795" s="16" t="s">
        <v>169</v>
      </c>
      <c r="AW795" s="16" t="s">
        <v>31</v>
      </c>
      <c r="AX795" s="16" t="s">
        <v>82</v>
      </c>
      <c r="AY795" s="178" t="s">
        <v>163</v>
      </c>
    </row>
    <row r="796" spans="1:65" s="12" customFormat="1" ht="22.9" customHeight="1">
      <c r="B796" s="130"/>
      <c r="D796" s="131" t="s">
        <v>73</v>
      </c>
      <c r="E796" s="140" t="s">
        <v>862</v>
      </c>
      <c r="F796" s="140" t="s">
        <v>863</v>
      </c>
      <c r="J796" s="141">
        <f>BK796</f>
        <v>0</v>
      </c>
      <c r="L796" s="130"/>
      <c r="M796" s="134"/>
      <c r="N796" s="135"/>
      <c r="O796" s="135"/>
      <c r="P796" s="136">
        <f>SUM(P797:P802)</f>
        <v>0</v>
      </c>
      <c r="Q796" s="135"/>
      <c r="R796" s="136">
        <f>SUM(R797:R802)</f>
        <v>0</v>
      </c>
      <c r="S796" s="135"/>
      <c r="T796" s="137">
        <f>SUM(T797:T802)</f>
        <v>0</v>
      </c>
      <c r="AR796" s="131" t="s">
        <v>84</v>
      </c>
      <c r="AT796" s="138" t="s">
        <v>73</v>
      </c>
      <c r="AU796" s="138" t="s">
        <v>82</v>
      </c>
      <c r="AY796" s="131" t="s">
        <v>163</v>
      </c>
      <c r="BK796" s="139">
        <f>SUM(BK797:BK802)</f>
        <v>0</v>
      </c>
    </row>
    <row r="797" spans="1:65" s="2" customFormat="1" ht="16.5" customHeight="1">
      <c r="A797" s="30"/>
      <c r="B797" s="142"/>
      <c r="C797" s="143" t="s">
        <v>864</v>
      </c>
      <c r="D797" s="143" t="s">
        <v>165</v>
      </c>
      <c r="E797" s="144" t="s">
        <v>865</v>
      </c>
      <c r="F797" s="145" t="s">
        <v>866</v>
      </c>
      <c r="G797" s="146" t="s">
        <v>204</v>
      </c>
      <c r="H797" s="147">
        <v>12</v>
      </c>
      <c r="I797" s="148"/>
      <c r="J797" s="148">
        <f>ROUND(I797*H797,2)</f>
        <v>0</v>
      </c>
      <c r="K797" s="149"/>
      <c r="L797" s="31"/>
      <c r="M797" s="150" t="s">
        <v>1</v>
      </c>
      <c r="N797" s="151" t="s">
        <v>39</v>
      </c>
      <c r="O797" s="152">
        <v>0</v>
      </c>
      <c r="P797" s="152">
        <f>O797*H797</f>
        <v>0</v>
      </c>
      <c r="Q797" s="152">
        <v>0</v>
      </c>
      <c r="R797" s="152">
        <f>Q797*H797</f>
        <v>0</v>
      </c>
      <c r="S797" s="152">
        <v>0</v>
      </c>
      <c r="T797" s="153">
        <f>S797*H797</f>
        <v>0</v>
      </c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R797" s="154" t="s">
        <v>259</v>
      </c>
      <c r="AT797" s="154" t="s">
        <v>165</v>
      </c>
      <c r="AU797" s="154" t="s">
        <v>84</v>
      </c>
      <c r="AY797" s="18" t="s">
        <v>163</v>
      </c>
      <c r="BE797" s="155">
        <f>IF(N797="základní",J797,0)</f>
        <v>0</v>
      </c>
      <c r="BF797" s="155">
        <f>IF(N797="snížená",J797,0)</f>
        <v>0</v>
      </c>
      <c r="BG797" s="155">
        <f>IF(N797="zákl. přenesená",J797,0)</f>
        <v>0</v>
      </c>
      <c r="BH797" s="155">
        <f>IF(N797="sníž. přenesená",J797,0)</f>
        <v>0</v>
      </c>
      <c r="BI797" s="155">
        <f>IF(N797="nulová",J797,0)</f>
        <v>0</v>
      </c>
      <c r="BJ797" s="18" t="s">
        <v>82</v>
      </c>
      <c r="BK797" s="155">
        <f>ROUND(I797*H797,2)</f>
        <v>0</v>
      </c>
      <c r="BL797" s="18" t="s">
        <v>259</v>
      </c>
      <c r="BM797" s="154" t="s">
        <v>867</v>
      </c>
    </row>
    <row r="798" spans="1:65" s="13" customFormat="1">
      <c r="B798" s="156"/>
      <c r="D798" s="157" t="s">
        <v>171</v>
      </c>
      <c r="E798" s="158" t="s">
        <v>1</v>
      </c>
      <c r="F798" s="159" t="s">
        <v>868</v>
      </c>
      <c r="H798" s="158" t="s">
        <v>1</v>
      </c>
      <c r="L798" s="156"/>
      <c r="M798" s="160"/>
      <c r="N798" s="161"/>
      <c r="O798" s="161"/>
      <c r="P798" s="161"/>
      <c r="Q798" s="161"/>
      <c r="R798" s="161"/>
      <c r="S798" s="161"/>
      <c r="T798" s="162"/>
      <c r="AT798" s="158" t="s">
        <v>171</v>
      </c>
      <c r="AU798" s="158" t="s">
        <v>84</v>
      </c>
      <c r="AV798" s="13" t="s">
        <v>82</v>
      </c>
      <c r="AW798" s="13" t="s">
        <v>31</v>
      </c>
      <c r="AX798" s="13" t="s">
        <v>74</v>
      </c>
      <c r="AY798" s="158" t="s">
        <v>163</v>
      </c>
    </row>
    <row r="799" spans="1:65" s="14" customFormat="1">
      <c r="B799" s="163"/>
      <c r="D799" s="157" t="s">
        <v>171</v>
      </c>
      <c r="E799" s="164" t="s">
        <v>1</v>
      </c>
      <c r="F799" s="165" t="s">
        <v>869</v>
      </c>
      <c r="H799" s="166">
        <v>12</v>
      </c>
      <c r="L799" s="163"/>
      <c r="M799" s="167"/>
      <c r="N799" s="168"/>
      <c r="O799" s="168"/>
      <c r="P799" s="168"/>
      <c r="Q799" s="168"/>
      <c r="R799" s="168"/>
      <c r="S799" s="168"/>
      <c r="T799" s="169"/>
      <c r="AT799" s="164" t="s">
        <v>171</v>
      </c>
      <c r="AU799" s="164" t="s">
        <v>84</v>
      </c>
      <c r="AV799" s="14" t="s">
        <v>84</v>
      </c>
      <c r="AW799" s="14" t="s">
        <v>31</v>
      </c>
      <c r="AX799" s="14" t="s">
        <v>74</v>
      </c>
      <c r="AY799" s="164" t="s">
        <v>163</v>
      </c>
    </row>
    <row r="800" spans="1:65" s="15" customFormat="1">
      <c r="B800" s="170"/>
      <c r="D800" s="157" t="s">
        <v>171</v>
      </c>
      <c r="E800" s="171" t="s">
        <v>1</v>
      </c>
      <c r="F800" s="172" t="s">
        <v>176</v>
      </c>
      <c r="H800" s="173">
        <v>12</v>
      </c>
      <c r="L800" s="170"/>
      <c r="M800" s="174"/>
      <c r="N800" s="175"/>
      <c r="O800" s="175"/>
      <c r="P800" s="175"/>
      <c r="Q800" s="175"/>
      <c r="R800" s="175"/>
      <c r="S800" s="175"/>
      <c r="T800" s="176"/>
      <c r="AT800" s="171" t="s">
        <v>171</v>
      </c>
      <c r="AU800" s="171" t="s">
        <v>84</v>
      </c>
      <c r="AV800" s="15" t="s">
        <v>177</v>
      </c>
      <c r="AW800" s="15" t="s">
        <v>31</v>
      </c>
      <c r="AX800" s="15" t="s">
        <v>74</v>
      </c>
      <c r="AY800" s="171" t="s">
        <v>163</v>
      </c>
    </row>
    <row r="801" spans="1:65" s="16" customFormat="1">
      <c r="B801" s="177"/>
      <c r="D801" s="157" t="s">
        <v>171</v>
      </c>
      <c r="E801" s="178" t="s">
        <v>1</v>
      </c>
      <c r="F801" s="179" t="s">
        <v>178</v>
      </c>
      <c r="H801" s="180">
        <v>12</v>
      </c>
      <c r="L801" s="177"/>
      <c r="M801" s="181"/>
      <c r="N801" s="182"/>
      <c r="O801" s="182"/>
      <c r="P801" s="182"/>
      <c r="Q801" s="182"/>
      <c r="R801" s="182"/>
      <c r="S801" s="182"/>
      <c r="T801" s="183"/>
      <c r="AT801" s="178" t="s">
        <v>171</v>
      </c>
      <c r="AU801" s="178" t="s">
        <v>84</v>
      </c>
      <c r="AV801" s="16" t="s">
        <v>169</v>
      </c>
      <c r="AW801" s="16" t="s">
        <v>31</v>
      </c>
      <c r="AX801" s="16" t="s">
        <v>82</v>
      </c>
      <c r="AY801" s="178" t="s">
        <v>163</v>
      </c>
    </row>
    <row r="802" spans="1:65" s="2" customFormat="1" ht="16.5" customHeight="1">
      <c r="A802" s="30"/>
      <c r="B802" s="142"/>
      <c r="C802" s="184" t="s">
        <v>870</v>
      </c>
      <c r="D802" s="184" t="s">
        <v>190</v>
      </c>
      <c r="E802" s="185" t="s">
        <v>871</v>
      </c>
      <c r="F802" s="186" t="s">
        <v>872</v>
      </c>
      <c r="G802" s="187" t="s">
        <v>204</v>
      </c>
      <c r="H802" s="188">
        <v>12</v>
      </c>
      <c r="I802" s="189"/>
      <c r="J802" s="189">
        <f>ROUND(I802*H802,2)</f>
        <v>0</v>
      </c>
      <c r="K802" s="190"/>
      <c r="L802" s="191"/>
      <c r="M802" s="192" t="s">
        <v>1</v>
      </c>
      <c r="N802" s="193" t="s">
        <v>39</v>
      </c>
      <c r="O802" s="152">
        <v>0</v>
      </c>
      <c r="P802" s="152">
        <f>O802*H802</f>
        <v>0</v>
      </c>
      <c r="Q802" s="152">
        <v>0</v>
      </c>
      <c r="R802" s="152">
        <f>Q802*H802</f>
        <v>0</v>
      </c>
      <c r="S802" s="152">
        <v>0</v>
      </c>
      <c r="T802" s="153">
        <f>S802*H802</f>
        <v>0</v>
      </c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R802" s="154" t="s">
        <v>486</v>
      </c>
      <c r="AT802" s="154" t="s">
        <v>190</v>
      </c>
      <c r="AU802" s="154" t="s">
        <v>84</v>
      </c>
      <c r="AY802" s="18" t="s">
        <v>163</v>
      </c>
      <c r="BE802" s="155">
        <f>IF(N802="základní",J802,0)</f>
        <v>0</v>
      </c>
      <c r="BF802" s="155">
        <f>IF(N802="snížená",J802,0)</f>
        <v>0</v>
      </c>
      <c r="BG802" s="155">
        <f>IF(N802="zákl. přenesená",J802,0)</f>
        <v>0</v>
      </c>
      <c r="BH802" s="155">
        <f>IF(N802="sníž. přenesená",J802,0)</f>
        <v>0</v>
      </c>
      <c r="BI802" s="155">
        <f>IF(N802="nulová",J802,0)</f>
        <v>0</v>
      </c>
      <c r="BJ802" s="18" t="s">
        <v>82</v>
      </c>
      <c r="BK802" s="155">
        <f>ROUND(I802*H802,2)</f>
        <v>0</v>
      </c>
      <c r="BL802" s="18" t="s">
        <v>259</v>
      </c>
      <c r="BM802" s="154" t="s">
        <v>873</v>
      </c>
    </row>
    <row r="803" spans="1:65" s="12" customFormat="1" ht="22.9" customHeight="1">
      <c r="B803" s="130"/>
      <c r="D803" s="131" t="s">
        <v>73</v>
      </c>
      <c r="E803" s="140" t="s">
        <v>874</v>
      </c>
      <c r="F803" s="140" t="s">
        <v>875</v>
      </c>
      <c r="J803" s="141">
        <f>BK803</f>
        <v>0</v>
      </c>
      <c r="L803" s="130"/>
      <c r="M803" s="134"/>
      <c r="N803" s="135"/>
      <c r="O803" s="135"/>
      <c r="P803" s="136">
        <f>SUM(P804:P1001)</f>
        <v>0</v>
      </c>
      <c r="Q803" s="135"/>
      <c r="R803" s="136">
        <f>SUM(R804:R1001)</f>
        <v>0</v>
      </c>
      <c r="S803" s="135"/>
      <c r="T803" s="137">
        <f>SUM(T804:T1001)</f>
        <v>0</v>
      </c>
      <c r="AR803" s="131" t="s">
        <v>84</v>
      </c>
      <c r="AT803" s="138" t="s">
        <v>73</v>
      </c>
      <c r="AU803" s="138" t="s">
        <v>82</v>
      </c>
      <c r="AY803" s="131" t="s">
        <v>163</v>
      </c>
      <c r="BK803" s="139">
        <f>SUM(BK804:BK1001)</f>
        <v>0</v>
      </c>
    </row>
    <row r="804" spans="1:65" s="2" customFormat="1" ht="36" customHeight="1">
      <c r="A804" s="30"/>
      <c r="B804" s="142"/>
      <c r="C804" s="143" t="s">
        <v>876</v>
      </c>
      <c r="D804" s="143" t="s">
        <v>165</v>
      </c>
      <c r="E804" s="144" t="s">
        <v>877</v>
      </c>
      <c r="F804" s="145" t="s">
        <v>878</v>
      </c>
      <c r="G804" s="146" t="s">
        <v>204</v>
      </c>
      <c r="H804" s="147">
        <v>66</v>
      </c>
      <c r="I804" s="148"/>
      <c r="J804" s="148">
        <f>ROUND(I804*H804,2)</f>
        <v>0</v>
      </c>
      <c r="K804" s="149"/>
      <c r="L804" s="31"/>
      <c r="M804" s="150" t="s">
        <v>1</v>
      </c>
      <c r="N804" s="151" t="s">
        <v>39</v>
      </c>
      <c r="O804" s="152">
        <v>0</v>
      </c>
      <c r="P804" s="152">
        <f>O804*H804</f>
        <v>0</v>
      </c>
      <c r="Q804" s="152">
        <v>0</v>
      </c>
      <c r="R804" s="152">
        <f>Q804*H804</f>
        <v>0</v>
      </c>
      <c r="S804" s="152">
        <v>0</v>
      </c>
      <c r="T804" s="153">
        <f>S804*H804</f>
        <v>0</v>
      </c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R804" s="154" t="s">
        <v>169</v>
      </c>
      <c r="AT804" s="154" t="s">
        <v>165</v>
      </c>
      <c r="AU804" s="154" t="s">
        <v>84</v>
      </c>
      <c r="AY804" s="18" t="s">
        <v>163</v>
      </c>
      <c r="BE804" s="155">
        <f>IF(N804="základní",J804,0)</f>
        <v>0</v>
      </c>
      <c r="BF804" s="155">
        <f>IF(N804="snížená",J804,0)</f>
        <v>0</v>
      </c>
      <c r="BG804" s="155">
        <f>IF(N804="zákl. přenesená",J804,0)</f>
        <v>0</v>
      </c>
      <c r="BH804" s="155">
        <f>IF(N804="sníž. přenesená",J804,0)</f>
        <v>0</v>
      </c>
      <c r="BI804" s="155">
        <f>IF(N804="nulová",J804,0)</f>
        <v>0</v>
      </c>
      <c r="BJ804" s="18" t="s">
        <v>82</v>
      </c>
      <c r="BK804" s="155">
        <f>ROUND(I804*H804,2)</f>
        <v>0</v>
      </c>
      <c r="BL804" s="18" t="s">
        <v>169</v>
      </c>
      <c r="BM804" s="154" t="s">
        <v>879</v>
      </c>
    </row>
    <row r="805" spans="1:65" s="13" customFormat="1">
      <c r="B805" s="156"/>
      <c r="D805" s="157" t="s">
        <v>171</v>
      </c>
      <c r="E805" s="158" t="s">
        <v>1</v>
      </c>
      <c r="F805" s="159" t="s">
        <v>880</v>
      </c>
      <c r="H805" s="158" t="s">
        <v>1</v>
      </c>
      <c r="L805" s="156"/>
      <c r="M805" s="160"/>
      <c r="N805" s="161"/>
      <c r="O805" s="161"/>
      <c r="P805" s="161"/>
      <c r="Q805" s="161"/>
      <c r="R805" s="161"/>
      <c r="S805" s="161"/>
      <c r="T805" s="162"/>
      <c r="AT805" s="158" t="s">
        <v>171</v>
      </c>
      <c r="AU805" s="158" t="s">
        <v>84</v>
      </c>
      <c r="AV805" s="13" t="s">
        <v>82</v>
      </c>
      <c r="AW805" s="13" t="s">
        <v>31</v>
      </c>
      <c r="AX805" s="13" t="s">
        <v>74</v>
      </c>
      <c r="AY805" s="158" t="s">
        <v>163</v>
      </c>
    </row>
    <row r="806" spans="1:65" s="14" customFormat="1">
      <c r="B806" s="163"/>
      <c r="D806" s="157" t="s">
        <v>171</v>
      </c>
      <c r="E806" s="164" t="s">
        <v>1</v>
      </c>
      <c r="F806" s="165" t="s">
        <v>881</v>
      </c>
      <c r="H806" s="166">
        <v>66</v>
      </c>
      <c r="L806" s="163"/>
      <c r="M806" s="167"/>
      <c r="N806" s="168"/>
      <c r="O806" s="168"/>
      <c r="P806" s="168"/>
      <c r="Q806" s="168"/>
      <c r="R806" s="168"/>
      <c r="S806" s="168"/>
      <c r="T806" s="169"/>
      <c r="AT806" s="164" t="s">
        <v>171</v>
      </c>
      <c r="AU806" s="164" t="s">
        <v>84</v>
      </c>
      <c r="AV806" s="14" t="s">
        <v>84</v>
      </c>
      <c r="AW806" s="14" t="s">
        <v>31</v>
      </c>
      <c r="AX806" s="14" t="s">
        <v>74</v>
      </c>
      <c r="AY806" s="164" t="s">
        <v>163</v>
      </c>
    </row>
    <row r="807" spans="1:65" s="15" customFormat="1">
      <c r="B807" s="170"/>
      <c r="D807" s="157" t="s">
        <v>171</v>
      </c>
      <c r="E807" s="171" t="s">
        <v>1</v>
      </c>
      <c r="F807" s="172" t="s">
        <v>176</v>
      </c>
      <c r="H807" s="173">
        <v>66</v>
      </c>
      <c r="L807" s="170"/>
      <c r="M807" s="174"/>
      <c r="N807" s="175"/>
      <c r="O807" s="175"/>
      <c r="P807" s="175"/>
      <c r="Q807" s="175"/>
      <c r="R807" s="175"/>
      <c r="S807" s="175"/>
      <c r="T807" s="176"/>
      <c r="AT807" s="171" t="s">
        <v>171</v>
      </c>
      <c r="AU807" s="171" t="s">
        <v>84</v>
      </c>
      <c r="AV807" s="15" t="s">
        <v>177</v>
      </c>
      <c r="AW807" s="15" t="s">
        <v>31</v>
      </c>
      <c r="AX807" s="15" t="s">
        <v>74</v>
      </c>
      <c r="AY807" s="171" t="s">
        <v>163</v>
      </c>
    </row>
    <row r="808" spans="1:65" s="16" customFormat="1">
      <c r="B808" s="177"/>
      <c r="D808" s="157" t="s">
        <v>171</v>
      </c>
      <c r="E808" s="178" t="s">
        <v>1</v>
      </c>
      <c r="F808" s="179" t="s">
        <v>178</v>
      </c>
      <c r="H808" s="180">
        <v>66</v>
      </c>
      <c r="L808" s="177"/>
      <c r="M808" s="181"/>
      <c r="N808" s="182"/>
      <c r="O808" s="182"/>
      <c r="P808" s="182"/>
      <c r="Q808" s="182"/>
      <c r="R808" s="182"/>
      <c r="S808" s="182"/>
      <c r="T808" s="183"/>
      <c r="AT808" s="178" t="s">
        <v>171</v>
      </c>
      <c r="AU808" s="178" t="s">
        <v>84</v>
      </c>
      <c r="AV808" s="16" t="s">
        <v>169</v>
      </c>
      <c r="AW808" s="16" t="s">
        <v>31</v>
      </c>
      <c r="AX808" s="16" t="s">
        <v>82</v>
      </c>
      <c r="AY808" s="178" t="s">
        <v>163</v>
      </c>
    </row>
    <row r="809" spans="1:65" s="2" customFormat="1" ht="36" customHeight="1">
      <c r="A809" s="30"/>
      <c r="B809" s="142"/>
      <c r="C809" s="143" t="s">
        <v>882</v>
      </c>
      <c r="D809" s="143" t="s">
        <v>165</v>
      </c>
      <c r="E809" s="144" t="s">
        <v>883</v>
      </c>
      <c r="F809" s="145" t="s">
        <v>884</v>
      </c>
      <c r="G809" s="146" t="s">
        <v>204</v>
      </c>
      <c r="H809" s="147">
        <v>32</v>
      </c>
      <c r="I809" s="148"/>
      <c r="J809" s="148">
        <f>ROUND(I809*H809,2)</f>
        <v>0</v>
      </c>
      <c r="K809" s="149"/>
      <c r="L809" s="31"/>
      <c r="M809" s="150" t="s">
        <v>1</v>
      </c>
      <c r="N809" s="151" t="s">
        <v>39</v>
      </c>
      <c r="O809" s="152">
        <v>0</v>
      </c>
      <c r="P809" s="152">
        <f>O809*H809</f>
        <v>0</v>
      </c>
      <c r="Q809" s="152">
        <v>0</v>
      </c>
      <c r="R809" s="152">
        <f>Q809*H809</f>
        <v>0</v>
      </c>
      <c r="S809" s="152">
        <v>0</v>
      </c>
      <c r="T809" s="153">
        <f>S809*H809</f>
        <v>0</v>
      </c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R809" s="154" t="s">
        <v>169</v>
      </c>
      <c r="AT809" s="154" t="s">
        <v>165</v>
      </c>
      <c r="AU809" s="154" t="s">
        <v>84</v>
      </c>
      <c r="AY809" s="18" t="s">
        <v>163</v>
      </c>
      <c r="BE809" s="155">
        <f>IF(N809="základní",J809,0)</f>
        <v>0</v>
      </c>
      <c r="BF809" s="155">
        <f>IF(N809="snížená",J809,0)</f>
        <v>0</v>
      </c>
      <c r="BG809" s="155">
        <f>IF(N809="zákl. přenesená",J809,0)</f>
        <v>0</v>
      </c>
      <c r="BH809" s="155">
        <f>IF(N809="sníž. přenesená",J809,0)</f>
        <v>0</v>
      </c>
      <c r="BI809" s="155">
        <f>IF(N809="nulová",J809,0)</f>
        <v>0</v>
      </c>
      <c r="BJ809" s="18" t="s">
        <v>82</v>
      </c>
      <c r="BK809" s="155">
        <f>ROUND(I809*H809,2)</f>
        <v>0</v>
      </c>
      <c r="BL809" s="18" t="s">
        <v>169</v>
      </c>
      <c r="BM809" s="154" t="s">
        <v>885</v>
      </c>
    </row>
    <row r="810" spans="1:65" s="13" customFormat="1">
      <c r="B810" s="156"/>
      <c r="D810" s="157" t="s">
        <v>171</v>
      </c>
      <c r="E810" s="158" t="s">
        <v>1</v>
      </c>
      <c r="F810" s="159" t="s">
        <v>886</v>
      </c>
      <c r="H810" s="158" t="s">
        <v>1</v>
      </c>
      <c r="L810" s="156"/>
      <c r="M810" s="160"/>
      <c r="N810" s="161"/>
      <c r="O810" s="161"/>
      <c r="P810" s="161"/>
      <c r="Q810" s="161"/>
      <c r="R810" s="161"/>
      <c r="S810" s="161"/>
      <c r="T810" s="162"/>
      <c r="AT810" s="158" t="s">
        <v>171</v>
      </c>
      <c r="AU810" s="158" t="s">
        <v>84</v>
      </c>
      <c r="AV810" s="13" t="s">
        <v>82</v>
      </c>
      <c r="AW810" s="13" t="s">
        <v>31</v>
      </c>
      <c r="AX810" s="13" t="s">
        <v>74</v>
      </c>
      <c r="AY810" s="158" t="s">
        <v>163</v>
      </c>
    </row>
    <row r="811" spans="1:65" s="14" customFormat="1">
      <c r="B811" s="163"/>
      <c r="D811" s="157" t="s">
        <v>171</v>
      </c>
      <c r="E811" s="164" t="s">
        <v>1</v>
      </c>
      <c r="F811" s="165" t="s">
        <v>887</v>
      </c>
      <c r="H811" s="166">
        <v>32</v>
      </c>
      <c r="L811" s="163"/>
      <c r="M811" s="167"/>
      <c r="N811" s="168"/>
      <c r="O811" s="168"/>
      <c r="P811" s="168"/>
      <c r="Q811" s="168"/>
      <c r="R811" s="168"/>
      <c r="S811" s="168"/>
      <c r="T811" s="169"/>
      <c r="AT811" s="164" t="s">
        <v>171</v>
      </c>
      <c r="AU811" s="164" t="s">
        <v>84</v>
      </c>
      <c r="AV811" s="14" t="s">
        <v>84</v>
      </c>
      <c r="AW811" s="14" t="s">
        <v>31</v>
      </c>
      <c r="AX811" s="14" t="s">
        <v>74</v>
      </c>
      <c r="AY811" s="164" t="s">
        <v>163</v>
      </c>
    </row>
    <row r="812" spans="1:65" s="15" customFormat="1">
      <c r="B812" s="170"/>
      <c r="D812" s="157" t="s">
        <v>171</v>
      </c>
      <c r="E812" s="171" t="s">
        <v>1</v>
      </c>
      <c r="F812" s="172" t="s">
        <v>176</v>
      </c>
      <c r="H812" s="173">
        <v>32</v>
      </c>
      <c r="L812" s="170"/>
      <c r="M812" s="174"/>
      <c r="N812" s="175"/>
      <c r="O812" s="175"/>
      <c r="P812" s="175"/>
      <c r="Q812" s="175"/>
      <c r="R812" s="175"/>
      <c r="S812" s="175"/>
      <c r="T812" s="176"/>
      <c r="AT812" s="171" t="s">
        <v>171</v>
      </c>
      <c r="AU812" s="171" t="s">
        <v>84</v>
      </c>
      <c r="AV812" s="15" t="s">
        <v>177</v>
      </c>
      <c r="AW812" s="15" t="s">
        <v>31</v>
      </c>
      <c r="AX812" s="15" t="s">
        <v>74</v>
      </c>
      <c r="AY812" s="171" t="s">
        <v>163</v>
      </c>
    </row>
    <row r="813" spans="1:65" s="16" customFormat="1">
      <c r="B813" s="177"/>
      <c r="D813" s="157" t="s">
        <v>171</v>
      </c>
      <c r="E813" s="178" t="s">
        <v>1</v>
      </c>
      <c r="F813" s="179" t="s">
        <v>178</v>
      </c>
      <c r="H813" s="180">
        <v>32</v>
      </c>
      <c r="L813" s="177"/>
      <c r="M813" s="181"/>
      <c r="N813" s="182"/>
      <c r="O813" s="182"/>
      <c r="P813" s="182"/>
      <c r="Q813" s="182"/>
      <c r="R813" s="182"/>
      <c r="S813" s="182"/>
      <c r="T813" s="183"/>
      <c r="AT813" s="178" t="s">
        <v>171</v>
      </c>
      <c r="AU813" s="178" t="s">
        <v>84</v>
      </c>
      <c r="AV813" s="16" t="s">
        <v>169</v>
      </c>
      <c r="AW813" s="16" t="s">
        <v>31</v>
      </c>
      <c r="AX813" s="16" t="s">
        <v>82</v>
      </c>
      <c r="AY813" s="178" t="s">
        <v>163</v>
      </c>
    </row>
    <row r="814" spans="1:65" s="2" customFormat="1" ht="16.5" customHeight="1">
      <c r="A814" s="30"/>
      <c r="B814" s="142"/>
      <c r="C814" s="143" t="s">
        <v>888</v>
      </c>
      <c r="D814" s="143" t="s">
        <v>165</v>
      </c>
      <c r="E814" s="144" t="s">
        <v>889</v>
      </c>
      <c r="F814" s="145" t="s">
        <v>890</v>
      </c>
      <c r="G814" s="146" t="s">
        <v>204</v>
      </c>
      <c r="H814" s="147">
        <v>96</v>
      </c>
      <c r="I814" s="148"/>
      <c r="J814" s="148">
        <f>ROUND(I814*H814,2)</f>
        <v>0</v>
      </c>
      <c r="K814" s="149"/>
      <c r="L814" s="31"/>
      <c r="M814" s="150" t="s">
        <v>1</v>
      </c>
      <c r="N814" s="151" t="s">
        <v>39</v>
      </c>
      <c r="O814" s="152">
        <v>0</v>
      </c>
      <c r="P814" s="152">
        <f>O814*H814</f>
        <v>0</v>
      </c>
      <c r="Q814" s="152">
        <v>0</v>
      </c>
      <c r="R814" s="152">
        <f>Q814*H814</f>
        <v>0</v>
      </c>
      <c r="S814" s="152">
        <v>0</v>
      </c>
      <c r="T814" s="153">
        <f>S814*H814</f>
        <v>0</v>
      </c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R814" s="154" t="s">
        <v>169</v>
      </c>
      <c r="AT814" s="154" t="s">
        <v>165</v>
      </c>
      <c r="AU814" s="154" t="s">
        <v>84</v>
      </c>
      <c r="AY814" s="18" t="s">
        <v>163</v>
      </c>
      <c r="BE814" s="155">
        <f>IF(N814="základní",J814,0)</f>
        <v>0</v>
      </c>
      <c r="BF814" s="155">
        <f>IF(N814="snížená",J814,0)</f>
        <v>0</v>
      </c>
      <c r="BG814" s="155">
        <f>IF(N814="zákl. přenesená",J814,0)</f>
        <v>0</v>
      </c>
      <c r="BH814" s="155">
        <f>IF(N814="sníž. přenesená",J814,0)</f>
        <v>0</v>
      </c>
      <c r="BI814" s="155">
        <f>IF(N814="nulová",J814,0)</f>
        <v>0</v>
      </c>
      <c r="BJ814" s="18" t="s">
        <v>82</v>
      </c>
      <c r="BK814" s="155">
        <f>ROUND(I814*H814,2)</f>
        <v>0</v>
      </c>
      <c r="BL814" s="18" t="s">
        <v>169</v>
      </c>
      <c r="BM814" s="154" t="s">
        <v>891</v>
      </c>
    </row>
    <row r="815" spans="1:65" s="13" customFormat="1">
      <c r="B815" s="156"/>
      <c r="D815" s="157" t="s">
        <v>171</v>
      </c>
      <c r="E815" s="158" t="s">
        <v>1</v>
      </c>
      <c r="F815" s="159" t="s">
        <v>892</v>
      </c>
      <c r="H815" s="158" t="s">
        <v>1</v>
      </c>
      <c r="L815" s="156"/>
      <c r="M815" s="160"/>
      <c r="N815" s="161"/>
      <c r="O815" s="161"/>
      <c r="P815" s="161"/>
      <c r="Q815" s="161"/>
      <c r="R815" s="161"/>
      <c r="S815" s="161"/>
      <c r="T815" s="162"/>
      <c r="AT815" s="158" t="s">
        <v>171</v>
      </c>
      <c r="AU815" s="158" t="s">
        <v>84</v>
      </c>
      <c r="AV815" s="13" t="s">
        <v>82</v>
      </c>
      <c r="AW815" s="13" t="s">
        <v>31</v>
      </c>
      <c r="AX815" s="13" t="s">
        <v>74</v>
      </c>
      <c r="AY815" s="158" t="s">
        <v>163</v>
      </c>
    </row>
    <row r="816" spans="1:65" s="14" customFormat="1">
      <c r="B816" s="163"/>
      <c r="D816" s="157" t="s">
        <v>171</v>
      </c>
      <c r="E816" s="164" t="s">
        <v>1</v>
      </c>
      <c r="F816" s="165" t="s">
        <v>893</v>
      </c>
      <c r="H816" s="166">
        <v>96</v>
      </c>
      <c r="L816" s="163"/>
      <c r="M816" s="167"/>
      <c r="N816" s="168"/>
      <c r="O816" s="168"/>
      <c r="P816" s="168"/>
      <c r="Q816" s="168"/>
      <c r="R816" s="168"/>
      <c r="S816" s="168"/>
      <c r="T816" s="169"/>
      <c r="AT816" s="164" t="s">
        <v>171</v>
      </c>
      <c r="AU816" s="164" t="s">
        <v>84</v>
      </c>
      <c r="AV816" s="14" t="s">
        <v>84</v>
      </c>
      <c r="AW816" s="14" t="s">
        <v>31</v>
      </c>
      <c r="AX816" s="14" t="s">
        <v>74</v>
      </c>
      <c r="AY816" s="164" t="s">
        <v>163</v>
      </c>
    </row>
    <row r="817" spans="1:65" s="15" customFormat="1">
      <c r="B817" s="170"/>
      <c r="D817" s="157" t="s">
        <v>171</v>
      </c>
      <c r="E817" s="171" t="s">
        <v>1</v>
      </c>
      <c r="F817" s="172" t="s">
        <v>176</v>
      </c>
      <c r="H817" s="173">
        <v>96</v>
      </c>
      <c r="L817" s="170"/>
      <c r="M817" s="174"/>
      <c r="N817" s="175"/>
      <c r="O817" s="175"/>
      <c r="P817" s="175"/>
      <c r="Q817" s="175"/>
      <c r="R817" s="175"/>
      <c r="S817" s="175"/>
      <c r="T817" s="176"/>
      <c r="AT817" s="171" t="s">
        <v>171</v>
      </c>
      <c r="AU817" s="171" t="s">
        <v>84</v>
      </c>
      <c r="AV817" s="15" t="s">
        <v>177</v>
      </c>
      <c r="AW817" s="15" t="s">
        <v>31</v>
      </c>
      <c r="AX817" s="15" t="s">
        <v>74</v>
      </c>
      <c r="AY817" s="171" t="s">
        <v>163</v>
      </c>
    </row>
    <row r="818" spans="1:65" s="16" customFormat="1">
      <c r="B818" s="177"/>
      <c r="D818" s="157" t="s">
        <v>171</v>
      </c>
      <c r="E818" s="178" t="s">
        <v>1</v>
      </c>
      <c r="F818" s="179" t="s">
        <v>178</v>
      </c>
      <c r="H818" s="180">
        <v>96</v>
      </c>
      <c r="L818" s="177"/>
      <c r="M818" s="181"/>
      <c r="N818" s="182"/>
      <c r="O818" s="182"/>
      <c r="P818" s="182"/>
      <c r="Q818" s="182"/>
      <c r="R818" s="182"/>
      <c r="S818" s="182"/>
      <c r="T818" s="183"/>
      <c r="AT818" s="178" t="s">
        <v>171</v>
      </c>
      <c r="AU818" s="178" t="s">
        <v>84</v>
      </c>
      <c r="AV818" s="16" t="s">
        <v>169</v>
      </c>
      <c r="AW818" s="16" t="s">
        <v>31</v>
      </c>
      <c r="AX818" s="16" t="s">
        <v>82</v>
      </c>
      <c r="AY818" s="178" t="s">
        <v>163</v>
      </c>
    </row>
    <row r="819" spans="1:65" s="2" customFormat="1" ht="16.5" customHeight="1">
      <c r="A819" s="30"/>
      <c r="B819" s="142"/>
      <c r="C819" s="184" t="s">
        <v>894</v>
      </c>
      <c r="D819" s="184" t="s">
        <v>190</v>
      </c>
      <c r="E819" s="185" t="s">
        <v>895</v>
      </c>
      <c r="F819" s="186" t="s">
        <v>896</v>
      </c>
      <c r="G819" s="187" t="s">
        <v>168</v>
      </c>
      <c r="H819" s="188">
        <v>48</v>
      </c>
      <c r="I819" s="189"/>
      <c r="J819" s="189">
        <f>ROUND(I819*H819,2)</f>
        <v>0</v>
      </c>
      <c r="K819" s="190"/>
      <c r="L819" s="191"/>
      <c r="M819" s="192" t="s">
        <v>1</v>
      </c>
      <c r="N819" s="193" t="s">
        <v>39</v>
      </c>
      <c r="O819" s="152">
        <v>0</v>
      </c>
      <c r="P819" s="152">
        <f>O819*H819</f>
        <v>0</v>
      </c>
      <c r="Q819" s="152">
        <v>0</v>
      </c>
      <c r="R819" s="152">
        <f>Q819*H819</f>
        <v>0</v>
      </c>
      <c r="S819" s="152">
        <v>0</v>
      </c>
      <c r="T819" s="153">
        <f>S819*H819</f>
        <v>0</v>
      </c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R819" s="154" t="s">
        <v>193</v>
      </c>
      <c r="AT819" s="154" t="s">
        <v>190</v>
      </c>
      <c r="AU819" s="154" t="s">
        <v>84</v>
      </c>
      <c r="AY819" s="18" t="s">
        <v>163</v>
      </c>
      <c r="BE819" s="155">
        <f>IF(N819="základní",J819,0)</f>
        <v>0</v>
      </c>
      <c r="BF819" s="155">
        <f>IF(N819="snížená",J819,0)</f>
        <v>0</v>
      </c>
      <c r="BG819" s="155">
        <f>IF(N819="zákl. přenesená",J819,0)</f>
        <v>0</v>
      </c>
      <c r="BH819" s="155">
        <f>IF(N819="sníž. přenesená",J819,0)</f>
        <v>0</v>
      </c>
      <c r="BI819" s="155">
        <f>IF(N819="nulová",J819,0)</f>
        <v>0</v>
      </c>
      <c r="BJ819" s="18" t="s">
        <v>82</v>
      </c>
      <c r="BK819" s="155">
        <f>ROUND(I819*H819,2)</f>
        <v>0</v>
      </c>
      <c r="BL819" s="18" t="s">
        <v>169</v>
      </c>
      <c r="BM819" s="154" t="s">
        <v>897</v>
      </c>
    </row>
    <row r="820" spans="1:65" s="14" customFormat="1">
      <c r="B820" s="163"/>
      <c r="D820" s="157" t="s">
        <v>171</v>
      </c>
      <c r="E820" s="164" t="s">
        <v>1</v>
      </c>
      <c r="F820" s="165" t="s">
        <v>898</v>
      </c>
      <c r="H820" s="166">
        <v>48</v>
      </c>
      <c r="L820" s="163"/>
      <c r="M820" s="167"/>
      <c r="N820" s="168"/>
      <c r="O820" s="168"/>
      <c r="P820" s="168"/>
      <c r="Q820" s="168"/>
      <c r="R820" s="168"/>
      <c r="S820" s="168"/>
      <c r="T820" s="169"/>
      <c r="AT820" s="164" t="s">
        <v>171</v>
      </c>
      <c r="AU820" s="164" t="s">
        <v>84</v>
      </c>
      <c r="AV820" s="14" t="s">
        <v>84</v>
      </c>
      <c r="AW820" s="14" t="s">
        <v>31</v>
      </c>
      <c r="AX820" s="14" t="s">
        <v>74</v>
      </c>
      <c r="AY820" s="164" t="s">
        <v>163</v>
      </c>
    </row>
    <row r="821" spans="1:65" s="16" customFormat="1">
      <c r="B821" s="177"/>
      <c r="D821" s="157" t="s">
        <v>171</v>
      </c>
      <c r="E821" s="178" t="s">
        <v>1</v>
      </c>
      <c r="F821" s="179" t="s">
        <v>178</v>
      </c>
      <c r="H821" s="180">
        <v>48</v>
      </c>
      <c r="L821" s="177"/>
      <c r="M821" s="181"/>
      <c r="N821" s="182"/>
      <c r="O821" s="182"/>
      <c r="P821" s="182"/>
      <c r="Q821" s="182"/>
      <c r="R821" s="182"/>
      <c r="S821" s="182"/>
      <c r="T821" s="183"/>
      <c r="AT821" s="178" t="s">
        <v>171</v>
      </c>
      <c r="AU821" s="178" t="s">
        <v>84</v>
      </c>
      <c r="AV821" s="16" t="s">
        <v>169</v>
      </c>
      <c r="AW821" s="16" t="s">
        <v>31</v>
      </c>
      <c r="AX821" s="16" t="s">
        <v>82</v>
      </c>
      <c r="AY821" s="178" t="s">
        <v>163</v>
      </c>
    </row>
    <row r="822" spans="1:65" s="2" customFormat="1" ht="16.5" customHeight="1">
      <c r="A822" s="30"/>
      <c r="B822" s="142"/>
      <c r="C822" s="184" t="s">
        <v>899</v>
      </c>
      <c r="D822" s="184" t="s">
        <v>190</v>
      </c>
      <c r="E822" s="185" t="s">
        <v>900</v>
      </c>
      <c r="F822" s="186" t="s">
        <v>901</v>
      </c>
      <c r="G822" s="187" t="s">
        <v>902</v>
      </c>
      <c r="H822" s="188">
        <v>1.92</v>
      </c>
      <c r="I822" s="189"/>
      <c r="J822" s="189">
        <f>ROUND(I822*H822,2)</f>
        <v>0</v>
      </c>
      <c r="K822" s="190"/>
      <c r="L822" s="191"/>
      <c r="M822" s="192" t="s">
        <v>1</v>
      </c>
      <c r="N822" s="193" t="s">
        <v>39</v>
      </c>
      <c r="O822" s="152">
        <v>0</v>
      </c>
      <c r="P822" s="152">
        <f>O822*H822</f>
        <v>0</v>
      </c>
      <c r="Q822" s="152">
        <v>0</v>
      </c>
      <c r="R822" s="152">
        <f>Q822*H822</f>
        <v>0</v>
      </c>
      <c r="S822" s="152">
        <v>0</v>
      </c>
      <c r="T822" s="153">
        <f>S822*H822</f>
        <v>0</v>
      </c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R822" s="154" t="s">
        <v>193</v>
      </c>
      <c r="AT822" s="154" t="s">
        <v>190</v>
      </c>
      <c r="AU822" s="154" t="s">
        <v>84</v>
      </c>
      <c r="AY822" s="18" t="s">
        <v>163</v>
      </c>
      <c r="BE822" s="155">
        <f>IF(N822="základní",J822,0)</f>
        <v>0</v>
      </c>
      <c r="BF822" s="155">
        <f>IF(N822="snížená",J822,0)</f>
        <v>0</v>
      </c>
      <c r="BG822" s="155">
        <f>IF(N822="zákl. přenesená",J822,0)</f>
        <v>0</v>
      </c>
      <c r="BH822" s="155">
        <f>IF(N822="sníž. přenesená",J822,0)</f>
        <v>0</v>
      </c>
      <c r="BI822" s="155">
        <f>IF(N822="nulová",J822,0)</f>
        <v>0</v>
      </c>
      <c r="BJ822" s="18" t="s">
        <v>82</v>
      </c>
      <c r="BK822" s="155">
        <f>ROUND(I822*H822,2)</f>
        <v>0</v>
      </c>
      <c r="BL822" s="18" t="s">
        <v>169</v>
      </c>
      <c r="BM822" s="154" t="s">
        <v>903</v>
      </c>
    </row>
    <row r="823" spans="1:65" s="14" customFormat="1">
      <c r="B823" s="163"/>
      <c r="D823" s="157" t="s">
        <v>171</v>
      </c>
      <c r="E823" s="164" t="s">
        <v>1</v>
      </c>
      <c r="F823" s="165" t="s">
        <v>904</v>
      </c>
      <c r="H823" s="166">
        <v>1.92</v>
      </c>
      <c r="L823" s="163"/>
      <c r="M823" s="167"/>
      <c r="N823" s="168"/>
      <c r="O823" s="168"/>
      <c r="P823" s="168"/>
      <c r="Q823" s="168"/>
      <c r="R823" s="168"/>
      <c r="S823" s="168"/>
      <c r="T823" s="169"/>
      <c r="AT823" s="164" t="s">
        <v>171</v>
      </c>
      <c r="AU823" s="164" t="s">
        <v>84</v>
      </c>
      <c r="AV823" s="14" t="s">
        <v>84</v>
      </c>
      <c r="AW823" s="14" t="s">
        <v>31</v>
      </c>
      <c r="AX823" s="14" t="s">
        <v>74</v>
      </c>
      <c r="AY823" s="164" t="s">
        <v>163</v>
      </c>
    </row>
    <row r="824" spans="1:65" s="16" customFormat="1">
      <c r="B824" s="177"/>
      <c r="D824" s="157" t="s">
        <v>171</v>
      </c>
      <c r="E824" s="178" t="s">
        <v>1</v>
      </c>
      <c r="F824" s="179" t="s">
        <v>178</v>
      </c>
      <c r="H824" s="180">
        <v>1.92</v>
      </c>
      <c r="L824" s="177"/>
      <c r="M824" s="181"/>
      <c r="N824" s="182"/>
      <c r="O824" s="182"/>
      <c r="P824" s="182"/>
      <c r="Q824" s="182"/>
      <c r="R824" s="182"/>
      <c r="S824" s="182"/>
      <c r="T824" s="183"/>
      <c r="AT824" s="178" t="s">
        <v>171</v>
      </c>
      <c r="AU824" s="178" t="s">
        <v>84</v>
      </c>
      <c r="AV824" s="16" t="s">
        <v>169</v>
      </c>
      <c r="AW824" s="16" t="s">
        <v>31</v>
      </c>
      <c r="AX824" s="16" t="s">
        <v>82</v>
      </c>
      <c r="AY824" s="178" t="s">
        <v>163</v>
      </c>
    </row>
    <row r="825" spans="1:65" s="2" customFormat="1" ht="16.5" customHeight="1">
      <c r="A825" s="30"/>
      <c r="B825" s="142"/>
      <c r="C825" s="184" t="s">
        <v>905</v>
      </c>
      <c r="D825" s="184" t="s">
        <v>190</v>
      </c>
      <c r="E825" s="185" t="s">
        <v>906</v>
      </c>
      <c r="F825" s="186" t="s">
        <v>907</v>
      </c>
      <c r="G825" s="187" t="s">
        <v>902</v>
      </c>
      <c r="H825" s="188">
        <v>1.92</v>
      </c>
      <c r="I825" s="189"/>
      <c r="J825" s="189">
        <f>ROUND(I825*H825,2)</f>
        <v>0</v>
      </c>
      <c r="K825" s="190"/>
      <c r="L825" s="191"/>
      <c r="M825" s="192" t="s">
        <v>1</v>
      </c>
      <c r="N825" s="193" t="s">
        <v>39</v>
      </c>
      <c r="O825" s="152">
        <v>0</v>
      </c>
      <c r="P825" s="152">
        <f>O825*H825</f>
        <v>0</v>
      </c>
      <c r="Q825" s="152">
        <v>0</v>
      </c>
      <c r="R825" s="152">
        <f>Q825*H825</f>
        <v>0</v>
      </c>
      <c r="S825" s="152">
        <v>0</v>
      </c>
      <c r="T825" s="153">
        <f>S825*H825</f>
        <v>0</v>
      </c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R825" s="154" t="s">
        <v>193</v>
      </c>
      <c r="AT825" s="154" t="s">
        <v>190</v>
      </c>
      <c r="AU825" s="154" t="s">
        <v>84</v>
      </c>
      <c r="AY825" s="18" t="s">
        <v>163</v>
      </c>
      <c r="BE825" s="155">
        <f>IF(N825="základní",J825,0)</f>
        <v>0</v>
      </c>
      <c r="BF825" s="155">
        <f>IF(N825="snížená",J825,0)</f>
        <v>0</v>
      </c>
      <c r="BG825" s="155">
        <f>IF(N825="zákl. přenesená",J825,0)</f>
        <v>0</v>
      </c>
      <c r="BH825" s="155">
        <f>IF(N825="sníž. přenesená",J825,0)</f>
        <v>0</v>
      </c>
      <c r="BI825" s="155">
        <f>IF(N825="nulová",J825,0)</f>
        <v>0</v>
      </c>
      <c r="BJ825" s="18" t="s">
        <v>82</v>
      </c>
      <c r="BK825" s="155">
        <f>ROUND(I825*H825,2)</f>
        <v>0</v>
      </c>
      <c r="BL825" s="18" t="s">
        <v>169</v>
      </c>
      <c r="BM825" s="154" t="s">
        <v>908</v>
      </c>
    </row>
    <row r="826" spans="1:65" s="2" customFormat="1" ht="24" customHeight="1">
      <c r="A826" s="30"/>
      <c r="B826" s="142"/>
      <c r="C826" s="143" t="s">
        <v>909</v>
      </c>
      <c r="D826" s="143" t="s">
        <v>165</v>
      </c>
      <c r="E826" s="144" t="s">
        <v>910</v>
      </c>
      <c r="F826" s="145" t="s">
        <v>911</v>
      </c>
      <c r="G826" s="146" t="s">
        <v>199</v>
      </c>
      <c r="H826" s="147">
        <v>1</v>
      </c>
      <c r="I826" s="148"/>
      <c r="J826" s="148">
        <f>ROUND(I826*H826,2)</f>
        <v>0</v>
      </c>
      <c r="K826" s="149"/>
      <c r="L826" s="31"/>
      <c r="M826" s="150" t="s">
        <v>1</v>
      </c>
      <c r="N826" s="151" t="s">
        <v>39</v>
      </c>
      <c r="O826" s="152">
        <v>0</v>
      </c>
      <c r="P826" s="152">
        <f>O826*H826</f>
        <v>0</v>
      </c>
      <c r="Q826" s="152">
        <v>0</v>
      </c>
      <c r="R826" s="152">
        <f>Q826*H826</f>
        <v>0</v>
      </c>
      <c r="S826" s="152">
        <v>0</v>
      </c>
      <c r="T826" s="153">
        <f>S826*H826</f>
        <v>0</v>
      </c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R826" s="154" t="s">
        <v>169</v>
      </c>
      <c r="AT826" s="154" t="s">
        <v>165</v>
      </c>
      <c r="AU826" s="154" t="s">
        <v>84</v>
      </c>
      <c r="AY826" s="18" t="s">
        <v>163</v>
      </c>
      <c r="BE826" s="155">
        <f>IF(N826="základní",J826,0)</f>
        <v>0</v>
      </c>
      <c r="BF826" s="155">
        <f>IF(N826="snížená",J826,0)</f>
        <v>0</v>
      </c>
      <c r="BG826" s="155">
        <f>IF(N826="zákl. přenesená",J826,0)</f>
        <v>0</v>
      </c>
      <c r="BH826" s="155">
        <f>IF(N826="sníž. přenesená",J826,0)</f>
        <v>0</v>
      </c>
      <c r="BI826" s="155">
        <f>IF(N826="nulová",J826,0)</f>
        <v>0</v>
      </c>
      <c r="BJ826" s="18" t="s">
        <v>82</v>
      </c>
      <c r="BK826" s="155">
        <f>ROUND(I826*H826,2)</f>
        <v>0</v>
      </c>
      <c r="BL826" s="18" t="s">
        <v>169</v>
      </c>
      <c r="BM826" s="154" t="s">
        <v>912</v>
      </c>
    </row>
    <row r="827" spans="1:65" s="2" customFormat="1" ht="24" customHeight="1">
      <c r="A827" s="30"/>
      <c r="B827" s="142"/>
      <c r="C827" s="143" t="s">
        <v>913</v>
      </c>
      <c r="D827" s="143" t="s">
        <v>165</v>
      </c>
      <c r="E827" s="144" t="s">
        <v>914</v>
      </c>
      <c r="F827" s="145" t="s">
        <v>915</v>
      </c>
      <c r="G827" s="146" t="s">
        <v>168</v>
      </c>
      <c r="H827" s="147">
        <v>511.76</v>
      </c>
      <c r="I827" s="148"/>
      <c r="J827" s="148">
        <f>ROUND(I827*H827,2)</f>
        <v>0</v>
      </c>
      <c r="K827" s="149"/>
      <c r="L827" s="31"/>
      <c r="M827" s="150" t="s">
        <v>1</v>
      </c>
      <c r="N827" s="151" t="s">
        <v>39</v>
      </c>
      <c r="O827" s="152">
        <v>0</v>
      </c>
      <c r="P827" s="152">
        <f>O827*H827</f>
        <v>0</v>
      </c>
      <c r="Q827" s="152">
        <v>0</v>
      </c>
      <c r="R827" s="152">
        <f>Q827*H827</f>
        <v>0</v>
      </c>
      <c r="S827" s="152">
        <v>0</v>
      </c>
      <c r="T827" s="153">
        <f>S827*H827</f>
        <v>0</v>
      </c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R827" s="154" t="s">
        <v>169</v>
      </c>
      <c r="AT827" s="154" t="s">
        <v>165</v>
      </c>
      <c r="AU827" s="154" t="s">
        <v>84</v>
      </c>
      <c r="AY827" s="18" t="s">
        <v>163</v>
      </c>
      <c r="BE827" s="155">
        <f>IF(N827="základní",J827,0)</f>
        <v>0</v>
      </c>
      <c r="BF827" s="155">
        <f>IF(N827="snížená",J827,0)</f>
        <v>0</v>
      </c>
      <c r="BG827" s="155">
        <f>IF(N827="zákl. přenesená",J827,0)</f>
        <v>0</v>
      </c>
      <c r="BH827" s="155">
        <f>IF(N827="sníž. přenesená",J827,0)</f>
        <v>0</v>
      </c>
      <c r="BI827" s="155">
        <f>IF(N827="nulová",J827,0)</f>
        <v>0</v>
      </c>
      <c r="BJ827" s="18" t="s">
        <v>82</v>
      </c>
      <c r="BK827" s="155">
        <f>ROUND(I827*H827,2)</f>
        <v>0</v>
      </c>
      <c r="BL827" s="18" t="s">
        <v>169</v>
      </c>
      <c r="BM827" s="154" t="s">
        <v>916</v>
      </c>
    </row>
    <row r="828" spans="1:65" s="13" customFormat="1">
      <c r="B828" s="156"/>
      <c r="D828" s="157" t="s">
        <v>171</v>
      </c>
      <c r="E828" s="158" t="s">
        <v>1</v>
      </c>
      <c r="F828" s="159" t="s">
        <v>917</v>
      </c>
      <c r="H828" s="158" t="s">
        <v>1</v>
      </c>
      <c r="L828" s="156"/>
      <c r="M828" s="160"/>
      <c r="N828" s="161"/>
      <c r="O828" s="161"/>
      <c r="P828" s="161"/>
      <c r="Q828" s="161"/>
      <c r="R828" s="161"/>
      <c r="S828" s="161"/>
      <c r="T828" s="162"/>
      <c r="AT828" s="158" t="s">
        <v>171</v>
      </c>
      <c r="AU828" s="158" t="s">
        <v>84</v>
      </c>
      <c r="AV828" s="13" t="s">
        <v>82</v>
      </c>
      <c r="AW828" s="13" t="s">
        <v>31</v>
      </c>
      <c r="AX828" s="13" t="s">
        <v>74</v>
      </c>
      <c r="AY828" s="158" t="s">
        <v>163</v>
      </c>
    </row>
    <row r="829" spans="1:65" s="13" customFormat="1">
      <c r="B829" s="156"/>
      <c r="D829" s="157" t="s">
        <v>171</v>
      </c>
      <c r="E829" s="158" t="s">
        <v>1</v>
      </c>
      <c r="F829" s="159" t="s">
        <v>918</v>
      </c>
      <c r="H829" s="158" t="s">
        <v>1</v>
      </c>
      <c r="L829" s="156"/>
      <c r="M829" s="160"/>
      <c r="N829" s="161"/>
      <c r="O829" s="161"/>
      <c r="P829" s="161"/>
      <c r="Q829" s="161"/>
      <c r="R829" s="161"/>
      <c r="S829" s="161"/>
      <c r="T829" s="162"/>
      <c r="AT829" s="158" t="s">
        <v>171</v>
      </c>
      <c r="AU829" s="158" t="s">
        <v>84</v>
      </c>
      <c r="AV829" s="13" t="s">
        <v>82</v>
      </c>
      <c r="AW829" s="13" t="s">
        <v>31</v>
      </c>
      <c r="AX829" s="13" t="s">
        <v>74</v>
      </c>
      <c r="AY829" s="158" t="s">
        <v>163</v>
      </c>
    </row>
    <row r="830" spans="1:65" s="14" customFormat="1">
      <c r="B830" s="163"/>
      <c r="D830" s="157" t="s">
        <v>171</v>
      </c>
      <c r="E830" s="164" t="s">
        <v>1</v>
      </c>
      <c r="F830" s="165" t="s">
        <v>919</v>
      </c>
      <c r="H830" s="166">
        <v>112.4</v>
      </c>
      <c r="L830" s="163"/>
      <c r="M830" s="167"/>
      <c r="N830" s="168"/>
      <c r="O830" s="168"/>
      <c r="P830" s="168"/>
      <c r="Q830" s="168"/>
      <c r="R830" s="168"/>
      <c r="S830" s="168"/>
      <c r="T830" s="169"/>
      <c r="AT830" s="164" t="s">
        <v>171</v>
      </c>
      <c r="AU830" s="164" t="s">
        <v>84</v>
      </c>
      <c r="AV830" s="14" t="s">
        <v>84</v>
      </c>
      <c r="AW830" s="14" t="s">
        <v>31</v>
      </c>
      <c r="AX830" s="14" t="s">
        <v>74</v>
      </c>
      <c r="AY830" s="164" t="s">
        <v>163</v>
      </c>
    </row>
    <row r="831" spans="1:65" s="13" customFormat="1">
      <c r="B831" s="156"/>
      <c r="D831" s="157" t="s">
        <v>171</v>
      </c>
      <c r="E831" s="158" t="s">
        <v>1</v>
      </c>
      <c r="F831" s="159" t="s">
        <v>920</v>
      </c>
      <c r="H831" s="158" t="s">
        <v>1</v>
      </c>
      <c r="L831" s="156"/>
      <c r="M831" s="160"/>
      <c r="N831" s="161"/>
      <c r="O831" s="161"/>
      <c r="P831" s="161"/>
      <c r="Q831" s="161"/>
      <c r="R831" s="161"/>
      <c r="S831" s="161"/>
      <c r="T831" s="162"/>
      <c r="AT831" s="158" t="s">
        <v>171</v>
      </c>
      <c r="AU831" s="158" t="s">
        <v>84</v>
      </c>
      <c r="AV831" s="13" t="s">
        <v>82</v>
      </c>
      <c r="AW831" s="13" t="s">
        <v>31</v>
      </c>
      <c r="AX831" s="13" t="s">
        <v>74</v>
      </c>
      <c r="AY831" s="158" t="s">
        <v>163</v>
      </c>
    </row>
    <row r="832" spans="1:65" s="14" customFormat="1">
      <c r="B832" s="163"/>
      <c r="D832" s="157" t="s">
        <v>171</v>
      </c>
      <c r="E832" s="164" t="s">
        <v>1</v>
      </c>
      <c r="F832" s="165" t="s">
        <v>921</v>
      </c>
      <c r="H832" s="166">
        <v>399.36</v>
      </c>
      <c r="L832" s="163"/>
      <c r="M832" s="167"/>
      <c r="N832" s="168"/>
      <c r="O832" s="168"/>
      <c r="P832" s="168"/>
      <c r="Q832" s="168"/>
      <c r="R832" s="168"/>
      <c r="S832" s="168"/>
      <c r="T832" s="169"/>
      <c r="AT832" s="164" t="s">
        <v>171</v>
      </c>
      <c r="AU832" s="164" t="s">
        <v>84</v>
      </c>
      <c r="AV832" s="14" t="s">
        <v>84</v>
      </c>
      <c r="AW832" s="14" t="s">
        <v>31</v>
      </c>
      <c r="AX832" s="14" t="s">
        <v>74</v>
      </c>
      <c r="AY832" s="164" t="s">
        <v>163</v>
      </c>
    </row>
    <row r="833" spans="1:65" s="15" customFormat="1">
      <c r="B833" s="170"/>
      <c r="D833" s="157" t="s">
        <v>171</v>
      </c>
      <c r="E833" s="171" t="s">
        <v>1</v>
      </c>
      <c r="F833" s="172" t="s">
        <v>176</v>
      </c>
      <c r="H833" s="173">
        <v>511.76</v>
      </c>
      <c r="L833" s="170"/>
      <c r="M833" s="174"/>
      <c r="N833" s="175"/>
      <c r="O833" s="175"/>
      <c r="P833" s="175"/>
      <c r="Q833" s="175"/>
      <c r="R833" s="175"/>
      <c r="S833" s="175"/>
      <c r="T833" s="176"/>
      <c r="AT833" s="171" t="s">
        <v>171</v>
      </c>
      <c r="AU833" s="171" t="s">
        <v>84</v>
      </c>
      <c r="AV833" s="15" t="s">
        <v>177</v>
      </c>
      <c r="AW833" s="15" t="s">
        <v>31</v>
      </c>
      <c r="AX833" s="15" t="s">
        <v>74</v>
      </c>
      <c r="AY833" s="171" t="s">
        <v>163</v>
      </c>
    </row>
    <row r="834" spans="1:65" s="16" customFormat="1">
      <c r="B834" s="177"/>
      <c r="D834" s="157" t="s">
        <v>171</v>
      </c>
      <c r="E834" s="178" t="s">
        <v>1</v>
      </c>
      <c r="F834" s="179" t="s">
        <v>178</v>
      </c>
      <c r="H834" s="180">
        <v>511.76</v>
      </c>
      <c r="L834" s="177"/>
      <c r="M834" s="181"/>
      <c r="N834" s="182"/>
      <c r="O834" s="182"/>
      <c r="P834" s="182"/>
      <c r="Q834" s="182"/>
      <c r="R834" s="182"/>
      <c r="S834" s="182"/>
      <c r="T834" s="183"/>
      <c r="AT834" s="178" t="s">
        <v>171</v>
      </c>
      <c r="AU834" s="178" t="s">
        <v>84</v>
      </c>
      <c r="AV834" s="16" t="s">
        <v>169</v>
      </c>
      <c r="AW834" s="16" t="s">
        <v>31</v>
      </c>
      <c r="AX834" s="16" t="s">
        <v>82</v>
      </c>
      <c r="AY834" s="178" t="s">
        <v>163</v>
      </c>
    </row>
    <row r="835" spans="1:65" s="2" customFormat="1" ht="24" customHeight="1">
      <c r="A835" s="30"/>
      <c r="B835" s="142"/>
      <c r="C835" s="143" t="s">
        <v>922</v>
      </c>
      <c r="D835" s="143" t="s">
        <v>165</v>
      </c>
      <c r="E835" s="144" t="s">
        <v>923</v>
      </c>
      <c r="F835" s="145" t="s">
        <v>924</v>
      </c>
      <c r="G835" s="146" t="s">
        <v>168</v>
      </c>
      <c r="H835" s="147">
        <v>843.06</v>
      </c>
      <c r="I835" s="148"/>
      <c r="J835" s="148">
        <f>ROUND(I835*H835,2)</f>
        <v>0</v>
      </c>
      <c r="K835" s="149"/>
      <c r="L835" s="31"/>
      <c r="M835" s="150" t="s">
        <v>1</v>
      </c>
      <c r="N835" s="151" t="s">
        <v>39</v>
      </c>
      <c r="O835" s="152">
        <v>0</v>
      </c>
      <c r="P835" s="152">
        <f>O835*H835</f>
        <v>0</v>
      </c>
      <c r="Q835" s="152">
        <v>0</v>
      </c>
      <c r="R835" s="152">
        <f>Q835*H835</f>
        <v>0</v>
      </c>
      <c r="S835" s="152">
        <v>0</v>
      </c>
      <c r="T835" s="153">
        <f>S835*H835</f>
        <v>0</v>
      </c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R835" s="154" t="s">
        <v>169</v>
      </c>
      <c r="AT835" s="154" t="s">
        <v>165</v>
      </c>
      <c r="AU835" s="154" t="s">
        <v>84</v>
      </c>
      <c r="AY835" s="18" t="s">
        <v>163</v>
      </c>
      <c r="BE835" s="155">
        <f>IF(N835="základní",J835,0)</f>
        <v>0</v>
      </c>
      <c r="BF835" s="155">
        <f>IF(N835="snížená",J835,0)</f>
        <v>0</v>
      </c>
      <c r="BG835" s="155">
        <f>IF(N835="zákl. přenesená",J835,0)</f>
        <v>0</v>
      </c>
      <c r="BH835" s="155">
        <f>IF(N835="sníž. přenesená",J835,0)</f>
        <v>0</v>
      </c>
      <c r="BI835" s="155">
        <f>IF(N835="nulová",J835,0)</f>
        <v>0</v>
      </c>
      <c r="BJ835" s="18" t="s">
        <v>82</v>
      </c>
      <c r="BK835" s="155">
        <f>ROUND(I835*H835,2)</f>
        <v>0</v>
      </c>
      <c r="BL835" s="18" t="s">
        <v>169</v>
      </c>
      <c r="BM835" s="154" t="s">
        <v>925</v>
      </c>
    </row>
    <row r="836" spans="1:65" s="13" customFormat="1">
      <c r="B836" s="156"/>
      <c r="D836" s="157" t="s">
        <v>171</v>
      </c>
      <c r="E836" s="158" t="s">
        <v>1</v>
      </c>
      <c r="F836" s="159" t="s">
        <v>917</v>
      </c>
      <c r="H836" s="158" t="s">
        <v>1</v>
      </c>
      <c r="L836" s="156"/>
      <c r="M836" s="160"/>
      <c r="N836" s="161"/>
      <c r="O836" s="161"/>
      <c r="P836" s="161"/>
      <c r="Q836" s="161"/>
      <c r="R836" s="161"/>
      <c r="S836" s="161"/>
      <c r="T836" s="162"/>
      <c r="AT836" s="158" t="s">
        <v>171</v>
      </c>
      <c r="AU836" s="158" t="s">
        <v>84</v>
      </c>
      <c r="AV836" s="13" t="s">
        <v>82</v>
      </c>
      <c r="AW836" s="13" t="s">
        <v>31</v>
      </c>
      <c r="AX836" s="13" t="s">
        <v>74</v>
      </c>
      <c r="AY836" s="158" t="s">
        <v>163</v>
      </c>
    </row>
    <row r="837" spans="1:65" s="13" customFormat="1">
      <c r="B837" s="156"/>
      <c r="D837" s="157" t="s">
        <v>171</v>
      </c>
      <c r="E837" s="158" t="s">
        <v>1</v>
      </c>
      <c r="F837" s="159" t="s">
        <v>926</v>
      </c>
      <c r="H837" s="158" t="s">
        <v>1</v>
      </c>
      <c r="L837" s="156"/>
      <c r="M837" s="160"/>
      <c r="N837" s="161"/>
      <c r="O837" s="161"/>
      <c r="P837" s="161"/>
      <c r="Q837" s="161"/>
      <c r="R837" s="161"/>
      <c r="S837" s="161"/>
      <c r="T837" s="162"/>
      <c r="AT837" s="158" t="s">
        <v>171</v>
      </c>
      <c r="AU837" s="158" t="s">
        <v>84</v>
      </c>
      <c r="AV837" s="13" t="s">
        <v>82</v>
      </c>
      <c r="AW837" s="13" t="s">
        <v>31</v>
      </c>
      <c r="AX837" s="13" t="s">
        <v>74</v>
      </c>
      <c r="AY837" s="158" t="s">
        <v>163</v>
      </c>
    </row>
    <row r="838" spans="1:65" s="14" customFormat="1">
      <c r="B838" s="163"/>
      <c r="D838" s="157" t="s">
        <v>171</v>
      </c>
      <c r="E838" s="164" t="s">
        <v>1</v>
      </c>
      <c r="F838" s="165" t="s">
        <v>927</v>
      </c>
      <c r="H838" s="166">
        <v>14.5</v>
      </c>
      <c r="L838" s="163"/>
      <c r="M838" s="167"/>
      <c r="N838" s="168"/>
      <c r="O838" s="168"/>
      <c r="P838" s="168"/>
      <c r="Q838" s="168"/>
      <c r="R838" s="168"/>
      <c r="S838" s="168"/>
      <c r="T838" s="169"/>
      <c r="AT838" s="164" t="s">
        <v>171</v>
      </c>
      <c r="AU838" s="164" t="s">
        <v>84</v>
      </c>
      <c r="AV838" s="14" t="s">
        <v>84</v>
      </c>
      <c r="AW838" s="14" t="s">
        <v>31</v>
      </c>
      <c r="AX838" s="14" t="s">
        <v>74</v>
      </c>
      <c r="AY838" s="164" t="s">
        <v>163</v>
      </c>
    </row>
    <row r="839" spans="1:65" s="15" customFormat="1">
      <c r="B839" s="170"/>
      <c r="D839" s="157" t="s">
        <v>171</v>
      </c>
      <c r="E839" s="171" t="s">
        <v>1</v>
      </c>
      <c r="F839" s="172" t="s">
        <v>176</v>
      </c>
      <c r="H839" s="173">
        <v>14.5</v>
      </c>
      <c r="L839" s="170"/>
      <c r="M839" s="174"/>
      <c r="N839" s="175"/>
      <c r="O839" s="175"/>
      <c r="P839" s="175"/>
      <c r="Q839" s="175"/>
      <c r="R839" s="175"/>
      <c r="S839" s="175"/>
      <c r="T839" s="176"/>
      <c r="AT839" s="171" t="s">
        <v>171</v>
      </c>
      <c r="AU839" s="171" t="s">
        <v>84</v>
      </c>
      <c r="AV839" s="15" t="s">
        <v>177</v>
      </c>
      <c r="AW839" s="15" t="s">
        <v>31</v>
      </c>
      <c r="AX839" s="15" t="s">
        <v>74</v>
      </c>
      <c r="AY839" s="171" t="s">
        <v>163</v>
      </c>
    </row>
    <row r="840" spans="1:65" s="13" customFormat="1">
      <c r="B840" s="156"/>
      <c r="D840" s="157" t="s">
        <v>171</v>
      </c>
      <c r="E840" s="158" t="s">
        <v>1</v>
      </c>
      <c r="F840" s="159" t="s">
        <v>928</v>
      </c>
      <c r="H840" s="158" t="s">
        <v>1</v>
      </c>
      <c r="L840" s="156"/>
      <c r="M840" s="160"/>
      <c r="N840" s="161"/>
      <c r="O840" s="161"/>
      <c r="P840" s="161"/>
      <c r="Q840" s="161"/>
      <c r="R840" s="161"/>
      <c r="S840" s="161"/>
      <c r="T840" s="162"/>
      <c r="AT840" s="158" t="s">
        <v>171</v>
      </c>
      <c r="AU840" s="158" t="s">
        <v>84</v>
      </c>
      <c r="AV840" s="13" t="s">
        <v>82</v>
      </c>
      <c r="AW840" s="13" t="s">
        <v>31</v>
      </c>
      <c r="AX840" s="13" t="s">
        <v>74</v>
      </c>
      <c r="AY840" s="158" t="s">
        <v>163</v>
      </c>
    </row>
    <row r="841" spans="1:65" s="14" customFormat="1">
      <c r="B841" s="163"/>
      <c r="D841" s="157" t="s">
        <v>171</v>
      </c>
      <c r="E841" s="164" t="s">
        <v>1</v>
      </c>
      <c r="F841" s="165" t="s">
        <v>929</v>
      </c>
      <c r="H841" s="166">
        <v>2.97</v>
      </c>
      <c r="L841" s="163"/>
      <c r="M841" s="167"/>
      <c r="N841" s="168"/>
      <c r="O841" s="168"/>
      <c r="P841" s="168"/>
      <c r="Q841" s="168"/>
      <c r="R841" s="168"/>
      <c r="S841" s="168"/>
      <c r="T841" s="169"/>
      <c r="AT841" s="164" t="s">
        <v>171</v>
      </c>
      <c r="AU841" s="164" t="s">
        <v>84</v>
      </c>
      <c r="AV841" s="14" t="s">
        <v>84</v>
      </c>
      <c r="AW841" s="14" t="s">
        <v>31</v>
      </c>
      <c r="AX841" s="14" t="s">
        <v>74</v>
      </c>
      <c r="AY841" s="164" t="s">
        <v>163</v>
      </c>
    </row>
    <row r="842" spans="1:65" s="13" customFormat="1">
      <c r="B842" s="156"/>
      <c r="D842" s="157" t="s">
        <v>171</v>
      </c>
      <c r="E842" s="158" t="s">
        <v>1</v>
      </c>
      <c r="F842" s="159" t="s">
        <v>930</v>
      </c>
      <c r="H842" s="158" t="s">
        <v>1</v>
      </c>
      <c r="L842" s="156"/>
      <c r="M842" s="160"/>
      <c r="N842" s="161"/>
      <c r="O842" s="161"/>
      <c r="P842" s="161"/>
      <c r="Q842" s="161"/>
      <c r="R842" s="161"/>
      <c r="S842" s="161"/>
      <c r="T842" s="162"/>
      <c r="AT842" s="158" t="s">
        <v>171</v>
      </c>
      <c r="AU842" s="158" t="s">
        <v>84</v>
      </c>
      <c r="AV842" s="13" t="s">
        <v>82</v>
      </c>
      <c r="AW842" s="13" t="s">
        <v>31</v>
      </c>
      <c r="AX842" s="13" t="s">
        <v>74</v>
      </c>
      <c r="AY842" s="158" t="s">
        <v>163</v>
      </c>
    </row>
    <row r="843" spans="1:65" s="14" customFormat="1">
      <c r="B843" s="163"/>
      <c r="D843" s="157" t="s">
        <v>171</v>
      </c>
      <c r="E843" s="164" t="s">
        <v>1</v>
      </c>
      <c r="F843" s="165" t="s">
        <v>931</v>
      </c>
      <c r="H843" s="166">
        <v>3.2</v>
      </c>
      <c r="L843" s="163"/>
      <c r="M843" s="167"/>
      <c r="N843" s="168"/>
      <c r="O843" s="168"/>
      <c r="P843" s="168"/>
      <c r="Q843" s="168"/>
      <c r="R843" s="168"/>
      <c r="S843" s="168"/>
      <c r="T843" s="169"/>
      <c r="AT843" s="164" t="s">
        <v>171</v>
      </c>
      <c r="AU843" s="164" t="s">
        <v>84</v>
      </c>
      <c r="AV843" s="14" t="s">
        <v>84</v>
      </c>
      <c r="AW843" s="14" t="s">
        <v>31</v>
      </c>
      <c r="AX843" s="14" t="s">
        <v>74</v>
      </c>
      <c r="AY843" s="164" t="s">
        <v>163</v>
      </c>
    </row>
    <row r="844" spans="1:65" s="13" customFormat="1">
      <c r="B844" s="156"/>
      <c r="D844" s="157" t="s">
        <v>171</v>
      </c>
      <c r="E844" s="158" t="s">
        <v>1</v>
      </c>
      <c r="F844" s="159" t="s">
        <v>932</v>
      </c>
      <c r="H844" s="158" t="s">
        <v>1</v>
      </c>
      <c r="L844" s="156"/>
      <c r="M844" s="160"/>
      <c r="N844" s="161"/>
      <c r="O844" s="161"/>
      <c r="P844" s="161"/>
      <c r="Q844" s="161"/>
      <c r="R844" s="161"/>
      <c r="S844" s="161"/>
      <c r="T844" s="162"/>
      <c r="AT844" s="158" t="s">
        <v>171</v>
      </c>
      <c r="AU844" s="158" t="s">
        <v>84</v>
      </c>
      <c r="AV844" s="13" t="s">
        <v>82</v>
      </c>
      <c r="AW844" s="13" t="s">
        <v>31</v>
      </c>
      <c r="AX844" s="13" t="s">
        <v>74</v>
      </c>
      <c r="AY844" s="158" t="s">
        <v>163</v>
      </c>
    </row>
    <row r="845" spans="1:65" s="14" customFormat="1">
      <c r="B845" s="163"/>
      <c r="D845" s="157" t="s">
        <v>171</v>
      </c>
      <c r="E845" s="164" t="s">
        <v>1</v>
      </c>
      <c r="F845" s="165" t="s">
        <v>933</v>
      </c>
      <c r="H845" s="166">
        <v>8.1</v>
      </c>
      <c r="L845" s="163"/>
      <c r="M845" s="167"/>
      <c r="N845" s="168"/>
      <c r="O845" s="168"/>
      <c r="P845" s="168"/>
      <c r="Q845" s="168"/>
      <c r="R845" s="168"/>
      <c r="S845" s="168"/>
      <c r="T845" s="169"/>
      <c r="AT845" s="164" t="s">
        <v>171</v>
      </c>
      <c r="AU845" s="164" t="s">
        <v>84</v>
      </c>
      <c r="AV845" s="14" t="s">
        <v>84</v>
      </c>
      <c r="AW845" s="14" t="s">
        <v>31</v>
      </c>
      <c r="AX845" s="14" t="s">
        <v>74</v>
      </c>
      <c r="AY845" s="164" t="s">
        <v>163</v>
      </c>
    </row>
    <row r="846" spans="1:65" s="13" customFormat="1">
      <c r="B846" s="156"/>
      <c r="D846" s="157" t="s">
        <v>171</v>
      </c>
      <c r="E846" s="158" t="s">
        <v>1</v>
      </c>
      <c r="F846" s="159" t="s">
        <v>934</v>
      </c>
      <c r="H846" s="158" t="s">
        <v>1</v>
      </c>
      <c r="L846" s="156"/>
      <c r="M846" s="160"/>
      <c r="N846" s="161"/>
      <c r="O846" s="161"/>
      <c r="P846" s="161"/>
      <c r="Q846" s="161"/>
      <c r="R846" s="161"/>
      <c r="S846" s="161"/>
      <c r="T846" s="162"/>
      <c r="AT846" s="158" t="s">
        <v>171</v>
      </c>
      <c r="AU846" s="158" t="s">
        <v>84</v>
      </c>
      <c r="AV846" s="13" t="s">
        <v>82</v>
      </c>
      <c r="AW846" s="13" t="s">
        <v>31</v>
      </c>
      <c r="AX846" s="13" t="s">
        <v>74</v>
      </c>
      <c r="AY846" s="158" t="s">
        <v>163</v>
      </c>
    </row>
    <row r="847" spans="1:65" s="14" customFormat="1">
      <c r="B847" s="163"/>
      <c r="D847" s="157" t="s">
        <v>171</v>
      </c>
      <c r="E847" s="164" t="s">
        <v>1</v>
      </c>
      <c r="F847" s="165" t="s">
        <v>935</v>
      </c>
      <c r="H847" s="166">
        <v>18.239999999999998</v>
      </c>
      <c r="L847" s="163"/>
      <c r="M847" s="167"/>
      <c r="N847" s="168"/>
      <c r="O847" s="168"/>
      <c r="P847" s="168"/>
      <c r="Q847" s="168"/>
      <c r="R847" s="168"/>
      <c r="S847" s="168"/>
      <c r="T847" s="169"/>
      <c r="AT847" s="164" t="s">
        <v>171</v>
      </c>
      <c r="AU847" s="164" t="s">
        <v>84</v>
      </c>
      <c r="AV847" s="14" t="s">
        <v>84</v>
      </c>
      <c r="AW847" s="14" t="s">
        <v>31</v>
      </c>
      <c r="AX847" s="14" t="s">
        <v>74</v>
      </c>
      <c r="AY847" s="164" t="s">
        <v>163</v>
      </c>
    </row>
    <row r="848" spans="1:65" s="13" customFormat="1">
      <c r="B848" s="156"/>
      <c r="D848" s="157" t="s">
        <v>171</v>
      </c>
      <c r="E848" s="158" t="s">
        <v>1</v>
      </c>
      <c r="F848" s="159" t="s">
        <v>936</v>
      </c>
      <c r="H848" s="158" t="s">
        <v>1</v>
      </c>
      <c r="L848" s="156"/>
      <c r="M848" s="160"/>
      <c r="N848" s="161"/>
      <c r="O848" s="161"/>
      <c r="P848" s="161"/>
      <c r="Q848" s="161"/>
      <c r="R848" s="161"/>
      <c r="S848" s="161"/>
      <c r="T848" s="162"/>
      <c r="AT848" s="158" t="s">
        <v>171</v>
      </c>
      <c r="AU848" s="158" t="s">
        <v>84</v>
      </c>
      <c r="AV848" s="13" t="s">
        <v>82</v>
      </c>
      <c r="AW848" s="13" t="s">
        <v>31</v>
      </c>
      <c r="AX848" s="13" t="s">
        <v>74</v>
      </c>
      <c r="AY848" s="158" t="s">
        <v>163</v>
      </c>
    </row>
    <row r="849" spans="2:51" s="14" customFormat="1">
      <c r="B849" s="163"/>
      <c r="D849" s="157" t="s">
        <v>171</v>
      </c>
      <c r="E849" s="164" t="s">
        <v>1</v>
      </c>
      <c r="F849" s="165" t="s">
        <v>937</v>
      </c>
      <c r="H849" s="166">
        <v>24</v>
      </c>
      <c r="L849" s="163"/>
      <c r="M849" s="167"/>
      <c r="N849" s="168"/>
      <c r="O849" s="168"/>
      <c r="P849" s="168"/>
      <c r="Q849" s="168"/>
      <c r="R849" s="168"/>
      <c r="S849" s="168"/>
      <c r="T849" s="169"/>
      <c r="AT849" s="164" t="s">
        <v>171</v>
      </c>
      <c r="AU849" s="164" t="s">
        <v>84</v>
      </c>
      <c r="AV849" s="14" t="s">
        <v>84</v>
      </c>
      <c r="AW849" s="14" t="s">
        <v>31</v>
      </c>
      <c r="AX849" s="14" t="s">
        <v>74</v>
      </c>
      <c r="AY849" s="164" t="s">
        <v>163</v>
      </c>
    </row>
    <row r="850" spans="2:51" s="13" customFormat="1">
      <c r="B850" s="156"/>
      <c r="D850" s="157" t="s">
        <v>171</v>
      </c>
      <c r="E850" s="158" t="s">
        <v>1</v>
      </c>
      <c r="F850" s="159" t="s">
        <v>938</v>
      </c>
      <c r="H850" s="158" t="s">
        <v>1</v>
      </c>
      <c r="L850" s="156"/>
      <c r="M850" s="160"/>
      <c r="N850" s="161"/>
      <c r="O850" s="161"/>
      <c r="P850" s="161"/>
      <c r="Q850" s="161"/>
      <c r="R850" s="161"/>
      <c r="S850" s="161"/>
      <c r="T850" s="162"/>
      <c r="AT850" s="158" t="s">
        <v>171</v>
      </c>
      <c r="AU850" s="158" t="s">
        <v>84</v>
      </c>
      <c r="AV850" s="13" t="s">
        <v>82</v>
      </c>
      <c r="AW850" s="13" t="s">
        <v>31</v>
      </c>
      <c r="AX850" s="13" t="s">
        <v>74</v>
      </c>
      <c r="AY850" s="158" t="s">
        <v>163</v>
      </c>
    </row>
    <row r="851" spans="2:51" s="14" customFormat="1">
      <c r="B851" s="163"/>
      <c r="D851" s="157" t="s">
        <v>171</v>
      </c>
      <c r="E851" s="164" t="s">
        <v>1</v>
      </c>
      <c r="F851" s="165" t="s">
        <v>939</v>
      </c>
      <c r="H851" s="166">
        <v>30.2</v>
      </c>
      <c r="L851" s="163"/>
      <c r="M851" s="167"/>
      <c r="N851" s="168"/>
      <c r="O851" s="168"/>
      <c r="P851" s="168"/>
      <c r="Q851" s="168"/>
      <c r="R851" s="168"/>
      <c r="S851" s="168"/>
      <c r="T851" s="169"/>
      <c r="AT851" s="164" t="s">
        <v>171</v>
      </c>
      <c r="AU851" s="164" t="s">
        <v>84</v>
      </c>
      <c r="AV851" s="14" t="s">
        <v>84</v>
      </c>
      <c r="AW851" s="14" t="s">
        <v>31</v>
      </c>
      <c r="AX851" s="14" t="s">
        <v>74</v>
      </c>
      <c r="AY851" s="164" t="s">
        <v>163</v>
      </c>
    </row>
    <row r="852" spans="2:51" s="13" customFormat="1">
      <c r="B852" s="156"/>
      <c r="D852" s="157" t="s">
        <v>171</v>
      </c>
      <c r="E852" s="158" t="s">
        <v>1</v>
      </c>
      <c r="F852" s="159" t="s">
        <v>940</v>
      </c>
      <c r="H852" s="158" t="s">
        <v>1</v>
      </c>
      <c r="L852" s="156"/>
      <c r="M852" s="160"/>
      <c r="N852" s="161"/>
      <c r="O852" s="161"/>
      <c r="P852" s="161"/>
      <c r="Q852" s="161"/>
      <c r="R852" s="161"/>
      <c r="S852" s="161"/>
      <c r="T852" s="162"/>
      <c r="AT852" s="158" t="s">
        <v>171</v>
      </c>
      <c r="AU852" s="158" t="s">
        <v>84</v>
      </c>
      <c r="AV852" s="13" t="s">
        <v>82</v>
      </c>
      <c r="AW852" s="13" t="s">
        <v>31</v>
      </c>
      <c r="AX852" s="13" t="s">
        <v>74</v>
      </c>
      <c r="AY852" s="158" t="s">
        <v>163</v>
      </c>
    </row>
    <row r="853" spans="2:51" s="14" customFormat="1">
      <c r="B853" s="163"/>
      <c r="D853" s="157" t="s">
        <v>171</v>
      </c>
      <c r="E853" s="164" t="s">
        <v>1</v>
      </c>
      <c r="F853" s="165" t="s">
        <v>941</v>
      </c>
      <c r="H853" s="166">
        <v>5.4</v>
      </c>
      <c r="L853" s="163"/>
      <c r="M853" s="167"/>
      <c r="N853" s="168"/>
      <c r="O853" s="168"/>
      <c r="P853" s="168"/>
      <c r="Q853" s="168"/>
      <c r="R853" s="168"/>
      <c r="S853" s="168"/>
      <c r="T853" s="169"/>
      <c r="AT853" s="164" t="s">
        <v>171</v>
      </c>
      <c r="AU853" s="164" t="s">
        <v>84</v>
      </c>
      <c r="AV853" s="14" t="s">
        <v>84</v>
      </c>
      <c r="AW853" s="14" t="s">
        <v>31</v>
      </c>
      <c r="AX853" s="14" t="s">
        <v>74</v>
      </c>
      <c r="AY853" s="164" t="s">
        <v>163</v>
      </c>
    </row>
    <row r="854" spans="2:51" s="13" customFormat="1">
      <c r="B854" s="156"/>
      <c r="D854" s="157" t="s">
        <v>171</v>
      </c>
      <c r="E854" s="158" t="s">
        <v>1</v>
      </c>
      <c r="F854" s="159" t="s">
        <v>942</v>
      </c>
      <c r="H854" s="158" t="s">
        <v>1</v>
      </c>
      <c r="L854" s="156"/>
      <c r="M854" s="160"/>
      <c r="N854" s="161"/>
      <c r="O854" s="161"/>
      <c r="P854" s="161"/>
      <c r="Q854" s="161"/>
      <c r="R854" s="161"/>
      <c r="S854" s="161"/>
      <c r="T854" s="162"/>
      <c r="AT854" s="158" t="s">
        <v>171</v>
      </c>
      <c r="AU854" s="158" t="s">
        <v>84</v>
      </c>
      <c r="AV854" s="13" t="s">
        <v>82</v>
      </c>
      <c r="AW854" s="13" t="s">
        <v>31</v>
      </c>
      <c r="AX854" s="13" t="s">
        <v>74</v>
      </c>
      <c r="AY854" s="158" t="s">
        <v>163</v>
      </c>
    </row>
    <row r="855" spans="2:51" s="14" customFormat="1">
      <c r="B855" s="163"/>
      <c r="D855" s="157" t="s">
        <v>171</v>
      </c>
      <c r="E855" s="164" t="s">
        <v>1</v>
      </c>
      <c r="F855" s="165" t="s">
        <v>943</v>
      </c>
      <c r="H855" s="166">
        <v>9</v>
      </c>
      <c r="L855" s="163"/>
      <c r="M855" s="167"/>
      <c r="N855" s="168"/>
      <c r="O855" s="168"/>
      <c r="P855" s="168"/>
      <c r="Q855" s="168"/>
      <c r="R855" s="168"/>
      <c r="S855" s="168"/>
      <c r="T855" s="169"/>
      <c r="AT855" s="164" t="s">
        <v>171</v>
      </c>
      <c r="AU855" s="164" t="s">
        <v>84</v>
      </c>
      <c r="AV855" s="14" t="s">
        <v>84</v>
      </c>
      <c r="AW855" s="14" t="s">
        <v>31</v>
      </c>
      <c r="AX855" s="14" t="s">
        <v>74</v>
      </c>
      <c r="AY855" s="164" t="s">
        <v>163</v>
      </c>
    </row>
    <row r="856" spans="2:51" s="13" customFormat="1">
      <c r="B856" s="156"/>
      <c r="D856" s="157" t="s">
        <v>171</v>
      </c>
      <c r="E856" s="158" t="s">
        <v>1</v>
      </c>
      <c r="F856" s="159" t="s">
        <v>944</v>
      </c>
      <c r="H856" s="158" t="s">
        <v>1</v>
      </c>
      <c r="L856" s="156"/>
      <c r="M856" s="160"/>
      <c r="N856" s="161"/>
      <c r="O856" s="161"/>
      <c r="P856" s="161"/>
      <c r="Q856" s="161"/>
      <c r="R856" s="161"/>
      <c r="S856" s="161"/>
      <c r="T856" s="162"/>
      <c r="AT856" s="158" t="s">
        <v>171</v>
      </c>
      <c r="AU856" s="158" t="s">
        <v>84</v>
      </c>
      <c r="AV856" s="13" t="s">
        <v>82</v>
      </c>
      <c r="AW856" s="13" t="s">
        <v>31</v>
      </c>
      <c r="AX856" s="13" t="s">
        <v>74</v>
      </c>
      <c r="AY856" s="158" t="s">
        <v>163</v>
      </c>
    </row>
    <row r="857" spans="2:51" s="14" customFormat="1">
      <c r="B857" s="163"/>
      <c r="D857" s="157" t="s">
        <v>171</v>
      </c>
      <c r="E857" s="164" t="s">
        <v>1</v>
      </c>
      <c r="F857" s="165" t="s">
        <v>945</v>
      </c>
      <c r="H857" s="166">
        <v>12.6</v>
      </c>
      <c r="L857" s="163"/>
      <c r="M857" s="167"/>
      <c r="N857" s="168"/>
      <c r="O857" s="168"/>
      <c r="P857" s="168"/>
      <c r="Q857" s="168"/>
      <c r="R857" s="168"/>
      <c r="S857" s="168"/>
      <c r="T857" s="169"/>
      <c r="AT857" s="164" t="s">
        <v>171</v>
      </c>
      <c r="AU857" s="164" t="s">
        <v>84</v>
      </c>
      <c r="AV857" s="14" t="s">
        <v>84</v>
      </c>
      <c r="AW857" s="14" t="s">
        <v>31</v>
      </c>
      <c r="AX857" s="14" t="s">
        <v>74</v>
      </c>
      <c r="AY857" s="164" t="s">
        <v>163</v>
      </c>
    </row>
    <row r="858" spans="2:51" s="13" customFormat="1">
      <c r="B858" s="156"/>
      <c r="D858" s="157" t="s">
        <v>171</v>
      </c>
      <c r="E858" s="158" t="s">
        <v>1</v>
      </c>
      <c r="F858" s="159" t="s">
        <v>946</v>
      </c>
      <c r="H858" s="158" t="s">
        <v>1</v>
      </c>
      <c r="L858" s="156"/>
      <c r="M858" s="160"/>
      <c r="N858" s="161"/>
      <c r="O858" s="161"/>
      <c r="P858" s="161"/>
      <c r="Q858" s="161"/>
      <c r="R858" s="161"/>
      <c r="S858" s="161"/>
      <c r="T858" s="162"/>
      <c r="AT858" s="158" t="s">
        <v>171</v>
      </c>
      <c r="AU858" s="158" t="s">
        <v>84</v>
      </c>
      <c r="AV858" s="13" t="s">
        <v>82</v>
      </c>
      <c r="AW858" s="13" t="s">
        <v>31</v>
      </c>
      <c r="AX858" s="13" t="s">
        <v>74</v>
      </c>
      <c r="AY858" s="158" t="s">
        <v>163</v>
      </c>
    </row>
    <row r="859" spans="2:51" s="14" customFormat="1">
      <c r="B859" s="163"/>
      <c r="D859" s="157" t="s">
        <v>171</v>
      </c>
      <c r="E859" s="164" t="s">
        <v>1</v>
      </c>
      <c r="F859" s="165" t="s">
        <v>947</v>
      </c>
      <c r="H859" s="166">
        <v>16.649999999999999</v>
      </c>
      <c r="L859" s="163"/>
      <c r="M859" s="167"/>
      <c r="N859" s="168"/>
      <c r="O859" s="168"/>
      <c r="P859" s="168"/>
      <c r="Q859" s="168"/>
      <c r="R859" s="168"/>
      <c r="S859" s="168"/>
      <c r="T859" s="169"/>
      <c r="AT859" s="164" t="s">
        <v>171</v>
      </c>
      <c r="AU859" s="164" t="s">
        <v>84</v>
      </c>
      <c r="AV859" s="14" t="s">
        <v>84</v>
      </c>
      <c r="AW859" s="14" t="s">
        <v>31</v>
      </c>
      <c r="AX859" s="14" t="s">
        <v>74</v>
      </c>
      <c r="AY859" s="164" t="s">
        <v>163</v>
      </c>
    </row>
    <row r="860" spans="2:51" s="13" customFormat="1">
      <c r="B860" s="156"/>
      <c r="D860" s="157" t="s">
        <v>171</v>
      </c>
      <c r="E860" s="158" t="s">
        <v>1</v>
      </c>
      <c r="F860" s="159" t="s">
        <v>948</v>
      </c>
      <c r="H860" s="158" t="s">
        <v>1</v>
      </c>
      <c r="L860" s="156"/>
      <c r="M860" s="160"/>
      <c r="N860" s="161"/>
      <c r="O860" s="161"/>
      <c r="P860" s="161"/>
      <c r="Q860" s="161"/>
      <c r="R860" s="161"/>
      <c r="S860" s="161"/>
      <c r="T860" s="162"/>
      <c r="AT860" s="158" t="s">
        <v>171</v>
      </c>
      <c r="AU860" s="158" t="s">
        <v>84</v>
      </c>
      <c r="AV860" s="13" t="s">
        <v>82</v>
      </c>
      <c r="AW860" s="13" t="s">
        <v>31</v>
      </c>
      <c r="AX860" s="13" t="s">
        <v>74</v>
      </c>
      <c r="AY860" s="158" t="s">
        <v>163</v>
      </c>
    </row>
    <row r="861" spans="2:51" s="14" customFormat="1">
      <c r="B861" s="163"/>
      <c r="D861" s="157" t="s">
        <v>171</v>
      </c>
      <c r="E861" s="164" t="s">
        <v>1</v>
      </c>
      <c r="F861" s="165" t="s">
        <v>949</v>
      </c>
      <c r="H861" s="166">
        <v>3.95</v>
      </c>
      <c r="L861" s="163"/>
      <c r="M861" s="167"/>
      <c r="N861" s="168"/>
      <c r="O861" s="168"/>
      <c r="P861" s="168"/>
      <c r="Q861" s="168"/>
      <c r="R861" s="168"/>
      <c r="S861" s="168"/>
      <c r="T861" s="169"/>
      <c r="AT861" s="164" t="s">
        <v>171</v>
      </c>
      <c r="AU861" s="164" t="s">
        <v>84</v>
      </c>
      <c r="AV861" s="14" t="s">
        <v>84</v>
      </c>
      <c r="AW861" s="14" t="s">
        <v>31</v>
      </c>
      <c r="AX861" s="14" t="s">
        <v>74</v>
      </c>
      <c r="AY861" s="164" t="s">
        <v>163</v>
      </c>
    </row>
    <row r="862" spans="2:51" s="13" customFormat="1">
      <c r="B862" s="156"/>
      <c r="D862" s="157" t="s">
        <v>171</v>
      </c>
      <c r="E862" s="158" t="s">
        <v>1</v>
      </c>
      <c r="F862" s="159" t="s">
        <v>950</v>
      </c>
      <c r="H862" s="158" t="s">
        <v>1</v>
      </c>
      <c r="L862" s="156"/>
      <c r="M862" s="160"/>
      <c r="N862" s="161"/>
      <c r="O862" s="161"/>
      <c r="P862" s="161"/>
      <c r="Q862" s="161"/>
      <c r="R862" s="161"/>
      <c r="S862" s="161"/>
      <c r="T862" s="162"/>
      <c r="AT862" s="158" t="s">
        <v>171</v>
      </c>
      <c r="AU862" s="158" t="s">
        <v>84</v>
      </c>
      <c r="AV862" s="13" t="s">
        <v>82</v>
      </c>
      <c r="AW862" s="13" t="s">
        <v>31</v>
      </c>
      <c r="AX862" s="13" t="s">
        <v>74</v>
      </c>
      <c r="AY862" s="158" t="s">
        <v>163</v>
      </c>
    </row>
    <row r="863" spans="2:51" s="14" customFormat="1">
      <c r="B863" s="163"/>
      <c r="D863" s="157" t="s">
        <v>171</v>
      </c>
      <c r="E863" s="164" t="s">
        <v>1</v>
      </c>
      <c r="F863" s="165" t="s">
        <v>951</v>
      </c>
      <c r="H863" s="166">
        <v>7.4</v>
      </c>
      <c r="L863" s="163"/>
      <c r="M863" s="167"/>
      <c r="N863" s="168"/>
      <c r="O863" s="168"/>
      <c r="P863" s="168"/>
      <c r="Q863" s="168"/>
      <c r="R863" s="168"/>
      <c r="S863" s="168"/>
      <c r="T863" s="169"/>
      <c r="AT863" s="164" t="s">
        <v>171</v>
      </c>
      <c r="AU863" s="164" t="s">
        <v>84</v>
      </c>
      <c r="AV863" s="14" t="s">
        <v>84</v>
      </c>
      <c r="AW863" s="14" t="s">
        <v>31</v>
      </c>
      <c r="AX863" s="14" t="s">
        <v>74</v>
      </c>
      <c r="AY863" s="164" t="s">
        <v>163</v>
      </c>
    </row>
    <row r="864" spans="2:51" s="15" customFormat="1">
      <c r="B864" s="170"/>
      <c r="D864" s="157" t="s">
        <v>171</v>
      </c>
      <c r="E864" s="171" t="s">
        <v>1</v>
      </c>
      <c r="F864" s="172" t="s">
        <v>176</v>
      </c>
      <c r="H864" s="173">
        <v>141.71</v>
      </c>
      <c r="L864" s="170"/>
      <c r="M864" s="174"/>
      <c r="N864" s="175"/>
      <c r="O864" s="175"/>
      <c r="P864" s="175"/>
      <c r="Q864" s="175"/>
      <c r="R864" s="175"/>
      <c r="S864" s="175"/>
      <c r="T864" s="176"/>
      <c r="AT864" s="171" t="s">
        <v>171</v>
      </c>
      <c r="AU864" s="171" t="s">
        <v>84</v>
      </c>
      <c r="AV864" s="15" t="s">
        <v>177</v>
      </c>
      <c r="AW864" s="15" t="s">
        <v>31</v>
      </c>
      <c r="AX864" s="15" t="s">
        <v>74</v>
      </c>
      <c r="AY864" s="171" t="s">
        <v>163</v>
      </c>
    </row>
    <row r="865" spans="1:65" s="13" customFormat="1">
      <c r="B865" s="156"/>
      <c r="D865" s="157" t="s">
        <v>171</v>
      </c>
      <c r="E865" s="158" t="s">
        <v>1</v>
      </c>
      <c r="F865" s="159" t="s">
        <v>952</v>
      </c>
      <c r="H865" s="158" t="s">
        <v>1</v>
      </c>
      <c r="L865" s="156"/>
      <c r="M865" s="160"/>
      <c r="N865" s="161"/>
      <c r="O865" s="161"/>
      <c r="P865" s="161"/>
      <c r="Q865" s="161"/>
      <c r="R865" s="161"/>
      <c r="S865" s="161"/>
      <c r="T865" s="162"/>
      <c r="AT865" s="158" t="s">
        <v>171</v>
      </c>
      <c r="AU865" s="158" t="s">
        <v>84</v>
      </c>
      <c r="AV865" s="13" t="s">
        <v>82</v>
      </c>
      <c r="AW865" s="13" t="s">
        <v>31</v>
      </c>
      <c r="AX865" s="13" t="s">
        <v>74</v>
      </c>
      <c r="AY865" s="158" t="s">
        <v>163</v>
      </c>
    </row>
    <row r="866" spans="1:65" s="14" customFormat="1" ht="22.5">
      <c r="B866" s="163"/>
      <c r="D866" s="157" t="s">
        <v>171</v>
      </c>
      <c r="E866" s="164" t="s">
        <v>1</v>
      </c>
      <c r="F866" s="165" t="s">
        <v>953</v>
      </c>
      <c r="H866" s="166">
        <v>91.35</v>
      </c>
      <c r="L866" s="163"/>
      <c r="M866" s="167"/>
      <c r="N866" s="168"/>
      <c r="O866" s="168"/>
      <c r="P866" s="168"/>
      <c r="Q866" s="168"/>
      <c r="R866" s="168"/>
      <c r="S866" s="168"/>
      <c r="T866" s="169"/>
      <c r="AT866" s="164" t="s">
        <v>171</v>
      </c>
      <c r="AU866" s="164" t="s">
        <v>84</v>
      </c>
      <c r="AV866" s="14" t="s">
        <v>84</v>
      </c>
      <c r="AW866" s="14" t="s">
        <v>31</v>
      </c>
      <c r="AX866" s="14" t="s">
        <v>74</v>
      </c>
      <c r="AY866" s="164" t="s">
        <v>163</v>
      </c>
    </row>
    <row r="867" spans="1:65" s="14" customFormat="1" ht="22.5">
      <c r="B867" s="163"/>
      <c r="D867" s="157" t="s">
        <v>171</v>
      </c>
      <c r="E867" s="164" t="s">
        <v>1</v>
      </c>
      <c r="F867" s="165" t="s">
        <v>954</v>
      </c>
      <c r="H867" s="166">
        <v>593.75</v>
      </c>
      <c r="L867" s="163"/>
      <c r="M867" s="167"/>
      <c r="N867" s="168"/>
      <c r="O867" s="168"/>
      <c r="P867" s="168"/>
      <c r="Q867" s="168"/>
      <c r="R867" s="168"/>
      <c r="S867" s="168"/>
      <c r="T867" s="169"/>
      <c r="AT867" s="164" t="s">
        <v>171</v>
      </c>
      <c r="AU867" s="164" t="s">
        <v>84</v>
      </c>
      <c r="AV867" s="14" t="s">
        <v>84</v>
      </c>
      <c r="AW867" s="14" t="s">
        <v>31</v>
      </c>
      <c r="AX867" s="14" t="s">
        <v>74</v>
      </c>
      <c r="AY867" s="164" t="s">
        <v>163</v>
      </c>
    </row>
    <row r="868" spans="1:65" s="15" customFormat="1">
      <c r="B868" s="170"/>
      <c r="D868" s="157" t="s">
        <v>171</v>
      </c>
      <c r="E868" s="171" t="s">
        <v>1</v>
      </c>
      <c r="F868" s="172" t="s">
        <v>176</v>
      </c>
      <c r="H868" s="173">
        <v>685.1</v>
      </c>
      <c r="L868" s="170"/>
      <c r="M868" s="174"/>
      <c r="N868" s="175"/>
      <c r="O868" s="175"/>
      <c r="P868" s="175"/>
      <c r="Q868" s="175"/>
      <c r="R868" s="175"/>
      <c r="S868" s="175"/>
      <c r="T868" s="176"/>
      <c r="AT868" s="171" t="s">
        <v>171</v>
      </c>
      <c r="AU868" s="171" t="s">
        <v>84</v>
      </c>
      <c r="AV868" s="15" t="s">
        <v>177</v>
      </c>
      <c r="AW868" s="15" t="s">
        <v>31</v>
      </c>
      <c r="AX868" s="15" t="s">
        <v>74</v>
      </c>
      <c r="AY868" s="171" t="s">
        <v>163</v>
      </c>
    </row>
    <row r="869" spans="1:65" s="13" customFormat="1">
      <c r="B869" s="156"/>
      <c r="D869" s="157" t="s">
        <v>171</v>
      </c>
      <c r="E869" s="158" t="s">
        <v>1</v>
      </c>
      <c r="F869" s="159" t="s">
        <v>955</v>
      </c>
      <c r="H869" s="158" t="s">
        <v>1</v>
      </c>
      <c r="L869" s="156"/>
      <c r="M869" s="160"/>
      <c r="N869" s="161"/>
      <c r="O869" s="161"/>
      <c r="P869" s="161"/>
      <c r="Q869" s="161"/>
      <c r="R869" s="161"/>
      <c r="S869" s="161"/>
      <c r="T869" s="162"/>
      <c r="AT869" s="158" t="s">
        <v>171</v>
      </c>
      <c r="AU869" s="158" t="s">
        <v>84</v>
      </c>
      <c r="AV869" s="13" t="s">
        <v>82</v>
      </c>
      <c r="AW869" s="13" t="s">
        <v>31</v>
      </c>
      <c r="AX869" s="13" t="s">
        <v>74</v>
      </c>
      <c r="AY869" s="158" t="s">
        <v>163</v>
      </c>
    </row>
    <row r="870" spans="1:65" s="14" customFormat="1">
      <c r="B870" s="163"/>
      <c r="D870" s="157" t="s">
        <v>171</v>
      </c>
      <c r="E870" s="164" t="s">
        <v>1</v>
      </c>
      <c r="F870" s="165" t="s">
        <v>956</v>
      </c>
      <c r="H870" s="166">
        <v>1.75</v>
      </c>
      <c r="L870" s="163"/>
      <c r="M870" s="167"/>
      <c r="N870" s="168"/>
      <c r="O870" s="168"/>
      <c r="P870" s="168"/>
      <c r="Q870" s="168"/>
      <c r="R870" s="168"/>
      <c r="S870" s="168"/>
      <c r="T870" s="169"/>
      <c r="AT870" s="164" t="s">
        <v>171</v>
      </c>
      <c r="AU870" s="164" t="s">
        <v>84</v>
      </c>
      <c r="AV870" s="14" t="s">
        <v>84</v>
      </c>
      <c r="AW870" s="14" t="s">
        <v>31</v>
      </c>
      <c r="AX870" s="14" t="s">
        <v>74</v>
      </c>
      <c r="AY870" s="164" t="s">
        <v>163</v>
      </c>
    </row>
    <row r="871" spans="1:65" s="15" customFormat="1">
      <c r="B871" s="170"/>
      <c r="D871" s="157" t="s">
        <v>171</v>
      </c>
      <c r="E871" s="171" t="s">
        <v>1</v>
      </c>
      <c r="F871" s="172" t="s">
        <v>176</v>
      </c>
      <c r="H871" s="173">
        <v>1.75</v>
      </c>
      <c r="L871" s="170"/>
      <c r="M871" s="174"/>
      <c r="N871" s="175"/>
      <c r="O871" s="175"/>
      <c r="P871" s="175"/>
      <c r="Q871" s="175"/>
      <c r="R871" s="175"/>
      <c r="S871" s="175"/>
      <c r="T871" s="176"/>
      <c r="AT871" s="171" t="s">
        <v>171</v>
      </c>
      <c r="AU871" s="171" t="s">
        <v>84</v>
      </c>
      <c r="AV871" s="15" t="s">
        <v>177</v>
      </c>
      <c r="AW871" s="15" t="s">
        <v>31</v>
      </c>
      <c r="AX871" s="15" t="s">
        <v>74</v>
      </c>
      <c r="AY871" s="171" t="s">
        <v>163</v>
      </c>
    </row>
    <row r="872" spans="1:65" s="16" customFormat="1">
      <c r="B872" s="177"/>
      <c r="D872" s="157" t="s">
        <v>171</v>
      </c>
      <c r="E872" s="178" t="s">
        <v>1</v>
      </c>
      <c r="F872" s="179" t="s">
        <v>178</v>
      </c>
      <c r="H872" s="180">
        <v>843.06</v>
      </c>
      <c r="L872" s="177"/>
      <c r="M872" s="181"/>
      <c r="N872" s="182"/>
      <c r="O872" s="182"/>
      <c r="P872" s="182"/>
      <c r="Q872" s="182"/>
      <c r="R872" s="182"/>
      <c r="S872" s="182"/>
      <c r="T872" s="183"/>
      <c r="AT872" s="178" t="s">
        <v>171</v>
      </c>
      <c r="AU872" s="178" t="s">
        <v>84</v>
      </c>
      <c r="AV872" s="16" t="s">
        <v>169</v>
      </c>
      <c r="AW872" s="16" t="s">
        <v>31</v>
      </c>
      <c r="AX872" s="16" t="s">
        <v>82</v>
      </c>
      <c r="AY872" s="178" t="s">
        <v>163</v>
      </c>
    </row>
    <row r="873" spans="1:65" s="2" customFormat="1" ht="24" customHeight="1">
      <c r="A873" s="30"/>
      <c r="B873" s="142"/>
      <c r="C873" s="143" t="s">
        <v>957</v>
      </c>
      <c r="D873" s="143" t="s">
        <v>165</v>
      </c>
      <c r="E873" s="144" t="s">
        <v>958</v>
      </c>
      <c r="F873" s="145" t="s">
        <v>959</v>
      </c>
      <c r="G873" s="146" t="s">
        <v>168</v>
      </c>
      <c r="H873" s="147">
        <v>22.9</v>
      </c>
      <c r="I873" s="148"/>
      <c r="J873" s="148">
        <f>ROUND(I873*H873,2)</f>
        <v>0</v>
      </c>
      <c r="K873" s="149"/>
      <c r="L873" s="31"/>
      <c r="M873" s="150" t="s">
        <v>1</v>
      </c>
      <c r="N873" s="151" t="s">
        <v>39</v>
      </c>
      <c r="O873" s="152">
        <v>0</v>
      </c>
      <c r="P873" s="152">
        <f>O873*H873</f>
        <v>0</v>
      </c>
      <c r="Q873" s="152">
        <v>0</v>
      </c>
      <c r="R873" s="152">
        <f>Q873*H873</f>
        <v>0</v>
      </c>
      <c r="S873" s="152">
        <v>0</v>
      </c>
      <c r="T873" s="153">
        <f>S873*H873</f>
        <v>0</v>
      </c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R873" s="154" t="s">
        <v>169</v>
      </c>
      <c r="AT873" s="154" t="s">
        <v>165</v>
      </c>
      <c r="AU873" s="154" t="s">
        <v>84</v>
      </c>
      <c r="AY873" s="18" t="s">
        <v>163</v>
      </c>
      <c r="BE873" s="155">
        <f>IF(N873="základní",J873,0)</f>
        <v>0</v>
      </c>
      <c r="BF873" s="155">
        <f>IF(N873="snížená",J873,0)</f>
        <v>0</v>
      </c>
      <c r="BG873" s="155">
        <f>IF(N873="zákl. přenesená",J873,0)</f>
        <v>0</v>
      </c>
      <c r="BH873" s="155">
        <f>IF(N873="sníž. přenesená",J873,0)</f>
        <v>0</v>
      </c>
      <c r="BI873" s="155">
        <f>IF(N873="nulová",J873,0)</f>
        <v>0</v>
      </c>
      <c r="BJ873" s="18" t="s">
        <v>82</v>
      </c>
      <c r="BK873" s="155">
        <f>ROUND(I873*H873,2)</f>
        <v>0</v>
      </c>
      <c r="BL873" s="18" t="s">
        <v>169</v>
      </c>
      <c r="BM873" s="154" t="s">
        <v>960</v>
      </c>
    </row>
    <row r="874" spans="1:65" s="2" customFormat="1" ht="24" customHeight="1">
      <c r="A874" s="30"/>
      <c r="B874" s="142"/>
      <c r="C874" s="143" t="s">
        <v>238</v>
      </c>
      <c r="D874" s="143" t="s">
        <v>165</v>
      </c>
      <c r="E874" s="144" t="s">
        <v>961</v>
      </c>
      <c r="F874" s="145" t="s">
        <v>962</v>
      </c>
      <c r="G874" s="146" t="s">
        <v>168</v>
      </c>
      <c r="H874" s="147">
        <v>26.95</v>
      </c>
      <c r="I874" s="148"/>
      <c r="J874" s="148">
        <f>ROUND(I874*H874,2)</f>
        <v>0</v>
      </c>
      <c r="K874" s="149"/>
      <c r="L874" s="31"/>
      <c r="M874" s="150" t="s">
        <v>1</v>
      </c>
      <c r="N874" s="151" t="s">
        <v>39</v>
      </c>
      <c r="O874" s="152">
        <v>0</v>
      </c>
      <c r="P874" s="152">
        <f>O874*H874</f>
        <v>0</v>
      </c>
      <c r="Q874" s="152">
        <v>0</v>
      </c>
      <c r="R874" s="152">
        <f>Q874*H874</f>
        <v>0</v>
      </c>
      <c r="S874" s="152">
        <v>0</v>
      </c>
      <c r="T874" s="153">
        <f>S874*H874</f>
        <v>0</v>
      </c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R874" s="154" t="s">
        <v>169</v>
      </c>
      <c r="AT874" s="154" t="s">
        <v>165</v>
      </c>
      <c r="AU874" s="154" t="s">
        <v>84</v>
      </c>
      <c r="AY874" s="18" t="s">
        <v>163</v>
      </c>
      <c r="BE874" s="155">
        <f>IF(N874="základní",J874,0)</f>
        <v>0</v>
      </c>
      <c r="BF874" s="155">
        <f>IF(N874="snížená",J874,0)</f>
        <v>0</v>
      </c>
      <c r="BG874" s="155">
        <f>IF(N874="zákl. přenesená",J874,0)</f>
        <v>0</v>
      </c>
      <c r="BH874" s="155">
        <f>IF(N874="sníž. přenesená",J874,0)</f>
        <v>0</v>
      </c>
      <c r="BI874" s="155">
        <f>IF(N874="nulová",J874,0)</f>
        <v>0</v>
      </c>
      <c r="BJ874" s="18" t="s">
        <v>82</v>
      </c>
      <c r="BK874" s="155">
        <f>ROUND(I874*H874,2)</f>
        <v>0</v>
      </c>
      <c r="BL874" s="18" t="s">
        <v>169</v>
      </c>
      <c r="BM874" s="154" t="s">
        <v>963</v>
      </c>
    </row>
    <row r="875" spans="1:65" s="13" customFormat="1">
      <c r="B875" s="156"/>
      <c r="D875" s="157" t="s">
        <v>171</v>
      </c>
      <c r="E875" s="158" t="s">
        <v>1</v>
      </c>
      <c r="F875" s="159" t="s">
        <v>917</v>
      </c>
      <c r="H875" s="158" t="s">
        <v>1</v>
      </c>
      <c r="L875" s="156"/>
      <c r="M875" s="160"/>
      <c r="N875" s="161"/>
      <c r="O875" s="161"/>
      <c r="P875" s="161"/>
      <c r="Q875" s="161"/>
      <c r="R875" s="161"/>
      <c r="S875" s="161"/>
      <c r="T875" s="162"/>
      <c r="AT875" s="158" t="s">
        <v>171</v>
      </c>
      <c r="AU875" s="158" t="s">
        <v>84</v>
      </c>
      <c r="AV875" s="13" t="s">
        <v>82</v>
      </c>
      <c r="AW875" s="13" t="s">
        <v>31</v>
      </c>
      <c r="AX875" s="13" t="s">
        <v>74</v>
      </c>
      <c r="AY875" s="158" t="s">
        <v>163</v>
      </c>
    </row>
    <row r="876" spans="1:65" s="13" customFormat="1">
      <c r="B876" s="156"/>
      <c r="D876" s="157" t="s">
        <v>171</v>
      </c>
      <c r="E876" s="158" t="s">
        <v>1</v>
      </c>
      <c r="F876" s="159" t="s">
        <v>964</v>
      </c>
      <c r="H876" s="158" t="s">
        <v>1</v>
      </c>
      <c r="L876" s="156"/>
      <c r="M876" s="160"/>
      <c r="N876" s="161"/>
      <c r="O876" s="161"/>
      <c r="P876" s="161"/>
      <c r="Q876" s="161"/>
      <c r="R876" s="161"/>
      <c r="S876" s="161"/>
      <c r="T876" s="162"/>
      <c r="AT876" s="158" t="s">
        <v>171</v>
      </c>
      <c r="AU876" s="158" t="s">
        <v>84</v>
      </c>
      <c r="AV876" s="13" t="s">
        <v>82</v>
      </c>
      <c r="AW876" s="13" t="s">
        <v>31</v>
      </c>
      <c r="AX876" s="13" t="s">
        <v>74</v>
      </c>
      <c r="AY876" s="158" t="s">
        <v>163</v>
      </c>
    </row>
    <row r="877" spans="1:65" s="14" customFormat="1">
      <c r="B877" s="163"/>
      <c r="D877" s="157" t="s">
        <v>171</v>
      </c>
      <c r="E877" s="164" t="s">
        <v>1</v>
      </c>
      <c r="F877" s="165" t="s">
        <v>965</v>
      </c>
      <c r="H877" s="166">
        <v>12.65</v>
      </c>
      <c r="L877" s="163"/>
      <c r="M877" s="167"/>
      <c r="N877" s="168"/>
      <c r="O877" s="168"/>
      <c r="P877" s="168"/>
      <c r="Q877" s="168"/>
      <c r="R877" s="168"/>
      <c r="S877" s="168"/>
      <c r="T877" s="169"/>
      <c r="AT877" s="164" t="s">
        <v>171</v>
      </c>
      <c r="AU877" s="164" t="s">
        <v>84</v>
      </c>
      <c r="AV877" s="14" t="s">
        <v>84</v>
      </c>
      <c r="AW877" s="14" t="s">
        <v>31</v>
      </c>
      <c r="AX877" s="14" t="s">
        <v>74</v>
      </c>
      <c r="AY877" s="164" t="s">
        <v>163</v>
      </c>
    </row>
    <row r="878" spans="1:65" s="13" customFormat="1">
      <c r="B878" s="156"/>
      <c r="D878" s="157" t="s">
        <v>171</v>
      </c>
      <c r="E878" s="158" t="s">
        <v>1</v>
      </c>
      <c r="F878" s="159" t="s">
        <v>966</v>
      </c>
      <c r="H878" s="158" t="s">
        <v>1</v>
      </c>
      <c r="L878" s="156"/>
      <c r="M878" s="160"/>
      <c r="N878" s="161"/>
      <c r="O878" s="161"/>
      <c r="P878" s="161"/>
      <c r="Q878" s="161"/>
      <c r="R878" s="161"/>
      <c r="S878" s="161"/>
      <c r="T878" s="162"/>
      <c r="AT878" s="158" t="s">
        <v>171</v>
      </c>
      <c r="AU878" s="158" t="s">
        <v>84</v>
      </c>
      <c r="AV878" s="13" t="s">
        <v>82</v>
      </c>
      <c r="AW878" s="13" t="s">
        <v>31</v>
      </c>
      <c r="AX878" s="13" t="s">
        <v>74</v>
      </c>
      <c r="AY878" s="158" t="s">
        <v>163</v>
      </c>
    </row>
    <row r="879" spans="1:65" s="14" customFormat="1">
      <c r="B879" s="163"/>
      <c r="D879" s="157" t="s">
        <v>171</v>
      </c>
      <c r="E879" s="164" t="s">
        <v>1</v>
      </c>
      <c r="F879" s="165" t="s">
        <v>967</v>
      </c>
      <c r="H879" s="166">
        <v>10.9</v>
      </c>
      <c r="L879" s="163"/>
      <c r="M879" s="167"/>
      <c r="N879" s="168"/>
      <c r="O879" s="168"/>
      <c r="P879" s="168"/>
      <c r="Q879" s="168"/>
      <c r="R879" s="168"/>
      <c r="S879" s="168"/>
      <c r="T879" s="169"/>
      <c r="AT879" s="164" t="s">
        <v>171</v>
      </c>
      <c r="AU879" s="164" t="s">
        <v>84</v>
      </c>
      <c r="AV879" s="14" t="s">
        <v>84</v>
      </c>
      <c r="AW879" s="14" t="s">
        <v>31</v>
      </c>
      <c r="AX879" s="14" t="s">
        <v>74</v>
      </c>
      <c r="AY879" s="164" t="s">
        <v>163</v>
      </c>
    </row>
    <row r="880" spans="1:65" s="13" customFormat="1">
      <c r="B880" s="156"/>
      <c r="D880" s="157" t="s">
        <v>171</v>
      </c>
      <c r="E880" s="158" t="s">
        <v>1</v>
      </c>
      <c r="F880" s="159" t="s">
        <v>968</v>
      </c>
      <c r="H880" s="158" t="s">
        <v>1</v>
      </c>
      <c r="L880" s="156"/>
      <c r="M880" s="160"/>
      <c r="N880" s="161"/>
      <c r="O880" s="161"/>
      <c r="P880" s="161"/>
      <c r="Q880" s="161"/>
      <c r="R880" s="161"/>
      <c r="S880" s="161"/>
      <c r="T880" s="162"/>
      <c r="AT880" s="158" t="s">
        <v>171</v>
      </c>
      <c r="AU880" s="158" t="s">
        <v>84</v>
      </c>
      <c r="AV880" s="13" t="s">
        <v>82</v>
      </c>
      <c r="AW880" s="13" t="s">
        <v>31</v>
      </c>
      <c r="AX880" s="13" t="s">
        <v>74</v>
      </c>
      <c r="AY880" s="158" t="s">
        <v>163</v>
      </c>
    </row>
    <row r="881" spans="1:65" s="14" customFormat="1">
      <c r="B881" s="163"/>
      <c r="D881" s="157" t="s">
        <v>171</v>
      </c>
      <c r="E881" s="164" t="s">
        <v>1</v>
      </c>
      <c r="F881" s="165" t="s">
        <v>969</v>
      </c>
      <c r="H881" s="166">
        <v>3.4</v>
      </c>
      <c r="L881" s="163"/>
      <c r="M881" s="167"/>
      <c r="N881" s="168"/>
      <c r="O881" s="168"/>
      <c r="P881" s="168"/>
      <c r="Q881" s="168"/>
      <c r="R881" s="168"/>
      <c r="S881" s="168"/>
      <c r="T881" s="169"/>
      <c r="AT881" s="164" t="s">
        <v>171</v>
      </c>
      <c r="AU881" s="164" t="s">
        <v>84</v>
      </c>
      <c r="AV881" s="14" t="s">
        <v>84</v>
      </c>
      <c r="AW881" s="14" t="s">
        <v>31</v>
      </c>
      <c r="AX881" s="14" t="s">
        <v>74</v>
      </c>
      <c r="AY881" s="164" t="s">
        <v>163</v>
      </c>
    </row>
    <row r="882" spans="1:65" s="15" customFormat="1">
      <c r="B882" s="170"/>
      <c r="D882" s="157" t="s">
        <v>171</v>
      </c>
      <c r="E882" s="171" t="s">
        <v>1</v>
      </c>
      <c r="F882" s="172" t="s">
        <v>176</v>
      </c>
      <c r="H882" s="173">
        <v>26.95</v>
      </c>
      <c r="L882" s="170"/>
      <c r="M882" s="174"/>
      <c r="N882" s="175"/>
      <c r="O882" s="175"/>
      <c r="P882" s="175"/>
      <c r="Q882" s="175"/>
      <c r="R882" s="175"/>
      <c r="S882" s="175"/>
      <c r="T882" s="176"/>
      <c r="AT882" s="171" t="s">
        <v>171</v>
      </c>
      <c r="AU882" s="171" t="s">
        <v>84</v>
      </c>
      <c r="AV882" s="15" t="s">
        <v>177</v>
      </c>
      <c r="AW882" s="15" t="s">
        <v>31</v>
      </c>
      <c r="AX882" s="15" t="s">
        <v>74</v>
      </c>
      <c r="AY882" s="171" t="s">
        <v>163</v>
      </c>
    </row>
    <row r="883" spans="1:65" s="16" customFormat="1">
      <c r="B883" s="177"/>
      <c r="D883" s="157" t="s">
        <v>171</v>
      </c>
      <c r="E883" s="178" t="s">
        <v>1</v>
      </c>
      <c r="F883" s="179" t="s">
        <v>178</v>
      </c>
      <c r="H883" s="180">
        <v>26.95</v>
      </c>
      <c r="L883" s="177"/>
      <c r="M883" s="181"/>
      <c r="N883" s="182"/>
      <c r="O883" s="182"/>
      <c r="P883" s="182"/>
      <c r="Q883" s="182"/>
      <c r="R883" s="182"/>
      <c r="S883" s="182"/>
      <c r="T883" s="183"/>
      <c r="AT883" s="178" t="s">
        <v>171</v>
      </c>
      <c r="AU883" s="178" t="s">
        <v>84</v>
      </c>
      <c r="AV883" s="16" t="s">
        <v>169</v>
      </c>
      <c r="AW883" s="16" t="s">
        <v>31</v>
      </c>
      <c r="AX883" s="16" t="s">
        <v>82</v>
      </c>
      <c r="AY883" s="178" t="s">
        <v>163</v>
      </c>
    </row>
    <row r="884" spans="1:65" s="2" customFormat="1" ht="24" customHeight="1">
      <c r="A884" s="30"/>
      <c r="B884" s="142"/>
      <c r="C884" s="143" t="s">
        <v>970</v>
      </c>
      <c r="D884" s="143" t="s">
        <v>165</v>
      </c>
      <c r="E884" s="144" t="s">
        <v>971</v>
      </c>
      <c r="F884" s="145" t="s">
        <v>972</v>
      </c>
      <c r="G884" s="146" t="s">
        <v>168</v>
      </c>
      <c r="H884" s="147">
        <v>101.2</v>
      </c>
      <c r="I884" s="148"/>
      <c r="J884" s="148">
        <f>ROUND(I884*H884,2)</f>
        <v>0</v>
      </c>
      <c r="K884" s="149"/>
      <c r="L884" s="31"/>
      <c r="M884" s="150" t="s">
        <v>1</v>
      </c>
      <c r="N884" s="151" t="s">
        <v>39</v>
      </c>
      <c r="O884" s="152">
        <v>0</v>
      </c>
      <c r="P884" s="152">
        <f>O884*H884</f>
        <v>0</v>
      </c>
      <c r="Q884" s="152">
        <v>0</v>
      </c>
      <c r="R884" s="152">
        <f>Q884*H884</f>
        <v>0</v>
      </c>
      <c r="S884" s="152">
        <v>0</v>
      </c>
      <c r="T884" s="153">
        <f>S884*H884</f>
        <v>0</v>
      </c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R884" s="154" t="s">
        <v>169</v>
      </c>
      <c r="AT884" s="154" t="s">
        <v>165</v>
      </c>
      <c r="AU884" s="154" t="s">
        <v>84</v>
      </c>
      <c r="AY884" s="18" t="s">
        <v>163</v>
      </c>
      <c r="BE884" s="155">
        <f>IF(N884="základní",J884,0)</f>
        <v>0</v>
      </c>
      <c r="BF884" s="155">
        <f>IF(N884="snížená",J884,0)</f>
        <v>0</v>
      </c>
      <c r="BG884" s="155">
        <f>IF(N884="zákl. přenesená",J884,0)</f>
        <v>0</v>
      </c>
      <c r="BH884" s="155">
        <f>IF(N884="sníž. přenesená",J884,0)</f>
        <v>0</v>
      </c>
      <c r="BI884" s="155">
        <f>IF(N884="nulová",J884,0)</f>
        <v>0</v>
      </c>
      <c r="BJ884" s="18" t="s">
        <v>82</v>
      </c>
      <c r="BK884" s="155">
        <f>ROUND(I884*H884,2)</f>
        <v>0</v>
      </c>
      <c r="BL884" s="18" t="s">
        <v>169</v>
      </c>
      <c r="BM884" s="154" t="s">
        <v>973</v>
      </c>
    </row>
    <row r="885" spans="1:65" s="13" customFormat="1">
      <c r="B885" s="156"/>
      <c r="D885" s="157" t="s">
        <v>171</v>
      </c>
      <c r="E885" s="158" t="s">
        <v>1</v>
      </c>
      <c r="F885" s="159" t="s">
        <v>917</v>
      </c>
      <c r="H885" s="158" t="s">
        <v>1</v>
      </c>
      <c r="L885" s="156"/>
      <c r="M885" s="160"/>
      <c r="N885" s="161"/>
      <c r="O885" s="161"/>
      <c r="P885" s="161"/>
      <c r="Q885" s="161"/>
      <c r="R885" s="161"/>
      <c r="S885" s="161"/>
      <c r="T885" s="162"/>
      <c r="AT885" s="158" t="s">
        <v>171</v>
      </c>
      <c r="AU885" s="158" t="s">
        <v>84</v>
      </c>
      <c r="AV885" s="13" t="s">
        <v>82</v>
      </c>
      <c r="AW885" s="13" t="s">
        <v>31</v>
      </c>
      <c r="AX885" s="13" t="s">
        <v>74</v>
      </c>
      <c r="AY885" s="158" t="s">
        <v>163</v>
      </c>
    </row>
    <row r="886" spans="1:65" s="13" customFormat="1">
      <c r="B886" s="156"/>
      <c r="D886" s="157" t="s">
        <v>171</v>
      </c>
      <c r="E886" s="158" t="s">
        <v>1</v>
      </c>
      <c r="F886" s="159" t="s">
        <v>974</v>
      </c>
      <c r="H886" s="158" t="s">
        <v>1</v>
      </c>
      <c r="L886" s="156"/>
      <c r="M886" s="160"/>
      <c r="N886" s="161"/>
      <c r="O886" s="161"/>
      <c r="P886" s="161"/>
      <c r="Q886" s="161"/>
      <c r="R886" s="161"/>
      <c r="S886" s="161"/>
      <c r="T886" s="162"/>
      <c r="AT886" s="158" t="s">
        <v>171</v>
      </c>
      <c r="AU886" s="158" t="s">
        <v>84</v>
      </c>
      <c r="AV886" s="13" t="s">
        <v>82</v>
      </c>
      <c r="AW886" s="13" t="s">
        <v>31</v>
      </c>
      <c r="AX886" s="13" t="s">
        <v>74</v>
      </c>
      <c r="AY886" s="158" t="s">
        <v>163</v>
      </c>
    </row>
    <row r="887" spans="1:65" s="14" customFormat="1" ht="22.5">
      <c r="B887" s="163"/>
      <c r="D887" s="157" t="s">
        <v>171</v>
      </c>
      <c r="E887" s="164" t="s">
        <v>1</v>
      </c>
      <c r="F887" s="165" t="s">
        <v>975</v>
      </c>
      <c r="H887" s="166">
        <v>101.2</v>
      </c>
      <c r="L887" s="163"/>
      <c r="M887" s="167"/>
      <c r="N887" s="168"/>
      <c r="O887" s="168"/>
      <c r="P887" s="168"/>
      <c r="Q887" s="168"/>
      <c r="R887" s="168"/>
      <c r="S887" s="168"/>
      <c r="T887" s="169"/>
      <c r="AT887" s="164" t="s">
        <v>171</v>
      </c>
      <c r="AU887" s="164" t="s">
        <v>84</v>
      </c>
      <c r="AV887" s="14" t="s">
        <v>84</v>
      </c>
      <c r="AW887" s="14" t="s">
        <v>31</v>
      </c>
      <c r="AX887" s="14" t="s">
        <v>74</v>
      </c>
      <c r="AY887" s="164" t="s">
        <v>163</v>
      </c>
    </row>
    <row r="888" spans="1:65" s="15" customFormat="1">
      <c r="B888" s="170"/>
      <c r="D888" s="157" t="s">
        <v>171</v>
      </c>
      <c r="E888" s="171" t="s">
        <v>1</v>
      </c>
      <c r="F888" s="172" t="s">
        <v>176</v>
      </c>
      <c r="H888" s="173">
        <v>101.2</v>
      </c>
      <c r="L888" s="170"/>
      <c r="M888" s="174"/>
      <c r="N888" s="175"/>
      <c r="O888" s="175"/>
      <c r="P888" s="175"/>
      <c r="Q888" s="175"/>
      <c r="R888" s="175"/>
      <c r="S888" s="175"/>
      <c r="T888" s="176"/>
      <c r="AT888" s="171" t="s">
        <v>171</v>
      </c>
      <c r="AU888" s="171" t="s">
        <v>84</v>
      </c>
      <c r="AV888" s="15" t="s">
        <v>177</v>
      </c>
      <c r="AW888" s="15" t="s">
        <v>31</v>
      </c>
      <c r="AX888" s="15" t="s">
        <v>74</v>
      </c>
      <c r="AY888" s="171" t="s">
        <v>163</v>
      </c>
    </row>
    <row r="889" spans="1:65" s="16" customFormat="1">
      <c r="B889" s="177"/>
      <c r="D889" s="157" t="s">
        <v>171</v>
      </c>
      <c r="E889" s="178" t="s">
        <v>1</v>
      </c>
      <c r="F889" s="179" t="s">
        <v>178</v>
      </c>
      <c r="H889" s="180">
        <v>101.2</v>
      </c>
      <c r="L889" s="177"/>
      <c r="M889" s="181"/>
      <c r="N889" s="182"/>
      <c r="O889" s="182"/>
      <c r="P889" s="182"/>
      <c r="Q889" s="182"/>
      <c r="R889" s="182"/>
      <c r="S889" s="182"/>
      <c r="T889" s="183"/>
      <c r="AT889" s="178" t="s">
        <v>171</v>
      </c>
      <c r="AU889" s="178" t="s">
        <v>84</v>
      </c>
      <c r="AV889" s="16" t="s">
        <v>169</v>
      </c>
      <c r="AW889" s="16" t="s">
        <v>31</v>
      </c>
      <c r="AX889" s="16" t="s">
        <v>82</v>
      </c>
      <c r="AY889" s="178" t="s">
        <v>163</v>
      </c>
    </row>
    <row r="890" spans="1:65" s="2" customFormat="1" ht="24" customHeight="1">
      <c r="A890" s="30"/>
      <c r="B890" s="142"/>
      <c r="C890" s="143" t="s">
        <v>247</v>
      </c>
      <c r="D890" s="143" t="s">
        <v>165</v>
      </c>
      <c r="E890" s="144" t="s">
        <v>976</v>
      </c>
      <c r="F890" s="145" t="s">
        <v>977</v>
      </c>
      <c r="G890" s="146" t="s">
        <v>186</v>
      </c>
      <c r="H890" s="147">
        <v>258.76900000000001</v>
      </c>
      <c r="I890" s="148"/>
      <c r="J890" s="148">
        <f>ROUND(I890*H890,2)</f>
        <v>0</v>
      </c>
      <c r="K890" s="149"/>
      <c r="L890" s="31"/>
      <c r="M890" s="150" t="s">
        <v>1</v>
      </c>
      <c r="N890" s="151" t="s">
        <v>39</v>
      </c>
      <c r="O890" s="152">
        <v>0</v>
      </c>
      <c r="P890" s="152">
        <f>O890*H890</f>
        <v>0</v>
      </c>
      <c r="Q890" s="152">
        <v>0</v>
      </c>
      <c r="R890" s="152">
        <f>Q890*H890</f>
        <v>0</v>
      </c>
      <c r="S890" s="152">
        <v>0</v>
      </c>
      <c r="T890" s="153">
        <f>S890*H890</f>
        <v>0</v>
      </c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R890" s="154" t="s">
        <v>169</v>
      </c>
      <c r="AT890" s="154" t="s">
        <v>165</v>
      </c>
      <c r="AU890" s="154" t="s">
        <v>84</v>
      </c>
      <c r="AY890" s="18" t="s">
        <v>163</v>
      </c>
      <c r="BE890" s="155">
        <f>IF(N890="základní",J890,0)</f>
        <v>0</v>
      </c>
      <c r="BF890" s="155">
        <f>IF(N890="snížená",J890,0)</f>
        <v>0</v>
      </c>
      <c r="BG890" s="155">
        <f>IF(N890="zákl. přenesená",J890,0)</f>
        <v>0</v>
      </c>
      <c r="BH890" s="155">
        <f>IF(N890="sníž. přenesená",J890,0)</f>
        <v>0</v>
      </c>
      <c r="BI890" s="155">
        <f>IF(N890="nulová",J890,0)</f>
        <v>0</v>
      </c>
      <c r="BJ890" s="18" t="s">
        <v>82</v>
      </c>
      <c r="BK890" s="155">
        <f>ROUND(I890*H890,2)</f>
        <v>0</v>
      </c>
      <c r="BL890" s="18" t="s">
        <v>169</v>
      </c>
      <c r="BM890" s="154" t="s">
        <v>978</v>
      </c>
    </row>
    <row r="891" spans="1:65" s="13" customFormat="1">
      <c r="B891" s="156"/>
      <c r="D891" s="157" t="s">
        <v>171</v>
      </c>
      <c r="E891" s="158" t="s">
        <v>1</v>
      </c>
      <c r="F891" s="159" t="s">
        <v>979</v>
      </c>
      <c r="H891" s="158" t="s">
        <v>1</v>
      </c>
      <c r="L891" s="156"/>
      <c r="M891" s="160"/>
      <c r="N891" s="161"/>
      <c r="O891" s="161"/>
      <c r="P891" s="161"/>
      <c r="Q891" s="161"/>
      <c r="R891" s="161"/>
      <c r="S891" s="161"/>
      <c r="T891" s="162"/>
      <c r="AT891" s="158" t="s">
        <v>171</v>
      </c>
      <c r="AU891" s="158" t="s">
        <v>84</v>
      </c>
      <c r="AV891" s="13" t="s">
        <v>82</v>
      </c>
      <c r="AW891" s="13" t="s">
        <v>31</v>
      </c>
      <c r="AX891" s="13" t="s">
        <v>74</v>
      </c>
      <c r="AY891" s="158" t="s">
        <v>163</v>
      </c>
    </row>
    <row r="892" spans="1:65" s="13" customFormat="1">
      <c r="B892" s="156"/>
      <c r="D892" s="157" t="s">
        <v>171</v>
      </c>
      <c r="E892" s="158" t="s">
        <v>1</v>
      </c>
      <c r="F892" s="159" t="s">
        <v>980</v>
      </c>
      <c r="H892" s="158" t="s">
        <v>1</v>
      </c>
      <c r="L892" s="156"/>
      <c r="M892" s="160"/>
      <c r="N892" s="161"/>
      <c r="O892" s="161"/>
      <c r="P892" s="161"/>
      <c r="Q892" s="161"/>
      <c r="R892" s="161"/>
      <c r="S892" s="161"/>
      <c r="T892" s="162"/>
      <c r="AT892" s="158" t="s">
        <v>171</v>
      </c>
      <c r="AU892" s="158" t="s">
        <v>84</v>
      </c>
      <c r="AV892" s="13" t="s">
        <v>82</v>
      </c>
      <c r="AW892" s="13" t="s">
        <v>31</v>
      </c>
      <c r="AX892" s="13" t="s">
        <v>74</v>
      </c>
      <c r="AY892" s="158" t="s">
        <v>163</v>
      </c>
    </row>
    <row r="893" spans="1:65" s="13" customFormat="1">
      <c r="B893" s="156"/>
      <c r="D893" s="157" t="s">
        <v>171</v>
      </c>
      <c r="E893" s="158" t="s">
        <v>1</v>
      </c>
      <c r="F893" s="159" t="s">
        <v>981</v>
      </c>
      <c r="H893" s="158" t="s">
        <v>1</v>
      </c>
      <c r="L893" s="156"/>
      <c r="M893" s="160"/>
      <c r="N893" s="161"/>
      <c r="O893" s="161"/>
      <c r="P893" s="161"/>
      <c r="Q893" s="161"/>
      <c r="R893" s="161"/>
      <c r="S893" s="161"/>
      <c r="T893" s="162"/>
      <c r="AT893" s="158" t="s">
        <v>171</v>
      </c>
      <c r="AU893" s="158" t="s">
        <v>84</v>
      </c>
      <c r="AV893" s="13" t="s">
        <v>82</v>
      </c>
      <c r="AW893" s="13" t="s">
        <v>31</v>
      </c>
      <c r="AX893" s="13" t="s">
        <v>74</v>
      </c>
      <c r="AY893" s="158" t="s">
        <v>163</v>
      </c>
    </row>
    <row r="894" spans="1:65" s="14" customFormat="1">
      <c r="B894" s="163"/>
      <c r="D894" s="157" t="s">
        <v>171</v>
      </c>
      <c r="E894" s="164" t="s">
        <v>1</v>
      </c>
      <c r="F894" s="165" t="s">
        <v>982</v>
      </c>
      <c r="H894" s="166">
        <v>531.04899999999998</v>
      </c>
      <c r="L894" s="163"/>
      <c r="M894" s="167"/>
      <c r="N894" s="168"/>
      <c r="O894" s="168"/>
      <c r="P894" s="168"/>
      <c r="Q894" s="168"/>
      <c r="R894" s="168"/>
      <c r="S894" s="168"/>
      <c r="T894" s="169"/>
      <c r="AT894" s="164" t="s">
        <v>171</v>
      </c>
      <c r="AU894" s="164" t="s">
        <v>84</v>
      </c>
      <c r="AV894" s="14" t="s">
        <v>84</v>
      </c>
      <c r="AW894" s="14" t="s">
        <v>31</v>
      </c>
      <c r="AX894" s="14" t="s">
        <v>74</v>
      </c>
      <c r="AY894" s="164" t="s">
        <v>163</v>
      </c>
    </row>
    <row r="895" spans="1:65" s="13" customFormat="1">
      <c r="B895" s="156"/>
      <c r="D895" s="157" t="s">
        <v>171</v>
      </c>
      <c r="E895" s="158" t="s">
        <v>1</v>
      </c>
      <c r="F895" s="159" t="s">
        <v>983</v>
      </c>
      <c r="H895" s="158" t="s">
        <v>1</v>
      </c>
      <c r="L895" s="156"/>
      <c r="M895" s="160"/>
      <c r="N895" s="161"/>
      <c r="O895" s="161"/>
      <c r="P895" s="161"/>
      <c r="Q895" s="161"/>
      <c r="R895" s="161"/>
      <c r="S895" s="161"/>
      <c r="T895" s="162"/>
      <c r="AT895" s="158" t="s">
        <v>171</v>
      </c>
      <c r="AU895" s="158" t="s">
        <v>84</v>
      </c>
      <c r="AV895" s="13" t="s">
        <v>82</v>
      </c>
      <c r="AW895" s="13" t="s">
        <v>31</v>
      </c>
      <c r="AX895" s="13" t="s">
        <v>74</v>
      </c>
      <c r="AY895" s="158" t="s">
        <v>163</v>
      </c>
    </row>
    <row r="896" spans="1:65" s="14" customFormat="1">
      <c r="B896" s="163"/>
      <c r="D896" s="157" t="s">
        <v>171</v>
      </c>
      <c r="E896" s="164" t="s">
        <v>1</v>
      </c>
      <c r="F896" s="165" t="s">
        <v>984</v>
      </c>
      <c r="H896" s="166">
        <v>-54</v>
      </c>
      <c r="L896" s="163"/>
      <c r="M896" s="167"/>
      <c r="N896" s="168"/>
      <c r="O896" s="168"/>
      <c r="P896" s="168"/>
      <c r="Q896" s="168"/>
      <c r="R896" s="168"/>
      <c r="S896" s="168"/>
      <c r="T896" s="169"/>
      <c r="AT896" s="164" t="s">
        <v>171</v>
      </c>
      <c r="AU896" s="164" t="s">
        <v>84</v>
      </c>
      <c r="AV896" s="14" t="s">
        <v>84</v>
      </c>
      <c r="AW896" s="14" t="s">
        <v>31</v>
      </c>
      <c r="AX896" s="14" t="s">
        <v>74</v>
      </c>
      <c r="AY896" s="164" t="s">
        <v>163</v>
      </c>
    </row>
    <row r="897" spans="1:65" s="14" customFormat="1">
      <c r="B897" s="163"/>
      <c r="D897" s="157" t="s">
        <v>171</v>
      </c>
      <c r="E897" s="164" t="s">
        <v>1</v>
      </c>
      <c r="F897" s="165" t="s">
        <v>985</v>
      </c>
      <c r="H897" s="166">
        <v>-180.6</v>
      </c>
      <c r="L897" s="163"/>
      <c r="M897" s="167"/>
      <c r="N897" s="168"/>
      <c r="O897" s="168"/>
      <c r="P897" s="168"/>
      <c r="Q897" s="168"/>
      <c r="R897" s="168"/>
      <c r="S897" s="168"/>
      <c r="T897" s="169"/>
      <c r="AT897" s="164" t="s">
        <v>171</v>
      </c>
      <c r="AU897" s="164" t="s">
        <v>84</v>
      </c>
      <c r="AV897" s="14" t="s">
        <v>84</v>
      </c>
      <c r="AW897" s="14" t="s">
        <v>31</v>
      </c>
      <c r="AX897" s="14" t="s">
        <v>74</v>
      </c>
      <c r="AY897" s="164" t="s">
        <v>163</v>
      </c>
    </row>
    <row r="898" spans="1:65" s="14" customFormat="1">
      <c r="B898" s="163"/>
      <c r="D898" s="157" t="s">
        <v>171</v>
      </c>
      <c r="E898" s="164" t="s">
        <v>1</v>
      </c>
      <c r="F898" s="165" t="s">
        <v>986</v>
      </c>
      <c r="H898" s="166">
        <v>-7.28</v>
      </c>
      <c r="L898" s="163"/>
      <c r="M898" s="167"/>
      <c r="N898" s="168"/>
      <c r="O898" s="168"/>
      <c r="P898" s="168"/>
      <c r="Q898" s="168"/>
      <c r="R898" s="168"/>
      <c r="S898" s="168"/>
      <c r="T898" s="169"/>
      <c r="AT898" s="164" t="s">
        <v>171</v>
      </c>
      <c r="AU898" s="164" t="s">
        <v>84</v>
      </c>
      <c r="AV898" s="14" t="s">
        <v>84</v>
      </c>
      <c r="AW898" s="14" t="s">
        <v>31</v>
      </c>
      <c r="AX898" s="14" t="s">
        <v>74</v>
      </c>
      <c r="AY898" s="164" t="s">
        <v>163</v>
      </c>
    </row>
    <row r="899" spans="1:65" s="14" customFormat="1">
      <c r="B899" s="163"/>
      <c r="D899" s="157" t="s">
        <v>171</v>
      </c>
      <c r="E899" s="164" t="s">
        <v>1</v>
      </c>
      <c r="F899" s="165" t="s">
        <v>987</v>
      </c>
      <c r="H899" s="166">
        <v>-30.4</v>
      </c>
      <c r="L899" s="163"/>
      <c r="M899" s="167"/>
      <c r="N899" s="168"/>
      <c r="O899" s="168"/>
      <c r="P899" s="168"/>
      <c r="Q899" s="168"/>
      <c r="R899" s="168"/>
      <c r="S899" s="168"/>
      <c r="T899" s="169"/>
      <c r="AT899" s="164" t="s">
        <v>171</v>
      </c>
      <c r="AU899" s="164" t="s">
        <v>84</v>
      </c>
      <c r="AV899" s="14" t="s">
        <v>84</v>
      </c>
      <c r="AW899" s="14" t="s">
        <v>31</v>
      </c>
      <c r="AX899" s="14" t="s">
        <v>74</v>
      </c>
      <c r="AY899" s="164" t="s">
        <v>163</v>
      </c>
    </row>
    <row r="900" spans="1:65" s="15" customFormat="1">
      <c r="B900" s="170"/>
      <c r="D900" s="157" t="s">
        <v>171</v>
      </c>
      <c r="E900" s="171" t="s">
        <v>1</v>
      </c>
      <c r="F900" s="172" t="s">
        <v>176</v>
      </c>
      <c r="H900" s="173">
        <v>258.76900000000001</v>
      </c>
      <c r="L900" s="170"/>
      <c r="M900" s="174"/>
      <c r="N900" s="175"/>
      <c r="O900" s="175"/>
      <c r="P900" s="175"/>
      <c r="Q900" s="175"/>
      <c r="R900" s="175"/>
      <c r="S900" s="175"/>
      <c r="T900" s="176"/>
      <c r="AT900" s="171" t="s">
        <v>171</v>
      </c>
      <c r="AU900" s="171" t="s">
        <v>84</v>
      </c>
      <c r="AV900" s="15" t="s">
        <v>177</v>
      </c>
      <c r="AW900" s="15" t="s">
        <v>31</v>
      </c>
      <c r="AX900" s="15" t="s">
        <v>74</v>
      </c>
      <c r="AY900" s="171" t="s">
        <v>163</v>
      </c>
    </row>
    <row r="901" spans="1:65" s="16" customFormat="1">
      <c r="B901" s="177"/>
      <c r="D901" s="157" t="s">
        <v>171</v>
      </c>
      <c r="E901" s="178" t="s">
        <v>1</v>
      </c>
      <c r="F901" s="179" t="s">
        <v>178</v>
      </c>
      <c r="H901" s="180">
        <v>258.76900000000001</v>
      </c>
      <c r="L901" s="177"/>
      <c r="M901" s="181"/>
      <c r="N901" s="182"/>
      <c r="O901" s="182"/>
      <c r="P901" s="182"/>
      <c r="Q901" s="182"/>
      <c r="R901" s="182"/>
      <c r="S901" s="182"/>
      <c r="T901" s="183"/>
      <c r="AT901" s="178" t="s">
        <v>171</v>
      </c>
      <c r="AU901" s="178" t="s">
        <v>84</v>
      </c>
      <c r="AV901" s="16" t="s">
        <v>169</v>
      </c>
      <c r="AW901" s="16" t="s">
        <v>31</v>
      </c>
      <c r="AX901" s="16" t="s">
        <v>82</v>
      </c>
      <c r="AY901" s="178" t="s">
        <v>163</v>
      </c>
    </row>
    <row r="902" spans="1:65" s="2" customFormat="1" ht="24" customHeight="1">
      <c r="A902" s="30"/>
      <c r="B902" s="142"/>
      <c r="C902" s="143" t="s">
        <v>988</v>
      </c>
      <c r="D902" s="143" t="s">
        <v>165</v>
      </c>
      <c r="E902" s="144" t="s">
        <v>989</v>
      </c>
      <c r="F902" s="145" t="s">
        <v>990</v>
      </c>
      <c r="G902" s="146" t="s">
        <v>186</v>
      </c>
      <c r="H902" s="147">
        <v>531.04899999999998</v>
      </c>
      <c r="I902" s="148"/>
      <c r="J902" s="148">
        <f>ROUND(I902*H902,2)</f>
        <v>0</v>
      </c>
      <c r="K902" s="149"/>
      <c r="L902" s="31"/>
      <c r="M902" s="150" t="s">
        <v>1</v>
      </c>
      <c r="N902" s="151" t="s">
        <v>39</v>
      </c>
      <c r="O902" s="152">
        <v>0</v>
      </c>
      <c r="P902" s="152">
        <f>O902*H902</f>
        <v>0</v>
      </c>
      <c r="Q902" s="152">
        <v>0</v>
      </c>
      <c r="R902" s="152">
        <f>Q902*H902</f>
        <v>0</v>
      </c>
      <c r="S902" s="152">
        <v>0</v>
      </c>
      <c r="T902" s="153">
        <f>S902*H902</f>
        <v>0</v>
      </c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R902" s="154" t="s">
        <v>169</v>
      </c>
      <c r="AT902" s="154" t="s">
        <v>165</v>
      </c>
      <c r="AU902" s="154" t="s">
        <v>84</v>
      </c>
      <c r="AY902" s="18" t="s">
        <v>163</v>
      </c>
      <c r="BE902" s="155">
        <f>IF(N902="základní",J902,0)</f>
        <v>0</v>
      </c>
      <c r="BF902" s="155">
        <f>IF(N902="snížená",J902,0)</f>
        <v>0</v>
      </c>
      <c r="BG902" s="155">
        <f>IF(N902="zákl. přenesená",J902,0)</f>
        <v>0</v>
      </c>
      <c r="BH902" s="155">
        <f>IF(N902="sníž. přenesená",J902,0)</f>
        <v>0</v>
      </c>
      <c r="BI902" s="155">
        <f>IF(N902="nulová",J902,0)</f>
        <v>0</v>
      </c>
      <c r="BJ902" s="18" t="s">
        <v>82</v>
      </c>
      <c r="BK902" s="155">
        <f>ROUND(I902*H902,2)</f>
        <v>0</v>
      </c>
      <c r="BL902" s="18" t="s">
        <v>169</v>
      </c>
      <c r="BM902" s="154" t="s">
        <v>991</v>
      </c>
    </row>
    <row r="903" spans="1:65" s="13" customFormat="1">
      <c r="B903" s="156"/>
      <c r="D903" s="157" t="s">
        <v>171</v>
      </c>
      <c r="E903" s="158" t="s">
        <v>1</v>
      </c>
      <c r="F903" s="159" t="s">
        <v>992</v>
      </c>
      <c r="H903" s="158" t="s">
        <v>1</v>
      </c>
      <c r="L903" s="156"/>
      <c r="M903" s="160"/>
      <c r="N903" s="161"/>
      <c r="O903" s="161"/>
      <c r="P903" s="161"/>
      <c r="Q903" s="161"/>
      <c r="R903" s="161"/>
      <c r="S903" s="161"/>
      <c r="T903" s="162"/>
      <c r="AT903" s="158" t="s">
        <v>171</v>
      </c>
      <c r="AU903" s="158" t="s">
        <v>84</v>
      </c>
      <c r="AV903" s="13" t="s">
        <v>82</v>
      </c>
      <c r="AW903" s="13" t="s">
        <v>31</v>
      </c>
      <c r="AX903" s="13" t="s">
        <v>74</v>
      </c>
      <c r="AY903" s="158" t="s">
        <v>163</v>
      </c>
    </row>
    <row r="904" spans="1:65" s="13" customFormat="1">
      <c r="B904" s="156"/>
      <c r="D904" s="157" t="s">
        <v>171</v>
      </c>
      <c r="E904" s="158" t="s">
        <v>1</v>
      </c>
      <c r="F904" s="159" t="s">
        <v>993</v>
      </c>
      <c r="H904" s="158" t="s">
        <v>1</v>
      </c>
      <c r="L904" s="156"/>
      <c r="M904" s="160"/>
      <c r="N904" s="161"/>
      <c r="O904" s="161"/>
      <c r="P904" s="161"/>
      <c r="Q904" s="161"/>
      <c r="R904" s="161"/>
      <c r="S904" s="161"/>
      <c r="T904" s="162"/>
      <c r="AT904" s="158" t="s">
        <v>171</v>
      </c>
      <c r="AU904" s="158" t="s">
        <v>84</v>
      </c>
      <c r="AV904" s="13" t="s">
        <v>82</v>
      </c>
      <c r="AW904" s="13" t="s">
        <v>31</v>
      </c>
      <c r="AX904" s="13" t="s">
        <v>74</v>
      </c>
      <c r="AY904" s="158" t="s">
        <v>163</v>
      </c>
    </row>
    <row r="905" spans="1:65" s="13" customFormat="1">
      <c r="B905" s="156"/>
      <c r="D905" s="157" t="s">
        <v>171</v>
      </c>
      <c r="E905" s="158" t="s">
        <v>1</v>
      </c>
      <c r="F905" s="159" t="s">
        <v>994</v>
      </c>
      <c r="H905" s="158" t="s">
        <v>1</v>
      </c>
      <c r="L905" s="156"/>
      <c r="M905" s="160"/>
      <c r="N905" s="161"/>
      <c r="O905" s="161"/>
      <c r="P905" s="161"/>
      <c r="Q905" s="161"/>
      <c r="R905" s="161"/>
      <c r="S905" s="161"/>
      <c r="T905" s="162"/>
      <c r="AT905" s="158" t="s">
        <v>171</v>
      </c>
      <c r="AU905" s="158" t="s">
        <v>84</v>
      </c>
      <c r="AV905" s="13" t="s">
        <v>82</v>
      </c>
      <c r="AW905" s="13" t="s">
        <v>31</v>
      </c>
      <c r="AX905" s="13" t="s">
        <v>74</v>
      </c>
      <c r="AY905" s="158" t="s">
        <v>163</v>
      </c>
    </row>
    <row r="906" spans="1:65" s="14" customFormat="1">
      <c r="B906" s="163"/>
      <c r="D906" s="157" t="s">
        <v>171</v>
      </c>
      <c r="E906" s="164" t="s">
        <v>1</v>
      </c>
      <c r="F906" s="165" t="s">
        <v>995</v>
      </c>
      <c r="H906" s="166">
        <v>209.578</v>
      </c>
      <c r="L906" s="163"/>
      <c r="M906" s="167"/>
      <c r="N906" s="168"/>
      <c r="O906" s="168"/>
      <c r="P906" s="168"/>
      <c r="Q906" s="168"/>
      <c r="R906" s="168"/>
      <c r="S906" s="168"/>
      <c r="T906" s="169"/>
      <c r="AT906" s="164" t="s">
        <v>171</v>
      </c>
      <c r="AU906" s="164" t="s">
        <v>84</v>
      </c>
      <c r="AV906" s="14" t="s">
        <v>84</v>
      </c>
      <c r="AW906" s="14" t="s">
        <v>31</v>
      </c>
      <c r="AX906" s="14" t="s">
        <v>74</v>
      </c>
      <c r="AY906" s="164" t="s">
        <v>163</v>
      </c>
    </row>
    <row r="907" spans="1:65" s="13" customFormat="1">
      <c r="B907" s="156"/>
      <c r="D907" s="157" t="s">
        <v>171</v>
      </c>
      <c r="E907" s="158" t="s">
        <v>1</v>
      </c>
      <c r="F907" s="159" t="s">
        <v>996</v>
      </c>
      <c r="H907" s="158" t="s">
        <v>1</v>
      </c>
      <c r="L907" s="156"/>
      <c r="M907" s="160"/>
      <c r="N907" s="161"/>
      <c r="O907" s="161"/>
      <c r="P907" s="161"/>
      <c r="Q907" s="161"/>
      <c r="R907" s="161"/>
      <c r="S907" s="161"/>
      <c r="T907" s="162"/>
      <c r="AT907" s="158" t="s">
        <v>171</v>
      </c>
      <c r="AU907" s="158" t="s">
        <v>84</v>
      </c>
      <c r="AV907" s="13" t="s">
        <v>82</v>
      </c>
      <c r="AW907" s="13" t="s">
        <v>31</v>
      </c>
      <c r="AX907" s="13" t="s">
        <v>74</v>
      </c>
      <c r="AY907" s="158" t="s">
        <v>163</v>
      </c>
    </row>
    <row r="908" spans="1:65" s="14" customFormat="1">
      <c r="B908" s="163"/>
      <c r="D908" s="157" t="s">
        <v>171</v>
      </c>
      <c r="E908" s="164" t="s">
        <v>1</v>
      </c>
      <c r="F908" s="165" t="s">
        <v>997</v>
      </c>
      <c r="H908" s="166">
        <v>-58.89</v>
      </c>
      <c r="L908" s="163"/>
      <c r="M908" s="167"/>
      <c r="N908" s="168"/>
      <c r="O908" s="168"/>
      <c r="P908" s="168"/>
      <c r="Q908" s="168"/>
      <c r="R908" s="168"/>
      <c r="S908" s="168"/>
      <c r="T908" s="169"/>
      <c r="AT908" s="164" t="s">
        <v>171</v>
      </c>
      <c r="AU908" s="164" t="s">
        <v>84</v>
      </c>
      <c r="AV908" s="14" t="s">
        <v>84</v>
      </c>
      <c r="AW908" s="14" t="s">
        <v>31</v>
      </c>
      <c r="AX908" s="14" t="s">
        <v>74</v>
      </c>
      <c r="AY908" s="164" t="s">
        <v>163</v>
      </c>
    </row>
    <row r="909" spans="1:65" s="13" customFormat="1">
      <c r="B909" s="156"/>
      <c r="D909" s="157" t="s">
        <v>171</v>
      </c>
      <c r="E909" s="158" t="s">
        <v>1</v>
      </c>
      <c r="F909" s="159" t="s">
        <v>998</v>
      </c>
      <c r="H909" s="158" t="s">
        <v>1</v>
      </c>
      <c r="L909" s="156"/>
      <c r="M909" s="160"/>
      <c r="N909" s="161"/>
      <c r="O909" s="161"/>
      <c r="P909" s="161"/>
      <c r="Q909" s="161"/>
      <c r="R909" s="161"/>
      <c r="S909" s="161"/>
      <c r="T909" s="162"/>
      <c r="AT909" s="158" t="s">
        <v>171</v>
      </c>
      <c r="AU909" s="158" t="s">
        <v>84</v>
      </c>
      <c r="AV909" s="13" t="s">
        <v>82</v>
      </c>
      <c r="AW909" s="13" t="s">
        <v>31</v>
      </c>
      <c r="AX909" s="13" t="s">
        <v>74</v>
      </c>
      <c r="AY909" s="158" t="s">
        <v>163</v>
      </c>
    </row>
    <row r="910" spans="1:65" s="14" customFormat="1">
      <c r="B910" s="163"/>
      <c r="D910" s="157" t="s">
        <v>171</v>
      </c>
      <c r="E910" s="164" t="s">
        <v>1</v>
      </c>
      <c r="F910" s="165" t="s">
        <v>999</v>
      </c>
      <c r="H910" s="166">
        <v>62.13</v>
      </c>
      <c r="L910" s="163"/>
      <c r="M910" s="167"/>
      <c r="N910" s="168"/>
      <c r="O910" s="168"/>
      <c r="P910" s="168"/>
      <c r="Q910" s="168"/>
      <c r="R910" s="168"/>
      <c r="S910" s="168"/>
      <c r="T910" s="169"/>
      <c r="AT910" s="164" t="s">
        <v>171</v>
      </c>
      <c r="AU910" s="164" t="s">
        <v>84</v>
      </c>
      <c r="AV910" s="14" t="s">
        <v>84</v>
      </c>
      <c r="AW910" s="14" t="s">
        <v>31</v>
      </c>
      <c r="AX910" s="14" t="s">
        <v>74</v>
      </c>
      <c r="AY910" s="164" t="s">
        <v>163</v>
      </c>
    </row>
    <row r="911" spans="1:65" s="15" customFormat="1">
      <c r="B911" s="170"/>
      <c r="D911" s="157" t="s">
        <v>171</v>
      </c>
      <c r="E911" s="171" t="s">
        <v>1</v>
      </c>
      <c r="F911" s="172" t="s">
        <v>176</v>
      </c>
      <c r="H911" s="173">
        <v>212.81800000000001</v>
      </c>
      <c r="L911" s="170"/>
      <c r="M911" s="174"/>
      <c r="N911" s="175"/>
      <c r="O911" s="175"/>
      <c r="P911" s="175"/>
      <c r="Q911" s="175"/>
      <c r="R911" s="175"/>
      <c r="S911" s="175"/>
      <c r="T911" s="176"/>
      <c r="AT911" s="171" t="s">
        <v>171</v>
      </c>
      <c r="AU911" s="171" t="s">
        <v>84</v>
      </c>
      <c r="AV911" s="15" t="s">
        <v>177</v>
      </c>
      <c r="AW911" s="15" t="s">
        <v>31</v>
      </c>
      <c r="AX911" s="15" t="s">
        <v>74</v>
      </c>
      <c r="AY911" s="171" t="s">
        <v>163</v>
      </c>
    </row>
    <row r="912" spans="1:65" s="13" customFormat="1">
      <c r="B912" s="156"/>
      <c r="D912" s="157" t="s">
        <v>171</v>
      </c>
      <c r="E912" s="158" t="s">
        <v>1</v>
      </c>
      <c r="F912" s="159" t="s">
        <v>1000</v>
      </c>
      <c r="H912" s="158" t="s">
        <v>1</v>
      </c>
      <c r="L912" s="156"/>
      <c r="M912" s="160"/>
      <c r="N912" s="161"/>
      <c r="O912" s="161"/>
      <c r="P912" s="161"/>
      <c r="Q912" s="161"/>
      <c r="R912" s="161"/>
      <c r="S912" s="161"/>
      <c r="T912" s="162"/>
      <c r="AT912" s="158" t="s">
        <v>171</v>
      </c>
      <c r="AU912" s="158" t="s">
        <v>84</v>
      </c>
      <c r="AV912" s="13" t="s">
        <v>82</v>
      </c>
      <c r="AW912" s="13" t="s">
        <v>31</v>
      </c>
      <c r="AX912" s="13" t="s">
        <v>74</v>
      </c>
      <c r="AY912" s="158" t="s">
        <v>163</v>
      </c>
    </row>
    <row r="913" spans="2:51" s="14" customFormat="1">
      <c r="B913" s="163"/>
      <c r="D913" s="157" t="s">
        <v>171</v>
      </c>
      <c r="E913" s="164" t="s">
        <v>1</v>
      </c>
      <c r="F913" s="165" t="s">
        <v>995</v>
      </c>
      <c r="H913" s="166">
        <v>209.578</v>
      </c>
      <c r="L913" s="163"/>
      <c r="M913" s="167"/>
      <c r="N913" s="168"/>
      <c r="O913" s="168"/>
      <c r="P913" s="168"/>
      <c r="Q913" s="168"/>
      <c r="R913" s="168"/>
      <c r="S913" s="168"/>
      <c r="T913" s="169"/>
      <c r="AT913" s="164" t="s">
        <v>171</v>
      </c>
      <c r="AU913" s="164" t="s">
        <v>84</v>
      </c>
      <c r="AV913" s="14" t="s">
        <v>84</v>
      </c>
      <c r="AW913" s="14" t="s">
        <v>31</v>
      </c>
      <c r="AX913" s="14" t="s">
        <v>74</v>
      </c>
      <c r="AY913" s="164" t="s">
        <v>163</v>
      </c>
    </row>
    <row r="914" spans="2:51" s="13" customFormat="1">
      <c r="B914" s="156"/>
      <c r="D914" s="157" t="s">
        <v>171</v>
      </c>
      <c r="E914" s="158" t="s">
        <v>1</v>
      </c>
      <c r="F914" s="159" t="s">
        <v>1001</v>
      </c>
      <c r="H914" s="158" t="s">
        <v>1</v>
      </c>
      <c r="L914" s="156"/>
      <c r="M914" s="160"/>
      <c r="N914" s="161"/>
      <c r="O914" s="161"/>
      <c r="P914" s="161"/>
      <c r="Q914" s="161"/>
      <c r="R914" s="161"/>
      <c r="S914" s="161"/>
      <c r="T914" s="162"/>
      <c r="AT914" s="158" t="s">
        <v>171</v>
      </c>
      <c r="AU914" s="158" t="s">
        <v>84</v>
      </c>
      <c r="AV914" s="13" t="s">
        <v>82</v>
      </c>
      <c r="AW914" s="13" t="s">
        <v>31</v>
      </c>
      <c r="AX914" s="13" t="s">
        <v>74</v>
      </c>
      <c r="AY914" s="158" t="s">
        <v>163</v>
      </c>
    </row>
    <row r="915" spans="2:51" s="14" customFormat="1">
      <c r="B915" s="163"/>
      <c r="D915" s="157" t="s">
        <v>171</v>
      </c>
      <c r="E915" s="164" t="s">
        <v>1</v>
      </c>
      <c r="F915" s="165" t="s">
        <v>1002</v>
      </c>
      <c r="H915" s="166">
        <v>-21.84</v>
      </c>
      <c r="L915" s="163"/>
      <c r="M915" s="167"/>
      <c r="N915" s="168"/>
      <c r="O915" s="168"/>
      <c r="P915" s="168"/>
      <c r="Q915" s="168"/>
      <c r="R915" s="168"/>
      <c r="S915" s="168"/>
      <c r="T915" s="169"/>
      <c r="AT915" s="164" t="s">
        <v>171</v>
      </c>
      <c r="AU915" s="164" t="s">
        <v>84</v>
      </c>
      <c r="AV915" s="14" t="s">
        <v>84</v>
      </c>
      <c r="AW915" s="14" t="s">
        <v>31</v>
      </c>
      <c r="AX915" s="14" t="s">
        <v>74</v>
      </c>
      <c r="AY915" s="164" t="s">
        <v>163</v>
      </c>
    </row>
    <row r="916" spans="2:51" s="13" customFormat="1">
      <c r="B916" s="156"/>
      <c r="D916" s="157" t="s">
        <v>171</v>
      </c>
      <c r="E916" s="158" t="s">
        <v>1</v>
      </c>
      <c r="F916" s="159" t="s">
        <v>1003</v>
      </c>
      <c r="H916" s="158" t="s">
        <v>1</v>
      </c>
      <c r="L916" s="156"/>
      <c r="M916" s="160"/>
      <c r="N916" s="161"/>
      <c r="O916" s="161"/>
      <c r="P916" s="161"/>
      <c r="Q916" s="161"/>
      <c r="R916" s="161"/>
      <c r="S916" s="161"/>
      <c r="T916" s="162"/>
      <c r="AT916" s="158" t="s">
        <v>171</v>
      </c>
      <c r="AU916" s="158" t="s">
        <v>84</v>
      </c>
      <c r="AV916" s="13" t="s">
        <v>82</v>
      </c>
      <c r="AW916" s="13" t="s">
        <v>31</v>
      </c>
      <c r="AX916" s="13" t="s">
        <v>74</v>
      </c>
      <c r="AY916" s="158" t="s">
        <v>163</v>
      </c>
    </row>
    <row r="917" spans="2:51" s="14" customFormat="1">
      <c r="B917" s="163"/>
      <c r="D917" s="157" t="s">
        <v>171</v>
      </c>
      <c r="E917" s="164" t="s">
        <v>1</v>
      </c>
      <c r="F917" s="165" t="s">
        <v>1004</v>
      </c>
      <c r="H917" s="166">
        <v>-36.618000000000002</v>
      </c>
      <c r="L917" s="163"/>
      <c r="M917" s="167"/>
      <c r="N917" s="168"/>
      <c r="O917" s="168"/>
      <c r="P917" s="168"/>
      <c r="Q917" s="168"/>
      <c r="R917" s="168"/>
      <c r="S917" s="168"/>
      <c r="T917" s="169"/>
      <c r="AT917" s="164" t="s">
        <v>171</v>
      </c>
      <c r="AU917" s="164" t="s">
        <v>84</v>
      </c>
      <c r="AV917" s="14" t="s">
        <v>84</v>
      </c>
      <c r="AW917" s="14" t="s">
        <v>31</v>
      </c>
      <c r="AX917" s="14" t="s">
        <v>74</v>
      </c>
      <c r="AY917" s="164" t="s">
        <v>163</v>
      </c>
    </row>
    <row r="918" spans="2:51" s="15" customFormat="1">
      <c r="B918" s="170"/>
      <c r="D918" s="157" t="s">
        <v>171</v>
      </c>
      <c r="E918" s="171" t="s">
        <v>1</v>
      </c>
      <c r="F918" s="172" t="s">
        <v>176</v>
      </c>
      <c r="H918" s="173">
        <v>151.12</v>
      </c>
      <c r="L918" s="170"/>
      <c r="M918" s="174"/>
      <c r="N918" s="175"/>
      <c r="O918" s="175"/>
      <c r="P918" s="175"/>
      <c r="Q918" s="175"/>
      <c r="R918" s="175"/>
      <c r="S918" s="175"/>
      <c r="T918" s="176"/>
      <c r="AT918" s="171" t="s">
        <v>171</v>
      </c>
      <c r="AU918" s="171" t="s">
        <v>84</v>
      </c>
      <c r="AV918" s="15" t="s">
        <v>177</v>
      </c>
      <c r="AW918" s="15" t="s">
        <v>31</v>
      </c>
      <c r="AX918" s="15" t="s">
        <v>74</v>
      </c>
      <c r="AY918" s="171" t="s">
        <v>163</v>
      </c>
    </row>
    <row r="919" spans="2:51" s="13" customFormat="1">
      <c r="B919" s="156"/>
      <c r="D919" s="157" t="s">
        <v>171</v>
      </c>
      <c r="E919" s="158" t="s">
        <v>1</v>
      </c>
      <c r="F919" s="159" t="s">
        <v>1005</v>
      </c>
      <c r="H919" s="158" t="s">
        <v>1</v>
      </c>
      <c r="L919" s="156"/>
      <c r="M919" s="160"/>
      <c r="N919" s="161"/>
      <c r="O919" s="161"/>
      <c r="P919" s="161"/>
      <c r="Q919" s="161"/>
      <c r="R919" s="161"/>
      <c r="S919" s="161"/>
      <c r="T919" s="162"/>
      <c r="AT919" s="158" t="s">
        <v>171</v>
      </c>
      <c r="AU919" s="158" t="s">
        <v>84</v>
      </c>
      <c r="AV919" s="13" t="s">
        <v>82</v>
      </c>
      <c r="AW919" s="13" t="s">
        <v>31</v>
      </c>
      <c r="AX919" s="13" t="s">
        <v>74</v>
      </c>
      <c r="AY919" s="158" t="s">
        <v>163</v>
      </c>
    </row>
    <row r="920" spans="2:51" s="13" customFormat="1">
      <c r="B920" s="156"/>
      <c r="D920" s="157" t="s">
        <v>171</v>
      </c>
      <c r="E920" s="158" t="s">
        <v>1</v>
      </c>
      <c r="F920" s="159" t="s">
        <v>1006</v>
      </c>
      <c r="H920" s="158" t="s">
        <v>1</v>
      </c>
      <c r="L920" s="156"/>
      <c r="M920" s="160"/>
      <c r="N920" s="161"/>
      <c r="O920" s="161"/>
      <c r="P920" s="161"/>
      <c r="Q920" s="161"/>
      <c r="R920" s="161"/>
      <c r="S920" s="161"/>
      <c r="T920" s="162"/>
      <c r="AT920" s="158" t="s">
        <v>171</v>
      </c>
      <c r="AU920" s="158" t="s">
        <v>84</v>
      </c>
      <c r="AV920" s="13" t="s">
        <v>82</v>
      </c>
      <c r="AW920" s="13" t="s">
        <v>31</v>
      </c>
      <c r="AX920" s="13" t="s">
        <v>74</v>
      </c>
      <c r="AY920" s="158" t="s">
        <v>163</v>
      </c>
    </row>
    <row r="921" spans="2:51" s="14" customFormat="1">
      <c r="B921" s="163"/>
      <c r="D921" s="157" t="s">
        <v>171</v>
      </c>
      <c r="E921" s="164" t="s">
        <v>1</v>
      </c>
      <c r="F921" s="165" t="s">
        <v>1007</v>
      </c>
      <c r="H921" s="166">
        <v>61.692999999999998</v>
      </c>
      <c r="L921" s="163"/>
      <c r="M921" s="167"/>
      <c r="N921" s="168"/>
      <c r="O921" s="168"/>
      <c r="P921" s="168"/>
      <c r="Q921" s="168"/>
      <c r="R921" s="168"/>
      <c r="S921" s="168"/>
      <c r="T921" s="169"/>
      <c r="AT921" s="164" t="s">
        <v>171</v>
      </c>
      <c r="AU921" s="164" t="s">
        <v>84</v>
      </c>
      <c r="AV921" s="14" t="s">
        <v>84</v>
      </c>
      <c r="AW921" s="14" t="s">
        <v>31</v>
      </c>
      <c r="AX921" s="14" t="s">
        <v>74</v>
      </c>
      <c r="AY921" s="164" t="s">
        <v>163</v>
      </c>
    </row>
    <row r="922" spans="2:51" s="13" customFormat="1">
      <c r="B922" s="156"/>
      <c r="D922" s="157" t="s">
        <v>171</v>
      </c>
      <c r="E922" s="158" t="s">
        <v>1</v>
      </c>
      <c r="F922" s="159" t="s">
        <v>1001</v>
      </c>
      <c r="H922" s="158" t="s">
        <v>1</v>
      </c>
      <c r="L922" s="156"/>
      <c r="M922" s="160"/>
      <c r="N922" s="161"/>
      <c r="O922" s="161"/>
      <c r="P922" s="161"/>
      <c r="Q922" s="161"/>
      <c r="R922" s="161"/>
      <c r="S922" s="161"/>
      <c r="T922" s="162"/>
      <c r="AT922" s="158" t="s">
        <v>171</v>
      </c>
      <c r="AU922" s="158" t="s">
        <v>84</v>
      </c>
      <c r="AV922" s="13" t="s">
        <v>82</v>
      </c>
      <c r="AW922" s="13" t="s">
        <v>31</v>
      </c>
      <c r="AX922" s="13" t="s">
        <v>74</v>
      </c>
      <c r="AY922" s="158" t="s">
        <v>163</v>
      </c>
    </row>
    <row r="923" spans="2:51" s="14" customFormat="1">
      <c r="B923" s="163"/>
      <c r="D923" s="157" t="s">
        <v>171</v>
      </c>
      <c r="E923" s="164" t="s">
        <v>1</v>
      </c>
      <c r="F923" s="165" t="s">
        <v>1008</v>
      </c>
      <c r="H923" s="166">
        <v>-11.78</v>
      </c>
      <c r="L923" s="163"/>
      <c r="M923" s="167"/>
      <c r="N923" s="168"/>
      <c r="O923" s="168"/>
      <c r="P923" s="168"/>
      <c r="Q923" s="168"/>
      <c r="R923" s="168"/>
      <c r="S923" s="168"/>
      <c r="T923" s="169"/>
      <c r="AT923" s="164" t="s">
        <v>171</v>
      </c>
      <c r="AU923" s="164" t="s">
        <v>84</v>
      </c>
      <c r="AV923" s="14" t="s">
        <v>84</v>
      </c>
      <c r="AW923" s="14" t="s">
        <v>31</v>
      </c>
      <c r="AX923" s="14" t="s">
        <v>74</v>
      </c>
      <c r="AY923" s="164" t="s">
        <v>163</v>
      </c>
    </row>
    <row r="924" spans="2:51" s="13" customFormat="1">
      <c r="B924" s="156"/>
      <c r="D924" s="157" t="s">
        <v>171</v>
      </c>
      <c r="E924" s="158" t="s">
        <v>1</v>
      </c>
      <c r="F924" s="159" t="s">
        <v>1009</v>
      </c>
      <c r="H924" s="158" t="s">
        <v>1</v>
      </c>
      <c r="L924" s="156"/>
      <c r="M924" s="160"/>
      <c r="N924" s="161"/>
      <c r="O924" s="161"/>
      <c r="P924" s="161"/>
      <c r="Q924" s="161"/>
      <c r="R924" s="161"/>
      <c r="S924" s="161"/>
      <c r="T924" s="162"/>
      <c r="AT924" s="158" t="s">
        <v>171</v>
      </c>
      <c r="AU924" s="158" t="s">
        <v>84</v>
      </c>
      <c r="AV924" s="13" t="s">
        <v>82</v>
      </c>
      <c r="AW924" s="13" t="s">
        <v>31</v>
      </c>
      <c r="AX924" s="13" t="s">
        <v>74</v>
      </c>
      <c r="AY924" s="158" t="s">
        <v>163</v>
      </c>
    </row>
    <row r="925" spans="2:51" s="14" customFormat="1">
      <c r="B925" s="163"/>
      <c r="D925" s="157" t="s">
        <v>171</v>
      </c>
      <c r="E925" s="164" t="s">
        <v>1</v>
      </c>
      <c r="F925" s="165" t="s">
        <v>1010</v>
      </c>
      <c r="H925" s="166">
        <v>14</v>
      </c>
      <c r="L925" s="163"/>
      <c r="M925" s="167"/>
      <c r="N925" s="168"/>
      <c r="O925" s="168"/>
      <c r="P925" s="168"/>
      <c r="Q925" s="168"/>
      <c r="R925" s="168"/>
      <c r="S925" s="168"/>
      <c r="T925" s="169"/>
      <c r="AT925" s="164" t="s">
        <v>171</v>
      </c>
      <c r="AU925" s="164" t="s">
        <v>84</v>
      </c>
      <c r="AV925" s="14" t="s">
        <v>84</v>
      </c>
      <c r="AW925" s="14" t="s">
        <v>31</v>
      </c>
      <c r="AX925" s="14" t="s">
        <v>74</v>
      </c>
      <c r="AY925" s="164" t="s">
        <v>163</v>
      </c>
    </row>
    <row r="926" spans="2:51" s="15" customFormat="1">
      <c r="B926" s="170"/>
      <c r="D926" s="157" t="s">
        <v>171</v>
      </c>
      <c r="E926" s="171" t="s">
        <v>1</v>
      </c>
      <c r="F926" s="172" t="s">
        <v>176</v>
      </c>
      <c r="H926" s="173">
        <v>63.912999999999997</v>
      </c>
      <c r="L926" s="170"/>
      <c r="M926" s="174"/>
      <c r="N926" s="175"/>
      <c r="O926" s="175"/>
      <c r="P926" s="175"/>
      <c r="Q926" s="175"/>
      <c r="R926" s="175"/>
      <c r="S926" s="175"/>
      <c r="T926" s="176"/>
      <c r="AT926" s="171" t="s">
        <v>171</v>
      </c>
      <c r="AU926" s="171" t="s">
        <v>84</v>
      </c>
      <c r="AV926" s="15" t="s">
        <v>177</v>
      </c>
      <c r="AW926" s="15" t="s">
        <v>31</v>
      </c>
      <c r="AX926" s="15" t="s">
        <v>74</v>
      </c>
      <c r="AY926" s="171" t="s">
        <v>163</v>
      </c>
    </row>
    <row r="927" spans="2:51" s="13" customFormat="1">
      <c r="B927" s="156"/>
      <c r="D927" s="157" t="s">
        <v>171</v>
      </c>
      <c r="E927" s="158" t="s">
        <v>1</v>
      </c>
      <c r="F927" s="159" t="s">
        <v>1011</v>
      </c>
      <c r="H927" s="158" t="s">
        <v>1</v>
      </c>
      <c r="L927" s="156"/>
      <c r="M927" s="160"/>
      <c r="N927" s="161"/>
      <c r="O927" s="161"/>
      <c r="P927" s="161"/>
      <c r="Q927" s="161"/>
      <c r="R927" s="161"/>
      <c r="S927" s="161"/>
      <c r="T927" s="162"/>
      <c r="AT927" s="158" t="s">
        <v>171</v>
      </c>
      <c r="AU927" s="158" t="s">
        <v>84</v>
      </c>
      <c r="AV927" s="13" t="s">
        <v>82</v>
      </c>
      <c r="AW927" s="13" t="s">
        <v>31</v>
      </c>
      <c r="AX927" s="13" t="s">
        <v>74</v>
      </c>
      <c r="AY927" s="158" t="s">
        <v>163</v>
      </c>
    </row>
    <row r="928" spans="2:51" s="14" customFormat="1">
      <c r="B928" s="163"/>
      <c r="D928" s="157" t="s">
        <v>171</v>
      </c>
      <c r="E928" s="164" t="s">
        <v>1</v>
      </c>
      <c r="F928" s="165" t="s">
        <v>1007</v>
      </c>
      <c r="H928" s="166">
        <v>61.692999999999998</v>
      </c>
      <c r="L928" s="163"/>
      <c r="M928" s="167"/>
      <c r="N928" s="168"/>
      <c r="O928" s="168"/>
      <c r="P928" s="168"/>
      <c r="Q928" s="168"/>
      <c r="R928" s="168"/>
      <c r="S928" s="168"/>
      <c r="T928" s="169"/>
      <c r="AT928" s="164" t="s">
        <v>171</v>
      </c>
      <c r="AU928" s="164" t="s">
        <v>84</v>
      </c>
      <c r="AV928" s="14" t="s">
        <v>84</v>
      </c>
      <c r="AW928" s="14" t="s">
        <v>31</v>
      </c>
      <c r="AX928" s="14" t="s">
        <v>74</v>
      </c>
      <c r="AY928" s="164" t="s">
        <v>163</v>
      </c>
    </row>
    <row r="929" spans="1:65" s="13" customFormat="1">
      <c r="B929" s="156"/>
      <c r="D929" s="157" t="s">
        <v>171</v>
      </c>
      <c r="E929" s="158" t="s">
        <v>1</v>
      </c>
      <c r="F929" s="159" t="s">
        <v>1001</v>
      </c>
      <c r="H929" s="158" t="s">
        <v>1</v>
      </c>
      <c r="L929" s="156"/>
      <c r="M929" s="160"/>
      <c r="N929" s="161"/>
      <c r="O929" s="161"/>
      <c r="P929" s="161"/>
      <c r="Q929" s="161"/>
      <c r="R929" s="161"/>
      <c r="S929" s="161"/>
      <c r="T929" s="162"/>
      <c r="AT929" s="158" t="s">
        <v>171</v>
      </c>
      <c r="AU929" s="158" t="s">
        <v>84</v>
      </c>
      <c r="AV929" s="13" t="s">
        <v>82</v>
      </c>
      <c r="AW929" s="13" t="s">
        <v>31</v>
      </c>
      <c r="AX929" s="13" t="s">
        <v>74</v>
      </c>
      <c r="AY929" s="158" t="s">
        <v>163</v>
      </c>
    </row>
    <row r="930" spans="1:65" s="14" customFormat="1">
      <c r="B930" s="163"/>
      <c r="D930" s="157" t="s">
        <v>171</v>
      </c>
      <c r="E930" s="164" t="s">
        <v>1</v>
      </c>
      <c r="F930" s="165" t="s">
        <v>1008</v>
      </c>
      <c r="H930" s="166">
        <v>-11.78</v>
      </c>
      <c r="L930" s="163"/>
      <c r="M930" s="167"/>
      <c r="N930" s="168"/>
      <c r="O930" s="168"/>
      <c r="P930" s="168"/>
      <c r="Q930" s="168"/>
      <c r="R930" s="168"/>
      <c r="S930" s="168"/>
      <c r="T930" s="169"/>
      <c r="AT930" s="164" t="s">
        <v>171</v>
      </c>
      <c r="AU930" s="164" t="s">
        <v>84</v>
      </c>
      <c r="AV930" s="14" t="s">
        <v>84</v>
      </c>
      <c r="AW930" s="14" t="s">
        <v>31</v>
      </c>
      <c r="AX930" s="14" t="s">
        <v>74</v>
      </c>
      <c r="AY930" s="164" t="s">
        <v>163</v>
      </c>
    </row>
    <row r="931" spans="1:65" s="13" customFormat="1">
      <c r="B931" s="156"/>
      <c r="D931" s="157" t="s">
        <v>171</v>
      </c>
      <c r="E931" s="158" t="s">
        <v>1</v>
      </c>
      <c r="F931" s="159" t="s">
        <v>1009</v>
      </c>
      <c r="H931" s="158" t="s">
        <v>1</v>
      </c>
      <c r="L931" s="156"/>
      <c r="M931" s="160"/>
      <c r="N931" s="161"/>
      <c r="O931" s="161"/>
      <c r="P931" s="161"/>
      <c r="Q931" s="161"/>
      <c r="R931" s="161"/>
      <c r="S931" s="161"/>
      <c r="T931" s="162"/>
      <c r="AT931" s="158" t="s">
        <v>171</v>
      </c>
      <c r="AU931" s="158" t="s">
        <v>84</v>
      </c>
      <c r="AV931" s="13" t="s">
        <v>82</v>
      </c>
      <c r="AW931" s="13" t="s">
        <v>31</v>
      </c>
      <c r="AX931" s="13" t="s">
        <v>74</v>
      </c>
      <c r="AY931" s="158" t="s">
        <v>163</v>
      </c>
    </row>
    <row r="932" spans="1:65" s="14" customFormat="1">
      <c r="B932" s="163"/>
      <c r="D932" s="157" t="s">
        <v>171</v>
      </c>
      <c r="E932" s="164" t="s">
        <v>1</v>
      </c>
      <c r="F932" s="165" t="s">
        <v>1010</v>
      </c>
      <c r="H932" s="166">
        <v>14</v>
      </c>
      <c r="L932" s="163"/>
      <c r="M932" s="167"/>
      <c r="N932" s="168"/>
      <c r="O932" s="168"/>
      <c r="P932" s="168"/>
      <c r="Q932" s="168"/>
      <c r="R932" s="168"/>
      <c r="S932" s="168"/>
      <c r="T932" s="169"/>
      <c r="AT932" s="164" t="s">
        <v>171</v>
      </c>
      <c r="AU932" s="164" t="s">
        <v>84</v>
      </c>
      <c r="AV932" s="14" t="s">
        <v>84</v>
      </c>
      <c r="AW932" s="14" t="s">
        <v>31</v>
      </c>
      <c r="AX932" s="14" t="s">
        <v>74</v>
      </c>
      <c r="AY932" s="164" t="s">
        <v>163</v>
      </c>
    </row>
    <row r="933" spans="1:65" s="15" customFormat="1">
      <c r="B933" s="170"/>
      <c r="D933" s="157" t="s">
        <v>171</v>
      </c>
      <c r="E933" s="171" t="s">
        <v>1</v>
      </c>
      <c r="F933" s="172" t="s">
        <v>176</v>
      </c>
      <c r="H933" s="173">
        <v>63.912999999999997</v>
      </c>
      <c r="L933" s="170"/>
      <c r="M933" s="174"/>
      <c r="N933" s="175"/>
      <c r="O933" s="175"/>
      <c r="P933" s="175"/>
      <c r="Q933" s="175"/>
      <c r="R933" s="175"/>
      <c r="S933" s="175"/>
      <c r="T933" s="176"/>
      <c r="AT933" s="171" t="s">
        <v>171</v>
      </c>
      <c r="AU933" s="171" t="s">
        <v>84</v>
      </c>
      <c r="AV933" s="15" t="s">
        <v>177</v>
      </c>
      <c r="AW933" s="15" t="s">
        <v>31</v>
      </c>
      <c r="AX933" s="15" t="s">
        <v>74</v>
      </c>
      <c r="AY933" s="171" t="s">
        <v>163</v>
      </c>
    </row>
    <row r="934" spans="1:65" s="13" customFormat="1">
      <c r="B934" s="156"/>
      <c r="D934" s="157" t="s">
        <v>171</v>
      </c>
      <c r="E934" s="158" t="s">
        <v>1</v>
      </c>
      <c r="F934" s="159" t="s">
        <v>1012</v>
      </c>
      <c r="H934" s="158" t="s">
        <v>1</v>
      </c>
      <c r="L934" s="156"/>
      <c r="M934" s="160"/>
      <c r="N934" s="161"/>
      <c r="O934" s="161"/>
      <c r="P934" s="161"/>
      <c r="Q934" s="161"/>
      <c r="R934" s="161"/>
      <c r="S934" s="161"/>
      <c r="T934" s="162"/>
      <c r="AT934" s="158" t="s">
        <v>171</v>
      </c>
      <c r="AU934" s="158" t="s">
        <v>84</v>
      </c>
      <c r="AV934" s="13" t="s">
        <v>82</v>
      </c>
      <c r="AW934" s="13" t="s">
        <v>31</v>
      </c>
      <c r="AX934" s="13" t="s">
        <v>74</v>
      </c>
      <c r="AY934" s="158" t="s">
        <v>163</v>
      </c>
    </row>
    <row r="935" spans="1:65" s="14" customFormat="1">
      <c r="B935" s="163"/>
      <c r="D935" s="157" t="s">
        <v>171</v>
      </c>
      <c r="E935" s="164" t="s">
        <v>1</v>
      </c>
      <c r="F935" s="165" t="s">
        <v>1013</v>
      </c>
      <c r="H935" s="166">
        <v>39.284999999999997</v>
      </c>
      <c r="L935" s="163"/>
      <c r="M935" s="167"/>
      <c r="N935" s="168"/>
      <c r="O935" s="168"/>
      <c r="P935" s="168"/>
      <c r="Q935" s="168"/>
      <c r="R935" s="168"/>
      <c r="S935" s="168"/>
      <c r="T935" s="169"/>
      <c r="AT935" s="164" t="s">
        <v>171</v>
      </c>
      <c r="AU935" s="164" t="s">
        <v>84</v>
      </c>
      <c r="AV935" s="14" t="s">
        <v>84</v>
      </c>
      <c r="AW935" s="14" t="s">
        <v>31</v>
      </c>
      <c r="AX935" s="14" t="s">
        <v>74</v>
      </c>
      <c r="AY935" s="164" t="s">
        <v>163</v>
      </c>
    </row>
    <row r="936" spans="1:65" s="15" customFormat="1">
      <c r="B936" s="170"/>
      <c r="D936" s="157" t="s">
        <v>171</v>
      </c>
      <c r="E936" s="171" t="s">
        <v>1</v>
      </c>
      <c r="F936" s="172" t="s">
        <v>176</v>
      </c>
      <c r="H936" s="173">
        <v>39.284999999999997</v>
      </c>
      <c r="L936" s="170"/>
      <c r="M936" s="174"/>
      <c r="N936" s="175"/>
      <c r="O936" s="175"/>
      <c r="P936" s="175"/>
      <c r="Q936" s="175"/>
      <c r="R936" s="175"/>
      <c r="S936" s="175"/>
      <c r="T936" s="176"/>
      <c r="AT936" s="171" t="s">
        <v>171</v>
      </c>
      <c r="AU936" s="171" t="s">
        <v>84</v>
      </c>
      <c r="AV936" s="15" t="s">
        <v>177</v>
      </c>
      <c r="AW936" s="15" t="s">
        <v>31</v>
      </c>
      <c r="AX936" s="15" t="s">
        <v>74</v>
      </c>
      <c r="AY936" s="171" t="s">
        <v>163</v>
      </c>
    </row>
    <row r="937" spans="1:65" s="16" customFormat="1">
      <c r="B937" s="177"/>
      <c r="D937" s="157" t="s">
        <v>171</v>
      </c>
      <c r="E937" s="178" t="s">
        <v>1</v>
      </c>
      <c r="F937" s="179" t="s">
        <v>178</v>
      </c>
      <c r="H937" s="180">
        <v>531.04899999999998</v>
      </c>
      <c r="L937" s="177"/>
      <c r="M937" s="181"/>
      <c r="N937" s="182"/>
      <c r="O937" s="182"/>
      <c r="P937" s="182"/>
      <c r="Q937" s="182"/>
      <c r="R937" s="182"/>
      <c r="S937" s="182"/>
      <c r="T937" s="183"/>
      <c r="AT937" s="178" t="s">
        <v>171</v>
      </c>
      <c r="AU937" s="178" t="s">
        <v>84</v>
      </c>
      <c r="AV937" s="16" t="s">
        <v>169</v>
      </c>
      <c r="AW937" s="16" t="s">
        <v>31</v>
      </c>
      <c r="AX937" s="16" t="s">
        <v>82</v>
      </c>
      <c r="AY937" s="178" t="s">
        <v>163</v>
      </c>
    </row>
    <row r="938" spans="1:65" s="2" customFormat="1" ht="24" customHeight="1">
      <c r="A938" s="30"/>
      <c r="B938" s="142"/>
      <c r="C938" s="143" t="s">
        <v>253</v>
      </c>
      <c r="D938" s="143" t="s">
        <v>165</v>
      </c>
      <c r="E938" s="144" t="s">
        <v>1014</v>
      </c>
      <c r="F938" s="145" t="s">
        <v>1015</v>
      </c>
      <c r="G938" s="146" t="s">
        <v>168</v>
      </c>
      <c r="H938" s="147">
        <v>808.15</v>
      </c>
      <c r="I938" s="148"/>
      <c r="J938" s="148">
        <f>ROUND(I938*H938,2)</f>
        <v>0</v>
      </c>
      <c r="K938" s="149"/>
      <c r="L938" s="31"/>
      <c r="M938" s="150" t="s">
        <v>1</v>
      </c>
      <c r="N938" s="151" t="s">
        <v>39</v>
      </c>
      <c r="O938" s="152">
        <v>0</v>
      </c>
      <c r="P938" s="152">
        <f>O938*H938</f>
        <v>0</v>
      </c>
      <c r="Q938" s="152">
        <v>0</v>
      </c>
      <c r="R938" s="152">
        <f>Q938*H938</f>
        <v>0</v>
      </c>
      <c r="S938" s="152">
        <v>0</v>
      </c>
      <c r="T938" s="153">
        <f>S938*H938</f>
        <v>0</v>
      </c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R938" s="154" t="s">
        <v>169</v>
      </c>
      <c r="AT938" s="154" t="s">
        <v>165</v>
      </c>
      <c r="AU938" s="154" t="s">
        <v>84</v>
      </c>
      <c r="AY938" s="18" t="s">
        <v>163</v>
      </c>
      <c r="BE938" s="155">
        <f>IF(N938="základní",J938,0)</f>
        <v>0</v>
      </c>
      <c r="BF938" s="155">
        <f>IF(N938="snížená",J938,0)</f>
        <v>0</v>
      </c>
      <c r="BG938" s="155">
        <f>IF(N938="zákl. přenesená",J938,0)</f>
        <v>0</v>
      </c>
      <c r="BH938" s="155">
        <f>IF(N938="sníž. přenesená",J938,0)</f>
        <v>0</v>
      </c>
      <c r="BI938" s="155">
        <f>IF(N938="nulová",J938,0)</f>
        <v>0</v>
      </c>
      <c r="BJ938" s="18" t="s">
        <v>82</v>
      </c>
      <c r="BK938" s="155">
        <f>ROUND(I938*H938,2)</f>
        <v>0</v>
      </c>
      <c r="BL938" s="18" t="s">
        <v>169</v>
      </c>
      <c r="BM938" s="154" t="s">
        <v>1016</v>
      </c>
    </row>
    <row r="939" spans="1:65" s="13" customFormat="1">
      <c r="B939" s="156"/>
      <c r="D939" s="157" t="s">
        <v>171</v>
      </c>
      <c r="E939" s="158" t="s">
        <v>1</v>
      </c>
      <c r="F939" s="159" t="s">
        <v>1017</v>
      </c>
      <c r="H939" s="158" t="s">
        <v>1</v>
      </c>
      <c r="L939" s="156"/>
      <c r="M939" s="160"/>
      <c r="N939" s="161"/>
      <c r="O939" s="161"/>
      <c r="P939" s="161"/>
      <c r="Q939" s="161"/>
      <c r="R939" s="161"/>
      <c r="S939" s="161"/>
      <c r="T939" s="162"/>
      <c r="AT939" s="158" t="s">
        <v>171</v>
      </c>
      <c r="AU939" s="158" t="s">
        <v>84</v>
      </c>
      <c r="AV939" s="13" t="s">
        <v>82</v>
      </c>
      <c r="AW939" s="13" t="s">
        <v>31</v>
      </c>
      <c r="AX939" s="13" t="s">
        <v>74</v>
      </c>
      <c r="AY939" s="158" t="s">
        <v>163</v>
      </c>
    </row>
    <row r="940" spans="1:65" s="13" customFormat="1">
      <c r="B940" s="156"/>
      <c r="D940" s="157" t="s">
        <v>171</v>
      </c>
      <c r="E940" s="158" t="s">
        <v>1</v>
      </c>
      <c r="F940" s="159" t="s">
        <v>1018</v>
      </c>
      <c r="H940" s="158" t="s">
        <v>1</v>
      </c>
      <c r="L940" s="156"/>
      <c r="M940" s="160"/>
      <c r="N940" s="161"/>
      <c r="O940" s="161"/>
      <c r="P940" s="161"/>
      <c r="Q940" s="161"/>
      <c r="R940" s="161"/>
      <c r="S940" s="161"/>
      <c r="T940" s="162"/>
      <c r="AT940" s="158" t="s">
        <v>171</v>
      </c>
      <c r="AU940" s="158" t="s">
        <v>84</v>
      </c>
      <c r="AV940" s="13" t="s">
        <v>82</v>
      </c>
      <c r="AW940" s="13" t="s">
        <v>31</v>
      </c>
      <c r="AX940" s="13" t="s">
        <v>74</v>
      </c>
      <c r="AY940" s="158" t="s">
        <v>163</v>
      </c>
    </row>
    <row r="941" spans="1:65" s="14" customFormat="1" ht="33.75">
      <c r="B941" s="163"/>
      <c r="D941" s="157" t="s">
        <v>171</v>
      </c>
      <c r="E941" s="164" t="s">
        <v>1</v>
      </c>
      <c r="F941" s="165" t="s">
        <v>1019</v>
      </c>
      <c r="H941" s="166">
        <v>70.099999999999994</v>
      </c>
      <c r="L941" s="163"/>
      <c r="M941" s="167"/>
      <c r="N941" s="168"/>
      <c r="O941" s="168"/>
      <c r="P941" s="168"/>
      <c r="Q941" s="168"/>
      <c r="R941" s="168"/>
      <c r="S941" s="168"/>
      <c r="T941" s="169"/>
      <c r="AT941" s="164" t="s">
        <v>171</v>
      </c>
      <c r="AU941" s="164" t="s">
        <v>84</v>
      </c>
      <c r="AV941" s="14" t="s">
        <v>84</v>
      </c>
      <c r="AW941" s="14" t="s">
        <v>31</v>
      </c>
      <c r="AX941" s="14" t="s">
        <v>74</v>
      </c>
      <c r="AY941" s="164" t="s">
        <v>163</v>
      </c>
    </row>
    <row r="942" spans="1:65" s="14" customFormat="1" ht="22.5">
      <c r="B942" s="163"/>
      <c r="D942" s="157" t="s">
        <v>171</v>
      </c>
      <c r="E942" s="164" t="s">
        <v>1</v>
      </c>
      <c r="F942" s="165" t="s">
        <v>1020</v>
      </c>
      <c r="H942" s="166">
        <v>450.75</v>
      </c>
      <c r="L942" s="163"/>
      <c r="M942" s="167"/>
      <c r="N942" s="168"/>
      <c r="O942" s="168"/>
      <c r="P942" s="168"/>
      <c r="Q942" s="168"/>
      <c r="R942" s="168"/>
      <c r="S942" s="168"/>
      <c r="T942" s="169"/>
      <c r="AT942" s="164" t="s">
        <v>171</v>
      </c>
      <c r="AU942" s="164" t="s">
        <v>84</v>
      </c>
      <c r="AV942" s="14" t="s">
        <v>84</v>
      </c>
      <c r="AW942" s="14" t="s">
        <v>31</v>
      </c>
      <c r="AX942" s="14" t="s">
        <v>74</v>
      </c>
      <c r="AY942" s="164" t="s">
        <v>163</v>
      </c>
    </row>
    <row r="943" spans="1:65" s="14" customFormat="1" ht="22.5">
      <c r="B943" s="163"/>
      <c r="D943" s="157" t="s">
        <v>171</v>
      </c>
      <c r="E943" s="164" t="s">
        <v>1</v>
      </c>
      <c r="F943" s="165" t="s">
        <v>1021</v>
      </c>
      <c r="H943" s="166">
        <v>287.3</v>
      </c>
      <c r="L943" s="163"/>
      <c r="M943" s="167"/>
      <c r="N943" s="168"/>
      <c r="O943" s="168"/>
      <c r="P943" s="168"/>
      <c r="Q943" s="168"/>
      <c r="R943" s="168"/>
      <c r="S943" s="168"/>
      <c r="T943" s="169"/>
      <c r="AT943" s="164" t="s">
        <v>171</v>
      </c>
      <c r="AU943" s="164" t="s">
        <v>84</v>
      </c>
      <c r="AV943" s="14" t="s">
        <v>84</v>
      </c>
      <c r="AW943" s="14" t="s">
        <v>31</v>
      </c>
      <c r="AX943" s="14" t="s">
        <v>74</v>
      </c>
      <c r="AY943" s="164" t="s">
        <v>163</v>
      </c>
    </row>
    <row r="944" spans="1:65" s="15" customFormat="1">
      <c r="B944" s="170"/>
      <c r="D944" s="157" t="s">
        <v>171</v>
      </c>
      <c r="E944" s="171" t="s">
        <v>1</v>
      </c>
      <c r="F944" s="172" t="s">
        <v>176</v>
      </c>
      <c r="H944" s="173">
        <v>808.15</v>
      </c>
      <c r="L944" s="170"/>
      <c r="M944" s="174"/>
      <c r="N944" s="175"/>
      <c r="O944" s="175"/>
      <c r="P944" s="175"/>
      <c r="Q944" s="175"/>
      <c r="R944" s="175"/>
      <c r="S944" s="175"/>
      <c r="T944" s="176"/>
      <c r="AT944" s="171" t="s">
        <v>171</v>
      </c>
      <c r="AU944" s="171" t="s">
        <v>84</v>
      </c>
      <c r="AV944" s="15" t="s">
        <v>177</v>
      </c>
      <c r="AW944" s="15" t="s">
        <v>31</v>
      </c>
      <c r="AX944" s="15" t="s">
        <v>74</v>
      </c>
      <c r="AY944" s="171" t="s">
        <v>163</v>
      </c>
    </row>
    <row r="945" spans="1:65" s="16" customFormat="1">
      <c r="B945" s="177"/>
      <c r="D945" s="157" t="s">
        <v>171</v>
      </c>
      <c r="E945" s="178" t="s">
        <v>1</v>
      </c>
      <c r="F945" s="179" t="s">
        <v>178</v>
      </c>
      <c r="H945" s="180">
        <v>808.15</v>
      </c>
      <c r="L945" s="177"/>
      <c r="M945" s="181"/>
      <c r="N945" s="182"/>
      <c r="O945" s="182"/>
      <c r="P945" s="182"/>
      <c r="Q945" s="182"/>
      <c r="R945" s="182"/>
      <c r="S945" s="182"/>
      <c r="T945" s="183"/>
      <c r="AT945" s="178" t="s">
        <v>171</v>
      </c>
      <c r="AU945" s="178" t="s">
        <v>84</v>
      </c>
      <c r="AV945" s="16" t="s">
        <v>169</v>
      </c>
      <c r="AW945" s="16" t="s">
        <v>31</v>
      </c>
      <c r="AX945" s="16" t="s">
        <v>82</v>
      </c>
      <c r="AY945" s="178" t="s">
        <v>163</v>
      </c>
    </row>
    <row r="946" spans="1:65" s="2" customFormat="1" ht="24" customHeight="1">
      <c r="A946" s="30"/>
      <c r="B946" s="142"/>
      <c r="C946" s="143" t="s">
        <v>1022</v>
      </c>
      <c r="D946" s="143" t="s">
        <v>165</v>
      </c>
      <c r="E946" s="144" t="s">
        <v>1023</v>
      </c>
      <c r="F946" s="145" t="s">
        <v>1024</v>
      </c>
      <c r="G946" s="146" t="s">
        <v>168</v>
      </c>
      <c r="H946" s="147">
        <v>131.19999999999999</v>
      </c>
      <c r="I946" s="148"/>
      <c r="J946" s="148">
        <f>ROUND(I946*H946,2)</f>
        <v>0</v>
      </c>
      <c r="K946" s="149"/>
      <c r="L946" s="31"/>
      <c r="M946" s="150" t="s">
        <v>1</v>
      </c>
      <c r="N946" s="151" t="s">
        <v>39</v>
      </c>
      <c r="O946" s="152">
        <v>0</v>
      </c>
      <c r="P946" s="152">
        <f>O946*H946</f>
        <v>0</v>
      </c>
      <c r="Q946" s="152">
        <v>0</v>
      </c>
      <c r="R946" s="152">
        <f>Q946*H946</f>
        <v>0</v>
      </c>
      <c r="S946" s="152">
        <v>0</v>
      </c>
      <c r="T946" s="153">
        <f>S946*H946</f>
        <v>0</v>
      </c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R946" s="154" t="s">
        <v>169</v>
      </c>
      <c r="AT946" s="154" t="s">
        <v>165</v>
      </c>
      <c r="AU946" s="154" t="s">
        <v>84</v>
      </c>
      <c r="AY946" s="18" t="s">
        <v>163</v>
      </c>
      <c r="BE946" s="155">
        <f>IF(N946="základní",J946,0)</f>
        <v>0</v>
      </c>
      <c r="BF946" s="155">
        <f>IF(N946="snížená",J946,0)</f>
        <v>0</v>
      </c>
      <c r="BG946" s="155">
        <f>IF(N946="zákl. přenesená",J946,0)</f>
        <v>0</v>
      </c>
      <c r="BH946" s="155">
        <f>IF(N946="sníž. přenesená",J946,0)</f>
        <v>0</v>
      </c>
      <c r="BI946" s="155">
        <f>IF(N946="nulová",J946,0)</f>
        <v>0</v>
      </c>
      <c r="BJ946" s="18" t="s">
        <v>82</v>
      </c>
      <c r="BK946" s="155">
        <f>ROUND(I946*H946,2)</f>
        <v>0</v>
      </c>
      <c r="BL946" s="18" t="s">
        <v>169</v>
      </c>
      <c r="BM946" s="154" t="s">
        <v>1025</v>
      </c>
    </row>
    <row r="947" spans="1:65" s="13" customFormat="1">
      <c r="B947" s="156"/>
      <c r="D947" s="157" t="s">
        <v>171</v>
      </c>
      <c r="E947" s="158" t="s">
        <v>1</v>
      </c>
      <c r="F947" s="159" t="s">
        <v>1026</v>
      </c>
      <c r="H947" s="158" t="s">
        <v>1</v>
      </c>
      <c r="L947" s="156"/>
      <c r="M947" s="160"/>
      <c r="N947" s="161"/>
      <c r="O947" s="161"/>
      <c r="P947" s="161"/>
      <c r="Q947" s="161"/>
      <c r="R947" s="161"/>
      <c r="S947" s="161"/>
      <c r="T947" s="162"/>
      <c r="AT947" s="158" t="s">
        <v>171</v>
      </c>
      <c r="AU947" s="158" t="s">
        <v>84</v>
      </c>
      <c r="AV947" s="13" t="s">
        <v>82</v>
      </c>
      <c r="AW947" s="13" t="s">
        <v>31</v>
      </c>
      <c r="AX947" s="13" t="s">
        <v>74</v>
      </c>
      <c r="AY947" s="158" t="s">
        <v>163</v>
      </c>
    </row>
    <row r="948" spans="1:65" s="13" customFormat="1">
      <c r="B948" s="156"/>
      <c r="D948" s="157" t="s">
        <v>171</v>
      </c>
      <c r="E948" s="158" t="s">
        <v>1</v>
      </c>
      <c r="F948" s="159" t="s">
        <v>1027</v>
      </c>
      <c r="H948" s="158" t="s">
        <v>1</v>
      </c>
      <c r="L948" s="156"/>
      <c r="M948" s="160"/>
      <c r="N948" s="161"/>
      <c r="O948" s="161"/>
      <c r="P948" s="161"/>
      <c r="Q948" s="161"/>
      <c r="R948" s="161"/>
      <c r="S948" s="161"/>
      <c r="T948" s="162"/>
      <c r="AT948" s="158" t="s">
        <v>171</v>
      </c>
      <c r="AU948" s="158" t="s">
        <v>84</v>
      </c>
      <c r="AV948" s="13" t="s">
        <v>82</v>
      </c>
      <c r="AW948" s="13" t="s">
        <v>31</v>
      </c>
      <c r="AX948" s="13" t="s">
        <v>74</v>
      </c>
      <c r="AY948" s="158" t="s">
        <v>163</v>
      </c>
    </row>
    <row r="949" spans="1:65" s="14" customFormat="1">
      <c r="B949" s="163"/>
      <c r="D949" s="157" t="s">
        <v>171</v>
      </c>
      <c r="E949" s="164" t="s">
        <v>1</v>
      </c>
      <c r="F949" s="165" t="s">
        <v>1028</v>
      </c>
      <c r="H949" s="166">
        <v>59.2</v>
      </c>
      <c r="L949" s="163"/>
      <c r="M949" s="167"/>
      <c r="N949" s="168"/>
      <c r="O949" s="168"/>
      <c r="P949" s="168"/>
      <c r="Q949" s="168"/>
      <c r="R949" s="168"/>
      <c r="S949" s="168"/>
      <c r="T949" s="169"/>
      <c r="AT949" s="164" t="s">
        <v>171</v>
      </c>
      <c r="AU949" s="164" t="s">
        <v>84</v>
      </c>
      <c r="AV949" s="14" t="s">
        <v>84</v>
      </c>
      <c r="AW949" s="14" t="s">
        <v>31</v>
      </c>
      <c r="AX949" s="14" t="s">
        <v>74</v>
      </c>
      <c r="AY949" s="164" t="s">
        <v>163</v>
      </c>
    </row>
    <row r="950" spans="1:65" s="14" customFormat="1">
      <c r="B950" s="163"/>
      <c r="D950" s="157" t="s">
        <v>171</v>
      </c>
      <c r="E950" s="164" t="s">
        <v>1</v>
      </c>
      <c r="F950" s="165" t="s">
        <v>1029</v>
      </c>
      <c r="H950" s="166">
        <v>72</v>
      </c>
      <c r="L950" s="163"/>
      <c r="M950" s="167"/>
      <c r="N950" s="168"/>
      <c r="O950" s="168"/>
      <c r="P950" s="168"/>
      <c r="Q950" s="168"/>
      <c r="R950" s="168"/>
      <c r="S950" s="168"/>
      <c r="T950" s="169"/>
      <c r="AT950" s="164" t="s">
        <v>171</v>
      </c>
      <c r="AU950" s="164" t="s">
        <v>84</v>
      </c>
      <c r="AV950" s="14" t="s">
        <v>84</v>
      </c>
      <c r="AW950" s="14" t="s">
        <v>31</v>
      </c>
      <c r="AX950" s="14" t="s">
        <v>74</v>
      </c>
      <c r="AY950" s="164" t="s">
        <v>163</v>
      </c>
    </row>
    <row r="951" spans="1:65" s="15" customFormat="1">
      <c r="B951" s="170"/>
      <c r="D951" s="157" t="s">
        <v>171</v>
      </c>
      <c r="E951" s="171" t="s">
        <v>1</v>
      </c>
      <c r="F951" s="172" t="s">
        <v>176</v>
      </c>
      <c r="H951" s="173">
        <v>131.19999999999999</v>
      </c>
      <c r="L951" s="170"/>
      <c r="M951" s="174"/>
      <c r="N951" s="175"/>
      <c r="O951" s="175"/>
      <c r="P951" s="175"/>
      <c r="Q951" s="175"/>
      <c r="R951" s="175"/>
      <c r="S951" s="175"/>
      <c r="T951" s="176"/>
      <c r="AT951" s="171" t="s">
        <v>171</v>
      </c>
      <c r="AU951" s="171" t="s">
        <v>84</v>
      </c>
      <c r="AV951" s="15" t="s">
        <v>177</v>
      </c>
      <c r="AW951" s="15" t="s">
        <v>31</v>
      </c>
      <c r="AX951" s="15" t="s">
        <v>74</v>
      </c>
      <c r="AY951" s="171" t="s">
        <v>163</v>
      </c>
    </row>
    <row r="952" spans="1:65" s="16" customFormat="1">
      <c r="B952" s="177"/>
      <c r="D952" s="157" t="s">
        <v>171</v>
      </c>
      <c r="E952" s="178" t="s">
        <v>1</v>
      </c>
      <c r="F952" s="179" t="s">
        <v>178</v>
      </c>
      <c r="H952" s="180">
        <v>131.19999999999999</v>
      </c>
      <c r="L952" s="177"/>
      <c r="M952" s="181"/>
      <c r="N952" s="182"/>
      <c r="O952" s="182"/>
      <c r="P952" s="182"/>
      <c r="Q952" s="182"/>
      <c r="R952" s="182"/>
      <c r="S952" s="182"/>
      <c r="T952" s="183"/>
      <c r="AT952" s="178" t="s">
        <v>171</v>
      </c>
      <c r="AU952" s="178" t="s">
        <v>84</v>
      </c>
      <c r="AV952" s="16" t="s">
        <v>169</v>
      </c>
      <c r="AW952" s="16" t="s">
        <v>31</v>
      </c>
      <c r="AX952" s="16" t="s">
        <v>82</v>
      </c>
      <c r="AY952" s="178" t="s">
        <v>163</v>
      </c>
    </row>
    <row r="953" spans="1:65" s="2" customFormat="1" ht="24" customHeight="1">
      <c r="A953" s="30"/>
      <c r="B953" s="142"/>
      <c r="C953" s="184" t="s">
        <v>258</v>
      </c>
      <c r="D953" s="184" t="s">
        <v>190</v>
      </c>
      <c r="E953" s="185" t="s">
        <v>1030</v>
      </c>
      <c r="F953" s="186" t="s">
        <v>1031</v>
      </c>
      <c r="G953" s="187" t="s">
        <v>213</v>
      </c>
      <c r="H953" s="188">
        <v>1.155</v>
      </c>
      <c r="I953" s="189"/>
      <c r="J953" s="189">
        <f>ROUND(I953*H953,2)</f>
        <v>0</v>
      </c>
      <c r="K953" s="190"/>
      <c r="L953" s="191"/>
      <c r="M953" s="192" t="s">
        <v>1</v>
      </c>
      <c r="N953" s="193" t="s">
        <v>39</v>
      </c>
      <c r="O953" s="152">
        <v>0</v>
      </c>
      <c r="P953" s="152">
        <f>O953*H953</f>
        <v>0</v>
      </c>
      <c r="Q953" s="152">
        <v>0</v>
      </c>
      <c r="R953" s="152">
        <f>Q953*H953</f>
        <v>0</v>
      </c>
      <c r="S953" s="152">
        <v>0</v>
      </c>
      <c r="T953" s="153">
        <f>S953*H953</f>
        <v>0</v>
      </c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R953" s="154" t="s">
        <v>193</v>
      </c>
      <c r="AT953" s="154" t="s">
        <v>190</v>
      </c>
      <c r="AU953" s="154" t="s">
        <v>84</v>
      </c>
      <c r="AY953" s="18" t="s">
        <v>163</v>
      </c>
      <c r="BE953" s="155">
        <f>IF(N953="základní",J953,0)</f>
        <v>0</v>
      </c>
      <c r="BF953" s="155">
        <f>IF(N953="snížená",J953,0)</f>
        <v>0</v>
      </c>
      <c r="BG953" s="155">
        <f>IF(N953="zákl. přenesená",J953,0)</f>
        <v>0</v>
      </c>
      <c r="BH953" s="155">
        <f>IF(N953="sníž. přenesená",J953,0)</f>
        <v>0</v>
      </c>
      <c r="BI953" s="155">
        <f>IF(N953="nulová",J953,0)</f>
        <v>0</v>
      </c>
      <c r="BJ953" s="18" t="s">
        <v>82</v>
      </c>
      <c r="BK953" s="155">
        <f>ROUND(I953*H953,2)</f>
        <v>0</v>
      </c>
      <c r="BL953" s="18" t="s">
        <v>169</v>
      </c>
      <c r="BM953" s="154" t="s">
        <v>1032</v>
      </c>
    </row>
    <row r="954" spans="1:65" s="14" customFormat="1">
      <c r="B954" s="163"/>
      <c r="D954" s="157" t="s">
        <v>171</v>
      </c>
      <c r="E954" s="164" t="s">
        <v>1</v>
      </c>
      <c r="F954" s="165" t="s">
        <v>1033</v>
      </c>
      <c r="H954" s="166">
        <v>1.155</v>
      </c>
      <c r="L954" s="163"/>
      <c r="M954" s="167"/>
      <c r="N954" s="168"/>
      <c r="O954" s="168"/>
      <c r="P954" s="168"/>
      <c r="Q954" s="168"/>
      <c r="R954" s="168"/>
      <c r="S954" s="168"/>
      <c r="T954" s="169"/>
      <c r="AT954" s="164" t="s">
        <v>171</v>
      </c>
      <c r="AU954" s="164" t="s">
        <v>84</v>
      </c>
      <c r="AV954" s="14" t="s">
        <v>84</v>
      </c>
      <c r="AW954" s="14" t="s">
        <v>31</v>
      </c>
      <c r="AX954" s="14" t="s">
        <v>74</v>
      </c>
      <c r="AY954" s="164" t="s">
        <v>163</v>
      </c>
    </row>
    <row r="955" spans="1:65" s="15" customFormat="1">
      <c r="B955" s="170"/>
      <c r="D955" s="157" t="s">
        <v>171</v>
      </c>
      <c r="E955" s="171" t="s">
        <v>1</v>
      </c>
      <c r="F955" s="172" t="s">
        <v>176</v>
      </c>
      <c r="H955" s="173">
        <v>1.155</v>
      </c>
      <c r="L955" s="170"/>
      <c r="M955" s="174"/>
      <c r="N955" s="175"/>
      <c r="O955" s="175"/>
      <c r="P955" s="175"/>
      <c r="Q955" s="175"/>
      <c r="R955" s="175"/>
      <c r="S955" s="175"/>
      <c r="T955" s="176"/>
      <c r="AT955" s="171" t="s">
        <v>171</v>
      </c>
      <c r="AU955" s="171" t="s">
        <v>84</v>
      </c>
      <c r="AV955" s="15" t="s">
        <v>177</v>
      </c>
      <c r="AW955" s="15" t="s">
        <v>31</v>
      </c>
      <c r="AX955" s="15" t="s">
        <v>74</v>
      </c>
      <c r="AY955" s="171" t="s">
        <v>163</v>
      </c>
    </row>
    <row r="956" spans="1:65" s="16" customFormat="1">
      <c r="B956" s="177"/>
      <c r="D956" s="157" t="s">
        <v>171</v>
      </c>
      <c r="E956" s="178" t="s">
        <v>1</v>
      </c>
      <c r="F956" s="179" t="s">
        <v>178</v>
      </c>
      <c r="H956" s="180">
        <v>1.155</v>
      </c>
      <c r="L956" s="177"/>
      <c r="M956" s="181"/>
      <c r="N956" s="182"/>
      <c r="O956" s="182"/>
      <c r="P956" s="182"/>
      <c r="Q956" s="182"/>
      <c r="R956" s="182"/>
      <c r="S956" s="182"/>
      <c r="T956" s="183"/>
      <c r="AT956" s="178" t="s">
        <v>171</v>
      </c>
      <c r="AU956" s="178" t="s">
        <v>84</v>
      </c>
      <c r="AV956" s="16" t="s">
        <v>169</v>
      </c>
      <c r="AW956" s="16" t="s">
        <v>31</v>
      </c>
      <c r="AX956" s="16" t="s">
        <v>82</v>
      </c>
      <c r="AY956" s="178" t="s">
        <v>163</v>
      </c>
    </row>
    <row r="957" spans="1:65" s="2" customFormat="1" ht="16.5" customHeight="1">
      <c r="A957" s="30"/>
      <c r="B957" s="142"/>
      <c r="C957" s="143" t="s">
        <v>1034</v>
      </c>
      <c r="D957" s="143" t="s">
        <v>165</v>
      </c>
      <c r="E957" s="144" t="s">
        <v>1035</v>
      </c>
      <c r="F957" s="145" t="s">
        <v>1036</v>
      </c>
      <c r="G957" s="146" t="s">
        <v>204</v>
      </c>
      <c r="H957" s="147">
        <v>1</v>
      </c>
      <c r="I957" s="148"/>
      <c r="J957" s="148">
        <f>ROUND(I957*H957,2)</f>
        <v>0</v>
      </c>
      <c r="K957" s="149"/>
      <c r="L957" s="31"/>
      <c r="M957" s="150" t="s">
        <v>1</v>
      </c>
      <c r="N957" s="151" t="s">
        <v>39</v>
      </c>
      <c r="O957" s="152">
        <v>0</v>
      </c>
      <c r="P957" s="152">
        <f>O957*H957</f>
        <v>0</v>
      </c>
      <c r="Q957" s="152">
        <v>0</v>
      </c>
      <c r="R957" s="152">
        <f>Q957*H957</f>
        <v>0</v>
      </c>
      <c r="S957" s="152">
        <v>0</v>
      </c>
      <c r="T957" s="153">
        <f>S957*H957</f>
        <v>0</v>
      </c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R957" s="154" t="s">
        <v>169</v>
      </c>
      <c r="AT957" s="154" t="s">
        <v>165</v>
      </c>
      <c r="AU957" s="154" t="s">
        <v>84</v>
      </c>
      <c r="AY957" s="18" t="s">
        <v>163</v>
      </c>
      <c r="BE957" s="155">
        <f>IF(N957="základní",J957,0)</f>
        <v>0</v>
      </c>
      <c r="BF957" s="155">
        <f>IF(N957="snížená",J957,0)</f>
        <v>0</v>
      </c>
      <c r="BG957" s="155">
        <f>IF(N957="zákl. přenesená",J957,0)</f>
        <v>0</v>
      </c>
      <c r="BH957" s="155">
        <f>IF(N957="sníž. přenesená",J957,0)</f>
        <v>0</v>
      </c>
      <c r="BI957" s="155">
        <f>IF(N957="nulová",J957,0)</f>
        <v>0</v>
      </c>
      <c r="BJ957" s="18" t="s">
        <v>82</v>
      </c>
      <c r="BK957" s="155">
        <f>ROUND(I957*H957,2)</f>
        <v>0</v>
      </c>
      <c r="BL957" s="18" t="s">
        <v>169</v>
      </c>
      <c r="BM957" s="154" t="s">
        <v>1037</v>
      </c>
    </row>
    <row r="958" spans="1:65" s="2" customFormat="1" ht="24" customHeight="1">
      <c r="A958" s="30"/>
      <c r="B958" s="142"/>
      <c r="C958" s="143" t="s">
        <v>262</v>
      </c>
      <c r="D958" s="143" t="s">
        <v>165</v>
      </c>
      <c r="E958" s="144" t="s">
        <v>1038</v>
      </c>
      <c r="F958" s="145" t="s">
        <v>1039</v>
      </c>
      <c r="G958" s="146" t="s">
        <v>213</v>
      </c>
      <c r="H958" s="147">
        <v>44.506999999999998</v>
      </c>
      <c r="I958" s="148"/>
      <c r="J958" s="148">
        <f>ROUND(I958*H958,2)</f>
        <v>0</v>
      </c>
      <c r="K958" s="149"/>
      <c r="L958" s="31"/>
      <c r="M958" s="150" t="s">
        <v>1</v>
      </c>
      <c r="N958" s="151" t="s">
        <v>39</v>
      </c>
      <c r="O958" s="152">
        <v>0</v>
      </c>
      <c r="P958" s="152">
        <f>O958*H958</f>
        <v>0</v>
      </c>
      <c r="Q958" s="152">
        <v>0</v>
      </c>
      <c r="R958" s="152">
        <f>Q958*H958</f>
        <v>0</v>
      </c>
      <c r="S958" s="152">
        <v>0</v>
      </c>
      <c r="T958" s="153">
        <f>S958*H958</f>
        <v>0</v>
      </c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R958" s="154" t="s">
        <v>169</v>
      </c>
      <c r="AT958" s="154" t="s">
        <v>165</v>
      </c>
      <c r="AU958" s="154" t="s">
        <v>84</v>
      </c>
      <c r="AY958" s="18" t="s">
        <v>163</v>
      </c>
      <c r="BE958" s="155">
        <f>IF(N958="základní",J958,0)</f>
        <v>0</v>
      </c>
      <c r="BF958" s="155">
        <f>IF(N958="snížená",J958,0)</f>
        <v>0</v>
      </c>
      <c r="BG958" s="155">
        <f>IF(N958="zákl. přenesená",J958,0)</f>
        <v>0</v>
      </c>
      <c r="BH958" s="155">
        <f>IF(N958="sníž. přenesená",J958,0)</f>
        <v>0</v>
      </c>
      <c r="BI958" s="155">
        <f>IF(N958="nulová",J958,0)</f>
        <v>0</v>
      </c>
      <c r="BJ958" s="18" t="s">
        <v>82</v>
      </c>
      <c r="BK958" s="155">
        <f>ROUND(I958*H958,2)</f>
        <v>0</v>
      </c>
      <c r="BL958" s="18" t="s">
        <v>169</v>
      </c>
      <c r="BM958" s="154" t="s">
        <v>1040</v>
      </c>
    </row>
    <row r="959" spans="1:65" s="13" customFormat="1">
      <c r="B959" s="156"/>
      <c r="D959" s="157" t="s">
        <v>171</v>
      </c>
      <c r="E959" s="158" t="s">
        <v>1</v>
      </c>
      <c r="F959" s="159" t="s">
        <v>1041</v>
      </c>
      <c r="H959" s="158" t="s">
        <v>1</v>
      </c>
      <c r="L959" s="156"/>
      <c r="M959" s="160"/>
      <c r="N959" s="161"/>
      <c r="O959" s="161"/>
      <c r="P959" s="161"/>
      <c r="Q959" s="161"/>
      <c r="R959" s="161"/>
      <c r="S959" s="161"/>
      <c r="T959" s="162"/>
      <c r="AT959" s="158" t="s">
        <v>171</v>
      </c>
      <c r="AU959" s="158" t="s">
        <v>84</v>
      </c>
      <c r="AV959" s="13" t="s">
        <v>82</v>
      </c>
      <c r="AW959" s="13" t="s">
        <v>31</v>
      </c>
      <c r="AX959" s="13" t="s">
        <v>74</v>
      </c>
      <c r="AY959" s="158" t="s">
        <v>163</v>
      </c>
    </row>
    <row r="960" spans="1:65" s="14" customFormat="1">
      <c r="B960" s="163"/>
      <c r="D960" s="157" t="s">
        <v>171</v>
      </c>
      <c r="E960" s="164" t="s">
        <v>1</v>
      </c>
      <c r="F960" s="165" t="s">
        <v>1042</v>
      </c>
      <c r="H960" s="166">
        <v>44.506999999999998</v>
      </c>
      <c r="L960" s="163"/>
      <c r="M960" s="167"/>
      <c r="N960" s="168"/>
      <c r="O960" s="168"/>
      <c r="P960" s="168"/>
      <c r="Q960" s="168"/>
      <c r="R960" s="168"/>
      <c r="S960" s="168"/>
      <c r="T960" s="169"/>
      <c r="AT960" s="164" t="s">
        <v>171</v>
      </c>
      <c r="AU960" s="164" t="s">
        <v>84</v>
      </c>
      <c r="AV960" s="14" t="s">
        <v>84</v>
      </c>
      <c r="AW960" s="14" t="s">
        <v>31</v>
      </c>
      <c r="AX960" s="14" t="s">
        <v>74</v>
      </c>
      <c r="AY960" s="164" t="s">
        <v>163</v>
      </c>
    </row>
    <row r="961" spans="1:65" s="15" customFormat="1">
      <c r="B961" s="170"/>
      <c r="D961" s="157" t="s">
        <v>171</v>
      </c>
      <c r="E961" s="171" t="s">
        <v>1</v>
      </c>
      <c r="F961" s="172" t="s">
        <v>176</v>
      </c>
      <c r="H961" s="173">
        <v>44.506999999999998</v>
      </c>
      <c r="L961" s="170"/>
      <c r="M961" s="174"/>
      <c r="N961" s="175"/>
      <c r="O961" s="175"/>
      <c r="P961" s="175"/>
      <c r="Q961" s="175"/>
      <c r="R961" s="175"/>
      <c r="S961" s="175"/>
      <c r="T961" s="176"/>
      <c r="AT961" s="171" t="s">
        <v>171</v>
      </c>
      <c r="AU961" s="171" t="s">
        <v>84</v>
      </c>
      <c r="AV961" s="15" t="s">
        <v>177</v>
      </c>
      <c r="AW961" s="15" t="s">
        <v>31</v>
      </c>
      <c r="AX961" s="15" t="s">
        <v>74</v>
      </c>
      <c r="AY961" s="171" t="s">
        <v>163</v>
      </c>
    </row>
    <row r="962" spans="1:65" s="16" customFormat="1">
      <c r="B962" s="177"/>
      <c r="D962" s="157" t="s">
        <v>171</v>
      </c>
      <c r="E962" s="178" t="s">
        <v>1</v>
      </c>
      <c r="F962" s="179" t="s">
        <v>178</v>
      </c>
      <c r="H962" s="180">
        <v>44.506999999999998</v>
      </c>
      <c r="L962" s="177"/>
      <c r="M962" s="181"/>
      <c r="N962" s="182"/>
      <c r="O962" s="182"/>
      <c r="P962" s="182"/>
      <c r="Q962" s="182"/>
      <c r="R962" s="182"/>
      <c r="S962" s="182"/>
      <c r="T962" s="183"/>
      <c r="AT962" s="178" t="s">
        <v>171</v>
      </c>
      <c r="AU962" s="178" t="s">
        <v>84</v>
      </c>
      <c r="AV962" s="16" t="s">
        <v>169</v>
      </c>
      <c r="AW962" s="16" t="s">
        <v>31</v>
      </c>
      <c r="AX962" s="16" t="s">
        <v>82</v>
      </c>
      <c r="AY962" s="178" t="s">
        <v>163</v>
      </c>
    </row>
    <row r="963" spans="1:65" s="2" customFormat="1" ht="24" customHeight="1">
      <c r="A963" s="30"/>
      <c r="B963" s="142"/>
      <c r="C963" s="143" t="s">
        <v>1043</v>
      </c>
      <c r="D963" s="143" t="s">
        <v>165</v>
      </c>
      <c r="E963" s="144" t="s">
        <v>1044</v>
      </c>
      <c r="F963" s="145" t="s">
        <v>1045</v>
      </c>
      <c r="G963" s="146" t="s">
        <v>186</v>
      </c>
      <c r="H963" s="147">
        <v>25.8</v>
      </c>
      <c r="I963" s="148"/>
      <c r="J963" s="148">
        <f>ROUND(I963*H963,2)</f>
        <v>0</v>
      </c>
      <c r="K963" s="149"/>
      <c r="L963" s="31"/>
      <c r="M963" s="150" t="s">
        <v>1</v>
      </c>
      <c r="N963" s="151" t="s">
        <v>39</v>
      </c>
      <c r="O963" s="152">
        <v>0</v>
      </c>
      <c r="P963" s="152">
        <f>O963*H963</f>
        <v>0</v>
      </c>
      <c r="Q963" s="152">
        <v>0</v>
      </c>
      <c r="R963" s="152">
        <f>Q963*H963</f>
        <v>0</v>
      </c>
      <c r="S963" s="152">
        <v>0</v>
      </c>
      <c r="T963" s="153">
        <f>S963*H963</f>
        <v>0</v>
      </c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R963" s="154" t="s">
        <v>169</v>
      </c>
      <c r="AT963" s="154" t="s">
        <v>165</v>
      </c>
      <c r="AU963" s="154" t="s">
        <v>84</v>
      </c>
      <c r="AY963" s="18" t="s">
        <v>163</v>
      </c>
      <c r="BE963" s="155">
        <f>IF(N963="základní",J963,0)</f>
        <v>0</v>
      </c>
      <c r="BF963" s="155">
        <f>IF(N963="snížená",J963,0)</f>
        <v>0</v>
      </c>
      <c r="BG963" s="155">
        <f>IF(N963="zákl. přenesená",J963,0)</f>
        <v>0</v>
      </c>
      <c r="BH963" s="155">
        <f>IF(N963="sníž. přenesená",J963,0)</f>
        <v>0</v>
      </c>
      <c r="BI963" s="155">
        <f>IF(N963="nulová",J963,0)</f>
        <v>0</v>
      </c>
      <c r="BJ963" s="18" t="s">
        <v>82</v>
      </c>
      <c r="BK963" s="155">
        <f>ROUND(I963*H963,2)</f>
        <v>0</v>
      </c>
      <c r="BL963" s="18" t="s">
        <v>169</v>
      </c>
      <c r="BM963" s="154" t="s">
        <v>1046</v>
      </c>
    </row>
    <row r="964" spans="1:65" s="13" customFormat="1">
      <c r="B964" s="156"/>
      <c r="D964" s="157" t="s">
        <v>171</v>
      </c>
      <c r="E964" s="158" t="s">
        <v>1</v>
      </c>
      <c r="F964" s="159" t="s">
        <v>1047</v>
      </c>
      <c r="H964" s="158" t="s">
        <v>1</v>
      </c>
      <c r="L964" s="156"/>
      <c r="M964" s="160"/>
      <c r="N964" s="161"/>
      <c r="O964" s="161"/>
      <c r="P964" s="161"/>
      <c r="Q964" s="161"/>
      <c r="R964" s="161"/>
      <c r="S964" s="161"/>
      <c r="T964" s="162"/>
      <c r="AT964" s="158" t="s">
        <v>171</v>
      </c>
      <c r="AU964" s="158" t="s">
        <v>84</v>
      </c>
      <c r="AV964" s="13" t="s">
        <v>82</v>
      </c>
      <c r="AW964" s="13" t="s">
        <v>31</v>
      </c>
      <c r="AX964" s="13" t="s">
        <v>74</v>
      </c>
      <c r="AY964" s="158" t="s">
        <v>163</v>
      </c>
    </row>
    <row r="965" spans="1:65" s="14" customFormat="1">
      <c r="B965" s="163"/>
      <c r="D965" s="157" t="s">
        <v>171</v>
      </c>
      <c r="E965" s="164" t="s">
        <v>1</v>
      </c>
      <c r="F965" s="165" t="s">
        <v>1048</v>
      </c>
      <c r="H965" s="166">
        <v>6.6</v>
      </c>
      <c r="L965" s="163"/>
      <c r="M965" s="167"/>
      <c r="N965" s="168"/>
      <c r="O965" s="168"/>
      <c r="P965" s="168"/>
      <c r="Q965" s="168"/>
      <c r="R965" s="168"/>
      <c r="S965" s="168"/>
      <c r="T965" s="169"/>
      <c r="AT965" s="164" t="s">
        <v>171</v>
      </c>
      <c r="AU965" s="164" t="s">
        <v>84</v>
      </c>
      <c r="AV965" s="14" t="s">
        <v>84</v>
      </c>
      <c r="AW965" s="14" t="s">
        <v>31</v>
      </c>
      <c r="AX965" s="14" t="s">
        <v>74</v>
      </c>
      <c r="AY965" s="164" t="s">
        <v>163</v>
      </c>
    </row>
    <row r="966" spans="1:65" s="14" customFormat="1">
      <c r="B966" s="163"/>
      <c r="D966" s="157" t="s">
        <v>171</v>
      </c>
      <c r="E966" s="164" t="s">
        <v>1</v>
      </c>
      <c r="F966" s="165" t="s">
        <v>1049</v>
      </c>
      <c r="H966" s="166">
        <v>19.2</v>
      </c>
      <c r="L966" s="163"/>
      <c r="M966" s="167"/>
      <c r="N966" s="168"/>
      <c r="O966" s="168"/>
      <c r="P966" s="168"/>
      <c r="Q966" s="168"/>
      <c r="R966" s="168"/>
      <c r="S966" s="168"/>
      <c r="T966" s="169"/>
      <c r="AT966" s="164" t="s">
        <v>171</v>
      </c>
      <c r="AU966" s="164" t="s">
        <v>84</v>
      </c>
      <c r="AV966" s="14" t="s">
        <v>84</v>
      </c>
      <c r="AW966" s="14" t="s">
        <v>31</v>
      </c>
      <c r="AX966" s="14" t="s">
        <v>74</v>
      </c>
      <c r="AY966" s="164" t="s">
        <v>163</v>
      </c>
    </row>
    <row r="967" spans="1:65" s="15" customFormat="1">
      <c r="B967" s="170"/>
      <c r="D967" s="157" t="s">
        <v>171</v>
      </c>
      <c r="E967" s="171" t="s">
        <v>1</v>
      </c>
      <c r="F967" s="172" t="s">
        <v>176</v>
      </c>
      <c r="H967" s="173">
        <v>25.8</v>
      </c>
      <c r="L967" s="170"/>
      <c r="M967" s="174"/>
      <c r="N967" s="175"/>
      <c r="O967" s="175"/>
      <c r="P967" s="175"/>
      <c r="Q967" s="175"/>
      <c r="R967" s="175"/>
      <c r="S967" s="175"/>
      <c r="T967" s="176"/>
      <c r="AT967" s="171" t="s">
        <v>171</v>
      </c>
      <c r="AU967" s="171" t="s">
        <v>84</v>
      </c>
      <c r="AV967" s="15" t="s">
        <v>177</v>
      </c>
      <c r="AW967" s="15" t="s">
        <v>31</v>
      </c>
      <c r="AX967" s="15" t="s">
        <v>74</v>
      </c>
      <c r="AY967" s="171" t="s">
        <v>163</v>
      </c>
    </row>
    <row r="968" spans="1:65" s="16" customFormat="1">
      <c r="B968" s="177"/>
      <c r="D968" s="157" t="s">
        <v>171</v>
      </c>
      <c r="E968" s="178" t="s">
        <v>1</v>
      </c>
      <c r="F968" s="179" t="s">
        <v>178</v>
      </c>
      <c r="H968" s="180">
        <v>25.8</v>
      </c>
      <c r="L968" s="177"/>
      <c r="M968" s="181"/>
      <c r="N968" s="182"/>
      <c r="O968" s="182"/>
      <c r="P968" s="182"/>
      <c r="Q968" s="182"/>
      <c r="R968" s="182"/>
      <c r="S968" s="182"/>
      <c r="T968" s="183"/>
      <c r="AT968" s="178" t="s">
        <v>171</v>
      </c>
      <c r="AU968" s="178" t="s">
        <v>84</v>
      </c>
      <c r="AV968" s="16" t="s">
        <v>169</v>
      </c>
      <c r="AW968" s="16" t="s">
        <v>31</v>
      </c>
      <c r="AX968" s="16" t="s">
        <v>82</v>
      </c>
      <c r="AY968" s="178" t="s">
        <v>163</v>
      </c>
    </row>
    <row r="969" spans="1:65" s="2" customFormat="1" ht="16.5" customHeight="1">
      <c r="A969" s="30"/>
      <c r="B969" s="142"/>
      <c r="C969" s="143" t="s">
        <v>268</v>
      </c>
      <c r="D969" s="143" t="s">
        <v>165</v>
      </c>
      <c r="E969" s="144" t="s">
        <v>1050</v>
      </c>
      <c r="F969" s="145" t="s">
        <v>1051</v>
      </c>
      <c r="G969" s="146" t="s">
        <v>186</v>
      </c>
      <c r="H969" s="147">
        <v>250.96</v>
      </c>
      <c r="I969" s="148"/>
      <c r="J969" s="148">
        <f>ROUND(I969*H969,2)</f>
        <v>0</v>
      </c>
      <c r="K969" s="149"/>
      <c r="L969" s="31"/>
      <c r="M969" s="150" t="s">
        <v>1</v>
      </c>
      <c r="N969" s="151" t="s">
        <v>39</v>
      </c>
      <c r="O969" s="152">
        <v>0</v>
      </c>
      <c r="P969" s="152">
        <f>O969*H969</f>
        <v>0</v>
      </c>
      <c r="Q969" s="152">
        <v>0</v>
      </c>
      <c r="R969" s="152">
        <f>Q969*H969</f>
        <v>0</v>
      </c>
      <c r="S969" s="152">
        <v>0</v>
      </c>
      <c r="T969" s="153">
        <f>S969*H969</f>
        <v>0</v>
      </c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R969" s="154" t="s">
        <v>169</v>
      </c>
      <c r="AT969" s="154" t="s">
        <v>165</v>
      </c>
      <c r="AU969" s="154" t="s">
        <v>84</v>
      </c>
      <c r="AY969" s="18" t="s">
        <v>163</v>
      </c>
      <c r="BE969" s="155">
        <f>IF(N969="základní",J969,0)</f>
        <v>0</v>
      </c>
      <c r="BF969" s="155">
        <f>IF(N969="snížená",J969,0)</f>
        <v>0</v>
      </c>
      <c r="BG969" s="155">
        <f>IF(N969="zákl. přenesená",J969,0)</f>
        <v>0</v>
      </c>
      <c r="BH969" s="155">
        <f>IF(N969="sníž. přenesená",J969,0)</f>
        <v>0</v>
      </c>
      <c r="BI969" s="155">
        <f>IF(N969="nulová",J969,0)</f>
        <v>0</v>
      </c>
      <c r="BJ969" s="18" t="s">
        <v>82</v>
      </c>
      <c r="BK969" s="155">
        <f>ROUND(I969*H969,2)</f>
        <v>0</v>
      </c>
      <c r="BL969" s="18" t="s">
        <v>169</v>
      </c>
      <c r="BM969" s="154" t="s">
        <v>1052</v>
      </c>
    </row>
    <row r="970" spans="1:65" s="13" customFormat="1">
      <c r="B970" s="156"/>
      <c r="D970" s="157" t="s">
        <v>171</v>
      </c>
      <c r="E970" s="158" t="s">
        <v>1</v>
      </c>
      <c r="F970" s="159" t="s">
        <v>1053</v>
      </c>
      <c r="H970" s="158" t="s">
        <v>1</v>
      </c>
      <c r="L970" s="156"/>
      <c r="M970" s="160"/>
      <c r="N970" s="161"/>
      <c r="O970" s="161"/>
      <c r="P970" s="161"/>
      <c r="Q970" s="161"/>
      <c r="R970" s="161"/>
      <c r="S970" s="161"/>
      <c r="T970" s="162"/>
      <c r="AT970" s="158" t="s">
        <v>171</v>
      </c>
      <c r="AU970" s="158" t="s">
        <v>84</v>
      </c>
      <c r="AV970" s="13" t="s">
        <v>82</v>
      </c>
      <c r="AW970" s="13" t="s">
        <v>31</v>
      </c>
      <c r="AX970" s="13" t="s">
        <v>74</v>
      </c>
      <c r="AY970" s="158" t="s">
        <v>163</v>
      </c>
    </row>
    <row r="971" spans="1:65" s="14" customFormat="1">
      <c r="B971" s="163"/>
      <c r="D971" s="157" t="s">
        <v>171</v>
      </c>
      <c r="E971" s="164" t="s">
        <v>1</v>
      </c>
      <c r="F971" s="165" t="s">
        <v>1054</v>
      </c>
      <c r="H971" s="166">
        <v>199.36</v>
      </c>
      <c r="L971" s="163"/>
      <c r="M971" s="167"/>
      <c r="N971" s="168"/>
      <c r="O971" s="168"/>
      <c r="P971" s="168"/>
      <c r="Q971" s="168"/>
      <c r="R971" s="168"/>
      <c r="S971" s="168"/>
      <c r="T971" s="169"/>
      <c r="AT971" s="164" t="s">
        <v>171</v>
      </c>
      <c r="AU971" s="164" t="s">
        <v>84</v>
      </c>
      <c r="AV971" s="14" t="s">
        <v>84</v>
      </c>
      <c r="AW971" s="14" t="s">
        <v>31</v>
      </c>
      <c r="AX971" s="14" t="s">
        <v>74</v>
      </c>
      <c r="AY971" s="164" t="s">
        <v>163</v>
      </c>
    </row>
    <row r="972" spans="1:65" s="14" customFormat="1">
      <c r="B972" s="163"/>
      <c r="D972" s="157" t="s">
        <v>171</v>
      </c>
      <c r="E972" s="164" t="s">
        <v>1</v>
      </c>
      <c r="F972" s="165" t="s">
        <v>1055</v>
      </c>
      <c r="H972" s="166">
        <v>51.6</v>
      </c>
      <c r="L972" s="163"/>
      <c r="M972" s="167"/>
      <c r="N972" s="168"/>
      <c r="O972" s="168"/>
      <c r="P972" s="168"/>
      <c r="Q972" s="168"/>
      <c r="R972" s="168"/>
      <c r="S972" s="168"/>
      <c r="T972" s="169"/>
      <c r="AT972" s="164" t="s">
        <v>171</v>
      </c>
      <c r="AU972" s="164" t="s">
        <v>84</v>
      </c>
      <c r="AV972" s="14" t="s">
        <v>84</v>
      </c>
      <c r="AW972" s="14" t="s">
        <v>31</v>
      </c>
      <c r="AX972" s="14" t="s">
        <v>74</v>
      </c>
      <c r="AY972" s="164" t="s">
        <v>163</v>
      </c>
    </row>
    <row r="973" spans="1:65" s="15" customFormat="1">
      <c r="B973" s="170"/>
      <c r="D973" s="157" t="s">
        <v>171</v>
      </c>
      <c r="E973" s="171" t="s">
        <v>1</v>
      </c>
      <c r="F973" s="172" t="s">
        <v>176</v>
      </c>
      <c r="H973" s="173">
        <v>250.96</v>
      </c>
      <c r="L973" s="170"/>
      <c r="M973" s="174"/>
      <c r="N973" s="175"/>
      <c r="O973" s="175"/>
      <c r="P973" s="175"/>
      <c r="Q973" s="175"/>
      <c r="R973" s="175"/>
      <c r="S973" s="175"/>
      <c r="T973" s="176"/>
      <c r="AT973" s="171" t="s">
        <v>171</v>
      </c>
      <c r="AU973" s="171" t="s">
        <v>84</v>
      </c>
      <c r="AV973" s="15" t="s">
        <v>177</v>
      </c>
      <c r="AW973" s="15" t="s">
        <v>31</v>
      </c>
      <c r="AX973" s="15" t="s">
        <v>74</v>
      </c>
      <c r="AY973" s="171" t="s">
        <v>163</v>
      </c>
    </row>
    <row r="974" spans="1:65" s="16" customFormat="1">
      <c r="B974" s="177"/>
      <c r="D974" s="157" t="s">
        <v>171</v>
      </c>
      <c r="E974" s="178" t="s">
        <v>1</v>
      </c>
      <c r="F974" s="179" t="s">
        <v>178</v>
      </c>
      <c r="H974" s="180">
        <v>250.96</v>
      </c>
      <c r="L974" s="177"/>
      <c r="M974" s="181"/>
      <c r="N974" s="182"/>
      <c r="O974" s="182"/>
      <c r="P974" s="182"/>
      <c r="Q974" s="182"/>
      <c r="R974" s="182"/>
      <c r="S974" s="182"/>
      <c r="T974" s="183"/>
      <c r="AT974" s="178" t="s">
        <v>171</v>
      </c>
      <c r="AU974" s="178" t="s">
        <v>84</v>
      </c>
      <c r="AV974" s="16" t="s">
        <v>169</v>
      </c>
      <c r="AW974" s="16" t="s">
        <v>31</v>
      </c>
      <c r="AX974" s="16" t="s">
        <v>82</v>
      </c>
      <c r="AY974" s="178" t="s">
        <v>163</v>
      </c>
    </row>
    <row r="975" spans="1:65" s="2" customFormat="1" ht="24" customHeight="1">
      <c r="A975" s="30"/>
      <c r="B975" s="142"/>
      <c r="C975" s="184" t="s">
        <v>1056</v>
      </c>
      <c r="D975" s="184" t="s">
        <v>190</v>
      </c>
      <c r="E975" s="185" t="s">
        <v>1057</v>
      </c>
      <c r="F975" s="186" t="s">
        <v>1058</v>
      </c>
      <c r="G975" s="187" t="s">
        <v>213</v>
      </c>
      <c r="H975" s="188">
        <v>6.9009999999999998</v>
      </c>
      <c r="I975" s="189"/>
      <c r="J975" s="189">
        <f>ROUND(I975*H975,2)</f>
        <v>0</v>
      </c>
      <c r="K975" s="190"/>
      <c r="L975" s="191"/>
      <c r="M975" s="192" t="s">
        <v>1</v>
      </c>
      <c r="N975" s="193" t="s">
        <v>39</v>
      </c>
      <c r="O975" s="152">
        <v>0</v>
      </c>
      <c r="P975" s="152">
        <f>O975*H975</f>
        <v>0</v>
      </c>
      <c r="Q975" s="152">
        <v>0</v>
      </c>
      <c r="R975" s="152">
        <f>Q975*H975</f>
        <v>0</v>
      </c>
      <c r="S975" s="152">
        <v>0</v>
      </c>
      <c r="T975" s="153">
        <f>S975*H975</f>
        <v>0</v>
      </c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R975" s="154" t="s">
        <v>193</v>
      </c>
      <c r="AT975" s="154" t="s">
        <v>190</v>
      </c>
      <c r="AU975" s="154" t="s">
        <v>84</v>
      </c>
      <c r="AY975" s="18" t="s">
        <v>163</v>
      </c>
      <c r="BE975" s="155">
        <f>IF(N975="základní",J975,0)</f>
        <v>0</v>
      </c>
      <c r="BF975" s="155">
        <f>IF(N975="snížená",J975,0)</f>
        <v>0</v>
      </c>
      <c r="BG975" s="155">
        <f>IF(N975="zákl. přenesená",J975,0)</f>
        <v>0</v>
      </c>
      <c r="BH975" s="155">
        <f>IF(N975="sníž. přenesená",J975,0)</f>
        <v>0</v>
      </c>
      <c r="BI975" s="155">
        <f>IF(N975="nulová",J975,0)</f>
        <v>0</v>
      </c>
      <c r="BJ975" s="18" t="s">
        <v>82</v>
      </c>
      <c r="BK975" s="155">
        <f>ROUND(I975*H975,2)</f>
        <v>0</v>
      </c>
      <c r="BL975" s="18" t="s">
        <v>169</v>
      </c>
      <c r="BM975" s="154" t="s">
        <v>1059</v>
      </c>
    </row>
    <row r="976" spans="1:65" s="14" customFormat="1">
      <c r="B976" s="163"/>
      <c r="D976" s="157" t="s">
        <v>171</v>
      </c>
      <c r="E976" s="164" t="s">
        <v>1</v>
      </c>
      <c r="F976" s="165" t="s">
        <v>1060</v>
      </c>
      <c r="H976" s="166">
        <v>6.9009999999999998</v>
      </c>
      <c r="L976" s="163"/>
      <c r="M976" s="167"/>
      <c r="N976" s="168"/>
      <c r="O976" s="168"/>
      <c r="P976" s="168"/>
      <c r="Q976" s="168"/>
      <c r="R976" s="168"/>
      <c r="S976" s="168"/>
      <c r="T976" s="169"/>
      <c r="AT976" s="164" t="s">
        <v>171</v>
      </c>
      <c r="AU976" s="164" t="s">
        <v>84</v>
      </c>
      <c r="AV976" s="14" t="s">
        <v>84</v>
      </c>
      <c r="AW976" s="14" t="s">
        <v>31</v>
      </c>
      <c r="AX976" s="14" t="s">
        <v>74</v>
      </c>
      <c r="AY976" s="164" t="s">
        <v>163</v>
      </c>
    </row>
    <row r="977" spans="1:65" s="16" customFormat="1">
      <c r="B977" s="177"/>
      <c r="D977" s="157" t="s">
        <v>171</v>
      </c>
      <c r="E977" s="178" t="s">
        <v>1</v>
      </c>
      <c r="F977" s="179" t="s">
        <v>178</v>
      </c>
      <c r="H977" s="180">
        <v>6.9009999999999998</v>
      </c>
      <c r="L977" s="177"/>
      <c r="M977" s="181"/>
      <c r="N977" s="182"/>
      <c r="O977" s="182"/>
      <c r="P977" s="182"/>
      <c r="Q977" s="182"/>
      <c r="R977" s="182"/>
      <c r="S977" s="182"/>
      <c r="T977" s="183"/>
      <c r="AT977" s="178" t="s">
        <v>171</v>
      </c>
      <c r="AU977" s="178" t="s">
        <v>84</v>
      </c>
      <c r="AV977" s="16" t="s">
        <v>169</v>
      </c>
      <c r="AW977" s="16" t="s">
        <v>31</v>
      </c>
      <c r="AX977" s="16" t="s">
        <v>82</v>
      </c>
      <c r="AY977" s="178" t="s">
        <v>163</v>
      </c>
    </row>
    <row r="978" spans="1:65" s="2" customFormat="1" ht="16.5" customHeight="1">
      <c r="A978" s="30"/>
      <c r="B978" s="142"/>
      <c r="C978" s="143" t="s">
        <v>273</v>
      </c>
      <c r="D978" s="143" t="s">
        <v>165</v>
      </c>
      <c r="E978" s="144" t="s">
        <v>1061</v>
      </c>
      <c r="F978" s="145" t="s">
        <v>1062</v>
      </c>
      <c r="G978" s="146" t="s">
        <v>186</v>
      </c>
      <c r="H978" s="147">
        <v>14.68</v>
      </c>
      <c r="I978" s="148"/>
      <c r="J978" s="148">
        <f>ROUND(I978*H978,2)</f>
        <v>0</v>
      </c>
      <c r="K978" s="149"/>
      <c r="L978" s="31"/>
      <c r="M978" s="150" t="s">
        <v>1</v>
      </c>
      <c r="N978" s="151" t="s">
        <v>39</v>
      </c>
      <c r="O978" s="152">
        <v>0</v>
      </c>
      <c r="P978" s="152">
        <f>O978*H978</f>
        <v>0</v>
      </c>
      <c r="Q978" s="152">
        <v>0</v>
      </c>
      <c r="R978" s="152">
        <f>Q978*H978</f>
        <v>0</v>
      </c>
      <c r="S978" s="152">
        <v>0</v>
      </c>
      <c r="T978" s="153">
        <f>S978*H978</f>
        <v>0</v>
      </c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R978" s="154" t="s">
        <v>169</v>
      </c>
      <c r="AT978" s="154" t="s">
        <v>165</v>
      </c>
      <c r="AU978" s="154" t="s">
        <v>84</v>
      </c>
      <c r="AY978" s="18" t="s">
        <v>163</v>
      </c>
      <c r="BE978" s="155">
        <f>IF(N978="základní",J978,0)</f>
        <v>0</v>
      </c>
      <c r="BF978" s="155">
        <f>IF(N978="snížená",J978,0)</f>
        <v>0</v>
      </c>
      <c r="BG978" s="155">
        <f>IF(N978="zákl. přenesená",J978,0)</f>
        <v>0</v>
      </c>
      <c r="BH978" s="155">
        <f>IF(N978="sníž. přenesená",J978,0)</f>
        <v>0</v>
      </c>
      <c r="BI978" s="155">
        <f>IF(N978="nulová",J978,0)</f>
        <v>0</v>
      </c>
      <c r="BJ978" s="18" t="s">
        <v>82</v>
      </c>
      <c r="BK978" s="155">
        <f>ROUND(I978*H978,2)</f>
        <v>0</v>
      </c>
      <c r="BL978" s="18" t="s">
        <v>169</v>
      </c>
      <c r="BM978" s="154" t="s">
        <v>1063</v>
      </c>
    </row>
    <row r="979" spans="1:65" s="13" customFormat="1">
      <c r="B979" s="156"/>
      <c r="D979" s="157" t="s">
        <v>171</v>
      </c>
      <c r="E979" s="158" t="s">
        <v>1</v>
      </c>
      <c r="F979" s="159" t="s">
        <v>1064</v>
      </c>
      <c r="H979" s="158" t="s">
        <v>1</v>
      </c>
      <c r="L979" s="156"/>
      <c r="M979" s="160"/>
      <c r="N979" s="161"/>
      <c r="O979" s="161"/>
      <c r="P979" s="161"/>
      <c r="Q979" s="161"/>
      <c r="R979" s="161"/>
      <c r="S979" s="161"/>
      <c r="T979" s="162"/>
      <c r="AT979" s="158" t="s">
        <v>171</v>
      </c>
      <c r="AU979" s="158" t="s">
        <v>84</v>
      </c>
      <c r="AV979" s="13" t="s">
        <v>82</v>
      </c>
      <c r="AW979" s="13" t="s">
        <v>31</v>
      </c>
      <c r="AX979" s="13" t="s">
        <v>74</v>
      </c>
      <c r="AY979" s="158" t="s">
        <v>163</v>
      </c>
    </row>
    <row r="980" spans="1:65" s="14" customFormat="1">
      <c r="B980" s="163"/>
      <c r="D980" s="157" t="s">
        <v>171</v>
      </c>
      <c r="E980" s="164" t="s">
        <v>1</v>
      </c>
      <c r="F980" s="165" t="s">
        <v>1065</v>
      </c>
      <c r="H980" s="166">
        <v>14.68</v>
      </c>
      <c r="L980" s="163"/>
      <c r="M980" s="167"/>
      <c r="N980" s="168"/>
      <c r="O980" s="168"/>
      <c r="P980" s="168"/>
      <c r="Q980" s="168"/>
      <c r="R980" s="168"/>
      <c r="S980" s="168"/>
      <c r="T980" s="169"/>
      <c r="AT980" s="164" t="s">
        <v>171</v>
      </c>
      <c r="AU980" s="164" t="s">
        <v>84</v>
      </c>
      <c r="AV980" s="14" t="s">
        <v>84</v>
      </c>
      <c r="AW980" s="14" t="s">
        <v>31</v>
      </c>
      <c r="AX980" s="14" t="s">
        <v>74</v>
      </c>
      <c r="AY980" s="164" t="s">
        <v>163</v>
      </c>
    </row>
    <row r="981" spans="1:65" s="15" customFormat="1">
      <c r="B981" s="170"/>
      <c r="D981" s="157" t="s">
        <v>171</v>
      </c>
      <c r="E981" s="171" t="s">
        <v>1</v>
      </c>
      <c r="F981" s="172" t="s">
        <v>176</v>
      </c>
      <c r="H981" s="173">
        <v>14.68</v>
      </c>
      <c r="L981" s="170"/>
      <c r="M981" s="174"/>
      <c r="N981" s="175"/>
      <c r="O981" s="175"/>
      <c r="P981" s="175"/>
      <c r="Q981" s="175"/>
      <c r="R981" s="175"/>
      <c r="S981" s="175"/>
      <c r="T981" s="176"/>
      <c r="AT981" s="171" t="s">
        <v>171</v>
      </c>
      <c r="AU981" s="171" t="s">
        <v>84</v>
      </c>
      <c r="AV981" s="15" t="s">
        <v>177</v>
      </c>
      <c r="AW981" s="15" t="s">
        <v>31</v>
      </c>
      <c r="AX981" s="15" t="s">
        <v>74</v>
      </c>
      <c r="AY981" s="171" t="s">
        <v>163</v>
      </c>
    </row>
    <row r="982" spans="1:65" s="16" customFormat="1">
      <c r="B982" s="177"/>
      <c r="D982" s="157" t="s">
        <v>171</v>
      </c>
      <c r="E982" s="178" t="s">
        <v>1</v>
      </c>
      <c r="F982" s="179" t="s">
        <v>178</v>
      </c>
      <c r="H982" s="180">
        <v>14.68</v>
      </c>
      <c r="L982" s="177"/>
      <c r="M982" s="181"/>
      <c r="N982" s="182"/>
      <c r="O982" s="182"/>
      <c r="P982" s="182"/>
      <c r="Q982" s="182"/>
      <c r="R982" s="182"/>
      <c r="S982" s="182"/>
      <c r="T982" s="183"/>
      <c r="AT982" s="178" t="s">
        <v>171</v>
      </c>
      <c r="AU982" s="178" t="s">
        <v>84</v>
      </c>
      <c r="AV982" s="16" t="s">
        <v>169</v>
      </c>
      <c r="AW982" s="16" t="s">
        <v>31</v>
      </c>
      <c r="AX982" s="16" t="s">
        <v>82</v>
      </c>
      <c r="AY982" s="178" t="s">
        <v>163</v>
      </c>
    </row>
    <row r="983" spans="1:65" s="2" customFormat="1" ht="16.5" customHeight="1">
      <c r="A983" s="30"/>
      <c r="B983" s="142"/>
      <c r="C983" s="184" t="s">
        <v>1066</v>
      </c>
      <c r="D983" s="184" t="s">
        <v>190</v>
      </c>
      <c r="E983" s="185" t="s">
        <v>1067</v>
      </c>
      <c r="F983" s="186" t="s">
        <v>1068</v>
      </c>
      <c r="G983" s="187" t="s">
        <v>213</v>
      </c>
      <c r="H983" s="188">
        <v>0.80700000000000005</v>
      </c>
      <c r="I983" s="189"/>
      <c r="J983" s="189">
        <f>ROUND(I983*H983,2)</f>
        <v>0</v>
      </c>
      <c r="K983" s="190"/>
      <c r="L983" s="191"/>
      <c r="M983" s="192" t="s">
        <v>1</v>
      </c>
      <c r="N983" s="193" t="s">
        <v>39</v>
      </c>
      <c r="O983" s="152">
        <v>0</v>
      </c>
      <c r="P983" s="152">
        <f>O983*H983</f>
        <v>0</v>
      </c>
      <c r="Q983" s="152">
        <v>0</v>
      </c>
      <c r="R983" s="152">
        <f>Q983*H983</f>
        <v>0</v>
      </c>
      <c r="S983" s="152">
        <v>0</v>
      </c>
      <c r="T983" s="153">
        <f>S983*H983</f>
        <v>0</v>
      </c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R983" s="154" t="s">
        <v>193</v>
      </c>
      <c r="AT983" s="154" t="s">
        <v>190</v>
      </c>
      <c r="AU983" s="154" t="s">
        <v>84</v>
      </c>
      <c r="AY983" s="18" t="s">
        <v>163</v>
      </c>
      <c r="BE983" s="155">
        <f>IF(N983="základní",J983,0)</f>
        <v>0</v>
      </c>
      <c r="BF983" s="155">
        <f>IF(N983="snížená",J983,0)</f>
        <v>0</v>
      </c>
      <c r="BG983" s="155">
        <f>IF(N983="zákl. přenesená",J983,0)</f>
        <v>0</v>
      </c>
      <c r="BH983" s="155">
        <f>IF(N983="sníž. přenesená",J983,0)</f>
        <v>0</v>
      </c>
      <c r="BI983" s="155">
        <f>IF(N983="nulová",J983,0)</f>
        <v>0</v>
      </c>
      <c r="BJ983" s="18" t="s">
        <v>82</v>
      </c>
      <c r="BK983" s="155">
        <f>ROUND(I983*H983,2)</f>
        <v>0</v>
      </c>
      <c r="BL983" s="18" t="s">
        <v>169</v>
      </c>
      <c r="BM983" s="154" t="s">
        <v>1069</v>
      </c>
    </row>
    <row r="984" spans="1:65" s="14" customFormat="1">
      <c r="B984" s="163"/>
      <c r="D984" s="157" t="s">
        <v>171</v>
      </c>
      <c r="E984" s="164" t="s">
        <v>1</v>
      </c>
      <c r="F984" s="165" t="s">
        <v>1070</v>
      </c>
      <c r="H984" s="166">
        <v>0.80700000000000005</v>
      </c>
      <c r="L984" s="163"/>
      <c r="M984" s="167"/>
      <c r="N984" s="168"/>
      <c r="O984" s="168"/>
      <c r="P984" s="168"/>
      <c r="Q984" s="168"/>
      <c r="R984" s="168"/>
      <c r="S984" s="168"/>
      <c r="T984" s="169"/>
      <c r="AT984" s="164" t="s">
        <v>171</v>
      </c>
      <c r="AU984" s="164" t="s">
        <v>84</v>
      </c>
      <c r="AV984" s="14" t="s">
        <v>84</v>
      </c>
      <c r="AW984" s="14" t="s">
        <v>31</v>
      </c>
      <c r="AX984" s="14" t="s">
        <v>74</v>
      </c>
      <c r="AY984" s="164" t="s">
        <v>163</v>
      </c>
    </row>
    <row r="985" spans="1:65" s="16" customFormat="1">
      <c r="B985" s="177"/>
      <c r="D985" s="157" t="s">
        <v>171</v>
      </c>
      <c r="E985" s="178" t="s">
        <v>1</v>
      </c>
      <c r="F985" s="179" t="s">
        <v>178</v>
      </c>
      <c r="H985" s="180">
        <v>0.80700000000000005</v>
      </c>
      <c r="L985" s="177"/>
      <c r="M985" s="181"/>
      <c r="N985" s="182"/>
      <c r="O985" s="182"/>
      <c r="P985" s="182"/>
      <c r="Q985" s="182"/>
      <c r="R985" s="182"/>
      <c r="S985" s="182"/>
      <c r="T985" s="183"/>
      <c r="AT985" s="178" t="s">
        <v>171</v>
      </c>
      <c r="AU985" s="178" t="s">
        <v>84</v>
      </c>
      <c r="AV985" s="16" t="s">
        <v>169</v>
      </c>
      <c r="AW985" s="16" t="s">
        <v>31</v>
      </c>
      <c r="AX985" s="16" t="s">
        <v>82</v>
      </c>
      <c r="AY985" s="178" t="s">
        <v>163</v>
      </c>
    </row>
    <row r="986" spans="1:65" s="2" customFormat="1" ht="24" customHeight="1">
      <c r="A986" s="30"/>
      <c r="B986" s="142"/>
      <c r="C986" s="143" t="s">
        <v>284</v>
      </c>
      <c r="D986" s="143" t="s">
        <v>165</v>
      </c>
      <c r="E986" s="144" t="s">
        <v>1071</v>
      </c>
      <c r="F986" s="145" t="s">
        <v>1072</v>
      </c>
      <c r="G986" s="146" t="s">
        <v>186</v>
      </c>
      <c r="H986" s="147">
        <v>7.0069999999999997</v>
      </c>
      <c r="I986" s="148"/>
      <c r="J986" s="148">
        <f>ROUND(I986*H986,2)</f>
        <v>0</v>
      </c>
      <c r="K986" s="149"/>
      <c r="L986" s="31"/>
      <c r="M986" s="150" t="s">
        <v>1</v>
      </c>
      <c r="N986" s="151" t="s">
        <v>39</v>
      </c>
      <c r="O986" s="152">
        <v>0</v>
      </c>
      <c r="P986" s="152">
        <f>O986*H986</f>
        <v>0</v>
      </c>
      <c r="Q986" s="152">
        <v>0</v>
      </c>
      <c r="R986" s="152">
        <f>Q986*H986</f>
        <v>0</v>
      </c>
      <c r="S986" s="152">
        <v>0</v>
      </c>
      <c r="T986" s="153">
        <f>S986*H986</f>
        <v>0</v>
      </c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R986" s="154" t="s">
        <v>169</v>
      </c>
      <c r="AT986" s="154" t="s">
        <v>165</v>
      </c>
      <c r="AU986" s="154" t="s">
        <v>84</v>
      </c>
      <c r="AY986" s="18" t="s">
        <v>163</v>
      </c>
      <c r="BE986" s="155">
        <f>IF(N986="základní",J986,0)</f>
        <v>0</v>
      </c>
      <c r="BF986" s="155">
        <f>IF(N986="snížená",J986,0)</f>
        <v>0</v>
      </c>
      <c r="BG986" s="155">
        <f>IF(N986="zákl. přenesená",J986,0)</f>
        <v>0</v>
      </c>
      <c r="BH986" s="155">
        <f>IF(N986="sníž. přenesená",J986,0)</f>
        <v>0</v>
      </c>
      <c r="BI986" s="155">
        <f>IF(N986="nulová",J986,0)</f>
        <v>0</v>
      </c>
      <c r="BJ986" s="18" t="s">
        <v>82</v>
      </c>
      <c r="BK986" s="155">
        <f>ROUND(I986*H986,2)</f>
        <v>0</v>
      </c>
      <c r="BL986" s="18" t="s">
        <v>169</v>
      </c>
      <c r="BM986" s="154" t="s">
        <v>1073</v>
      </c>
    </row>
    <row r="987" spans="1:65" s="13" customFormat="1">
      <c r="B987" s="156"/>
      <c r="D987" s="157" t="s">
        <v>171</v>
      </c>
      <c r="E987" s="158" t="s">
        <v>1</v>
      </c>
      <c r="F987" s="159" t="s">
        <v>1074</v>
      </c>
      <c r="H987" s="158" t="s">
        <v>1</v>
      </c>
      <c r="L987" s="156"/>
      <c r="M987" s="160"/>
      <c r="N987" s="161"/>
      <c r="O987" s="161"/>
      <c r="P987" s="161"/>
      <c r="Q987" s="161"/>
      <c r="R987" s="161"/>
      <c r="S987" s="161"/>
      <c r="T987" s="162"/>
      <c r="AT987" s="158" t="s">
        <v>171</v>
      </c>
      <c r="AU987" s="158" t="s">
        <v>84</v>
      </c>
      <c r="AV987" s="13" t="s">
        <v>82</v>
      </c>
      <c r="AW987" s="13" t="s">
        <v>31</v>
      </c>
      <c r="AX987" s="13" t="s">
        <v>74</v>
      </c>
      <c r="AY987" s="158" t="s">
        <v>163</v>
      </c>
    </row>
    <row r="988" spans="1:65" s="14" customFormat="1">
      <c r="B988" s="163"/>
      <c r="D988" s="157" t="s">
        <v>171</v>
      </c>
      <c r="E988" s="164" t="s">
        <v>1</v>
      </c>
      <c r="F988" s="165" t="s">
        <v>1075</v>
      </c>
      <c r="H988" s="166">
        <v>7.0069999999999997</v>
      </c>
      <c r="L988" s="163"/>
      <c r="M988" s="167"/>
      <c r="N988" s="168"/>
      <c r="O988" s="168"/>
      <c r="P988" s="168"/>
      <c r="Q988" s="168"/>
      <c r="R988" s="168"/>
      <c r="S988" s="168"/>
      <c r="T988" s="169"/>
      <c r="AT988" s="164" t="s">
        <v>171</v>
      </c>
      <c r="AU988" s="164" t="s">
        <v>84</v>
      </c>
      <c r="AV988" s="14" t="s">
        <v>84</v>
      </c>
      <c r="AW988" s="14" t="s">
        <v>31</v>
      </c>
      <c r="AX988" s="14" t="s">
        <v>74</v>
      </c>
      <c r="AY988" s="164" t="s">
        <v>163</v>
      </c>
    </row>
    <row r="989" spans="1:65" s="15" customFormat="1">
      <c r="B989" s="170"/>
      <c r="D989" s="157" t="s">
        <v>171</v>
      </c>
      <c r="E989" s="171" t="s">
        <v>1</v>
      </c>
      <c r="F989" s="172" t="s">
        <v>176</v>
      </c>
      <c r="H989" s="173">
        <v>7.0069999999999997</v>
      </c>
      <c r="L989" s="170"/>
      <c r="M989" s="174"/>
      <c r="N989" s="175"/>
      <c r="O989" s="175"/>
      <c r="P989" s="175"/>
      <c r="Q989" s="175"/>
      <c r="R989" s="175"/>
      <c r="S989" s="175"/>
      <c r="T989" s="176"/>
      <c r="AT989" s="171" t="s">
        <v>171</v>
      </c>
      <c r="AU989" s="171" t="s">
        <v>84</v>
      </c>
      <c r="AV989" s="15" t="s">
        <v>177</v>
      </c>
      <c r="AW989" s="15" t="s">
        <v>31</v>
      </c>
      <c r="AX989" s="15" t="s">
        <v>74</v>
      </c>
      <c r="AY989" s="171" t="s">
        <v>163</v>
      </c>
    </row>
    <row r="990" spans="1:65" s="16" customFormat="1">
      <c r="B990" s="177"/>
      <c r="D990" s="157" t="s">
        <v>171</v>
      </c>
      <c r="E990" s="178" t="s">
        <v>1</v>
      </c>
      <c r="F990" s="179" t="s">
        <v>178</v>
      </c>
      <c r="H990" s="180">
        <v>7.0069999999999997</v>
      </c>
      <c r="L990" s="177"/>
      <c r="M990" s="181"/>
      <c r="N990" s="182"/>
      <c r="O990" s="182"/>
      <c r="P990" s="182"/>
      <c r="Q990" s="182"/>
      <c r="R990" s="182"/>
      <c r="S990" s="182"/>
      <c r="T990" s="183"/>
      <c r="AT990" s="178" t="s">
        <v>171</v>
      </c>
      <c r="AU990" s="178" t="s">
        <v>84</v>
      </c>
      <c r="AV990" s="16" t="s">
        <v>169</v>
      </c>
      <c r="AW990" s="16" t="s">
        <v>31</v>
      </c>
      <c r="AX990" s="16" t="s">
        <v>82</v>
      </c>
      <c r="AY990" s="178" t="s">
        <v>163</v>
      </c>
    </row>
    <row r="991" spans="1:65" s="2" customFormat="1" ht="24" customHeight="1">
      <c r="A991" s="30"/>
      <c r="B991" s="142"/>
      <c r="C991" s="143" t="s">
        <v>1076</v>
      </c>
      <c r="D991" s="143" t="s">
        <v>165</v>
      </c>
      <c r="E991" s="144" t="s">
        <v>1077</v>
      </c>
      <c r="F991" s="145" t="s">
        <v>1078</v>
      </c>
      <c r="G991" s="146" t="s">
        <v>168</v>
      </c>
      <c r="H991" s="147">
        <v>49.6</v>
      </c>
      <c r="I991" s="148"/>
      <c r="J991" s="148">
        <f>ROUND(I991*H991,2)</f>
        <v>0</v>
      </c>
      <c r="K991" s="149"/>
      <c r="L991" s="31"/>
      <c r="M991" s="150" t="s">
        <v>1</v>
      </c>
      <c r="N991" s="151" t="s">
        <v>39</v>
      </c>
      <c r="O991" s="152">
        <v>0</v>
      </c>
      <c r="P991" s="152">
        <f>O991*H991</f>
        <v>0</v>
      </c>
      <c r="Q991" s="152">
        <v>0</v>
      </c>
      <c r="R991" s="152">
        <f>Q991*H991</f>
        <v>0</v>
      </c>
      <c r="S991" s="152">
        <v>0</v>
      </c>
      <c r="T991" s="153">
        <f>S991*H991</f>
        <v>0</v>
      </c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R991" s="154" t="s">
        <v>169</v>
      </c>
      <c r="AT991" s="154" t="s">
        <v>165</v>
      </c>
      <c r="AU991" s="154" t="s">
        <v>84</v>
      </c>
      <c r="AY991" s="18" t="s">
        <v>163</v>
      </c>
      <c r="BE991" s="155">
        <f>IF(N991="základní",J991,0)</f>
        <v>0</v>
      </c>
      <c r="BF991" s="155">
        <f>IF(N991="snížená",J991,0)</f>
        <v>0</v>
      </c>
      <c r="BG991" s="155">
        <f>IF(N991="zákl. přenesená",J991,0)</f>
        <v>0</v>
      </c>
      <c r="BH991" s="155">
        <f>IF(N991="sníž. přenesená",J991,0)</f>
        <v>0</v>
      </c>
      <c r="BI991" s="155">
        <f>IF(N991="nulová",J991,0)</f>
        <v>0</v>
      </c>
      <c r="BJ991" s="18" t="s">
        <v>82</v>
      </c>
      <c r="BK991" s="155">
        <f>ROUND(I991*H991,2)</f>
        <v>0</v>
      </c>
      <c r="BL991" s="18" t="s">
        <v>169</v>
      </c>
      <c r="BM991" s="154" t="s">
        <v>1079</v>
      </c>
    </row>
    <row r="992" spans="1:65" s="13" customFormat="1">
      <c r="B992" s="156"/>
      <c r="D992" s="157" t="s">
        <v>171</v>
      </c>
      <c r="E992" s="158" t="s">
        <v>1</v>
      </c>
      <c r="F992" s="159" t="s">
        <v>1080</v>
      </c>
      <c r="H992" s="158" t="s">
        <v>1</v>
      </c>
      <c r="L992" s="156"/>
      <c r="M992" s="160"/>
      <c r="N992" s="161"/>
      <c r="O992" s="161"/>
      <c r="P992" s="161"/>
      <c r="Q992" s="161"/>
      <c r="R992" s="161"/>
      <c r="S992" s="161"/>
      <c r="T992" s="162"/>
      <c r="AT992" s="158" t="s">
        <v>171</v>
      </c>
      <c r="AU992" s="158" t="s">
        <v>84</v>
      </c>
      <c r="AV992" s="13" t="s">
        <v>82</v>
      </c>
      <c r="AW992" s="13" t="s">
        <v>31</v>
      </c>
      <c r="AX992" s="13" t="s">
        <v>74</v>
      </c>
      <c r="AY992" s="158" t="s">
        <v>163</v>
      </c>
    </row>
    <row r="993" spans="1:65" s="14" customFormat="1">
      <c r="B993" s="163"/>
      <c r="D993" s="157" t="s">
        <v>171</v>
      </c>
      <c r="E993" s="164" t="s">
        <v>1</v>
      </c>
      <c r="F993" s="165" t="s">
        <v>1081</v>
      </c>
      <c r="H993" s="166">
        <v>49.6</v>
      </c>
      <c r="L993" s="163"/>
      <c r="M993" s="167"/>
      <c r="N993" s="168"/>
      <c r="O993" s="168"/>
      <c r="P993" s="168"/>
      <c r="Q993" s="168"/>
      <c r="R993" s="168"/>
      <c r="S993" s="168"/>
      <c r="T993" s="169"/>
      <c r="AT993" s="164" t="s">
        <v>171</v>
      </c>
      <c r="AU993" s="164" t="s">
        <v>84</v>
      </c>
      <c r="AV993" s="14" t="s">
        <v>84</v>
      </c>
      <c r="AW993" s="14" t="s">
        <v>31</v>
      </c>
      <c r="AX993" s="14" t="s">
        <v>74</v>
      </c>
      <c r="AY993" s="164" t="s">
        <v>163</v>
      </c>
    </row>
    <row r="994" spans="1:65" s="15" customFormat="1">
      <c r="B994" s="170"/>
      <c r="D994" s="157" t="s">
        <v>171</v>
      </c>
      <c r="E994" s="171" t="s">
        <v>1</v>
      </c>
      <c r="F994" s="172" t="s">
        <v>176</v>
      </c>
      <c r="H994" s="173">
        <v>49.6</v>
      </c>
      <c r="L994" s="170"/>
      <c r="M994" s="174"/>
      <c r="N994" s="175"/>
      <c r="O994" s="175"/>
      <c r="P994" s="175"/>
      <c r="Q994" s="175"/>
      <c r="R994" s="175"/>
      <c r="S994" s="175"/>
      <c r="T994" s="176"/>
      <c r="AT994" s="171" t="s">
        <v>171</v>
      </c>
      <c r="AU994" s="171" t="s">
        <v>84</v>
      </c>
      <c r="AV994" s="15" t="s">
        <v>177</v>
      </c>
      <c r="AW994" s="15" t="s">
        <v>31</v>
      </c>
      <c r="AX994" s="15" t="s">
        <v>74</v>
      </c>
      <c r="AY994" s="171" t="s">
        <v>163</v>
      </c>
    </row>
    <row r="995" spans="1:65" s="16" customFormat="1">
      <c r="B995" s="177"/>
      <c r="D995" s="157" t="s">
        <v>171</v>
      </c>
      <c r="E995" s="178" t="s">
        <v>1</v>
      </c>
      <c r="F995" s="179" t="s">
        <v>178</v>
      </c>
      <c r="H995" s="180">
        <v>49.6</v>
      </c>
      <c r="L995" s="177"/>
      <c r="M995" s="181"/>
      <c r="N995" s="182"/>
      <c r="O995" s="182"/>
      <c r="P995" s="182"/>
      <c r="Q995" s="182"/>
      <c r="R995" s="182"/>
      <c r="S995" s="182"/>
      <c r="T995" s="183"/>
      <c r="AT995" s="178" t="s">
        <v>171</v>
      </c>
      <c r="AU995" s="178" t="s">
        <v>84</v>
      </c>
      <c r="AV995" s="16" t="s">
        <v>169</v>
      </c>
      <c r="AW995" s="16" t="s">
        <v>31</v>
      </c>
      <c r="AX995" s="16" t="s">
        <v>82</v>
      </c>
      <c r="AY995" s="178" t="s">
        <v>163</v>
      </c>
    </row>
    <row r="996" spans="1:65" s="2" customFormat="1" ht="24" customHeight="1">
      <c r="A996" s="30"/>
      <c r="B996" s="142"/>
      <c r="C996" s="143" t="s">
        <v>292</v>
      </c>
      <c r="D996" s="143" t="s">
        <v>165</v>
      </c>
      <c r="E996" s="144" t="s">
        <v>1082</v>
      </c>
      <c r="F996" s="145" t="s">
        <v>1083</v>
      </c>
      <c r="G996" s="146" t="s">
        <v>213</v>
      </c>
      <c r="H996" s="147">
        <v>1.905</v>
      </c>
      <c r="I996" s="148"/>
      <c r="J996" s="148">
        <f>ROUND(I996*H996,2)</f>
        <v>0</v>
      </c>
      <c r="K996" s="149"/>
      <c r="L996" s="31"/>
      <c r="M996" s="150" t="s">
        <v>1</v>
      </c>
      <c r="N996" s="151" t="s">
        <v>39</v>
      </c>
      <c r="O996" s="152">
        <v>0</v>
      </c>
      <c r="P996" s="152">
        <f>O996*H996</f>
        <v>0</v>
      </c>
      <c r="Q996" s="152">
        <v>0</v>
      </c>
      <c r="R996" s="152">
        <f>Q996*H996</f>
        <v>0</v>
      </c>
      <c r="S996" s="152">
        <v>0</v>
      </c>
      <c r="T996" s="153">
        <f>S996*H996</f>
        <v>0</v>
      </c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R996" s="154" t="s">
        <v>169</v>
      </c>
      <c r="AT996" s="154" t="s">
        <v>165</v>
      </c>
      <c r="AU996" s="154" t="s">
        <v>84</v>
      </c>
      <c r="AY996" s="18" t="s">
        <v>163</v>
      </c>
      <c r="BE996" s="155">
        <f>IF(N996="základní",J996,0)</f>
        <v>0</v>
      </c>
      <c r="BF996" s="155">
        <f>IF(N996="snížená",J996,0)</f>
        <v>0</v>
      </c>
      <c r="BG996" s="155">
        <f>IF(N996="zákl. přenesená",J996,0)</f>
        <v>0</v>
      </c>
      <c r="BH996" s="155">
        <f>IF(N996="sníž. přenesená",J996,0)</f>
        <v>0</v>
      </c>
      <c r="BI996" s="155">
        <f>IF(N996="nulová",J996,0)</f>
        <v>0</v>
      </c>
      <c r="BJ996" s="18" t="s">
        <v>82</v>
      </c>
      <c r="BK996" s="155">
        <f>ROUND(I996*H996,2)</f>
        <v>0</v>
      </c>
      <c r="BL996" s="18" t="s">
        <v>169</v>
      </c>
      <c r="BM996" s="154" t="s">
        <v>1084</v>
      </c>
    </row>
    <row r="997" spans="1:65" s="13" customFormat="1">
      <c r="B997" s="156"/>
      <c r="D997" s="157" t="s">
        <v>171</v>
      </c>
      <c r="E997" s="158" t="s">
        <v>1</v>
      </c>
      <c r="F997" s="159" t="s">
        <v>1085</v>
      </c>
      <c r="H997" s="158" t="s">
        <v>1</v>
      </c>
      <c r="L997" s="156"/>
      <c r="M997" s="160"/>
      <c r="N997" s="161"/>
      <c r="O997" s="161"/>
      <c r="P997" s="161"/>
      <c r="Q997" s="161"/>
      <c r="R997" s="161"/>
      <c r="S997" s="161"/>
      <c r="T997" s="162"/>
      <c r="AT997" s="158" t="s">
        <v>171</v>
      </c>
      <c r="AU997" s="158" t="s">
        <v>84</v>
      </c>
      <c r="AV997" s="13" t="s">
        <v>82</v>
      </c>
      <c r="AW997" s="13" t="s">
        <v>31</v>
      </c>
      <c r="AX997" s="13" t="s">
        <v>74</v>
      </c>
      <c r="AY997" s="158" t="s">
        <v>163</v>
      </c>
    </row>
    <row r="998" spans="1:65" s="14" customFormat="1">
      <c r="B998" s="163"/>
      <c r="D998" s="157" t="s">
        <v>171</v>
      </c>
      <c r="E998" s="164" t="s">
        <v>1</v>
      </c>
      <c r="F998" s="165" t="s">
        <v>1086</v>
      </c>
      <c r="H998" s="166">
        <v>1.905</v>
      </c>
      <c r="L998" s="163"/>
      <c r="M998" s="167"/>
      <c r="N998" s="168"/>
      <c r="O998" s="168"/>
      <c r="P998" s="168"/>
      <c r="Q998" s="168"/>
      <c r="R998" s="168"/>
      <c r="S998" s="168"/>
      <c r="T998" s="169"/>
      <c r="AT998" s="164" t="s">
        <v>171</v>
      </c>
      <c r="AU998" s="164" t="s">
        <v>84</v>
      </c>
      <c r="AV998" s="14" t="s">
        <v>84</v>
      </c>
      <c r="AW998" s="14" t="s">
        <v>31</v>
      </c>
      <c r="AX998" s="14" t="s">
        <v>74</v>
      </c>
      <c r="AY998" s="164" t="s">
        <v>163</v>
      </c>
    </row>
    <row r="999" spans="1:65" s="15" customFormat="1">
      <c r="B999" s="170"/>
      <c r="D999" s="157" t="s">
        <v>171</v>
      </c>
      <c r="E999" s="171" t="s">
        <v>1</v>
      </c>
      <c r="F999" s="172" t="s">
        <v>176</v>
      </c>
      <c r="H999" s="173">
        <v>1.905</v>
      </c>
      <c r="L999" s="170"/>
      <c r="M999" s="174"/>
      <c r="N999" s="175"/>
      <c r="O999" s="175"/>
      <c r="P999" s="175"/>
      <c r="Q999" s="175"/>
      <c r="R999" s="175"/>
      <c r="S999" s="175"/>
      <c r="T999" s="176"/>
      <c r="AT999" s="171" t="s">
        <v>171</v>
      </c>
      <c r="AU999" s="171" t="s">
        <v>84</v>
      </c>
      <c r="AV999" s="15" t="s">
        <v>177</v>
      </c>
      <c r="AW999" s="15" t="s">
        <v>31</v>
      </c>
      <c r="AX999" s="15" t="s">
        <v>74</v>
      </c>
      <c r="AY999" s="171" t="s">
        <v>163</v>
      </c>
    </row>
    <row r="1000" spans="1:65" s="16" customFormat="1">
      <c r="B1000" s="177"/>
      <c r="D1000" s="157" t="s">
        <v>171</v>
      </c>
      <c r="E1000" s="178" t="s">
        <v>1</v>
      </c>
      <c r="F1000" s="179" t="s">
        <v>178</v>
      </c>
      <c r="H1000" s="180">
        <v>1.905</v>
      </c>
      <c r="L1000" s="177"/>
      <c r="M1000" s="181"/>
      <c r="N1000" s="182"/>
      <c r="O1000" s="182"/>
      <c r="P1000" s="182"/>
      <c r="Q1000" s="182"/>
      <c r="R1000" s="182"/>
      <c r="S1000" s="182"/>
      <c r="T1000" s="183"/>
      <c r="AT1000" s="178" t="s">
        <v>171</v>
      </c>
      <c r="AU1000" s="178" t="s">
        <v>84</v>
      </c>
      <c r="AV1000" s="16" t="s">
        <v>169</v>
      </c>
      <c r="AW1000" s="16" t="s">
        <v>31</v>
      </c>
      <c r="AX1000" s="16" t="s">
        <v>82</v>
      </c>
      <c r="AY1000" s="178" t="s">
        <v>163</v>
      </c>
    </row>
    <row r="1001" spans="1:65" s="2" customFormat="1" ht="24" customHeight="1">
      <c r="A1001" s="30"/>
      <c r="B1001" s="142"/>
      <c r="C1001" s="143" t="s">
        <v>1087</v>
      </c>
      <c r="D1001" s="143" t="s">
        <v>165</v>
      </c>
      <c r="E1001" s="144" t="s">
        <v>1088</v>
      </c>
      <c r="F1001" s="145" t="s">
        <v>1089</v>
      </c>
      <c r="G1001" s="146" t="s">
        <v>231</v>
      </c>
      <c r="H1001" s="147">
        <v>10.654</v>
      </c>
      <c r="I1001" s="148"/>
      <c r="J1001" s="148">
        <f>ROUND(I1001*H1001,2)</f>
        <v>0</v>
      </c>
      <c r="K1001" s="149"/>
      <c r="L1001" s="31"/>
      <c r="M1001" s="150" t="s">
        <v>1</v>
      </c>
      <c r="N1001" s="151" t="s">
        <v>39</v>
      </c>
      <c r="O1001" s="152">
        <v>0</v>
      </c>
      <c r="P1001" s="152">
        <f>O1001*H1001</f>
        <v>0</v>
      </c>
      <c r="Q1001" s="152">
        <v>0</v>
      </c>
      <c r="R1001" s="152">
        <f>Q1001*H1001</f>
        <v>0</v>
      </c>
      <c r="S1001" s="152">
        <v>0</v>
      </c>
      <c r="T1001" s="153">
        <f>S1001*H1001</f>
        <v>0</v>
      </c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R1001" s="154" t="s">
        <v>169</v>
      </c>
      <c r="AT1001" s="154" t="s">
        <v>165</v>
      </c>
      <c r="AU1001" s="154" t="s">
        <v>84</v>
      </c>
      <c r="AY1001" s="18" t="s">
        <v>163</v>
      </c>
      <c r="BE1001" s="155">
        <f>IF(N1001="základní",J1001,0)</f>
        <v>0</v>
      </c>
      <c r="BF1001" s="155">
        <f>IF(N1001="snížená",J1001,0)</f>
        <v>0</v>
      </c>
      <c r="BG1001" s="155">
        <f>IF(N1001="zákl. přenesená",J1001,0)</f>
        <v>0</v>
      </c>
      <c r="BH1001" s="155">
        <f>IF(N1001="sníž. přenesená",J1001,0)</f>
        <v>0</v>
      </c>
      <c r="BI1001" s="155">
        <f>IF(N1001="nulová",J1001,0)</f>
        <v>0</v>
      </c>
      <c r="BJ1001" s="18" t="s">
        <v>82</v>
      </c>
      <c r="BK1001" s="155">
        <f>ROUND(I1001*H1001,2)</f>
        <v>0</v>
      </c>
      <c r="BL1001" s="18" t="s">
        <v>169</v>
      </c>
      <c r="BM1001" s="154" t="s">
        <v>1090</v>
      </c>
    </row>
    <row r="1002" spans="1:65" s="12" customFormat="1" ht="22.9" customHeight="1">
      <c r="B1002" s="130"/>
      <c r="D1002" s="131" t="s">
        <v>73</v>
      </c>
      <c r="E1002" s="140" t="s">
        <v>1091</v>
      </c>
      <c r="F1002" s="140" t="s">
        <v>1092</v>
      </c>
      <c r="J1002" s="141">
        <f>BK1002</f>
        <v>0</v>
      </c>
      <c r="L1002" s="130"/>
      <c r="M1002" s="134"/>
      <c r="N1002" s="135"/>
      <c r="O1002" s="135"/>
      <c r="P1002" s="136">
        <f>SUM(P1003:P1065)</f>
        <v>0</v>
      </c>
      <c r="Q1002" s="135"/>
      <c r="R1002" s="136">
        <f>SUM(R1003:R1065)</f>
        <v>0</v>
      </c>
      <c r="S1002" s="135"/>
      <c r="T1002" s="137">
        <f>SUM(T1003:T1065)</f>
        <v>0</v>
      </c>
      <c r="AR1002" s="131" t="s">
        <v>84</v>
      </c>
      <c r="AT1002" s="138" t="s">
        <v>73</v>
      </c>
      <c r="AU1002" s="138" t="s">
        <v>82</v>
      </c>
      <c r="AY1002" s="131" t="s">
        <v>163</v>
      </c>
      <c r="BK1002" s="139">
        <f>SUM(BK1003:BK1065)</f>
        <v>0</v>
      </c>
    </row>
    <row r="1003" spans="1:65" s="2" customFormat="1" ht="36" customHeight="1">
      <c r="A1003" s="30"/>
      <c r="B1003" s="142"/>
      <c r="C1003" s="143" t="s">
        <v>297</v>
      </c>
      <c r="D1003" s="143" t="s">
        <v>165</v>
      </c>
      <c r="E1003" s="144" t="s">
        <v>1093</v>
      </c>
      <c r="F1003" s="145" t="s">
        <v>1094</v>
      </c>
      <c r="G1003" s="146" t="s">
        <v>186</v>
      </c>
      <c r="H1003" s="147">
        <v>29.262</v>
      </c>
      <c r="I1003" s="148"/>
      <c r="J1003" s="148">
        <f>ROUND(I1003*H1003,2)</f>
        <v>0</v>
      </c>
      <c r="K1003" s="149"/>
      <c r="L1003" s="31"/>
      <c r="M1003" s="150" t="s">
        <v>1</v>
      </c>
      <c r="N1003" s="151" t="s">
        <v>39</v>
      </c>
      <c r="O1003" s="152">
        <v>0</v>
      </c>
      <c r="P1003" s="152">
        <f>O1003*H1003</f>
        <v>0</v>
      </c>
      <c r="Q1003" s="152">
        <v>0</v>
      </c>
      <c r="R1003" s="152">
        <f>Q1003*H1003</f>
        <v>0</v>
      </c>
      <c r="S1003" s="152">
        <v>0</v>
      </c>
      <c r="T1003" s="153">
        <f>S1003*H1003</f>
        <v>0</v>
      </c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R1003" s="154" t="s">
        <v>259</v>
      </c>
      <c r="AT1003" s="154" t="s">
        <v>165</v>
      </c>
      <c r="AU1003" s="154" t="s">
        <v>84</v>
      </c>
      <c r="AY1003" s="18" t="s">
        <v>163</v>
      </c>
      <c r="BE1003" s="155">
        <f>IF(N1003="základní",J1003,0)</f>
        <v>0</v>
      </c>
      <c r="BF1003" s="155">
        <f>IF(N1003="snížená",J1003,0)</f>
        <v>0</v>
      </c>
      <c r="BG1003" s="155">
        <f>IF(N1003="zákl. přenesená",J1003,0)</f>
        <v>0</v>
      </c>
      <c r="BH1003" s="155">
        <f>IF(N1003="sníž. přenesená",J1003,0)</f>
        <v>0</v>
      </c>
      <c r="BI1003" s="155">
        <f>IF(N1003="nulová",J1003,0)</f>
        <v>0</v>
      </c>
      <c r="BJ1003" s="18" t="s">
        <v>82</v>
      </c>
      <c r="BK1003" s="155">
        <f>ROUND(I1003*H1003,2)</f>
        <v>0</v>
      </c>
      <c r="BL1003" s="18" t="s">
        <v>259</v>
      </c>
      <c r="BM1003" s="154" t="s">
        <v>1095</v>
      </c>
    </row>
    <row r="1004" spans="1:65" s="13" customFormat="1">
      <c r="B1004" s="156"/>
      <c r="D1004" s="157" t="s">
        <v>171</v>
      </c>
      <c r="E1004" s="158" t="s">
        <v>1</v>
      </c>
      <c r="F1004" s="159" t="s">
        <v>1096</v>
      </c>
      <c r="H1004" s="158" t="s">
        <v>1</v>
      </c>
      <c r="L1004" s="156"/>
      <c r="M1004" s="160"/>
      <c r="N1004" s="161"/>
      <c r="O1004" s="161"/>
      <c r="P1004" s="161"/>
      <c r="Q1004" s="161"/>
      <c r="R1004" s="161"/>
      <c r="S1004" s="161"/>
      <c r="T1004" s="162"/>
      <c r="AT1004" s="158" t="s">
        <v>171</v>
      </c>
      <c r="AU1004" s="158" t="s">
        <v>84</v>
      </c>
      <c r="AV1004" s="13" t="s">
        <v>82</v>
      </c>
      <c r="AW1004" s="13" t="s">
        <v>31</v>
      </c>
      <c r="AX1004" s="13" t="s">
        <v>74</v>
      </c>
      <c r="AY1004" s="158" t="s">
        <v>163</v>
      </c>
    </row>
    <row r="1005" spans="1:65" s="13" customFormat="1">
      <c r="B1005" s="156"/>
      <c r="D1005" s="157" t="s">
        <v>171</v>
      </c>
      <c r="E1005" s="158" t="s">
        <v>1</v>
      </c>
      <c r="F1005" s="159" t="s">
        <v>381</v>
      </c>
      <c r="H1005" s="158" t="s">
        <v>1</v>
      </c>
      <c r="L1005" s="156"/>
      <c r="M1005" s="160"/>
      <c r="N1005" s="161"/>
      <c r="O1005" s="161"/>
      <c r="P1005" s="161"/>
      <c r="Q1005" s="161"/>
      <c r="R1005" s="161"/>
      <c r="S1005" s="161"/>
      <c r="T1005" s="162"/>
      <c r="AT1005" s="158" t="s">
        <v>171</v>
      </c>
      <c r="AU1005" s="158" t="s">
        <v>84</v>
      </c>
      <c r="AV1005" s="13" t="s">
        <v>82</v>
      </c>
      <c r="AW1005" s="13" t="s">
        <v>31</v>
      </c>
      <c r="AX1005" s="13" t="s">
        <v>74</v>
      </c>
      <c r="AY1005" s="158" t="s">
        <v>163</v>
      </c>
    </row>
    <row r="1006" spans="1:65" s="13" customFormat="1">
      <c r="B1006" s="156"/>
      <c r="D1006" s="157" t="s">
        <v>171</v>
      </c>
      <c r="E1006" s="158" t="s">
        <v>1</v>
      </c>
      <c r="F1006" s="159" t="s">
        <v>389</v>
      </c>
      <c r="H1006" s="158" t="s">
        <v>1</v>
      </c>
      <c r="L1006" s="156"/>
      <c r="M1006" s="160"/>
      <c r="N1006" s="161"/>
      <c r="O1006" s="161"/>
      <c r="P1006" s="161"/>
      <c r="Q1006" s="161"/>
      <c r="R1006" s="161"/>
      <c r="S1006" s="161"/>
      <c r="T1006" s="162"/>
      <c r="AT1006" s="158" t="s">
        <v>171</v>
      </c>
      <c r="AU1006" s="158" t="s">
        <v>84</v>
      </c>
      <c r="AV1006" s="13" t="s">
        <v>82</v>
      </c>
      <c r="AW1006" s="13" t="s">
        <v>31</v>
      </c>
      <c r="AX1006" s="13" t="s">
        <v>74</v>
      </c>
      <c r="AY1006" s="158" t="s">
        <v>163</v>
      </c>
    </row>
    <row r="1007" spans="1:65" s="14" customFormat="1">
      <c r="B1007" s="163"/>
      <c r="D1007" s="157" t="s">
        <v>171</v>
      </c>
      <c r="E1007" s="164" t="s">
        <v>1</v>
      </c>
      <c r="F1007" s="165" t="s">
        <v>1097</v>
      </c>
      <c r="H1007" s="166">
        <v>6.5190000000000001</v>
      </c>
      <c r="L1007" s="163"/>
      <c r="M1007" s="167"/>
      <c r="N1007" s="168"/>
      <c r="O1007" s="168"/>
      <c r="P1007" s="168"/>
      <c r="Q1007" s="168"/>
      <c r="R1007" s="168"/>
      <c r="S1007" s="168"/>
      <c r="T1007" s="169"/>
      <c r="AT1007" s="164" t="s">
        <v>171</v>
      </c>
      <c r="AU1007" s="164" t="s">
        <v>84</v>
      </c>
      <c r="AV1007" s="14" t="s">
        <v>84</v>
      </c>
      <c r="AW1007" s="14" t="s">
        <v>31</v>
      </c>
      <c r="AX1007" s="14" t="s">
        <v>74</v>
      </c>
      <c r="AY1007" s="164" t="s">
        <v>163</v>
      </c>
    </row>
    <row r="1008" spans="1:65" s="13" customFormat="1">
      <c r="B1008" s="156"/>
      <c r="D1008" s="157" t="s">
        <v>171</v>
      </c>
      <c r="E1008" s="158" t="s">
        <v>1</v>
      </c>
      <c r="F1008" s="159" t="s">
        <v>392</v>
      </c>
      <c r="H1008" s="158" t="s">
        <v>1</v>
      </c>
      <c r="L1008" s="156"/>
      <c r="M1008" s="160"/>
      <c r="N1008" s="161"/>
      <c r="O1008" s="161"/>
      <c r="P1008" s="161"/>
      <c r="Q1008" s="161"/>
      <c r="R1008" s="161"/>
      <c r="S1008" s="161"/>
      <c r="T1008" s="162"/>
      <c r="AT1008" s="158" t="s">
        <v>171</v>
      </c>
      <c r="AU1008" s="158" t="s">
        <v>84</v>
      </c>
      <c r="AV1008" s="13" t="s">
        <v>82</v>
      </c>
      <c r="AW1008" s="13" t="s">
        <v>31</v>
      </c>
      <c r="AX1008" s="13" t="s">
        <v>74</v>
      </c>
      <c r="AY1008" s="158" t="s">
        <v>163</v>
      </c>
    </row>
    <row r="1009" spans="1:65" s="14" customFormat="1">
      <c r="B1009" s="163"/>
      <c r="D1009" s="157" t="s">
        <v>171</v>
      </c>
      <c r="E1009" s="164" t="s">
        <v>1</v>
      </c>
      <c r="F1009" s="165" t="s">
        <v>1097</v>
      </c>
      <c r="H1009" s="166">
        <v>6.5190000000000001</v>
      </c>
      <c r="L1009" s="163"/>
      <c r="M1009" s="167"/>
      <c r="N1009" s="168"/>
      <c r="O1009" s="168"/>
      <c r="P1009" s="168"/>
      <c r="Q1009" s="168"/>
      <c r="R1009" s="168"/>
      <c r="S1009" s="168"/>
      <c r="T1009" s="169"/>
      <c r="AT1009" s="164" t="s">
        <v>171</v>
      </c>
      <c r="AU1009" s="164" t="s">
        <v>84</v>
      </c>
      <c r="AV1009" s="14" t="s">
        <v>84</v>
      </c>
      <c r="AW1009" s="14" t="s">
        <v>31</v>
      </c>
      <c r="AX1009" s="14" t="s">
        <v>74</v>
      </c>
      <c r="AY1009" s="164" t="s">
        <v>163</v>
      </c>
    </row>
    <row r="1010" spans="1:65" s="13" customFormat="1">
      <c r="B1010" s="156"/>
      <c r="D1010" s="157" t="s">
        <v>171</v>
      </c>
      <c r="E1010" s="158" t="s">
        <v>1</v>
      </c>
      <c r="F1010" s="159" t="s">
        <v>422</v>
      </c>
      <c r="H1010" s="158" t="s">
        <v>1</v>
      </c>
      <c r="L1010" s="156"/>
      <c r="M1010" s="160"/>
      <c r="N1010" s="161"/>
      <c r="O1010" s="161"/>
      <c r="P1010" s="161"/>
      <c r="Q1010" s="161"/>
      <c r="R1010" s="161"/>
      <c r="S1010" s="161"/>
      <c r="T1010" s="162"/>
      <c r="AT1010" s="158" t="s">
        <v>171</v>
      </c>
      <c r="AU1010" s="158" t="s">
        <v>84</v>
      </c>
      <c r="AV1010" s="13" t="s">
        <v>82</v>
      </c>
      <c r="AW1010" s="13" t="s">
        <v>31</v>
      </c>
      <c r="AX1010" s="13" t="s">
        <v>74</v>
      </c>
      <c r="AY1010" s="158" t="s">
        <v>163</v>
      </c>
    </row>
    <row r="1011" spans="1:65" s="14" customFormat="1">
      <c r="B1011" s="163"/>
      <c r="D1011" s="157" t="s">
        <v>171</v>
      </c>
      <c r="E1011" s="164" t="s">
        <v>1</v>
      </c>
      <c r="F1011" s="165" t="s">
        <v>1098</v>
      </c>
      <c r="H1011" s="166">
        <v>5.1559999999999997</v>
      </c>
      <c r="L1011" s="163"/>
      <c r="M1011" s="167"/>
      <c r="N1011" s="168"/>
      <c r="O1011" s="168"/>
      <c r="P1011" s="168"/>
      <c r="Q1011" s="168"/>
      <c r="R1011" s="168"/>
      <c r="S1011" s="168"/>
      <c r="T1011" s="169"/>
      <c r="AT1011" s="164" t="s">
        <v>171</v>
      </c>
      <c r="AU1011" s="164" t="s">
        <v>84</v>
      </c>
      <c r="AV1011" s="14" t="s">
        <v>84</v>
      </c>
      <c r="AW1011" s="14" t="s">
        <v>31</v>
      </c>
      <c r="AX1011" s="14" t="s">
        <v>74</v>
      </c>
      <c r="AY1011" s="164" t="s">
        <v>163</v>
      </c>
    </row>
    <row r="1012" spans="1:65" s="13" customFormat="1">
      <c r="B1012" s="156"/>
      <c r="D1012" s="157" t="s">
        <v>171</v>
      </c>
      <c r="E1012" s="158" t="s">
        <v>1</v>
      </c>
      <c r="F1012" s="159" t="s">
        <v>431</v>
      </c>
      <c r="H1012" s="158" t="s">
        <v>1</v>
      </c>
      <c r="L1012" s="156"/>
      <c r="M1012" s="160"/>
      <c r="N1012" s="161"/>
      <c r="O1012" s="161"/>
      <c r="P1012" s="161"/>
      <c r="Q1012" s="161"/>
      <c r="R1012" s="161"/>
      <c r="S1012" s="161"/>
      <c r="T1012" s="162"/>
      <c r="AT1012" s="158" t="s">
        <v>171</v>
      </c>
      <c r="AU1012" s="158" t="s">
        <v>84</v>
      </c>
      <c r="AV1012" s="13" t="s">
        <v>82</v>
      </c>
      <c r="AW1012" s="13" t="s">
        <v>31</v>
      </c>
      <c r="AX1012" s="13" t="s">
        <v>74</v>
      </c>
      <c r="AY1012" s="158" t="s">
        <v>163</v>
      </c>
    </row>
    <row r="1013" spans="1:65" s="14" customFormat="1">
      <c r="B1013" s="163"/>
      <c r="D1013" s="157" t="s">
        <v>171</v>
      </c>
      <c r="E1013" s="164" t="s">
        <v>1</v>
      </c>
      <c r="F1013" s="165" t="s">
        <v>1099</v>
      </c>
      <c r="H1013" s="166">
        <v>5.5339999999999998</v>
      </c>
      <c r="L1013" s="163"/>
      <c r="M1013" s="167"/>
      <c r="N1013" s="168"/>
      <c r="O1013" s="168"/>
      <c r="P1013" s="168"/>
      <c r="Q1013" s="168"/>
      <c r="R1013" s="168"/>
      <c r="S1013" s="168"/>
      <c r="T1013" s="169"/>
      <c r="AT1013" s="164" t="s">
        <v>171</v>
      </c>
      <c r="AU1013" s="164" t="s">
        <v>84</v>
      </c>
      <c r="AV1013" s="14" t="s">
        <v>84</v>
      </c>
      <c r="AW1013" s="14" t="s">
        <v>31</v>
      </c>
      <c r="AX1013" s="14" t="s">
        <v>74</v>
      </c>
      <c r="AY1013" s="164" t="s">
        <v>163</v>
      </c>
    </row>
    <row r="1014" spans="1:65" s="13" customFormat="1">
      <c r="B1014" s="156"/>
      <c r="D1014" s="157" t="s">
        <v>171</v>
      </c>
      <c r="E1014" s="158" t="s">
        <v>1</v>
      </c>
      <c r="F1014" s="159" t="s">
        <v>434</v>
      </c>
      <c r="H1014" s="158" t="s">
        <v>1</v>
      </c>
      <c r="L1014" s="156"/>
      <c r="M1014" s="160"/>
      <c r="N1014" s="161"/>
      <c r="O1014" s="161"/>
      <c r="P1014" s="161"/>
      <c r="Q1014" s="161"/>
      <c r="R1014" s="161"/>
      <c r="S1014" s="161"/>
      <c r="T1014" s="162"/>
      <c r="AT1014" s="158" t="s">
        <v>171</v>
      </c>
      <c r="AU1014" s="158" t="s">
        <v>84</v>
      </c>
      <c r="AV1014" s="13" t="s">
        <v>82</v>
      </c>
      <c r="AW1014" s="13" t="s">
        <v>31</v>
      </c>
      <c r="AX1014" s="13" t="s">
        <v>74</v>
      </c>
      <c r="AY1014" s="158" t="s">
        <v>163</v>
      </c>
    </row>
    <row r="1015" spans="1:65" s="14" customFormat="1">
      <c r="B1015" s="163"/>
      <c r="D1015" s="157" t="s">
        <v>171</v>
      </c>
      <c r="E1015" s="164" t="s">
        <v>1</v>
      </c>
      <c r="F1015" s="165" t="s">
        <v>1099</v>
      </c>
      <c r="H1015" s="166">
        <v>5.5339999999999998</v>
      </c>
      <c r="L1015" s="163"/>
      <c r="M1015" s="167"/>
      <c r="N1015" s="168"/>
      <c r="O1015" s="168"/>
      <c r="P1015" s="168"/>
      <c r="Q1015" s="168"/>
      <c r="R1015" s="168"/>
      <c r="S1015" s="168"/>
      <c r="T1015" s="169"/>
      <c r="AT1015" s="164" t="s">
        <v>171</v>
      </c>
      <c r="AU1015" s="164" t="s">
        <v>84</v>
      </c>
      <c r="AV1015" s="14" t="s">
        <v>84</v>
      </c>
      <c r="AW1015" s="14" t="s">
        <v>31</v>
      </c>
      <c r="AX1015" s="14" t="s">
        <v>74</v>
      </c>
      <c r="AY1015" s="164" t="s">
        <v>163</v>
      </c>
    </row>
    <row r="1016" spans="1:65" s="15" customFormat="1">
      <c r="B1016" s="170"/>
      <c r="D1016" s="157" t="s">
        <v>171</v>
      </c>
      <c r="E1016" s="171" t="s">
        <v>1</v>
      </c>
      <c r="F1016" s="172" t="s">
        <v>176</v>
      </c>
      <c r="H1016" s="173">
        <v>29.262</v>
      </c>
      <c r="L1016" s="170"/>
      <c r="M1016" s="174"/>
      <c r="N1016" s="175"/>
      <c r="O1016" s="175"/>
      <c r="P1016" s="175"/>
      <c r="Q1016" s="175"/>
      <c r="R1016" s="175"/>
      <c r="S1016" s="175"/>
      <c r="T1016" s="176"/>
      <c r="AT1016" s="171" t="s">
        <v>171</v>
      </c>
      <c r="AU1016" s="171" t="s">
        <v>84</v>
      </c>
      <c r="AV1016" s="15" t="s">
        <v>177</v>
      </c>
      <c r="AW1016" s="15" t="s">
        <v>31</v>
      </c>
      <c r="AX1016" s="15" t="s">
        <v>74</v>
      </c>
      <c r="AY1016" s="171" t="s">
        <v>163</v>
      </c>
    </row>
    <row r="1017" spans="1:65" s="16" customFormat="1">
      <c r="B1017" s="177"/>
      <c r="D1017" s="157" t="s">
        <v>171</v>
      </c>
      <c r="E1017" s="178" t="s">
        <v>1</v>
      </c>
      <c r="F1017" s="179" t="s">
        <v>178</v>
      </c>
      <c r="H1017" s="180">
        <v>29.262</v>
      </c>
      <c r="L1017" s="177"/>
      <c r="M1017" s="181"/>
      <c r="N1017" s="182"/>
      <c r="O1017" s="182"/>
      <c r="P1017" s="182"/>
      <c r="Q1017" s="182"/>
      <c r="R1017" s="182"/>
      <c r="S1017" s="182"/>
      <c r="T1017" s="183"/>
      <c r="AT1017" s="178" t="s">
        <v>171</v>
      </c>
      <c r="AU1017" s="178" t="s">
        <v>84</v>
      </c>
      <c r="AV1017" s="16" t="s">
        <v>169</v>
      </c>
      <c r="AW1017" s="16" t="s">
        <v>31</v>
      </c>
      <c r="AX1017" s="16" t="s">
        <v>82</v>
      </c>
      <c r="AY1017" s="178" t="s">
        <v>163</v>
      </c>
    </row>
    <row r="1018" spans="1:65" s="2" customFormat="1" ht="24" customHeight="1">
      <c r="A1018" s="30"/>
      <c r="B1018" s="142"/>
      <c r="C1018" s="143" t="s">
        <v>1100</v>
      </c>
      <c r="D1018" s="143" t="s">
        <v>165</v>
      </c>
      <c r="E1018" s="144" t="s">
        <v>1101</v>
      </c>
      <c r="F1018" s="145" t="s">
        <v>1102</v>
      </c>
      <c r="G1018" s="146" t="s">
        <v>186</v>
      </c>
      <c r="H1018" s="147">
        <v>12.28</v>
      </c>
      <c r="I1018" s="148"/>
      <c r="J1018" s="148">
        <f>ROUND(I1018*H1018,2)</f>
        <v>0</v>
      </c>
      <c r="K1018" s="149"/>
      <c r="L1018" s="31"/>
      <c r="M1018" s="150" t="s">
        <v>1</v>
      </c>
      <c r="N1018" s="151" t="s">
        <v>39</v>
      </c>
      <c r="O1018" s="152">
        <v>0</v>
      </c>
      <c r="P1018" s="152">
        <f>O1018*H1018</f>
        <v>0</v>
      </c>
      <c r="Q1018" s="152">
        <v>0</v>
      </c>
      <c r="R1018" s="152">
        <f>Q1018*H1018</f>
        <v>0</v>
      </c>
      <c r="S1018" s="152">
        <v>0</v>
      </c>
      <c r="T1018" s="153">
        <f>S1018*H1018</f>
        <v>0</v>
      </c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R1018" s="154" t="s">
        <v>259</v>
      </c>
      <c r="AT1018" s="154" t="s">
        <v>165</v>
      </c>
      <c r="AU1018" s="154" t="s">
        <v>84</v>
      </c>
      <c r="AY1018" s="18" t="s">
        <v>163</v>
      </c>
      <c r="BE1018" s="155">
        <f>IF(N1018="základní",J1018,0)</f>
        <v>0</v>
      </c>
      <c r="BF1018" s="155">
        <f>IF(N1018="snížená",J1018,0)</f>
        <v>0</v>
      </c>
      <c r="BG1018" s="155">
        <f>IF(N1018="zákl. přenesená",J1018,0)</f>
        <v>0</v>
      </c>
      <c r="BH1018" s="155">
        <f>IF(N1018="sníž. přenesená",J1018,0)</f>
        <v>0</v>
      </c>
      <c r="BI1018" s="155">
        <f>IF(N1018="nulová",J1018,0)</f>
        <v>0</v>
      </c>
      <c r="BJ1018" s="18" t="s">
        <v>82</v>
      </c>
      <c r="BK1018" s="155">
        <f>ROUND(I1018*H1018,2)</f>
        <v>0</v>
      </c>
      <c r="BL1018" s="18" t="s">
        <v>259</v>
      </c>
      <c r="BM1018" s="154" t="s">
        <v>1103</v>
      </c>
    </row>
    <row r="1019" spans="1:65" s="13" customFormat="1">
      <c r="B1019" s="156"/>
      <c r="D1019" s="157" t="s">
        <v>171</v>
      </c>
      <c r="E1019" s="158" t="s">
        <v>1</v>
      </c>
      <c r="F1019" s="159" t="s">
        <v>1104</v>
      </c>
      <c r="H1019" s="158" t="s">
        <v>1</v>
      </c>
      <c r="L1019" s="156"/>
      <c r="M1019" s="160"/>
      <c r="N1019" s="161"/>
      <c r="O1019" s="161"/>
      <c r="P1019" s="161"/>
      <c r="Q1019" s="161"/>
      <c r="R1019" s="161"/>
      <c r="S1019" s="161"/>
      <c r="T1019" s="162"/>
      <c r="AT1019" s="158" t="s">
        <v>171</v>
      </c>
      <c r="AU1019" s="158" t="s">
        <v>84</v>
      </c>
      <c r="AV1019" s="13" t="s">
        <v>82</v>
      </c>
      <c r="AW1019" s="13" t="s">
        <v>31</v>
      </c>
      <c r="AX1019" s="13" t="s">
        <v>74</v>
      </c>
      <c r="AY1019" s="158" t="s">
        <v>163</v>
      </c>
    </row>
    <row r="1020" spans="1:65" s="14" customFormat="1">
      <c r="B1020" s="163"/>
      <c r="D1020" s="157" t="s">
        <v>171</v>
      </c>
      <c r="E1020" s="164" t="s">
        <v>1</v>
      </c>
      <c r="F1020" s="165" t="s">
        <v>1105</v>
      </c>
      <c r="H1020" s="166">
        <v>3.48</v>
      </c>
      <c r="L1020" s="163"/>
      <c r="M1020" s="167"/>
      <c r="N1020" s="168"/>
      <c r="O1020" s="168"/>
      <c r="P1020" s="168"/>
      <c r="Q1020" s="168"/>
      <c r="R1020" s="168"/>
      <c r="S1020" s="168"/>
      <c r="T1020" s="169"/>
      <c r="AT1020" s="164" t="s">
        <v>171</v>
      </c>
      <c r="AU1020" s="164" t="s">
        <v>84</v>
      </c>
      <c r="AV1020" s="14" t="s">
        <v>84</v>
      </c>
      <c r="AW1020" s="14" t="s">
        <v>31</v>
      </c>
      <c r="AX1020" s="14" t="s">
        <v>74</v>
      </c>
      <c r="AY1020" s="164" t="s">
        <v>163</v>
      </c>
    </row>
    <row r="1021" spans="1:65" s="14" customFormat="1">
      <c r="B1021" s="163"/>
      <c r="D1021" s="157" t="s">
        <v>171</v>
      </c>
      <c r="E1021" s="164" t="s">
        <v>1</v>
      </c>
      <c r="F1021" s="165" t="s">
        <v>1106</v>
      </c>
      <c r="H1021" s="166">
        <v>8.8000000000000007</v>
      </c>
      <c r="L1021" s="163"/>
      <c r="M1021" s="167"/>
      <c r="N1021" s="168"/>
      <c r="O1021" s="168"/>
      <c r="P1021" s="168"/>
      <c r="Q1021" s="168"/>
      <c r="R1021" s="168"/>
      <c r="S1021" s="168"/>
      <c r="T1021" s="169"/>
      <c r="AT1021" s="164" t="s">
        <v>171</v>
      </c>
      <c r="AU1021" s="164" t="s">
        <v>84</v>
      </c>
      <c r="AV1021" s="14" t="s">
        <v>84</v>
      </c>
      <c r="AW1021" s="14" t="s">
        <v>31</v>
      </c>
      <c r="AX1021" s="14" t="s">
        <v>74</v>
      </c>
      <c r="AY1021" s="164" t="s">
        <v>163</v>
      </c>
    </row>
    <row r="1022" spans="1:65" s="15" customFormat="1">
      <c r="B1022" s="170"/>
      <c r="D1022" s="157" t="s">
        <v>171</v>
      </c>
      <c r="E1022" s="171" t="s">
        <v>1</v>
      </c>
      <c r="F1022" s="172" t="s">
        <v>176</v>
      </c>
      <c r="H1022" s="173">
        <v>12.28</v>
      </c>
      <c r="L1022" s="170"/>
      <c r="M1022" s="174"/>
      <c r="N1022" s="175"/>
      <c r="O1022" s="175"/>
      <c r="P1022" s="175"/>
      <c r="Q1022" s="175"/>
      <c r="R1022" s="175"/>
      <c r="S1022" s="175"/>
      <c r="T1022" s="176"/>
      <c r="AT1022" s="171" t="s">
        <v>171</v>
      </c>
      <c r="AU1022" s="171" t="s">
        <v>84</v>
      </c>
      <c r="AV1022" s="15" t="s">
        <v>177</v>
      </c>
      <c r="AW1022" s="15" t="s">
        <v>31</v>
      </c>
      <c r="AX1022" s="15" t="s">
        <v>74</v>
      </c>
      <c r="AY1022" s="171" t="s">
        <v>163</v>
      </c>
    </row>
    <row r="1023" spans="1:65" s="16" customFormat="1">
      <c r="B1023" s="177"/>
      <c r="D1023" s="157" t="s">
        <v>171</v>
      </c>
      <c r="E1023" s="178" t="s">
        <v>1</v>
      </c>
      <c r="F1023" s="179" t="s">
        <v>178</v>
      </c>
      <c r="H1023" s="180">
        <v>12.28</v>
      </c>
      <c r="L1023" s="177"/>
      <c r="M1023" s="181"/>
      <c r="N1023" s="182"/>
      <c r="O1023" s="182"/>
      <c r="P1023" s="182"/>
      <c r="Q1023" s="182"/>
      <c r="R1023" s="182"/>
      <c r="S1023" s="182"/>
      <c r="T1023" s="183"/>
      <c r="AT1023" s="178" t="s">
        <v>171</v>
      </c>
      <c r="AU1023" s="178" t="s">
        <v>84</v>
      </c>
      <c r="AV1023" s="16" t="s">
        <v>169</v>
      </c>
      <c r="AW1023" s="16" t="s">
        <v>31</v>
      </c>
      <c r="AX1023" s="16" t="s">
        <v>82</v>
      </c>
      <c r="AY1023" s="178" t="s">
        <v>163</v>
      </c>
    </row>
    <row r="1024" spans="1:65" s="2" customFormat="1" ht="16.5" customHeight="1">
      <c r="A1024" s="30"/>
      <c r="B1024" s="142"/>
      <c r="C1024" s="143" t="s">
        <v>302</v>
      </c>
      <c r="D1024" s="143" t="s">
        <v>165</v>
      </c>
      <c r="E1024" s="144" t="s">
        <v>1107</v>
      </c>
      <c r="F1024" s="145" t="s">
        <v>1108</v>
      </c>
      <c r="G1024" s="146" t="s">
        <v>186</v>
      </c>
      <c r="H1024" s="147">
        <v>41.542000000000002</v>
      </c>
      <c r="I1024" s="148"/>
      <c r="J1024" s="148">
        <f>ROUND(I1024*H1024,2)</f>
        <v>0</v>
      </c>
      <c r="K1024" s="149"/>
      <c r="L1024" s="31"/>
      <c r="M1024" s="150" t="s">
        <v>1</v>
      </c>
      <c r="N1024" s="151" t="s">
        <v>39</v>
      </c>
      <c r="O1024" s="152">
        <v>0</v>
      </c>
      <c r="P1024" s="152">
        <f>O1024*H1024</f>
        <v>0</v>
      </c>
      <c r="Q1024" s="152">
        <v>0</v>
      </c>
      <c r="R1024" s="152">
        <f>Q1024*H1024</f>
        <v>0</v>
      </c>
      <c r="S1024" s="152">
        <v>0</v>
      </c>
      <c r="T1024" s="153">
        <f>S1024*H1024</f>
        <v>0</v>
      </c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R1024" s="154" t="s">
        <v>259</v>
      </c>
      <c r="AT1024" s="154" t="s">
        <v>165</v>
      </c>
      <c r="AU1024" s="154" t="s">
        <v>84</v>
      </c>
      <c r="AY1024" s="18" t="s">
        <v>163</v>
      </c>
      <c r="BE1024" s="155">
        <f>IF(N1024="základní",J1024,0)</f>
        <v>0</v>
      </c>
      <c r="BF1024" s="155">
        <f>IF(N1024="snížená",J1024,0)</f>
        <v>0</v>
      </c>
      <c r="BG1024" s="155">
        <f>IF(N1024="zákl. přenesená",J1024,0)</f>
        <v>0</v>
      </c>
      <c r="BH1024" s="155">
        <f>IF(N1024="sníž. přenesená",J1024,0)</f>
        <v>0</v>
      </c>
      <c r="BI1024" s="155">
        <f>IF(N1024="nulová",J1024,0)</f>
        <v>0</v>
      </c>
      <c r="BJ1024" s="18" t="s">
        <v>82</v>
      </c>
      <c r="BK1024" s="155">
        <f>ROUND(I1024*H1024,2)</f>
        <v>0</v>
      </c>
      <c r="BL1024" s="18" t="s">
        <v>259</v>
      </c>
      <c r="BM1024" s="154" t="s">
        <v>1109</v>
      </c>
    </row>
    <row r="1025" spans="1:65" s="13" customFormat="1">
      <c r="B1025" s="156"/>
      <c r="D1025" s="157" t="s">
        <v>171</v>
      </c>
      <c r="E1025" s="158" t="s">
        <v>1</v>
      </c>
      <c r="F1025" s="159" t="s">
        <v>1110</v>
      </c>
      <c r="H1025" s="158" t="s">
        <v>1</v>
      </c>
      <c r="L1025" s="156"/>
      <c r="M1025" s="160"/>
      <c r="N1025" s="161"/>
      <c r="O1025" s="161"/>
      <c r="P1025" s="161"/>
      <c r="Q1025" s="161"/>
      <c r="R1025" s="161"/>
      <c r="S1025" s="161"/>
      <c r="T1025" s="162"/>
      <c r="AT1025" s="158" t="s">
        <v>171</v>
      </c>
      <c r="AU1025" s="158" t="s">
        <v>84</v>
      </c>
      <c r="AV1025" s="13" t="s">
        <v>82</v>
      </c>
      <c r="AW1025" s="13" t="s">
        <v>31</v>
      </c>
      <c r="AX1025" s="13" t="s">
        <v>74</v>
      </c>
      <c r="AY1025" s="158" t="s">
        <v>163</v>
      </c>
    </row>
    <row r="1026" spans="1:65" s="14" customFormat="1">
      <c r="B1026" s="163"/>
      <c r="D1026" s="157" t="s">
        <v>171</v>
      </c>
      <c r="E1026" s="164" t="s">
        <v>1</v>
      </c>
      <c r="F1026" s="165" t="s">
        <v>1111</v>
      </c>
      <c r="H1026" s="166">
        <v>41.542000000000002</v>
      </c>
      <c r="L1026" s="163"/>
      <c r="M1026" s="167"/>
      <c r="N1026" s="168"/>
      <c r="O1026" s="168"/>
      <c r="P1026" s="168"/>
      <c r="Q1026" s="168"/>
      <c r="R1026" s="168"/>
      <c r="S1026" s="168"/>
      <c r="T1026" s="169"/>
      <c r="AT1026" s="164" t="s">
        <v>171</v>
      </c>
      <c r="AU1026" s="164" t="s">
        <v>84</v>
      </c>
      <c r="AV1026" s="14" t="s">
        <v>84</v>
      </c>
      <c r="AW1026" s="14" t="s">
        <v>31</v>
      </c>
      <c r="AX1026" s="14" t="s">
        <v>74</v>
      </c>
      <c r="AY1026" s="164" t="s">
        <v>163</v>
      </c>
    </row>
    <row r="1027" spans="1:65" s="15" customFormat="1">
      <c r="B1027" s="170"/>
      <c r="D1027" s="157" t="s">
        <v>171</v>
      </c>
      <c r="E1027" s="171" t="s">
        <v>1</v>
      </c>
      <c r="F1027" s="172" t="s">
        <v>176</v>
      </c>
      <c r="H1027" s="173">
        <v>41.542000000000002</v>
      </c>
      <c r="L1027" s="170"/>
      <c r="M1027" s="174"/>
      <c r="N1027" s="175"/>
      <c r="O1027" s="175"/>
      <c r="P1027" s="175"/>
      <c r="Q1027" s="175"/>
      <c r="R1027" s="175"/>
      <c r="S1027" s="175"/>
      <c r="T1027" s="176"/>
      <c r="AT1027" s="171" t="s">
        <v>171</v>
      </c>
      <c r="AU1027" s="171" t="s">
        <v>84</v>
      </c>
      <c r="AV1027" s="15" t="s">
        <v>177</v>
      </c>
      <c r="AW1027" s="15" t="s">
        <v>31</v>
      </c>
      <c r="AX1027" s="15" t="s">
        <v>74</v>
      </c>
      <c r="AY1027" s="171" t="s">
        <v>163</v>
      </c>
    </row>
    <row r="1028" spans="1:65" s="16" customFormat="1">
      <c r="B1028" s="177"/>
      <c r="D1028" s="157" t="s">
        <v>171</v>
      </c>
      <c r="E1028" s="178" t="s">
        <v>1</v>
      </c>
      <c r="F1028" s="179" t="s">
        <v>178</v>
      </c>
      <c r="H1028" s="180">
        <v>41.542000000000002</v>
      </c>
      <c r="L1028" s="177"/>
      <c r="M1028" s="181"/>
      <c r="N1028" s="182"/>
      <c r="O1028" s="182"/>
      <c r="P1028" s="182"/>
      <c r="Q1028" s="182"/>
      <c r="R1028" s="182"/>
      <c r="S1028" s="182"/>
      <c r="T1028" s="183"/>
      <c r="AT1028" s="178" t="s">
        <v>171</v>
      </c>
      <c r="AU1028" s="178" t="s">
        <v>84</v>
      </c>
      <c r="AV1028" s="16" t="s">
        <v>169</v>
      </c>
      <c r="AW1028" s="16" t="s">
        <v>31</v>
      </c>
      <c r="AX1028" s="16" t="s">
        <v>82</v>
      </c>
      <c r="AY1028" s="178" t="s">
        <v>163</v>
      </c>
    </row>
    <row r="1029" spans="1:65" s="2" customFormat="1" ht="24" customHeight="1">
      <c r="A1029" s="30"/>
      <c r="B1029" s="142"/>
      <c r="C1029" s="143" t="s">
        <v>1112</v>
      </c>
      <c r="D1029" s="143" t="s">
        <v>165</v>
      </c>
      <c r="E1029" s="144" t="s">
        <v>1113</v>
      </c>
      <c r="F1029" s="145" t="s">
        <v>1114</v>
      </c>
      <c r="G1029" s="146" t="s">
        <v>186</v>
      </c>
      <c r="H1029" s="147">
        <v>83.84</v>
      </c>
      <c r="I1029" s="148"/>
      <c r="J1029" s="148">
        <f>ROUND(I1029*H1029,2)</f>
        <v>0</v>
      </c>
      <c r="K1029" s="149"/>
      <c r="L1029" s="31"/>
      <c r="M1029" s="150" t="s">
        <v>1</v>
      </c>
      <c r="N1029" s="151" t="s">
        <v>39</v>
      </c>
      <c r="O1029" s="152">
        <v>0</v>
      </c>
      <c r="P1029" s="152">
        <f>O1029*H1029</f>
        <v>0</v>
      </c>
      <c r="Q1029" s="152">
        <v>0</v>
      </c>
      <c r="R1029" s="152">
        <f>Q1029*H1029</f>
        <v>0</v>
      </c>
      <c r="S1029" s="152">
        <v>0</v>
      </c>
      <c r="T1029" s="153">
        <f>S1029*H1029</f>
        <v>0</v>
      </c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R1029" s="154" t="s">
        <v>259</v>
      </c>
      <c r="AT1029" s="154" t="s">
        <v>165</v>
      </c>
      <c r="AU1029" s="154" t="s">
        <v>84</v>
      </c>
      <c r="AY1029" s="18" t="s">
        <v>163</v>
      </c>
      <c r="BE1029" s="155">
        <f>IF(N1029="základní",J1029,0)</f>
        <v>0</v>
      </c>
      <c r="BF1029" s="155">
        <f>IF(N1029="snížená",J1029,0)</f>
        <v>0</v>
      </c>
      <c r="BG1029" s="155">
        <f>IF(N1029="zákl. přenesená",J1029,0)</f>
        <v>0</v>
      </c>
      <c r="BH1029" s="155">
        <f>IF(N1029="sníž. přenesená",J1029,0)</f>
        <v>0</v>
      </c>
      <c r="BI1029" s="155">
        <f>IF(N1029="nulová",J1029,0)</f>
        <v>0</v>
      </c>
      <c r="BJ1029" s="18" t="s">
        <v>82</v>
      </c>
      <c r="BK1029" s="155">
        <f>ROUND(I1029*H1029,2)</f>
        <v>0</v>
      </c>
      <c r="BL1029" s="18" t="s">
        <v>259</v>
      </c>
      <c r="BM1029" s="154" t="s">
        <v>1115</v>
      </c>
    </row>
    <row r="1030" spans="1:65" s="13" customFormat="1">
      <c r="B1030" s="156"/>
      <c r="D1030" s="157" t="s">
        <v>171</v>
      </c>
      <c r="E1030" s="158" t="s">
        <v>1</v>
      </c>
      <c r="F1030" s="159" t="s">
        <v>1116</v>
      </c>
      <c r="H1030" s="158" t="s">
        <v>1</v>
      </c>
      <c r="L1030" s="156"/>
      <c r="M1030" s="160"/>
      <c r="N1030" s="161"/>
      <c r="O1030" s="161"/>
      <c r="P1030" s="161"/>
      <c r="Q1030" s="161"/>
      <c r="R1030" s="161"/>
      <c r="S1030" s="161"/>
      <c r="T1030" s="162"/>
      <c r="AT1030" s="158" t="s">
        <v>171</v>
      </c>
      <c r="AU1030" s="158" t="s">
        <v>84</v>
      </c>
      <c r="AV1030" s="13" t="s">
        <v>82</v>
      </c>
      <c r="AW1030" s="13" t="s">
        <v>31</v>
      </c>
      <c r="AX1030" s="13" t="s">
        <v>74</v>
      </c>
      <c r="AY1030" s="158" t="s">
        <v>163</v>
      </c>
    </row>
    <row r="1031" spans="1:65" s="13" customFormat="1">
      <c r="B1031" s="156"/>
      <c r="D1031" s="157" t="s">
        <v>171</v>
      </c>
      <c r="E1031" s="158" t="s">
        <v>1</v>
      </c>
      <c r="F1031" s="159" t="s">
        <v>286</v>
      </c>
      <c r="H1031" s="158" t="s">
        <v>1</v>
      </c>
      <c r="L1031" s="156"/>
      <c r="M1031" s="160"/>
      <c r="N1031" s="161"/>
      <c r="O1031" s="161"/>
      <c r="P1031" s="161"/>
      <c r="Q1031" s="161"/>
      <c r="R1031" s="161"/>
      <c r="S1031" s="161"/>
      <c r="T1031" s="162"/>
      <c r="AT1031" s="158" t="s">
        <v>171</v>
      </c>
      <c r="AU1031" s="158" t="s">
        <v>84</v>
      </c>
      <c r="AV1031" s="13" t="s">
        <v>82</v>
      </c>
      <c r="AW1031" s="13" t="s">
        <v>31</v>
      </c>
      <c r="AX1031" s="13" t="s">
        <v>74</v>
      </c>
      <c r="AY1031" s="158" t="s">
        <v>163</v>
      </c>
    </row>
    <row r="1032" spans="1:65" s="14" customFormat="1">
      <c r="B1032" s="163"/>
      <c r="D1032" s="157" t="s">
        <v>171</v>
      </c>
      <c r="E1032" s="164" t="s">
        <v>1</v>
      </c>
      <c r="F1032" s="165" t="s">
        <v>1117</v>
      </c>
      <c r="H1032" s="166">
        <v>83.84</v>
      </c>
      <c r="L1032" s="163"/>
      <c r="M1032" s="167"/>
      <c r="N1032" s="168"/>
      <c r="O1032" s="168"/>
      <c r="P1032" s="168"/>
      <c r="Q1032" s="168"/>
      <c r="R1032" s="168"/>
      <c r="S1032" s="168"/>
      <c r="T1032" s="169"/>
      <c r="AT1032" s="164" t="s">
        <v>171</v>
      </c>
      <c r="AU1032" s="164" t="s">
        <v>84</v>
      </c>
      <c r="AV1032" s="14" t="s">
        <v>84</v>
      </c>
      <c r="AW1032" s="14" t="s">
        <v>31</v>
      </c>
      <c r="AX1032" s="14" t="s">
        <v>74</v>
      </c>
      <c r="AY1032" s="164" t="s">
        <v>163</v>
      </c>
    </row>
    <row r="1033" spans="1:65" s="15" customFormat="1">
      <c r="B1033" s="170"/>
      <c r="D1033" s="157" t="s">
        <v>171</v>
      </c>
      <c r="E1033" s="171" t="s">
        <v>1</v>
      </c>
      <c r="F1033" s="172" t="s">
        <v>176</v>
      </c>
      <c r="H1033" s="173">
        <v>83.84</v>
      </c>
      <c r="L1033" s="170"/>
      <c r="M1033" s="174"/>
      <c r="N1033" s="175"/>
      <c r="O1033" s="175"/>
      <c r="P1033" s="175"/>
      <c r="Q1033" s="175"/>
      <c r="R1033" s="175"/>
      <c r="S1033" s="175"/>
      <c r="T1033" s="176"/>
      <c r="AT1033" s="171" t="s">
        <v>171</v>
      </c>
      <c r="AU1033" s="171" t="s">
        <v>84</v>
      </c>
      <c r="AV1033" s="15" t="s">
        <v>177</v>
      </c>
      <c r="AW1033" s="15" t="s">
        <v>31</v>
      </c>
      <c r="AX1033" s="15" t="s">
        <v>74</v>
      </c>
      <c r="AY1033" s="171" t="s">
        <v>163</v>
      </c>
    </row>
    <row r="1034" spans="1:65" s="16" customFormat="1">
      <c r="B1034" s="177"/>
      <c r="D1034" s="157" t="s">
        <v>171</v>
      </c>
      <c r="E1034" s="178" t="s">
        <v>1</v>
      </c>
      <c r="F1034" s="179" t="s">
        <v>178</v>
      </c>
      <c r="H1034" s="180">
        <v>83.84</v>
      </c>
      <c r="L1034" s="177"/>
      <c r="M1034" s="181"/>
      <c r="N1034" s="182"/>
      <c r="O1034" s="182"/>
      <c r="P1034" s="182"/>
      <c r="Q1034" s="182"/>
      <c r="R1034" s="182"/>
      <c r="S1034" s="182"/>
      <c r="T1034" s="183"/>
      <c r="AT1034" s="178" t="s">
        <v>171</v>
      </c>
      <c r="AU1034" s="178" t="s">
        <v>84</v>
      </c>
      <c r="AV1034" s="16" t="s">
        <v>169</v>
      </c>
      <c r="AW1034" s="16" t="s">
        <v>31</v>
      </c>
      <c r="AX1034" s="16" t="s">
        <v>82</v>
      </c>
      <c r="AY1034" s="178" t="s">
        <v>163</v>
      </c>
    </row>
    <row r="1035" spans="1:65" s="2" customFormat="1" ht="24" customHeight="1">
      <c r="A1035" s="30"/>
      <c r="B1035" s="142"/>
      <c r="C1035" s="143" t="s">
        <v>306</v>
      </c>
      <c r="D1035" s="143" t="s">
        <v>165</v>
      </c>
      <c r="E1035" s="144" t="s">
        <v>1118</v>
      </c>
      <c r="F1035" s="145" t="s">
        <v>1119</v>
      </c>
      <c r="G1035" s="146" t="s">
        <v>186</v>
      </c>
      <c r="H1035" s="147">
        <v>280.36799999999999</v>
      </c>
      <c r="I1035" s="148"/>
      <c r="J1035" s="148">
        <f>ROUND(I1035*H1035,2)</f>
        <v>0</v>
      </c>
      <c r="K1035" s="149"/>
      <c r="L1035" s="31"/>
      <c r="M1035" s="150" t="s">
        <v>1</v>
      </c>
      <c r="N1035" s="151" t="s">
        <v>39</v>
      </c>
      <c r="O1035" s="152">
        <v>0</v>
      </c>
      <c r="P1035" s="152">
        <f>O1035*H1035</f>
        <v>0</v>
      </c>
      <c r="Q1035" s="152">
        <v>0</v>
      </c>
      <c r="R1035" s="152">
        <f>Q1035*H1035</f>
        <v>0</v>
      </c>
      <c r="S1035" s="152">
        <v>0</v>
      </c>
      <c r="T1035" s="153">
        <f>S1035*H1035</f>
        <v>0</v>
      </c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R1035" s="154" t="s">
        <v>259</v>
      </c>
      <c r="AT1035" s="154" t="s">
        <v>165</v>
      </c>
      <c r="AU1035" s="154" t="s">
        <v>84</v>
      </c>
      <c r="AY1035" s="18" t="s">
        <v>163</v>
      </c>
      <c r="BE1035" s="155">
        <f>IF(N1035="základní",J1035,0)</f>
        <v>0</v>
      </c>
      <c r="BF1035" s="155">
        <f>IF(N1035="snížená",J1035,0)</f>
        <v>0</v>
      </c>
      <c r="BG1035" s="155">
        <f>IF(N1035="zákl. přenesená",J1035,0)</f>
        <v>0</v>
      </c>
      <c r="BH1035" s="155">
        <f>IF(N1035="sníž. přenesená",J1035,0)</f>
        <v>0</v>
      </c>
      <c r="BI1035" s="155">
        <f>IF(N1035="nulová",J1035,0)</f>
        <v>0</v>
      </c>
      <c r="BJ1035" s="18" t="s">
        <v>82</v>
      </c>
      <c r="BK1035" s="155">
        <f>ROUND(I1035*H1035,2)</f>
        <v>0</v>
      </c>
      <c r="BL1035" s="18" t="s">
        <v>259</v>
      </c>
      <c r="BM1035" s="154" t="s">
        <v>1120</v>
      </c>
    </row>
    <row r="1036" spans="1:65" s="13" customFormat="1">
      <c r="B1036" s="156"/>
      <c r="D1036" s="157" t="s">
        <v>171</v>
      </c>
      <c r="E1036" s="158" t="s">
        <v>1</v>
      </c>
      <c r="F1036" s="159" t="s">
        <v>1121</v>
      </c>
      <c r="H1036" s="158" t="s">
        <v>1</v>
      </c>
      <c r="L1036" s="156"/>
      <c r="M1036" s="160"/>
      <c r="N1036" s="161"/>
      <c r="O1036" s="161"/>
      <c r="P1036" s="161"/>
      <c r="Q1036" s="161"/>
      <c r="R1036" s="161"/>
      <c r="S1036" s="161"/>
      <c r="T1036" s="162"/>
      <c r="AT1036" s="158" t="s">
        <v>171</v>
      </c>
      <c r="AU1036" s="158" t="s">
        <v>84</v>
      </c>
      <c r="AV1036" s="13" t="s">
        <v>82</v>
      </c>
      <c r="AW1036" s="13" t="s">
        <v>31</v>
      </c>
      <c r="AX1036" s="13" t="s">
        <v>74</v>
      </c>
      <c r="AY1036" s="158" t="s">
        <v>163</v>
      </c>
    </row>
    <row r="1037" spans="1:65" s="13" customFormat="1">
      <c r="B1037" s="156"/>
      <c r="D1037" s="157" t="s">
        <v>171</v>
      </c>
      <c r="E1037" s="158" t="s">
        <v>1</v>
      </c>
      <c r="F1037" s="159" t="s">
        <v>381</v>
      </c>
      <c r="H1037" s="158" t="s">
        <v>1</v>
      </c>
      <c r="L1037" s="156"/>
      <c r="M1037" s="160"/>
      <c r="N1037" s="161"/>
      <c r="O1037" s="161"/>
      <c r="P1037" s="161"/>
      <c r="Q1037" s="161"/>
      <c r="R1037" s="161"/>
      <c r="S1037" s="161"/>
      <c r="T1037" s="162"/>
      <c r="AT1037" s="158" t="s">
        <v>171</v>
      </c>
      <c r="AU1037" s="158" t="s">
        <v>84</v>
      </c>
      <c r="AV1037" s="13" t="s">
        <v>82</v>
      </c>
      <c r="AW1037" s="13" t="s">
        <v>31</v>
      </c>
      <c r="AX1037" s="13" t="s">
        <v>74</v>
      </c>
      <c r="AY1037" s="158" t="s">
        <v>163</v>
      </c>
    </row>
    <row r="1038" spans="1:65" s="14" customFormat="1" ht="22.5">
      <c r="B1038" s="163"/>
      <c r="D1038" s="157" t="s">
        <v>171</v>
      </c>
      <c r="E1038" s="164" t="s">
        <v>1</v>
      </c>
      <c r="F1038" s="165" t="s">
        <v>750</v>
      </c>
      <c r="H1038" s="166">
        <v>233.64</v>
      </c>
      <c r="L1038" s="163"/>
      <c r="M1038" s="167"/>
      <c r="N1038" s="168"/>
      <c r="O1038" s="168"/>
      <c r="P1038" s="168"/>
      <c r="Q1038" s="168"/>
      <c r="R1038" s="168"/>
      <c r="S1038" s="168"/>
      <c r="T1038" s="169"/>
      <c r="AT1038" s="164" t="s">
        <v>171</v>
      </c>
      <c r="AU1038" s="164" t="s">
        <v>84</v>
      </c>
      <c r="AV1038" s="14" t="s">
        <v>84</v>
      </c>
      <c r="AW1038" s="14" t="s">
        <v>31</v>
      </c>
      <c r="AX1038" s="14" t="s">
        <v>74</v>
      </c>
      <c r="AY1038" s="164" t="s">
        <v>163</v>
      </c>
    </row>
    <row r="1039" spans="1:65" s="15" customFormat="1">
      <c r="B1039" s="170"/>
      <c r="D1039" s="157" t="s">
        <v>171</v>
      </c>
      <c r="E1039" s="171" t="s">
        <v>1</v>
      </c>
      <c r="F1039" s="172" t="s">
        <v>176</v>
      </c>
      <c r="H1039" s="173">
        <v>233.64</v>
      </c>
      <c r="L1039" s="170"/>
      <c r="M1039" s="174"/>
      <c r="N1039" s="175"/>
      <c r="O1039" s="175"/>
      <c r="P1039" s="175"/>
      <c r="Q1039" s="175"/>
      <c r="R1039" s="175"/>
      <c r="S1039" s="175"/>
      <c r="T1039" s="176"/>
      <c r="AT1039" s="171" t="s">
        <v>171</v>
      </c>
      <c r="AU1039" s="171" t="s">
        <v>84</v>
      </c>
      <c r="AV1039" s="15" t="s">
        <v>177</v>
      </c>
      <c r="AW1039" s="15" t="s">
        <v>31</v>
      </c>
      <c r="AX1039" s="15" t="s">
        <v>74</v>
      </c>
      <c r="AY1039" s="171" t="s">
        <v>163</v>
      </c>
    </row>
    <row r="1040" spans="1:65" s="13" customFormat="1">
      <c r="B1040" s="156"/>
      <c r="D1040" s="157" t="s">
        <v>171</v>
      </c>
      <c r="E1040" s="158" t="s">
        <v>1</v>
      </c>
      <c r="F1040" s="159" t="s">
        <v>1122</v>
      </c>
      <c r="H1040" s="158" t="s">
        <v>1</v>
      </c>
      <c r="L1040" s="156"/>
      <c r="M1040" s="160"/>
      <c r="N1040" s="161"/>
      <c r="O1040" s="161"/>
      <c r="P1040" s="161"/>
      <c r="Q1040" s="161"/>
      <c r="R1040" s="161"/>
      <c r="S1040" s="161"/>
      <c r="T1040" s="162"/>
      <c r="AT1040" s="158" t="s">
        <v>171</v>
      </c>
      <c r="AU1040" s="158" t="s">
        <v>84</v>
      </c>
      <c r="AV1040" s="13" t="s">
        <v>82</v>
      </c>
      <c r="AW1040" s="13" t="s">
        <v>31</v>
      </c>
      <c r="AX1040" s="13" t="s">
        <v>74</v>
      </c>
      <c r="AY1040" s="158" t="s">
        <v>163</v>
      </c>
    </row>
    <row r="1041" spans="1:65" s="14" customFormat="1">
      <c r="B1041" s="163"/>
      <c r="D1041" s="157" t="s">
        <v>171</v>
      </c>
      <c r="E1041" s="164" t="s">
        <v>1</v>
      </c>
      <c r="F1041" s="165" t="s">
        <v>1123</v>
      </c>
      <c r="H1041" s="166">
        <v>46.728000000000002</v>
      </c>
      <c r="L1041" s="163"/>
      <c r="M1041" s="167"/>
      <c r="N1041" s="168"/>
      <c r="O1041" s="168"/>
      <c r="P1041" s="168"/>
      <c r="Q1041" s="168"/>
      <c r="R1041" s="168"/>
      <c r="S1041" s="168"/>
      <c r="T1041" s="169"/>
      <c r="AT1041" s="164" t="s">
        <v>171</v>
      </c>
      <c r="AU1041" s="164" t="s">
        <v>84</v>
      </c>
      <c r="AV1041" s="14" t="s">
        <v>84</v>
      </c>
      <c r="AW1041" s="14" t="s">
        <v>31</v>
      </c>
      <c r="AX1041" s="14" t="s">
        <v>74</v>
      </c>
      <c r="AY1041" s="164" t="s">
        <v>163</v>
      </c>
    </row>
    <row r="1042" spans="1:65" s="15" customFormat="1">
      <c r="B1042" s="170"/>
      <c r="D1042" s="157" t="s">
        <v>171</v>
      </c>
      <c r="E1042" s="171" t="s">
        <v>1</v>
      </c>
      <c r="F1042" s="172" t="s">
        <v>176</v>
      </c>
      <c r="H1042" s="173">
        <v>46.728000000000002</v>
      </c>
      <c r="L1042" s="170"/>
      <c r="M1042" s="174"/>
      <c r="N1042" s="175"/>
      <c r="O1042" s="175"/>
      <c r="P1042" s="175"/>
      <c r="Q1042" s="175"/>
      <c r="R1042" s="175"/>
      <c r="S1042" s="175"/>
      <c r="T1042" s="176"/>
      <c r="AT1042" s="171" t="s">
        <v>171</v>
      </c>
      <c r="AU1042" s="171" t="s">
        <v>84</v>
      </c>
      <c r="AV1042" s="15" t="s">
        <v>177</v>
      </c>
      <c r="AW1042" s="15" t="s">
        <v>31</v>
      </c>
      <c r="AX1042" s="15" t="s">
        <v>74</v>
      </c>
      <c r="AY1042" s="171" t="s">
        <v>163</v>
      </c>
    </row>
    <row r="1043" spans="1:65" s="16" customFormat="1">
      <c r="B1043" s="177"/>
      <c r="D1043" s="157" t="s">
        <v>171</v>
      </c>
      <c r="E1043" s="178" t="s">
        <v>1</v>
      </c>
      <c r="F1043" s="179" t="s">
        <v>178</v>
      </c>
      <c r="H1043" s="180">
        <v>280.36799999999999</v>
      </c>
      <c r="L1043" s="177"/>
      <c r="M1043" s="181"/>
      <c r="N1043" s="182"/>
      <c r="O1043" s="182"/>
      <c r="P1043" s="182"/>
      <c r="Q1043" s="182"/>
      <c r="R1043" s="182"/>
      <c r="S1043" s="182"/>
      <c r="T1043" s="183"/>
      <c r="AT1043" s="178" t="s">
        <v>171</v>
      </c>
      <c r="AU1043" s="178" t="s">
        <v>84</v>
      </c>
      <c r="AV1043" s="16" t="s">
        <v>169</v>
      </c>
      <c r="AW1043" s="16" t="s">
        <v>31</v>
      </c>
      <c r="AX1043" s="16" t="s">
        <v>82</v>
      </c>
      <c r="AY1043" s="178" t="s">
        <v>163</v>
      </c>
    </row>
    <row r="1044" spans="1:65" s="2" customFormat="1" ht="24" customHeight="1">
      <c r="A1044" s="30"/>
      <c r="B1044" s="142"/>
      <c r="C1044" s="143" t="s">
        <v>1124</v>
      </c>
      <c r="D1044" s="143" t="s">
        <v>165</v>
      </c>
      <c r="E1044" s="144" t="s">
        <v>1125</v>
      </c>
      <c r="F1044" s="145" t="s">
        <v>1126</v>
      </c>
      <c r="G1044" s="146" t="s">
        <v>186</v>
      </c>
      <c r="H1044" s="147">
        <v>50.124000000000002</v>
      </c>
      <c r="I1044" s="148"/>
      <c r="J1044" s="148">
        <f>ROUND(I1044*H1044,2)</f>
        <v>0</v>
      </c>
      <c r="K1044" s="149"/>
      <c r="L1044" s="31"/>
      <c r="M1044" s="150" t="s">
        <v>1</v>
      </c>
      <c r="N1044" s="151" t="s">
        <v>39</v>
      </c>
      <c r="O1044" s="152">
        <v>0</v>
      </c>
      <c r="P1044" s="152">
        <f>O1044*H1044</f>
        <v>0</v>
      </c>
      <c r="Q1044" s="152">
        <v>0</v>
      </c>
      <c r="R1044" s="152">
        <f>Q1044*H1044</f>
        <v>0</v>
      </c>
      <c r="S1044" s="152">
        <v>0</v>
      </c>
      <c r="T1044" s="153">
        <f>S1044*H1044</f>
        <v>0</v>
      </c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R1044" s="154" t="s">
        <v>259</v>
      </c>
      <c r="AT1044" s="154" t="s">
        <v>165</v>
      </c>
      <c r="AU1044" s="154" t="s">
        <v>84</v>
      </c>
      <c r="AY1044" s="18" t="s">
        <v>163</v>
      </c>
      <c r="BE1044" s="155">
        <f>IF(N1044="základní",J1044,0)</f>
        <v>0</v>
      </c>
      <c r="BF1044" s="155">
        <f>IF(N1044="snížená",J1044,0)</f>
        <v>0</v>
      </c>
      <c r="BG1044" s="155">
        <f>IF(N1044="zákl. přenesená",J1044,0)</f>
        <v>0</v>
      </c>
      <c r="BH1044" s="155">
        <f>IF(N1044="sníž. přenesená",J1044,0)</f>
        <v>0</v>
      </c>
      <c r="BI1044" s="155">
        <f>IF(N1044="nulová",J1044,0)</f>
        <v>0</v>
      </c>
      <c r="BJ1044" s="18" t="s">
        <v>82</v>
      </c>
      <c r="BK1044" s="155">
        <f>ROUND(I1044*H1044,2)</f>
        <v>0</v>
      </c>
      <c r="BL1044" s="18" t="s">
        <v>259</v>
      </c>
      <c r="BM1044" s="154" t="s">
        <v>1127</v>
      </c>
    </row>
    <row r="1045" spans="1:65" s="13" customFormat="1">
      <c r="B1045" s="156"/>
      <c r="D1045" s="157" t="s">
        <v>171</v>
      </c>
      <c r="E1045" s="158" t="s">
        <v>1</v>
      </c>
      <c r="F1045" s="159" t="s">
        <v>1128</v>
      </c>
      <c r="H1045" s="158" t="s">
        <v>1</v>
      </c>
      <c r="L1045" s="156"/>
      <c r="M1045" s="160"/>
      <c r="N1045" s="161"/>
      <c r="O1045" s="161"/>
      <c r="P1045" s="161"/>
      <c r="Q1045" s="161"/>
      <c r="R1045" s="161"/>
      <c r="S1045" s="161"/>
      <c r="T1045" s="162"/>
      <c r="AT1045" s="158" t="s">
        <v>171</v>
      </c>
      <c r="AU1045" s="158" t="s">
        <v>84</v>
      </c>
      <c r="AV1045" s="13" t="s">
        <v>82</v>
      </c>
      <c r="AW1045" s="13" t="s">
        <v>31</v>
      </c>
      <c r="AX1045" s="13" t="s">
        <v>74</v>
      </c>
      <c r="AY1045" s="158" t="s">
        <v>163</v>
      </c>
    </row>
    <row r="1046" spans="1:65" s="13" customFormat="1">
      <c r="B1046" s="156"/>
      <c r="D1046" s="157" t="s">
        <v>171</v>
      </c>
      <c r="E1046" s="158" t="s">
        <v>1</v>
      </c>
      <c r="F1046" s="159" t="s">
        <v>751</v>
      </c>
      <c r="H1046" s="158" t="s">
        <v>1</v>
      </c>
      <c r="L1046" s="156"/>
      <c r="M1046" s="160"/>
      <c r="N1046" s="161"/>
      <c r="O1046" s="161"/>
      <c r="P1046" s="161"/>
      <c r="Q1046" s="161"/>
      <c r="R1046" s="161"/>
      <c r="S1046" s="161"/>
      <c r="T1046" s="162"/>
      <c r="AT1046" s="158" t="s">
        <v>171</v>
      </c>
      <c r="AU1046" s="158" t="s">
        <v>84</v>
      </c>
      <c r="AV1046" s="13" t="s">
        <v>82</v>
      </c>
      <c r="AW1046" s="13" t="s">
        <v>31</v>
      </c>
      <c r="AX1046" s="13" t="s">
        <v>74</v>
      </c>
      <c r="AY1046" s="158" t="s">
        <v>163</v>
      </c>
    </row>
    <row r="1047" spans="1:65" s="14" customFormat="1">
      <c r="B1047" s="163"/>
      <c r="D1047" s="157" t="s">
        <v>171</v>
      </c>
      <c r="E1047" s="164" t="s">
        <v>1</v>
      </c>
      <c r="F1047" s="165" t="s">
        <v>752</v>
      </c>
      <c r="H1047" s="166">
        <v>41.77</v>
      </c>
      <c r="L1047" s="163"/>
      <c r="M1047" s="167"/>
      <c r="N1047" s="168"/>
      <c r="O1047" s="168"/>
      <c r="P1047" s="168"/>
      <c r="Q1047" s="168"/>
      <c r="R1047" s="168"/>
      <c r="S1047" s="168"/>
      <c r="T1047" s="169"/>
      <c r="AT1047" s="164" t="s">
        <v>171</v>
      </c>
      <c r="AU1047" s="164" t="s">
        <v>84</v>
      </c>
      <c r="AV1047" s="14" t="s">
        <v>84</v>
      </c>
      <c r="AW1047" s="14" t="s">
        <v>31</v>
      </c>
      <c r="AX1047" s="14" t="s">
        <v>74</v>
      </c>
      <c r="AY1047" s="164" t="s">
        <v>163</v>
      </c>
    </row>
    <row r="1048" spans="1:65" s="15" customFormat="1">
      <c r="B1048" s="170"/>
      <c r="D1048" s="157" t="s">
        <v>171</v>
      </c>
      <c r="E1048" s="171" t="s">
        <v>1</v>
      </c>
      <c r="F1048" s="172" t="s">
        <v>176</v>
      </c>
      <c r="H1048" s="173">
        <v>41.77</v>
      </c>
      <c r="L1048" s="170"/>
      <c r="M1048" s="174"/>
      <c r="N1048" s="175"/>
      <c r="O1048" s="175"/>
      <c r="P1048" s="175"/>
      <c r="Q1048" s="175"/>
      <c r="R1048" s="175"/>
      <c r="S1048" s="175"/>
      <c r="T1048" s="176"/>
      <c r="AT1048" s="171" t="s">
        <v>171</v>
      </c>
      <c r="AU1048" s="171" t="s">
        <v>84</v>
      </c>
      <c r="AV1048" s="15" t="s">
        <v>177</v>
      </c>
      <c r="AW1048" s="15" t="s">
        <v>31</v>
      </c>
      <c r="AX1048" s="15" t="s">
        <v>74</v>
      </c>
      <c r="AY1048" s="171" t="s">
        <v>163</v>
      </c>
    </row>
    <row r="1049" spans="1:65" s="13" customFormat="1">
      <c r="B1049" s="156"/>
      <c r="D1049" s="157" t="s">
        <v>171</v>
      </c>
      <c r="E1049" s="158" t="s">
        <v>1</v>
      </c>
      <c r="F1049" s="159" t="s">
        <v>1122</v>
      </c>
      <c r="H1049" s="158" t="s">
        <v>1</v>
      </c>
      <c r="L1049" s="156"/>
      <c r="M1049" s="160"/>
      <c r="N1049" s="161"/>
      <c r="O1049" s="161"/>
      <c r="P1049" s="161"/>
      <c r="Q1049" s="161"/>
      <c r="R1049" s="161"/>
      <c r="S1049" s="161"/>
      <c r="T1049" s="162"/>
      <c r="AT1049" s="158" t="s">
        <v>171</v>
      </c>
      <c r="AU1049" s="158" t="s">
        <v>84</v>
      </c>
      <c r="AV1049" s="13" t="s">
        <v>82</v>
      </c>
      <c r="AW1049" s="13" t="s">
        <v>31</v>
      </c>
      <c r="AX1049" s="13" t="s">
        <v>74</v>
      </c>
      <c r="AY1049" s="158" t="s">
        <v>163</v>
      </c>
    </row>
    <row r="1050" spans="1:65" s="14" customFormat="1">
      <c r="B1050" s="163"/>
      <c r="D1050" s="157" t="s">
        <v>171</v>
      </c>
      <c r="E1050" s="164" t="s">
        <v>1</v>
      </c>
      <c r="F1050" s="165" t="s">
        <v>1129</v>
      </c>
      <c r="H1050" s="166">
        <v>8.3539999999999992</v>
      </c>
      <c r="L1050" s="163"/>
      <c r="M1050" s="167"/>
      <c r="N1050" s="168"/>
      <c r="O1050" s="168"/>
      <c r="P1050" s="168"/>
      <c r="Q1050" s="168"/>
      <c r="R1050" s="168"/>
      <c r="S1050" s="168"/>
      <c r="T1050" s="169"/>
      <c r="AT1050" s="164" t="s">
        <v>171</v>
      </c>
      <c r="AU1050" s="164" t="s">
        <v>84</v>
      </c>
      <c r="AV1050" s="14" t="s">
        <v>84</v>
      </c>
      <c r="AW1050" s="14" t="s">
        <v>31</v>
      </c>
      <c r="AX1050" s="14" t="s">
        <v>74</v>
      </c>
      <c r="AY1050" s="164" t="s">
        <v>163</v>
      </c>
    </row>
    <row r="1051" spans="1:65" s="15" customFormat="1">
      <c r="B1051" s="170"/>
      <c r="D1051" s="157" t="s">
        <v>171</v>
      </c>
      <c r="E1051" s="171" t="s">
        <v>1</v>
      </c>
      <c r="F1051" s="172" t="s">
        <v>176</v>
      </c>
      <c r="H1051" s="173">
        <v>8.3539999999999992</v>
      </c>
      <c r="L1051" s="170"/>
      <c r="M1051" s="174"/>
      <c r="N1051" s="175"/>
      <c r="O1051" s="175"/>
      <c r="P1051" s="175"/>
      <c r="Q1051" s="175"/>
      <c r="R1051" s="175"/>
      <c r="S1051" s="175"/>
      <c r="T1051" s="176"/>
      <c r="AT1051" s="171" t="s">
        <v>171</v>
      </c>
      <c r="AU1051" s="171" t="s">
        <v>84</v>
      </c>
      <c r="AV1051" s="15" t="s">
        <v>177</v>
      </c>
      <c r="AW1051" s="15" t="s">
        <v>31</v>
      </c>
      <c r="AX1051" s="15" t="s">
        <v>74</v>
      </c>
      <c r="AY1051" s="171" t="s">
        <v>163</v>
      </c>
    </row>
    <row r="1052" spans="1:65" s="16" customFormat="1">
      <c r="B1052" s="177"/>
      <c r="D1052" s="157" t="s">
        <v>171</v>
      </c>
      <c r="E1052" s="178" t="s">
        <v>1</v>
      </c>
      <c r="F1052" s="179" t="s">
        <v>178</v>
      </c>
      <c r="H1052" s="180">
        <v>50.124000000000002</v>
      </c>
      <c r="L1052" s="177"/>
      <c r="M1052" s="181"/>
      <c r="N1052" s="182"/>
      <c r="O1052" s="182"/>
      <c r="P1052" s="182"/>
      <c r="Q1052" s="182"/>
      <c r="R1052" s="182"/>
      <c r="S1052" s="182"/>
      <c r="T1052" s="183"/>
      <c r="AT1052" s="178" t="s">
        <v>171</v>
      </c>
      <c r="AU1052" s="178" t="s">
        <v>84</v>
      </c>
      <c r="AV1052" s="16" t="s">
        <v>169</v>
      </c>
      <c r="AW1052" s="16" t="s">
        <v>31</v>
      </c>
      <c r="AX1052" s="16" t="s">
        <v>82</v>
      </c>
      <c r="AY1052" s="178" t="s">
        <v>163</v>
      </c>
    </row>
    <row r="1053" spans="1:65" s="2" customFormat="1" ht="16.5" customHeight="1">
      <c r="A1053" s="30"/>
      <c r="B1053" s="142"/>
      <c r="C1053" s="143" t="s">
        <v>440</v>
      </c>
      <c r="D1053" s="143" t="s">
        <v>165</v>
      </c>
      <c r="E1053" s="144" t="s">
        <v>1130</v>
      </c>
      <c r="F1053" s="145" t="s">
        <v>1131</v>
      </c>
      <c r="G1053" s="146" t="s">
        <v>186</v>
      </c>
      <c r="H1053" s="147">
        <v>401.97199999999998</v>
      </c>
      <c r="I1053" s="148"/>
      <c r="J1053" s="148">
        <f>ROUND(I1053*H1053,2)</f>
        <v>0</v>
      </c>
      <c r="K1053" s="149"/>
      <c r="L1053" s="31"/>
      <c r="M1053" s="150" t="s">
        <v>1</v>
      </c>
      <c r="N1053" s="151" t="s">
        <v>39</v>
      </c>
      <c r="O1053" s="152">
        <v>0</v>
      </c>
      <c r="P1053" s="152">
        <f>O1053*H1053</f>
        <v>0</v>
      </c>
      <c r="Q1053" s="152">
        <v>0</v>
      </c>
      <c r="R1053" s="152">
        <f>Q1053*H1053</f>
        <v>0</v>
      </c>
      <c r="S1053" s="152">
        <v>0</v>
      </c>
      <c r="T1053" s="153">
        <f>S1053*H1053</f>
        <v>0</v>
      </c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R1053" s="154" t="s">
        <v>259</v>
      </c>
      <c r="AT1053" s="154" t="s">
        <v>165</v>
      </c>
      <c r="AU1053" s="154" t="s">
        <v>84</v>
      </c>
      <c r="AY1053" s="18" t="s">
        <v>163</v>
      </c>
      <c r="BE1053" s="155">
        <f>IF(N1053="základní",J1053,0)</f>
        <v>0</v>
      </c>
      <c r="BF1053" s="155">
        <f>IF(N1053="snížená",J1053,0)</f>
        <v>0</v>
      </c>
      <c r="BG1053" s="155">
        <f>IF(N1053="zákl. přenesená",J1053,0)</f>
        <v>0</v>
      </c>
      <c r="BH1053" s="155">
        <f>IF(N1053="sníž. přenesená",J1053,0)</f>
        <v>0</v>
      </c>
      <c r="BI1053" s="155">
        <f>IF(N1053="nulová",J1053,0)</f>
        <v>0</v>
      </c>
      <c r="BJ1053" s="18" t="s">
        <v>82</v>
      </c>
      <c r="BK1053" s="155">
        <f>ROUND(I1053*H1053,2)</f>
        <v>0</v>
      </c>
      <c r="BL1053" s="18" t="s">
        <v>259</v>
      </c>
      <c r="BM1053" s="154" t="s">
        <v>1132</v>
      </c>
    </row>
    <row r="1054" spans="1:65" s="13" customFormat="1">
      <c r="B1054" s="156"/>
      <c r="D1054" s="157" t="s">
        <v>171</v>
      </c>
      <c r="E1054" s="158" t="s">
        <v>1</v>
      </c>
      <c r="F1054" s="159" t="s">
        <v>1133</v>
      </c>
      <c r="H1054" s="158" t="s">
        <v>1</v>
      </c>
      <c r="L1054" s="156"/>
      <c r="M1054" s="160"/>
      <c r="N1054" s="161"/>
      <c r="O1054" s="161"/>
      <c r="P1054" s="161"/>
      <c r="Q1054" s="161"/>
      <c r="R1054" s="161"/>
      <c r="S1054" s="161"/>
      <c r="T1054" s="162"/>
      <c r="AT1054" s="158" t="s">
        <v>171</v>
      </c>
      <c r="AU1054" s="158" t="s">
        <v>84</v>
      </c>
      <c r="AV1054" s="13" t="s">
        <v>82</v>
      </c>
      <c r="AW1054" s="13" t="s">
        <v>31</v>
      </c>
      <c r="AX1054" s="13" t="s">
        <v>74</v>
      </c>
      <c r="AY1054" s="158" t="s">
        <v>163</v>
      </c>
    </row>
    <row r="1055" spans="1:65" s="14" customFormat="1">
      <c r="B1055" s="163"/>
      <c r="D1055" s="157" t="s">
        <v>171</v>
      </c>
      <c r="E1055" s="164" t="s">
        <v>1</v>
      </c>
      <c r="F1055" s="165" t="s">
        <v>1134</v>
      </c>
      <c r="H1055" s="166">
        <v>401.97199999999998</v>
      </c>
      <c r="L1055" s="163"/>
      <c r="M1055" s="167"/>
      <c r="N1055" s="168"/>
      <c r="O1055" s="168"/>
      <c r="P1055" s="168"/>
      <c r="Q1055" s="168"/>
      <c r="R1055" s="168"/>
      <c r="S1055" s="168"/>
      <c r="T1055" s="169"/>
      <c r="AT1055" s="164" t="s">
        <v>171</v>
      </c>
      <c r="AU1055" s="164" t="s">
        <v>84</v>
      </c>
      <c r="AV1055" s="14" t="s">
        <v>84</v>
      </c>
      <c r="AW1055" s="14" t="s">
        <v>31</v>
      </c>
      <c r="AX1055" s="14" t="s">
        <v>74</v>
      </c>
      <c r="AY1055" s="164" t="s">
        <v>163</v>
      </c>
    </row>
    <row r="1056" spans="1:65" s="15" customFormat="1">
      <c r="B1056" s="170"/>
      <c r="D1056" s="157" t="s">
        <v>171</v>
      </c>
      <c r="E1056" s="171" t="s">
        <v>1</v>
      </c>
      <c r="F1056" s="172" t="s">
        <v>176</v>
      </c>
      <c r="H1056" s="173">
        <v>401.97199999999998</v>
      </c>
      <c r="L1056" s="170"/>
      <c r="M1056" s="174"/>
      <c r="N1056" s="175"/>
      <c r="O1056" s="175"/>
      <c r="P1056" s="175"/>
      <c r="Q1056" s="175"/>
      <c r="R1056" s="175"/>
      <c r="S1056" s="175"/>
      <c r="T1056" s="176"/>
      <c r="AT1056" s="171" t="s">
        <v>171</v>
      </c>
      <c r="AU1056" s="171" t="s">
        <v>84</v>
      </c>
      <c r="AV1056" s="15" t="s">
        <v>177</v>
      </c>
      <c r="AW1056" s="15" t="s">
        <v>31</v>
      </c>
      <c r="AX1056" s="15" t="s">
        <v>74</v>
      </c>
      <c r="AY1056" s="171" t="s">
        <v>163</v>
      </c>
    </row>
    <row r="1057" spans="1:65" s="16" customFormat="1">
      <c r="B1057" s="177"/>
      <c r="D1057" s="157" t="s">
        <v>171</v>
      </c>
      <c r="E1057" s="178" t="s">
        <v>1</v>
      </c>
      <c r="F1057" s="179" t="s">
        <v>178</v>
      </c>
      <c r="H1057" s="180">
        <v>401.97199999999998</v>
      </c>
      <c r="L1057" s="177"/>
      <c r="M1057" s="181"/>
      <c r="N1057" s="182"/>
      <c r="O1057" s="182"/>
      <c r="P1057" s="182"/>
      <c r="Q1057" s="182"/>
      <c r="R1057" s="182"/>
      <c r="S1057" s="182"/>
      <c r="T1057" s="183"/>
      <c r="AT1057" s="178" t="s">
        <v>171</v>
      </c>
      <c r="AU1057" s="178" t="s">
        <v>84</v>
      </c>
      <c r="AV1057" s="16" t="s">
        <v>169</v>
      </c>
      <c r="AW1057" s="16" t="s">
        <v>31</v>
      </c>
      <c r="AX1057" s="16" t="s">
        <v>82</v>
      </c>
      <c r="AY1057" s="178" t="s">
        <v>163</v>
      </c>
    </row>
    <row r="1058" spans="1:65" s="2" customFormat="1" ht="24" customHeight="1">
      <c r="A1058" s="30"/>
      <c r="B1058" s="142"/>
      <c r="C1058" s="143" t="s">
        <v>1135</v>
      </c>
      <c r="D1058" s="143" t="s">
        <v>165</v>
      </c>
      <c r="E1058" s="144" t="s">
        <v>1136</v>
      </c>
      <c r="F1058" s="145" t="s">
        <v>1137</v>
      </c>
      <c r="G1058" s="146" t="s">
        <v>186</v>
      </c>
      <c r="H1058" s="147">
        <v>25.8</v>
      </c>
      <c r="I1058" s="148"/>
      <c r="J1058" s="148">
        <f>ROUND(I1058*H1058,2)</f>
        <v>0</v>
      </c>
      <c r="K1058" s="149"/>
      <c r="L1058" s="31"/>
      <c r="M1058" s="150" t="s">
        <v>1</v>
      </c>
      <c r="N1058" s="151" t="s">
        <v>39</v>
      </c>
      <c r="O1058" s="152">
        <v>0</v>
      </c>
      <c r="P1058" s="152">
        <f>O1058*H1058</f>
        <v>0</v>
      </c>
      <c r="Q1058" s="152">
        <v>0</v>
      </c>
      <c r="R1058" s="152">
        <f>Q1058*H1058</f>
        <v>0</v>
      </c>
      <c r="S1058" s="152">
        <v>0</v>
      </c>
      <c r="T1058" s="153">
        <f>S1058*H1058</f>
        <v>0</v>
      </c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R1058" s="154" t="s">
        <v>259</v>
      </c>
      <c r="AT1058" s="154" t="s">
        <v>165</v>
      </c>
      <c r="AU1058" s="154" t="s">
        <v>84</v>
      </c>
      <c r="AY1058" s="18" t="s">
        <v>163</v>
      </c>
      <c r="BE1058" s="155">
        <f>IF(N1058="základní",J1058,0)</f>
        <v>0</v>
      </c>
      <c r="BF1058" s="155">
        <f>IF(N1058="snížená",J1058,0)</f>
        <v>0</v>
      </c>
      <c r="BG1058" s="155">
        <f>IF(N1058="zákl. přenesená",J1058,0)</f>
        <v>0</v>
      </c>
      <c r="BH1058" s="155">
        <f>IF(N1058="sníž. přenesená",J1058,0)</f>
        <v>0</v>
      </c>
      <c r="BI1058" s="155">
        <f>IF(N1058="nulová",J1058,0)</f>
        <v>0</v>
      </c>
      <c r="BJ1058" s="18" t="s">
        <v>82</v>
      </c>
      <c r="BK1058" s="155">
        <f>ROUND(I1058*H1058,2)</f>
        <v>0</v>
      </c>
      <c r="BL1058" s="18" t="s">
        <v>259</v>
      </c>
      <c r="BM1058" s="154" t="s">
        <v>1138</v>
      </c>
    </row>
    <row r="1059" spans="1:65" s="13" customFormat="1">
      <c r="B1059" s="156"/>
      <c r="D1059" s="157" t="s">
        <v>171</v>
      </c>
      <c r="E1059" s="158" t="s">
        <v>1</v>
      </c>
      <c r="F1059" s="159" t="s">
        <v>1139</v>
      </c>
      <c r="H1059" s="158" t="s">
        <v>1</v>
      </c>
      <c r="L1059" s="156"/>
      <c r="M1059" s="160"/>
      <c r="N1059" s="161"/>
      <c r="O1059" s="161"/>
      <c r="P1059" s="161"/>
      <c r="Q1059" s="161"/>
      <c r="R1059" s="161"/>
      <c r="S1059" s="161"/>
      <c r="T1059" s="162"/>
      <c r="AT1059" s="158" t="s">
        <v>171</v>
      </c>
      <c r="AU1059" s="158" t="s">
        <v>84</v>
      </c>
      <c r="AV1059" s="13" t="s">
        <v>82</v>
      </c>
      <c r="AW1059" s="13" t="s">
        <v>31</v>
      </c>
      <c r="AX1059" s="13" t="s">
        <v>74</v>
      </c>
      <c r="AY1059" s="158" t="s">
        <v>163</v>
      </c>
    </row>
    <row r="1060" spans="1:65" s="14" customFormat="1">
      <c r="B1060" s="163"/>
      <c r="D1060" s="157" t="s">
        <v>171</v>
      </c>
      <c r="E1060" s="164" t="s">
        <v>1</v>
      </c>
      <c r="F1060" s="165" t="s">
        <v>1048</v>
      </c>
      <c r="H1060" s="166">
        <v>6.6</v>
      </c>
      <c r="L1060" s="163"/>
      <c r="M1060" s="167"/>
      <c r="N1060" s="168"/>
      <c r="O1060" s="168"/>
      <c r="P1060" s="168"/>
      <c r="Q1060" s="168"/>
      <c r="R1060" s="168"/>
      <c r="S1060" s="168"/>
      <c r="T1060" s="169"/>
      <c r="AT1060" s="164" t="s">
        <v>171</v>
      </c>
      <c r="AU1060" s="164" t="s">
        <v>84</v>
      </c>
      <c r="AV1060" s="14" t="s">
        <v>84</v>
      </c>
      <c r="AW1060" s="14" t="s">
        <v>31</v>
      </c>
      <c r="AX1060" s="14" t="s">
        <v>74</v>
      </c>
      <c r="AY1060" s="164" t="s">
        <v>163</v>
      </c>
    </row>
    <row r="1061" spans="1:65" s="14" customFormat="1">
      <c r="B1061" s="163"/>
      <c r="D1061" s="157" t="s">
        <v>171</v>
      </c>
      <c r="E1061" s="164" t="s">
        <v>1</v>
      </c>
      <c r="F1061" s="165" t="s">
        <v>1049</v>
      </c>
      <c r="H1061" s="166">
        <v>19.2</v>
      </c>
      <c r="L1061" s="163"/>
      <c r="M1061" s="167"/>
      <c r="N1061" s="168"/>
      <c r="O1061" s="168"/>
      <c r="P1061" s="168"/>
      <c r="Q1061" s="168"/>
      <c r="R1061" s="168"/>
      <c r="S1061" s="168"/>
      <c r="T1061" s="169"/>
      <c r="AT1061" s="164" t="s">
        <v>171</v>
      </c>
      <c r="AU1061" s="164" t="s">
        <v>84</v>
      </c>
      <c r="AV1061" s="14" t="s">
        <v>84</v>
      </c>
      <c r="AW1061" s="14" t="s">
        <v>31</v>
      </c>
      <c r="AX1061" s="14" t="s">
        <v>74</v>
      </c>
      <c r="AY1061" s="164" t="s">
        <v>163</v>
      </c>
    </row>
    <row r="1062" spans="1:65" s="15" customFormat="1">
      <c r="B1062" s="170"/>
      <c r="D1062" s="157" t="s">
        <v>171</v>
      </c>
      <c r="E1062" s="171" t="s">
        <v>1</v>
      </c>
      <c r="F1062" s="172" t="s">
        <v>176</v>
      </c>
      <c r="H1062" s="173">
        <v>25.8</v>
      </c>
      <c r="L1062" s="170"/>
      <c r="M1062" s="174"/>
      <c r="N1062" s="175"/>
      <c r="O1062" s="175"/>
      <c r="P1062" s="175"/>
      <c r="Q1062" s="175"/>
      <c r="R1062" s="175"/>
      <c r="S1062" s="175"/>
      <c r="T1062" s="176"/>
      <c r="AT1062" s="171" t="s">
        <v>171</v>
      </c>
      <c r="AU1062" s="171" t="s">
        <v>84</v>
      </c>
      <c r="AV1062" s="15" t="s">
        <v>177</v>
      </c>
      <c r="AW1062" s="15" t="s">
        <v>31</v>
      </c>
      <c r="AX1062" s="15" t="s">
        <v>74</v>
      </c>
      <c r="AY1062" s="171" t="s">
        <v>163</v>
      </c>
    </row>
    <row r="1063" spans="1:65" s="16" customFormat="1">
      <c r="B1063" s="177"/>
      <c r="D1063" s="157" t="s">
        <v>171</v>
      </c>
      <c r="E1063" s="178" t="s">
        <v>1</v>
      </c>
      <c r="F1063" s="179" t="s">
        <v>178</v>
      </c>
      <c r="H1063" s="180">
        <v>25.8</v>
      </c>
      <c r="L1063" s="177"/>
      <c r="M1063" s="181"/>
      <c r="N1063" s="182"/>
      <c r="O1063" s="182"/>
      <c r="P1063" s="182"/>
      <c r="Q1063" s="182"/>
      <c r="R1063" s="182"/>
      <c r="S1063" s="182"/>
      <c r="T1063" s="183"/>
      <c r="AT1063" s="178" t="s">
        <v>171</v>
      </c>
      <c r="AU1063" s="178" t="s">
        <v>84</v>
      </c>
      <c r="AV1063" s="16" t="s">
        <v>169</v>
      </c>
      <c r="AW1063" s="16" t="s">
        <v>31</v>
      </c>
      <c r="AX1063" s="16" t="s">
        <v>82</v>
      </c>
      <c r="AY1063" s="178" t="s">
        <v>163</v>
      </c>
    </row>
    <row r="1064" spans="1:65" s="2" customFormat="1" ht="16.5" customHeight="1">
      <c r="A1064" s="30"/>
      <c r="B1064" s="142"/>
      <c r="C1064" s="184" t="s">
        <v>449</v>
      </c>
      <c r="D1064" s="184" t="s">
        <v>190</v>
      </c>
      <c r="E1064" s="185" t="s">
        <v>1140</v>
      </c>
      <c r="F1064" s="186" t="s">
        <v>1</v>
      </c>
      <c r="G1064" s="187" t="s">
        <v>186</v>
      </c>
      <c r="H1064" s="188">
        <v>25.8</v>
      </c>
      <c r="I1064" s="189"/>
      <c r="J1064" s="189">
        <f>ROUND(I1064*H1064,2)</f>
        <v>0</v>
      </c>
      <c r="K1064" s="190"/>
      <c r="L1064" s="191"/>
      <c r="M1064" s="192" t="s">
        <v>1</v>
      </c>
      <c r="N1064" s="193" t="s">
        <v>39</v>
      </c>
      <c r="O1064" s="152">
        <v>0</v>
      </c>
      <c r="P1064" s="152">
        <f>O1064*H1064</f>
        <v>0</v>
      </c>
      <c r="Q1064" s="152">
        <v>0</v>
      </c>
      <c r="R1064" s="152">
        <f>Q1064*H1064</f>
        <v>0</v>
      </c>
      <c r="S1064" s="152">
        <v>0</v>
      </c>
      <c r="T1064" s="153">
        <f>S1064*H1064</f>
        <v>0</v>
      </c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R1064" s="154" t="s">
        <v>486</v>
      </c>
      <c r="AT1064" s="154" t="s">
        <v>190</v>
      </c>
      <c r="AU1064" s="154" t="s">
        <v>84</v>
      </c>
      <c r="AY1064" s="18" t="s">
        <v>163</v>
      </c>
      <c r="BE1064" s="155">
        <f>IF(N1064="základní",J1064,0)</f>
        <v>0</v>
      </c>
      <c r="BF1064" s="155">
        <f>IF(N1064="snížená",J1064,0)</f>
        <v>0</v>
      </c>
      <c r="BG1064" s="155">
        <f>IF(N1064="zákl. přenesená",J1064,0)</f>
        <v>0</v>
      </c>
      <c r="BH1064" s="155">
        <f>IF(N1064="sníž. přenesená",J1064,0)</f>
        <v>0</v>
      </c>
      <c r="BI1064" s="155">
        <f>IF(N1064="nulová",J1064,0)</f>
        <v>0</v>
      </c>
      <c r="BJ1064" s="18" t="s">
        <v>82</v>
      </c>
      <c r="BK1064" s="155">
        <f>ROUND(I1064*H1064,2)</f>
        <v>0</v>
      </c>
      <c r="BL1064" s="18" t="s">
        <v>259</v>
      </c>
      <c r="BM1064" s="154" t="s">
        <v>1141</v>
      </c>
    </row>
    <row r="1065" spans="1:65" s="2" customFormat="1" ht="24" customHeight="1">
      <c r="A1065" s="30"/>
      <c r="B1065" s="142"/>
      <c r="C1065" s="143" t="s">
        <v>1142</v>
      </c>
      <c r="D1065" s="143" t="s">
        <v>165</v>
      </c>
      <c r="E1065" s="144" t="s">
        <v>1143</v>
      </c>
      <c r="F1065" s="145" t="s">
        <v>1144</v>
      </c>
      <c r="G1065" s="146" t="s">
        <v>231</v>
      </c>
      <c r="H1065" s="147">
        <v>6.391</v>
      </c>
      <c r="I1065" s="148"/>
      <c r="J1065" s="148">
        <f>ROUND(I1065*H1065,2)</f>
        <v>0</v>
      </c>
      <c r="K1065" s="149"/>
      <c r="L1065" s="31"/>
      <c r="M1065" s="150" t="s">
        <v>1</v>
      </c>
      <c r="N1065" s="151" t="s">
        <v>39</v>
      </c>
      <c r="O1065" s="152">
        <v>0</v>
      </c>
      <c r="P1065" s="152">
        <f>O1065*H1065</f>
        <v>0</v>
      </c>
      <c r="Q1065" s="152">
        <v>0</v>
      </c>
      <c r="R1065" s="152">
        <f>Q1065*H1065</f>
        <v>0</v>
      </c>
      <c r="S1065" s="152">
        <v>0</v>
      </c>
      <c r="T1065" s="153">
        <f>S1065*H1065</f>
        <v>0</v>
      </c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R1065" s="154" t="s">
        <v>259</v>
      </c>
      <c r="AT1065" s="154" t="s">
        <v>165</v>
      </c>
      <c r="AU1065" s="154" t="s">
        <v>84</v>
      </c>
      <c r="AY1065" s="18" t="s">
        <v>163</v>
      </c>
      <c r="BE1065" s="155">
        <f>IF(N1065="základní",J1065,0)</f>
        <v>0</v>
      </c>
      <c r="BF1065" s="155">
        <f>IF(N1065="snížená",J1065,0)</f>
        <v>0</v>
      </c>
      <c r="BG1065" s="155">
        <f>IF(N1065="zákl. přenesená",J1065,0)</f>
        <v>0</v>
      </c>
      <c r="BH1065" s="155">
        <f>IF(N1065="sníž. přenesená",J1065,0)</f>
        <v>0</v>
      </c>
      <c r="BI1065" s="155">
        <f>IF(N1065="nulová",J1065,0)</f>
        <v>0</v>
      </c>
      <c r="BJ1065" s="18" t="s">
        <v>82</v>
      </c>
      <c r="BK1065" s="155">
        <f>ROUND(I1065*H1065,2)</f>
        <v>0</v>
      </c>
      <c r="BL1065" s="18" t="s">
        <v>259</v>
      </c>
      <c r="BM1065" s="154" t="s">
        <v>1145</v>
      </c>
    </row>
    <row r="1066" spans="1:65" s="12" customFormat="1" ht="22.9" customHeight="1">
      <c r="B1066" s="130"/>
      <c r="D1066" s="131" t="s">
        <v>73</v>
      </c>
      <c r="E1066" s="140" t="s">
        <v>1146</v>
      </c>
      <c r="F1066" s="140" t="s">
        <v>1147</v>
      </c>
      <c r="J1066" s="141">
        <f>BK1066</f>
        <v>0</v>
      </c>
      <c r="L1066" s="130"/>
      <c r="M1066" s="134"/>
      <c r="N1066" s="135"/>
      <c r="O1066" s="135"/>
      <c r="P1066" s="136">
        <f>SUM(P1067:P1136)</f>
        <v>0</v>
      </c>
      <c r="Q1066" s="135"/>
      <c r="R1066" s="136">
        <f>SUM(R1067:R1136)</f>
        <v>0</v>
      </c>
      <c r="S1066" s="135"/>
      <c r="T1066" s="137">
        <f>SUM(T1067:T1136)</f>
        <v>0</v>
      </c>
      <c r="AR1066" s="131" t="s">
        <v>84</v>
      </c>
      <c r="AT1066" s="138" t="s">
        <v>73</v>
      </c>
      <c r="AU1066" s="138" t="s">
        <v>82</v>
      </c>
      <c r="AY1066" s="131" t="s">
        <v>163</v>
      </c>
      <c r="BK1066" s="139">
        <f>SUM(BK1067:BK1136)</f>
        <v>0</v>
      </c>
    </row>
    <row r="1067" spans="1:65" s="2" customFormat="1" ht="24" customHeight="1">
      <c r="A1067" s="30"/>
      <c r="B1067" s="142"/>
      <c r="C1067" s="143" t="s">
        <v>457</v>
      </c>
      <c r="D1067" s="143" t="s">
        <v>165</v>
      </c>
      <c r="E1067" s="144" t="s">
        <v>1148</v>
      </c>
      <c r="F1067" s="145" t="s">
        <v>1149</v>
      </c>
      <c r="G1067" s="146" t="s">
        <v>168</v>
      </c>
      <c r="H1067" s="147">
        <v>130.85</v>
      </c>
      <c r="I1067" s="148"/>
      <c r="J1067" s="148">
        <f>ROUND(I1067*H1067,2)</f>
        <v>0</v>
      </c>
      <c r="K1067" s="149"/>
      <c r="L1067" s="31"/>
      <c r="M1067" s="150" t="s">
        <v>1</v>
      </c>
      <c r="N1067" s="151" t="s">
        <v>39</v>
      </c>
      <c r="O1067" s="152">
        <v>0</v>
      </c>
      <c r="P1067" s="152">
        <f>O1067*H1067</f>
        <v>0</v>
      </c>
      <c r="Q1067" s="152">
        <v>0</v>
      </c>
      <c r="R1067" s="152">
        <f>Q1067*H1067</f>
        <v>0</v>
      </c>
      <c r="S1067" s="152">
        <v>0</v>
      </c>
      <c r="T1067" s="153">
        <f>S1067*H1067</f>
        <v>0</v>
      </c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R1067" s="154" t="s">
        <v>259</v>
      </c>
      <c r="AT1067" s="154" t="s">
        <v>165</v>
      </c>
      <c r="AU1067" s="154" t="s">
        <v>84</v>
      </c>
      <c r="AY1067" s="18" t="s">
        <v>163</v>
      </c>
      <c r="BE1067" s="155">
        <f>IF(N1067="základní",J1067,0)</f>
        <v>0</v>
      </c>
      <c r="BF1067" s="155">
        <f>IF(N1067="snížená",J1067,0)</f>
        <v>0</v>
      </c>
      <c r="BG1067" s="155">
        <f>IF(N1067="zákl. přenesená",J1067,0)</f>
        <v>0</v>
      </c>
      <c r="BH1067" s="155">
        <f>IF(N1067="sníž. přenesená",J1067,0)</f>
        <v>0</v>
      </c>
      <c r="BI1067" s="155">
        <f>IF(N1067="nulová",J1067,0)</f>
        <v>0</v>
      </c>
      <c r="BJ1067" s="18" t="s">
        <v>82</v>
      </c>
      <c r="BK1067" s="155">
        <f>ROUND(I1067*H1067,2)</f>
        <v>0</v>
      </c>
      <c r="BL1067" s="18" t="s">
        <v>259</v>
      </c>
      <c r="BM1067" s="154" t="s">
        <v>1150</v>
      </c>
    </row>
    <row r="1068" spans="1:65" s="13" customFormat="1">
      <c r="B1068" s="156"/>
      <c r="D1068" s="157" t="s">
        <v>171</v>
      </c>
      <c r="E1068" s="158" t="s">
        <v>1</v>
      </c>
      <c r="F1068" s="159" t="s">
        <v>1151</v>
      </c>
      <c r="H1068" s="158" t="s">
        <v>1</v>
      </c>
      <c r="L1068" s="156"/>
      <c r="M1068" s="160"/>
      <c r="N1068" s="161"/>
      <c r="O1068" s="161"/>
      <c r="P1068" s="161"/>
      <c r="Q1068" s="161"/>
      <c r="R1068" s="161"/>
      <c r="S1068" s="161"/>
      <c r="T1068" s="162"/>
      <c r="AT1068" s="158" t="s">
        <v>171</v>
      </c>
      <c r="AU1068" s="158" t="s">
        <v>84</v>
      </c>
      <c r="AV1068" s="13" t="s">
        <v>82</v>
      </c>
      <c r="AW1068" s="13" t="s">
        <v>31</v>
      </c>
      <c r="AX1068" s="13" t="s">
        <v>74</v>
      </c>
      <c r="AY1068" s="158" t="s">
        <v>163</v>
      </c>
    </row>
    <row r="1069" spans="1:65" s="13" customFormat="1">
      <c r="B1069" s="156"/>
      <c r="D1069" s="157" t="s">
        <v>171</v>
      </c>
      <c r="E1069" s="158" t="s">
        <v>1</v>
      </c>
      <c r="F1069" s="159" t="s">
        <v>993</v>
      </c>
      <c r="H1069" s="158" t="s">
        <v>1</v>
      </c>
      <c r="L1069" s="156"/>
      <c r="M1069" s="160"/>
      <c r="N1069" s="161"/>
      <c r="O1069" s="161"/>
      <c r="P1069" s="161"/>
      <c r="Q1069" s="161"/>
      <c r="R1069" s="161"/>
      <c r="S1069" s="161"/>
      <c r="T1069" s="162"/>
      <c r="AT1069" s="158" t="s">
        <v>171</v>
      </c>
      <c r="AU1069" s="158" t="s">
        <v>84</v>
      </c>
      <c r="AV1069" s="13" t="s">
        <v>82</v>
      </c>
      <c r="AW1069" s="13" t="s">
        <v>31</v>
      </c>
      <c r="AX1069" s="13" t="s">
        <v>74</v>
      </c>
      <c r="AY1069" s="158" t="s">
        <v>163</v>
      </c>
    </row>
    <row r="1070" spans="1:65" s="14" customFormat="1">
      <c r="B1070" s="163"/>
      <c r="D1070" s="157" t="s">
        <v>171</v>
      </c>
      <c r="E1070" s="164" t="s">
        <v>1</v>
      </c>
      <c r="F1070" s="165" t="s">
        <v>1152</v>
      </c>
      <c r="H1070" s="166">
        <v>81.650000000000006</v>
      </c>
      <c r="L1070" s="163"/>
      <c r="M1070" s="167"/>
      <c r="N1070" s="168"/>
      <c r="O1070" s="168"/>
      <c r="P1070" s="168"/>
      <c r="Q1070" s="168"/>
      <c r="R1070" s="168"/>
      <c r="S1070" s="168"/>
      <c r="T1070" s="169"/>
      <c r="AT1070" s="164" t="s">
        <v>171</v>
      </c>
      <c r="AU1070" s="164" t="s">
        <v>84</v>
      </c>
      <c r="AV1070" s="14" t="s">
        <v>84</v>
      </c>
      <c r="AW1070" s="14" t="s">
        <v>31</v>
      </c>
      <c r="AX1070" s="14" t="s">
        <v>74</v>
      </c>
      <c r="AY1070" s="164" t="s">
        <v>163</v>
      </c>
    </row>
    <row r="1071" spans="1:65" s="15" customFormat="1">
      <c r="B1071" s="170"/>
      <c r="D1071" s="157" t="s">
        <v>171</v>
      </c>
      <c r="E1071" s="171" t="s">
        <v>1</v>
      </c>
      <c r="F1071" s="172" t="s">
        <v>176</v>
      </c>
      <c r="H1071" s="173">
        <v>81.650000000000006</v>
      </c>
      <c r="L1071" s="170"/>
      <c r="M1071" s="174"/>
      <c r="N1071" s="175"/>
      <c r="O1071" s="175"/>
      <c r="P1071" s="175"/>
      <c r="Q1071" s="175"/>
      <c r="R1071" s="175"/>
      <c r="S1071" s="175"/>
      <c r="T1071" s="176"/>
      <c r="AT1071" s="171" t="s">
        <v>171</v>
      </c>
      <c r="AU1071" s="171" t="s">
        <v>84</v>
      </c>
      <c r="AV1071" s="15" t="s">
        <v>177</v>
      </c>
      <c r="AW1071" s="15" t="s">
        <v>31</v>
      </c>
      <c r="AX1071" s="15" t="s">
        <v>74</v>
      </c>
      <c r="AY1071" s="171" t="s">
        <v>163</v>
      </c>
    </row>
    <row r="1072" spans="1:65" s="13" customFormat="1">
      <c r="B1072" s="156"/>
      <c r="D1072" s="157" t="s">
        <v>171</v>
      </c>
      <c r="E1072" s="158" t="s">
        <v>1</v>
      </c>
      <c r="F1072" s="159" t="s">
        <v>1153</v>
      </c>
      <c r="H1072" s="158" t="s">
        <v>1</v>
      </c>
      <c r="L1072" s="156"/>
      <c r="M1072" s="160"/>
      <c r="N1072" s="161"/>
      <c r="O1072" s="161"/>
      <c r="P1072" s="161"/>
      <c r="Q1072" s="161"/>
      <c r="R1072" s="161"/>
      <c r="S1072" s="161"/>
      <c r="T1072" s="162"/>
      <c r="AT1072" s="158" t="s">
        <v>171</v>
      </c>
      <c r="AU1072" s="158" t="s">
        <v>84</v>
      </c>
      <c r="AV1072" s="13" t="s">
        <v>82</v>
      </c>
      <c r="AW1072" s="13" t="s">
        <v>31</v>
      </c>
      <c r="AX1072" s="13" t="s">
        <v>74</v>
      </c>
      <c r="AY1072" s="158" t="s">
        <v>163</v>
      </c>
    </row>
    <row r="1073" spans="1:65" s="14" customFormat="1">
      <c r="B1073" s="163"/>
      <c r="D1073" s="157" t="s">
        <v>171</v>
      </c>
      <c r="E1073" s="164" t="s">
        <v>1</v>
      </c>
      <c r="F1073" s="165" t="s">
        <v>1154</v>
      </c>
      <c r="H1073" s="166">
        <v>49.2</v>
      </c>
      <c r="L1073" s="163"/>
      <c r="M1073" s="167"/>
      <c r="N1073" s="168"/>
      <c r="O1073" s="168"/>
      <c r="P1073" s="168"/>
      <c r="Q1073" s="168"/>
      <c r="R1073" s="168"/>
      <c r="S1073" s="168"/>
      <c r="T1073" s="169"/>
      <c r="AT1073" s="164" t="s">
        <v>171</v>
      </c>
      <c r="AU1073" s="164" t="s">
        <v>84</v>
      </c>
      <c r="AV1073" s="14" t="s">
        <v>84</v>
      </c>
      <c r="AW1073" s="14" t="s">
        <v>31</v>
      </c>
      <c r="AX1073" s="14" t="s">
        <v>74</v>
      </c>
      <c r="AY1073" s="164" t="s">
        <v>163</v>
      </c>
    </row>
    <row r="1074" spans="1:65" s="15" customFormat="1">
      <c r="B1074" s="170"/>
      <c r="D1074" s="157" t="s">
        <v>171</v>
      </c>
      <c r="E1074" s="171" t="s">
        <v>1</v>
      </c>
      <c r="F1074" s="172" t="s">
        <v>176</v>
      </c>
      <c r="H1074" s="173">
        <v>49.2</v>
      </c>
      <c r="L1074" s="170"/>
      <c r="M1074" s="174"/>
      <c r="N1074" s="175"/>
      <c r="O1074" s="175"/>
      <c r="P1074" s="175"/>
      <c r="Q1074" s="175"/>
      <c r="R1074" s="175"/>
      <c r="S1074" s="175"/>
      <c r="T1074" s="176"/>
      <c r="AT1074" s="171" t="s">
        <v>171</v>
      </c>
      <c r="AU1074" s="171" t="s">
        <v>84</v>
      </c>
      <c r="AV1074" s="15" t="s">
        <v>177</v>
      </c>
      <c r="AW1074" s="15" t="s">
        <v>31</v>
      </c>
      <c r="AX1074" s="15" t="s">
        <v>74</v>
      </c>
      <c r="AY1074" s="171" t="s">
        <v>163</v>
      </c>
    </row>
    <row r="1075" spans="1:65" s="16" customFormat="1">
      <c r="B1075" s="177"/>
      <c r="D1075" s="157" t="s">
        <v>171</v>
      </c>
      <c r="E1075" s="178" t="s">
        <v>1</v>
      </c>
      <c r="F1075" s="179" t="s">
        <v>178</v>
      </c>
      <c r="H1075" s="180">
        <v>130.85</v>
      </c>
      <c r="L1075" s="177"/>
      <c r="M1075" s="181"/>
      <c r="N1075" s="182"/>
      <c r="O1075" s="182"/>
      <c r="P1075" s="182"/>
      <c r="Q1075" s="182"/>
      <c r="R1075" s="182"/>
      <c r="S1075" s="182"/>
      <c r="T1075" s="183"/>
      <c r="AT1075" s="178" t="s">
        <v>171</v>
      </c>
      <c r="AU1075" s="178" t="s">
        <v>84</v>
      </c>
      <c r="AV1075" s="16" t="s">
        <v>169</v>
      </c>
      <c r="AW1075" s="16" t="s">
        <v>31</v>
      </c>
      <c r="AX1075" s="16" t="s">
        <v>82</v>
      </c>
      <c r="AY1075" s="178" t="s">
        <v>163</v>
      </c>
    </row>
    <row r="1076" spans="1:65" s="2" customFormat="1" ht="24" customHeight="1">
      <c r="A1076" s="30"/>
      <c r="B1076" s="142"/>
      <c r="C1076" s="143" t="s">
        <v>1155</v>
      </c>
      <c r="D1076" s="143" t="s">
        <v>165</v>
      </c>
      <c r="E1076" s="144" t="s">
        <v>1156</v>
      </c>
      <c r="F1076" s="145" t="s">
        <v>1157</v>
      </c>
      <c r="G1076" s="146" t="s">
        <v>168</v>
      </c>
      <c r="H1076" s="147">
        <v>63</v>
      </c>
      <c r="I1076" s="148"/>
      <c r="J1076" s="148">
        <f>ROUND(I1076*H1076,2)</f>
        <v>0</v>
      </c>
      <c r="K1076" s="149"/>
      <c r="L1076" s="31"/>
      <c r="M1076" s="150" t="s">
        <v>1</v>
      </c>
      <c r="N1076" s="151" t="s">
        <v>39</v>
      </c>
      <c r="O1076" s="152">
        <v>0</v>
      </c>
      <c r="P1076" s="152">
        <f>O1076*H1076</f>
        <v>0</v>
      </c>
      <c r="Q1076" s="152">
        <v>0</v>
      </c>
      <c r="R1076" s="152">
        <f>Q1076*H1076</f>
        <v>0</v>
      </c>
      <c r="S1076" s="152">
        <v>0</v>
      </c>
      <c r="T1076" s="153">
        <f>S1076*H1076</f>
        <v>0</v>
      </c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R1076" s="154" t="s">
        <v>259</v>
      </c>
      <c r="AT1076" s="154" t="s">
        <v>165</v>
      </c>
      <c r="AU1076" s="154" t="s">
        <v>84</v>
      </c>
      <c r="AY1076" s="18" t="s">
        <v>163</v>
      </c>
      <c r="BE1076" s="155">
        <f>IF(N1076="základní",J1076,0)</f>
        <v>0</v>
      </c>
      <c r="BF1076" s="155">
        <f>IF(N1076="snížená",J1076,0)</f>
        <v>0</v>
      </c>
      <c r="BG1076" s="155">
        <f>IF(N1076="zákl. přenesená",J1076,0)</f>
        <v>0</v>
      </c>
      <c r="BH1076" s="155">
        <f>IF(N1076="sníž. přenesená",J1076,0)</f>
        <v>0</v>
      </c>
      <c r="BI1076" s="155">
        <f>IF(N1076="nulová",J1076,0)</f>
        <v>0</v>
      </c>
      <c r="BJ1076" s="18" t="s">
        <v>82</v>
      </c>
      <c r="BK1076" s="155">
        <f>ROUND(I1076*H1076,2)</f>
        <v>0</v>
      </c>
      <c r="BL1076" s="18" t="s">
        <v>259</v>
      </c>
      <c r="BM1076" s="154" t="s">
        <v>1158</v>
      </c>
    </row>
    <row r="1077" spans="1:65" s="13" customFormat="1">
      <c r="B1077" s="156"/>
      <c r="D1077" s="157" t="s">
        <v>171</v>
      </c>
      <c r="E1077" s="158" t="s">
        <v>1</v>
      </c>
      <c r="F1077" s="159" t="s">
        <v>1159</v>
      </c>
      <c r="H1077" s="158" t="s">
        <v>1</v>
      </c>
      <c r="L1077" s="156"/>
      <c r="M1077" s="160"/>
      <c r="N1077" s="161"/>
      <c r="O1077" s="161"/>
      <c r="P1077" s="161"/>
      <c r="Q1077" s="161"/>
      <c r="R1077" s="161"/>
      <c r="S1077" s="161"/>
      <c r="T1077" s="162"/>
      <c r="AT1077" s="158" t="s">
        <v>171</v>
      </c>
      <c r="AU1077" s="158" t="s">
        <v>84</v>
      </c>
      <c r="AV1077" s="13" t="s">
        <v>82</v>
      </c>
      <c r="AW1077" s="13" t="s">
        <v>31</v>
      </c>
      <c r="AX1077" s="13" t="s">
        <v>74</v>
      </c>
      <c r="AY1077" s="158" t="s">
        <v>163</v>
      </c>
    </row>
    <row r="1078" spans="1:65" s="13" customFormat="1">
      <c r="B1078" s="156"/>
      <c r="D1078" s="157" t="s">
        <v>171</v>
      </c>
      <c r="E1078" s="158" t="s">
        <v>1</v>
      </c>
      <c r="F1078" s="159" t="s">
        <v>993</v>
      </c>
      <c r="H1078" s="158" t="s">
        <v>1</v>
      </c>
      <c r="L1078" s="156"/>
      <c r="M1078" s="160"/>
      <c r="N1078" s="161"/>
      <c r="O1078" s="161"/>
      <c r="P1078" s="161"/>
      <c r="Q1078" s="161"/>
      <c r="R1078" s="161"/>
      <c r="S1078" s="161"/>
      <c r="T1078" s="162"/>
      <c r="AT1078" s="158" t="s">
        <v>171</v>
      </c>
      <c r="AU1078" s="158" t="s">
        <v>84</v>
      </c>
      <c r="AV1078" s="13" t="s">
        <v>82</v>
      </c>
      <c r="AW1078" s="13" t="s">
        <v>31</v>
      </c>
      <c r="AX1078" s="13" t="s">
        <v>74</v>
      </c>
      <c r="AY1078" s="158" t="s">
        <v>163</v>
      </c>
    </row>
    <row r="1079" spans="1:65" s="14" customFormat="1">
      <c r="B1079" s="163"/>
      <c r="D1079" s="157" t="s">
        <v>171</v>
      </c>
      <c r="E1079" s="164" t="s">
        <v>1</v>
      </c>
      <c r="F1079" s="165" t="s">
        <v>1160</v>
      </c>
      <c r="H1079" s="166">
        <v>23</v>
      </c>
      <c r="L1079" s="163"/>
      <c r="M1079" s="167"/>
      <c r="N1079" s="168"/>
      <c r="O1079" s="168"/>
      <c r="P1079" s="168"/>
      <c r="Q1079" s="168"/>
      <c r="R1079" s="168"/>
      <c r="S1079" s="168"/>
      <c r="T1079" s="169"/>
      <c r="AT1079" s="164" t="s">
        <v>171</v>
      </c>
      <c r="AU1079" s="164" t="s">
        <v>84</v>
      </c>
      <c r="AV1079" s="14" t="s">
        <v>84</v>
      </c>
      <c r="AW1079" s="14" t="s">
        <v>31</v>
      </c>
      <c r="AX1079" s="14" t="s">
        <v>74</v>
      </c>
      <c r="AY1079" s="164" t="s">
        <v>163</v>
      </c>
    </row>
    <row r="1080" spans="1:65" s="15" customFormat="1">
      <c r="B1080" s="170"/>
      <c r="D1080" s="157" t="s">
        <v>171</v>
      </c>
      <c r="E1080" s="171" t="s">
        <v>1</v>
      </c>
      <c r="F1080" s="172" t="s">
        <v>176</v>
      </c>
      <c r="H1080" s="173">
        <v>23</v>
      </c>
      <c r="L1080" s="170"/>
      <c r="M1080" s="174"/>
      <c r="N1080" s="175"/>
      <c r="O1080" s="175"/>
      <c r="P1080" s="175"/>
      <c r="Q1080" s="175"/>
      <c r="R1080" s="175"/>
      <c r="S1080" s="175"/>
      <c r="T1080" s="176"/>
      <c r="AT1080" s="171" t="s">
        <v>171</v>
      </c>
      <c r="AU1080" s="171" t="s">
        <v>84</v>
      </c>
      <c r="AV1080" s="15" t="s">
        <v>177</v>
      </c>
      <c r="AW1080" s="15" t="s">
        <v>31</v>
      </c>
      <c r="AX1080" s="15" t="s">
        <v>74</v>
      </c>
      <c r="AY1080" s="171" t="s">
        <v>163</v>
      </c>
    </row>
    <row r="1081" spans="1:65" s="13" customFormat="1">
      <c r="B1081" s="156"/>
      <c r="D1081" s="157" t="s">
        <v>171</v>
      </c>
      <c r="E1081" s="158" t="s">
        <v>1</v>
      </c>
      <c r="F1081" s="159" t="s">
        <v>798</v>
      </c>
      <c r="H1081" s="158" t="s">
        <v>1</v>
      </c>
      <c r="L1081" s="156"/>
      <c r="M1081" s="160"/>
      <c r="N1081" s="161"/>
      <c r="O1081" s="161"/>
      <c r="P1081" s="161"/>
      <c r="Q1081" s="161"/>
      <c r="R1081" s="161"/>
      <c r="S1081" s="161"/>
      <c r="T1081" s="162"/>
      <c r="AT1081" s="158" t="s">
        <v>171</v>
      </c>
      <c r="AU1081" s="158" t="s">
        <v>84</v>
      </c>
      <c r="AV1081" s="13" t="s">
        <v>82</v>
      </c>
      <c r="AW1081" s="13" t="s">
        <v>31</v>
      </c>
      <c r="AX1081" s="13" t="s">
        <v>74</v>
      </c>
      <c r="AY1081" s="158" t="s">
        <v>163</v>
      </c>
    </row>
    <row r="1082" spans="1:65" s="14" customFormat="1">
      <c r="B1082" s="163"/>
      <c r="D1082" s="157" t="s">
        <v>171</v>
      </c>
      <c r="E1082" s="164" t="s">
        <v>1</v>
      </c>
      <c r="F1082" s="165" t="s">
        <v>1161</v>
      </c>
      <c r="H1082" s="166">
        <v>40</v>
      </c>
      <c r="L1082" s="163"/>
      <c r="M1082" s="167"/>
      <c r="N1082" s="168"/>
      <c r="O1082" s="168"/>
      <c r="P1082" s="168"/>
      <c r="Q1082" s="168"/>
      <c r="R1082" s="168"/>
      <c r="S1082" s="168"/>
      <c r="T1082" s="169"/>
      <c r="AT1082" s="164" t="s">
        <v>171</v>
      </c>
      <c r="AU1082" s="164" t="s">
        <v>84</v>
      </c>
      <c r="AV1082" s="14" t="s">
        <v>84</v>
      </c>
      <c r="AW1082" s="14" t="s">
        <v>31</v>
      </c>
      <c r="AX1082" s="14" t="s">
        <v>74</v>
      </c>
      <c r="AY1082" s="164" t="s">
        <v>163</v>
      </c>
    </row>
    <row r="1083" spans="1:65" s="16" customFormat="1">
      <c r="B1083" s="177"/>
      <c r="D1083" s="157" t="s">
        <v>171</v>
      </c>
      <c r="E1083" s="178" t="s">
        <v>1</v>
      </c>
      <c r="F1083" s="179" t="s">
        <v>178</v>
      </c>
      <c r="H1083" s="180">
        <v>63</v>
      </c>
      <c r="L1083" s="177"/>
      <c r="M1083" s="181"/>
      <c r="N1083" s="182"/>
      <c r="O1083" s="182"/>
      <c r="P1083" s="182"/>
      <c r="Q1083" s="182"/>
      <c r="R1083" s="182"/>
      <c r="S1083" s="182"/>
      <c r="T1083" s="183"/>
      <c r="AT1083" s="178" t="s">
        <v>171</v>
      </c>
      <c r="AU1083" s="178" t="s">
        <v>84</v>
      </c>
      <c r="AV1083" s="16" t="s">
        <v>169</v>
      </c>
      <c r="AW1083" s="16" t="s">
        <v>31</v>
      </c>
      <c r="AX1083" s="16" t="s">
        <v>82</v>
      </c>
      <c r="AY1083" s="178" t="s">
        <v>163</v>
      </c>
    </row>
    <row r="1084" spans="1:65" s="2" customFormat="1" ht="24" customHeight="1">
      <c r="A1084" s="30"/>
      <c r="B1084" s="142"/>
      <c r="C1084" s="143" t="s">
        <v>463</v>
      </c>
      <c r="D1084" s="143" t="s">
        <v>165</v>
      </c>
      <c r="E1084" s="144" t="s">
        <v>1162</v>
      </c>
      <c r="F1084" s="145" t="s">
        <v>1163</v>
      </c>
      <c r="G1084" s="146" t="s">
        <v>168</v>
      </c>
      <c r="H1084" s="147">
        <v>39.75</v>
      </c>
      <c r="I1084" s="148"/>
      <c r="J1084" s="148">
        <f>ROUND(I1084*H1084,2)</f>
        <v>0</v>
      </c>
      <c r="K1084" s="149"/>
      <c r="L1084" s="31"/>
      <c r="M1084" s="150" t="s">
        <v>1</v>
      </c>
      <c r="N1084" s="151" t="s">
        <v>39</v>
      </c>
      <c r="O1084" s="152">
        <v>0</v>
      </c>
      <c r="P1084" s="152">
        <f>O1084*H1084</f>
        <v>0</v>
      </c>
      <c r="Q1084" s="152">
        <v>0</v>
      </c>
      <c r="R1084" s="152">
        <f>Q1084*H1084</f>
        <v>0</v>
      </c>
      <c r="S1084" s="152">
        <v>0</v>
      </c>
      <c r="T1084" s="153">
        <f>S1084*H1084</f>
        <v>0</v>
      </c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R1084" s="154" t="s">
        <v>259</v>
      </c>
      <c r="AT1084" s="154" t="s">
        <v>165</v>
      </c>
      <c r="AU1084" s="154" t="s">
        <v>84</v>
      </c>
      <c r="AY1084" s="18" t="s">
        <v>163</v>
      </c>
      <c r="BE1084" s="155">
        <f>IF(N1084="základní",J1084,0)</f>
        <v>0</v>
      </c>
      <c r="BF1084" s="155">
        <f>IF(N1084="snížená",J1084,0)</f>
        <v>0</v>
      </c>
      <c r="BG1084" s="155">
        <f>IF(N1084="zákl. přenesená",J1084,0)</f>
        <v>0</v>
      </c>
      <c r="BH1084" s="155">
        <f>IF(N1084="sníž. přenesená",J1084,0)</f>
        <v>0</v>
      </c>
      <c r="BI1084" s="155">
        <f>IF(N1084="nulová",J1084,0)</f>
        <v>0</v>
      </c>
      <c r="BJ1084" s="18" t="s">
        <v>82</v>
      </c>
      <c r="BK1084" s="155">
        <f>ROUND(I1084*H1084,2)</f>
        <v>0</v>
      </c>
      <c r="BL1084" s="18" t="s">
        <v>259</v>
      </c>
      <c r="BM1084" s="154" t="s">
        <v>1164</v>
      </c>
    </row>
    <row r="1085" spans="1:65" s="13" customFormat="1">
      <c r="B1085" s="156"/>
      <c r="D1085" s="157" t="s">
        <v>171</v>
      </c>
      <c r="E1085" s="158" t="s">
        <v>1</v>
      </c>
      <c r="F1085" s="159" t="s">
        <v>1165</v>
      </c>
      <c r="H1085" s="158" t="s">
        <v>1</v>
      </c>
      <c r="L1085" s="156"/>
      <c r="M1085" s="160"/>
      <c r="N1085" s="161"/>
      <c r="O1085" s="161"/>
      <c r="P1085" s="161"/>
      <c r="Q1085" s="161"/>
      <c r="R1085" s="161"/>
      <c r="S1085" s="161"/>
      <c r="T1085" s="162"/>
      <c r="AT1085" s="158" t="s">
        <v>171</v>
      </c>
      <c r="AU1085" s="158" t="s">
        <v>84</v>
      </c>
      <c r="AV1085" s="13" t="s">
        <v>82</v>
      </c>
      <c r="AW1085" s="13" t="s">
        <v>31</v>
      </c>
      <c r="AX1085" s="13" t="s">
        <v>74</v>
      </c>
      <c r="AY1085" s="158" t="s">
        <v>163</v>
      </c>
    </row>
    <row r="1086" spans="1:65" s="14" customFormat="1">
      <c r="B1086" s="163"/>
      <c r="D1086" s="157" t="s">
        <v>171</v>
      </c>
      <c r="E1086" s="164" t="s">
        <v>1</v>
      </c>
      <c r="F1086" s="165" t="s">
        <v>1166</v>
      </c>
      <c r="H1086" s="166">
        <v>39.75</v>
      </c>
      <c r="L1086" s="163"/>
      <c r="M1086" s="167"/>
      <c r="N1086" s="168"/>
      <c r="O1086" s="168"/>
      <c r="P1086" s="168"/>
      <c r="Q1086" s="168"/>
      <c r="R1086" s="168"/>
      <c r="S1086" s="168"/>
      <c r="T1086" s="169"/>
      <c r="AT1086" s="164" t="s">
        <v>171</v>
      </c>
      <c r="AU1086" s="164" t="s">
        <v>84</v>
      </c>
      <c r="AV1086" s="14" t="s">
        <v>84</v>
      </c>
      <c r="AW1086" s="14" t="s">
        <v>31</v>
      </c>
      <c r="AX1086" s="14" t="s">
        <v>74</v>
      </c>
      <c r="AY1086" s="164" t="s">
        <v>163</v>
      </c>
    </row>
    <row r="1087" spans="1:65" s="15" customFormat="1">
      <c r="B1087" s="170"/>
      <c r="D1087" s="157" t="s">
        <v>171</v>
      </c>
      <c r="E1087" s="171" t="s">
        <v>1</v>
      </c>
      <c r="F1087" s="172" t="s">
        <v>176</v>
      </c>
      <c r="H1087" s="173">
        <v>39.75</v>
      </c>
      <c r="L1087" s="170"/>
      <c r="M1087" s="174"/>
      <c r="N1087" s="175"/>
      <c r="O1087" s="175"/>
      <c r="P1087" s="175"/>
      <c r="Q1087" s="175"/>
      <c r="R1087" s="175"/>
      <c r="S1087" s="175"/>
      <c r="T1087" s="176"/>
      <c r="AT1087" s="171" t="s">
        <v>171</v>
      </c>
      <c r="AU1087" s="171" t="s">
        <v>84</v>
      </c>
      <c r="AV1087" s="15" t="s">
        <v>177</v>
      </c>
      <c r="AW1087" s="15" t="s">
        <v>31</v>
      </c>
      <c r="AX1087" s="15" t="s">
        <v>74</v>
      </c>
      <c r="AY1087" s="171" t="s">
        <v>163</v>
      </c>
    </row>
    <row r="1088" spans="1:65" s="16" customFormat="1">
      <c r="B1088" s="177"/>
      <c r="D1088" s="157" t="s">
        <v>171</v>
      </c>
      <c r="E1088" s="178" t="s">
        <v>1</v>
      </c>
      <c r="F1088" s="179" t="s">
        <v>178</v>
      </c>
      <c r="H1088" s="180">
        <v>39.75</v>
      </c>
      <c r="L1088" s="177"/>
      <c r="M1088" s="181"/>
      <c r="N1088" s="182"/>
      <c r="O1088" s="182"/>
      <c r="P1088" s="182"/>
      <c r="Q1088" s="182"/>
      <c r="R1088" s="182"/>
      <c r="S1088" s="182"/>
      <c r="T1088" s="183"/>
      <c r="AT1088" s="178" t="s">
        <v>171</v>
      </c>
      <c r="AU1088" s="178" t="s">
        <v>84</v>
      </c>
      <c r="AV1088" s="16" t="s">
        <v>169</v>
      </c>
      <c r="AW1088" s="16" t="s">
        <v>31</v>
      </c>
      <c r="AX1088" s="16" t="s">
        <v>82</v>
      </c>
      <c r="AY1088" s="178" t="s">
        <v>163</v>
      </c>
    </row>
    <row r="1089" spans="1:65" s="2" customFormat="1" ht="24" customHeight="1">
      <c r="A1089" s="30"/>
      <c r="B1089" s="142"/>
      <c r="C1089" s="143" t="s">
        <v>1167</v>
      </c>
      <c r="D1089" s="143" t="s">
        <v>165</v>
      </c>
      <c r="E1089" s="144" t="s">
        <v>1168</v>
      </c>
      <c r="F1089" s="145" t="s">
        <v>1169</v>
      </c>
      <c r="G1089" s="146" t="s">
        <v>204</v>
      </c>
      <c r="H1089" s="147">
        <v>86</v>
      </c>
      <c r="I1089" s="148"/>
      <c r="J1089" s="148">
        <f>ROUND(I1089*H1089,2)</f>
        <v>0</v>
      </c>
      <c r="K1089" s="149"/>
      <c r="L1089" s="31"/>
      <c r="M1089" s="150" t="s">
        <v>1</v>
      </c>
      <c r="N1089" s="151" t="s">
        <v>39</v>
      </c>
      <c r="O1089" s="152">
        <v>0</v>
      </c>
      <c r="P1089" s="152">
        <f>O1089*H1089</f>
        <v>0</v>
      </c>
      <c r="Q1089" s="152">
        <v>0</v>
      </c>
      <c r="R1089" s="152">
        <f>Q1089*H1089</f>
        <v>0</v>
      </c>
      <c r="S1089" s="152">
        <v>0</v>
      </c>
      <c r="T1089" s="153">
        <f>S1089*H1089</f>
        <v>0</v>
      </c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R1089" s="154" t="s">
        <v>259</v>
      </c>
      <c r="AT1089" s="154" t="s">
        <v>165</v>
      </c>
      <c r="AU1089" s="154" t="s">
        <v>84</v>
      </c>
      <c r="AY1089" s="18" t="s">
        <v>163</v>
      </c>
      <c r="BE1089" s="155">
        <f>IF(N1089="základní",J1089,0)</f>
        <v>0</v>
      </c>
      <c r="BF1089" s="155">
        <f>IF(N1089="snížená",J1089,0)</f>
        <v>0</v>
      </c>
      <c r="BG1089" s="155">
        <f>IF(N1089="zákl. přenesená",J1089,0)</f>
        <v>0</v>
      </c>
      <c r="BH1089" s="155">
        <f>IF(N1089="sníž. přenesená",J1089,0)</f>
        <v>0</v>
      </c>
      <c r="BI1089" s="155">
        <f>IF(N1089="nulová",J1089,0)</f>
        <v>0</v>
      </c>
      <c r="BJ1089" s="18" t="s">
        <v>82</v>
      </c>
      <c r="BK1089" s="155">
        <f>ROUND(I1089*H1089,2)</f>
        <v>0</v>
      </c>
      <c r="BL1089" s="18" t="s">
        <v>259</v>
      </c>
      <c r="BM1089" s="154" t="s">
        <v>1170</v>
      </c>
    </row>
    <row r="1090" spans="1:65" s="13" customFormat="1">
      <c r="B1090" s="156"/>
      <c r="D1090" s="157" t="s">
        <v>171</v>
      </c>
      <c r="E1090" s="158" t="s">
        <v>1</v>
      </c>
      <c r="F1090" s="159" t="s">
        <v>1171</v>
      </c>
      <c r="H1090" s="158" t="s">
        <v>1</v>
      </c>
      <c r="L1090" s="156"/>
      <c r="M1090" s="160"/>
      <c r="N1090" s="161"/>
      <c r="O1090" s="161"/>
      <c r="P1090" s="161"/>
      <c r="Q1090" s="161"/>
      <c r="R1090" s="161"/>
      <c r="S1090" s="161"/>
      <c r="T1090" s="162"/>
      <c r="AT1090" s="158" t="s">
        <v>171</v>
      </c>
      <c r="AU1090" s="158" t="s">
        <v>84</v>
      </c>
      <c r="AV1090" s="13" t="s">
        <v>82</v>
      </c>
      <c r="AW1090" s="13" t="s">
        <v>31</v>
      </c>
      <c r="AX1090" s="13" t="s">
        <v>74</v>
      </c>
      <c r="AY1090" s="158" t="s">
        <v>163</v>
      </c>
    </row>
    <row r="1091" spans="1:65" s="14" customFormat="1">
      <c r="B1091" s="163"/>
      <c r="D1091" s="157" t="s">
        <v>171</v>
      </c>
      <c r="E1091" s="164" t="s">
        <v>1</v>
      </c>
      <c r="F1091" s="165" t="s">
        <v>1172</v>
      </c>
      <c r="H1091" s="166">
        <v>86</v>
      </c>
      <c r="L1091" s="163"/>
      <c r="M1091" s="167"/>
      <c r="N1091" s="168"/>
      <c r="O1091" s="168"/>
      <c r="P1091" s="168"/>
      <c r="Q1091" s="168"/>
      <c r="R1091" s="168"/>
      <c r="S1091" s="168"/>
      <c r="T1091" s="169"/>
      <c r="AT1091" s="164" t="s">
        <v>171</v>
      </c>
      <c r="AU1091" s="164" t="s">
        <v>84</v>
      </c>
      <c r="AV1091" s="14" t="s">
        <v>84</v>
      </c>
      <c r="AW1091" s="14" t="s">
        <v>31</v>
      </c>
      <c r="AX1091" s="14" t="s">
        <v>74</v>
      </c>
      <c r="AY1091" s="164" t="s">
        <v>163</v>
      </c>
    </row>
    <row r="1092" spans="1:65" s="15" customFormat="1">
      <c r="B1092" s="170"/>
      <c r="D1092" s="157" t="s">
        <v>171</v>
      </c>
      <c r="E1092" s="171" t="s">
        <v>1</v>
      </c>
      <c r="F1092" s="172" t="s">
        <v>176</v>
      </c>
      <c r="H1092" s="173">
        <v>86</v>
      </c>
      <c r="L1092" s="170"/>
      <c r="M1092" s="174"/>
      <c r="N1092" s="175"/>
      <c r="O1092" s="175"/>
      <c r="P1092" s="175"/>
      <c r="Q1092" s="175"/>
      <c r="R1092" s="175"/>
      <c r="S1092" s="175"/>
      <c r="T1092" s="176"/>
      <c r="AT1092" s="171" t="s">
        <v>171</v>
      </c>
      <c r="AU1092" s="171" t="s">
        <v>84</v>
      </c>
      <c r="AV1092" s="15" t="s">
        <v>177</v>
      </c>
      <c r="AW1092" s="15" t="s">
        <v>31</v>
      </c>
      <c r="AX1092" s="15" t="s">
        <v>74</v>
      </c>
      <c r="AY1092" s="171" t="s">
        <v>163</v>
      </c>
    </row>
    <row r="1093" spans="1:65" s="16" customFormat="1">
      <c r="B1093" s="177"/>
      <c r="D1093" s="157" t="s">
        <v>171</v>
      </c>
      <c r="E1093" s="178" t="s">
        <v>1</v>
      </c>
      <c r="F1093" s="179" t="s">
        <v>178</v>
      </c>
      <c r="H1093" s="180">
        <v>86</v>
      </c>
      <c r="L1093" s="177"/>
      <c r="M1093" s="181"/>
      <c r="N1093" s="182"/>
      <c r="O1093" s="182"/>
      <c r="P1093" s="182"/>
      <c r="Q1093" s="182"/>
      <c r="R1093" s="182"/>
      <c r="S1093" s="182"/>
      <c r="T1093" s="183"/>
      <c r="AT1093" s="178" t="s">
        <v>171</v>
      </c>
      <c r="AU1093" s="178" t="s">
        <v>84</v>
      </c>
      <c r="AV1093" s="16" t="s">
        <v>169</v>
      </c>
      <c r="AW1093" s="16" t="s">
        <v>31</v>
      </c>
      <c r="AX1093" s="16" t="s">
        <v>82</v>
      </c>
      <c r="AY1093" s="178" t="s">
        <v>163</v>
      </c>
    </row>
    <row r="1094" spans="1:65" s="2" customFormat="1" ht="24" customHeight="1">
      <c r="A1094" s="30"/>
      <c r="B1094" s="142"/>
      <c r="C1094" s="143" t="s">
        <v>477</v>
      </c>
      <c r="D1094" s="143" t="s">
        <v>165</v>
      </c>
      <c r="E1094" s="144" t="s">
        <v>1173</v>
      </c>
      <c r="F1094" s="145" t="s">
        <v>1174</v>
      </c>
      <c r="G1094" s="146" t="s">
        <v>168</v>
      </c>
      <c r="H1094" s="147">
        <v>44</v>
      </c>
      <c r="I1094" s="148"/>
      <c r="J1094" s="148">
        <f>ROUND(I1094*H1094,2)</f>
        <v>0</v>
      </c>
      <c r="K1094" s="149"/>
      <c r="L1094" s="31"/>
      <c r="M1094" s="150" t="s">
        <v>1</v>
      </c>
      <c r="N1094" s="151" t="s">
        <v>39</v>
      </c>
      <c r="O1094" s="152">
        <v>0</v>
      </c>
      <c r="P1094" s="152">
        <f>O1094*H1094</f>
        <v>0</v>
      </c>
      <c r="Q1094" s="152">
        <v>0</v>
      </c>
      <c r="R1094" s="152">
        <f>Q1094*H1094</f>
        <v>0</v>
      </c>
      <c r="S1094" s="152">
        <v>0</v>
      </c>
      <c r="T1094" s="153">
        <f>S1094*H1094</f>
        <v>0</v>
      </c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R1094" s="154" t="s">
        <v>259</v>
      </c>
      <c r="AT1094" s="154" t="s">
        <v>165</v>
      </c>
      <c r="AU1094" s="154" t="s">
        <v>84</v>
      </c>
      <c r="AY1094" s="18" t="s">
        <v>163</v>
      </c>
      <c r="BE1094" s="155">
        <f>IF(N1094="základní",J1094,0)</f>
        <v>0</v>
      </c>
      <c r="BF1094" s="155">
        <f>IF(N1094="snížená",J1094,0)</f>
        <v>0</v>
      </c>
      <c r="BG1094" s="155">
        <f>IF(N1094="zákl. přenesená",J1094,0)</f>
        <v>0</v>
      </c>
      <c r="BH1094" s="155">
        <f>IF(N1094="sníž. přenesená",J1094,0)</f>
        <v>0</v>
      </c>
      <c r="BI1094" s="155">
        <f>IF(N1094="nulová",J1094,0)</f>
        <v>0</v>
      </c>
      <c r="BJ1094" s="18" t="s">
        <v>82</v>
      </c>
      <c r="BK1094" s="155">
        <f>ROUND(I1094*H1094,2)</f>
        <v>0</v>
      </c>
      <c r="BL1094" s="18" t="s">
        <v>259</v>
      </c>
      <c r="BM1094" s="154" t="s">
        <v>1175</v>
      </c>
    </row>
    <row r="1095" spans="1:65" s="13" customFormat="1">
      <c r="B1095" s="156"/>
      <c r="D1095" s="157" t="s">
        <v>171</v>
      </c>
      <c r="E1095" s="158" t="s">
        <v>1</v>
      </c>
      <c r="F1095" s="159" t="s">
        <v>1176</v>
      </c>
      <c r="H1095" s="158" t="s">
        <v>1</v>
      </c>
      <c r="L1095" s="156"/>
      <c r="M1095" s="160"/>
      <c r="N1095" s="161"/>
      <c r="O1095" s="161"/>
      <c r="P1095" s="161"/>
      <c r="Q1095" s="161"/>
      <c r="R1095" s="161"/>
      <c r="S1095" s="161"/>
      <c r="T1095" s="162"/>
      <c r="AT1095" s="158" t="s">
        <v>171</v>
      </c>
      <c r="AU1095" s="158" t="s">
        <v>84</v>
      </c>
      <c r="AV1095" s="13" t="s">
        <v>82</v>
      </c>
      <c r="AW1095" s="13" t="s">
        <v>31</v>
      </c>
      <c r="AX1095" s="13" t="s">
        <v>74</v>
      </c>
      <c r="AY1095" s="158" t="s">
        <v>163</v>
      </c>
    </row>
    <row r="1096" spans="1:65" s="14" customFormat="1">
      <c r="B1096" s="163"/>
      <c r="D1096" s="157" t="s">
        <v>171</v>
      </c>
      <c r="E1096" s="164" t="s">
        <v>1</v>
      </c>
      <c r="F1096" s="165" t="s">
        <v>1177</v>
      </c>
      <c r="H1096" s="166">
        <v>44</v>
      </c>
      <c r="L1096" s="163"/>
      <c r="M1096" s="167"/>
      <c r="N1096" s="168"/>
      <c r="O1096" s="168"/>
      <c r="P1096" s="168"/>
      <c r="Q1096" s="168"/>
      <c r="R1096" s="168"/>
      <c r="S1096" s="168"/>
      <c r="T1096" s="169"/>
      <c r="AT1096" s="164" t="s">
        <v>171</v>
      </c>
      <c r="AU1096" s="164" t="s">
        <v>84</v>
      </c>
      <c r="AV1096" s="14" t="s">
        <v>84</v>
      </c>
      <c r="AW1096" s="14" t="s">
        <v>31</v>
      </c>
      <c r="AX1096" s="14" t="s">
        <v>74</v>
      </c>
      <c r="AY1096" s="164" t="s">
        <v>163</v>
      </c>
    </row>
    <row r="1097" spans="1:65" s="15" customFormat="1">
      <c r="B1097" s="170"/>
      <c r="D1097" s="157" t="s">
        <v>171</v>
      </c>
      <c r="E1097" s="171" t="s">
        <v>1</v>
      </c>
      <c r="F1097" s="172" t="s">
        <v>176</v>
      </c>
      <c r="H1097" s="173">
        <v>44</v>
      </c>
      <c r="L1097" s="170"/>
      <c r="M1097" s="174"/>
      <c r="N1097" s="175"/>
      <c r="O1097" s="175"/>
      <c r="P1097" s="175"/>
      <c r="Q1097" s="175"/>
      <c r="R1097" s="175"/>
      <c r="S1097" s="175"/>
      <c r="T1097" s="176"/>
      <c r="AT1097" s="171" t="s">
        <v>171</v>
      </c>
      <c r="AU1097" s="171" t="s">
        <v>84</v>
      </c>
      <c r="AV1097" s="15" t="s">
        <v>177</v>
      </c>
      <c r="AW1097" s="15" t="s">
        <v>31</v>
      </c>
      <c r="AX1097" s="15" t="s">
        <v>74</v>
      </c>
      <c r="AY1097" s="171" t="s">
        <v>163</v>
      </c>
    </row>
    <row r="1098" spans="1:65" s="16" customFormat="1">
      <c r="B1098" s="177"/>
      <c r="D1098" s="157" t="s">
        <v>171</v>
      </c>
      <c r="E1098" s="178" t="s">
        <v>1</v>
      </c>
      <c r="F1098" s="179" t="s">
        <v>178</v>
      </c>
      <c r="H1098" s="180">
        <v>44</v>
      </c>
      <c r="L1098" s="177"/>
      <c r="M1098" s="181"/>
      <c r="N1098" s="182"/>
      <c r="O1098" s="182"/>
      <c r="P1098" s="182"/>
      <c r="Q1098" s="182"/>
      <c r="R1098" s="182"/>
      <c r="S1098" s="182"/>
      <c r="T1098" s="183"/>
      <c r="AT1098" s="178" t="s">
        <v>171</v>
      </c>
      <c r="AU1098" s="178" t="s">
        <v>84</v>
      </c>
      <c r="AV1098" s="16" t="s">
        <v>169</v>
      </c>
      <c r="AW1098" s="16" t="s">
        <v>31</v>
      </c>
      <c r="AX1098" s="16" t="s">
        <v>82</v>
      </c>
      <c r="AY1098" s="178" t="s">
        <v>163</v>
      </c>
    </row>
    <row r="1099" spans="1:65" s="2" customFormat="1" ht="24" customHeight="1">
      <c r="A1099" s="30"/>
      <c r="B1099" s="142"/>
      <c r="C1099" s="143" t="s">
        <v>1178</v>
      </c>
      <c r="D1099" s="143" t="s">
        <v>165</v>
      </c>
      <c r="E1099" s="144" t="s">
        <v>1179</v>
      </c>
      <c r="F1099" s="145" t="s">
        <v>1180</v>
      </c>
      <c r="G1099" s="146" t="s">
        <v>186</v>
      </c>
      <c r="H1099" s="147">
        <v>2.8</v>
      </c>
      <c r="I1099" s="148"/>
      <c r="J1099" s="148">
        <f>ROUND(I1099*H1099,2)</f>
        <v>0</v>
      </c>
      <c r="K1099" s="149"/>
      <c r="L1099" s="31"/>
      <c r="M1099" s="150" t="s">
        <v>1</v>
      </c>
      <c r="N1099" s="151" t="s">
        <v>39</v>
      </c>
      <c r="O1099" s="152">
        <v>0</v>
      </c>
      <c r="P1099" s="152">
        <f>O1099*H1099</f>
        <v>0</v>
      </c>
      <c r="Q1099" s="152">
        <v>0</v>
      </c>
      <c r="R1099" s="152">
        <f>Q1099*H1099</f>
        <v>0</v>
      </c>
      <c r="S1099" s="152">
        <v>0</v>
      </c>
      <c r="T1099" s="153">
        <f>S1099*H1099</f>
        <v>0</v>
      </c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R1099" s="154" t="s">
        <v>259</v>
      </c>
      <c r="AT1099" s="154" t="s">
        <v>165</v>
      </c>
      <c r="AU1099" s="154" t="s">
        <v>84</v>
      </c>
      <c r="AY1099" s="18" t="s">
        <v>163</v>
      </c>
      <c r="BE1099" s="155">
        <f>IF(N1099="základní",J1099,0)</f>
        <v>0</v>
      </c>
      <c r="BF1099" s="155">
        <f>IF(N1099="snížená",J1099,0)</f>
        <v>0</v>
      </c>
      <c r="BG1099" s="155">
        <f>IF(N1099="zákl. přenesená",J1099,0)</f>
        <v>0</v>
      </c>
      <c r="BH1099" s="155">
        <f>IF(N1099="sníž. přenesená",J1099,0)</f>
        <v>0</v>
      </c>
      <c r="BI1099" s="155">
        <f>IF(N1099="nulová",J1099,0)</f>
        <v>0</v>
      </c>
      <c r="BJ1099" s="18" t="s">
        <v>82</v>
      </c>
      <c r="BK1099" s="155">
        <f>ROUND(I1099*H1099,2)</f>
        <v>0</v>
      </c>
      <c r="BL1099" s="18" t="s">
        <v>259</v>
      </c>
      <c r="BM1099" s="154" t="s">
        <v>1181</v>
      </c>
    </row>
    <row r="1100" spans="1:65" s="13" customFormat="1">
      <c r="B1100" s="156"/>
      <c r="D1100" s="157" t="s">
        <v>171</v>
      </c>
      <c r="E1100" s="158" t="s">
        <v>1</v>
      </c>
      <c r="F1100" s="159" t="s">
        <v>1182</v>
      </c>
      <c r="H1100" s="158" t="s">
        <v>1</v>
      </c>
      <c r="L1100" s="156"/>
      <c r="M1100" s="160"/>
      <c r="N1100" s="161"/>
      <c r="O1100" s="161"/>
      <c r="P1100" s="161"/>
      <c r="Q1100" s="161"/>
      <c r="R1100" s="161"/>
      <c r="S1100" s="161"/>
      <c r="T1100" s="162"/>
      <c r="AT1100" s="158" t="s">
        <v>171</v>
      </c>
      <c r="AU1100" s="158" t="s">
        <v>84</v>
      </c>
      <c r="AV1100" s="13" t="s">
        <v>82</v>
      </c>
      <c r="AW1100" s="13" t="s">
        <v>31</v>
      </c>
      <c r="AX1100" s="13" t="s">
        <v>74</v>
      </c>
      <c r="AY1100" s="158" t="s">
        <v>163</v>
      </c>
    </row>
    <row r="1101" spans="1:65" s="14" customFormat="1">
      <c r="B1101" s="163"/>
      <c r="D1101" s="157" t="s">
        <v>171</v>
      </c>
      <c r="E1101" s="164" t="s">
        <v>1</v>
      </c>
      <c r="F1101" s="165" t="s">
        <v>1183</v>
      </c>
      <c r="H1101" s="166">
        <v>2.8</v>
      </c>
      <c r="L1101" s="163"/>
      <c r="M1101" s="167"/>
      <c r="N1101" s="168"/>
      <c r="O1101" s="168"/>
      <c r="P1101" s="168"/>
      <c r="Q1101" s="168"/>
      <c r="R1101" s="168"/>
      <c r="S1101" s="168"/>
      <c r="T1101" s="169"/>
      <c r="AT1101" s="164" t="s">
        <v>171</v>
      </c>
      <c r="AU1101" s="164" t="s">
        <v>84</v>
      </c>
      <c r="AV1101" s="14" t="s">
        <v>84</v>
      </c>
      <c r="AW1101" s="14" t="s">
        <v>31</v>
      </c>
      <c r="AX1101" s="14" t="s">
        <v>74</v>
      </c>
      <c r="AY1101" s="164" t="s">
        <v>163</v>
      </c>
    </row>
    <row r="1102" spans="1:65" s="15" customFormat="1">
      <c r="B1102" s="170"/>
      <c r="D1102" s="157" t="s">
        <v>171</v>
      </c>
      <c r="E1102" s="171" t="s">
        <v>1</v>
      </c>
      <c r="F1102" s="172" t="s">
        <v>176</v>
      </c>
      <c r="H1102" s="173">
        <v>2.8</v>
      </c>
      <c r="L1102" s="170"/>
      <c r="M1102" s="174"/>
      <c r="N1102" s="175"/>
      <c r="O1102" s="175"/>
      <c r="P1102" s="175"/>
      <c r="Q1102" s="175"/>
      <c r="R1102" s="175"/>
      <c r="S1102" s="175"/>
      <c r="T1102" s="176"/>
      <c r="AT1102" s="171" t="s">
        <v>171</v>
      </c>
      <c r="AU1102" s="171" t="s">
        <v>84</v>
      </c>
      <c r="AV1102" s="15" t="s">
        <v>177</v>
      </c>
      <c r="AW1102" s="15" t="s">
        <v>31</v>
      </c>
      <c r="AX1102" s="15" t="s">
        <v>74</v>
      </c>
      <c r="AY1102" s="171" t="s">
        <v>163</v>
      </c>
    </row>
    <row r="1103" spans="1:65" s="16" customFormat="1">
      <c r="B1103" s="177"/>
      <c r="D1103" s="157" t="s">
        <v>171</v>
      </c>
      <c r="E1103" s="178" t="s">
        <v>1</v>
      </c>
      <c r="F1103" s="179" t="s">
        <v>178</v>
      </c>
      <c r="H1103" s="180">
        <v>2.8</v>
      </c>
      <c r="L1103" s="177"/>
      <c r="M1103" s="181"/>
      <c r="N1103" s="182"/>
      <c r="O1103" s="182"/>
      <c r="P1103" s="182"/>
      <c r="Q1103" s="182"/>
      <c r="R1103" s="182"/>
      <c r="S1103" s="182"/>
      <c r="T1103" s="183"/>
      <c r="AT1103" s="178" t="s">
        <v>171</v>
      </c>
      <c r="AU1103" s="178" t="s">
        <v>84</v>
      </c>
      <c r="AV1103" s="16" t="s">
        <v>169</v>
      </c>
      <c r="AW1103" s="16" t="s">
        <v>31</v>
      </c>
      <c r="AX1103" s="16" t="s">
        <v>82</v>
      </c>
      <c r="AY1103" s="178" t="s">
        <v>163</v>
      </c>
    </row>
    <row r="1104" spans="1:65" s="2" customFormat="1" ht="24" customHeight="1">
      <c r="A1104" s="30"/>
      <c r="B1104" s="142"/>
      <c r="C1104" s="143" t="s">
        <v>481</v>
      </c>
      <c r="D1104" s="143" t="s">
        <v>165</v>
      </c>
      <c r="E1104" s="144" t="s">
        <v>1184</v>
      </c>
      <c r="F1104" s="145" t="s">
        <v>1185</v>
      </c>
      <c r="G1104" s="146" t="s">
        <v>168</v>
      </c>
      <c r="H1104" s="147">
        <v>49.2</v>
      </c>
      <c r="I1104" s="148"/>
      <c r="J1104" s="148">
        <f>ROUND(I1104*H1104,2)</f>
        <v>0</v>
      </c>
      <c r="K1104" s="149"/>
      <c r="L1104" s="31"/>
      <c r="M1104" s="150" t="s">
        <v>1</v>
      </c>
      <c r="N1104" s="151" t="s">
        <v>39</v>
      </c>
      <c r="O1104" s="152">
        <v>0</v>
      </c>
      <c r="P1104" s="152">
        <f>O1104*H1104</f>
        <v>0</v>
      </c>
      <c r="Q1104" s="152">
        <v>0</v>
      </c>
      <c r="R1104" s="152">
        <f>Q1104*H1104</f>
        <v>0</v>
      </c>
      <c r="S1104" s="152">
        <v>0</v>
      </c>
      <c r="T1104" s="153">
        <f>S1104*H1104</f>
        <v>0</v>
      </c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R1104" s="154" t="s">
        <v>259</v>
      </c>
      <c r="AT1104" s="154" t="s">
        <v>165</v>
      </c>
      <c r="AU1104" s="154" t="s">
        <v>84</v>
      </c>
      <c r="AY1104" s="18" t="s">
        <v>163</v>
      </c>
      <c r="BE1104" s="155">
        <f>IF(N1104="základní",J1104,0)</f>
        <v>0</v>
      </c>
      <c r="BF1104" s="155">
        <f>IF(N1104="snížená",J1104,0)</f>
        <v>0</v>
      </c>
      <c r="BG1104" s="155">
        <f>IF(N1104="zákl. přenesená",J1104,0)</f>
        <v>0</v>
      </c>
      <c r="BH1104" s="155">
        <f>IF(N1104="sníž. přenesená",J1104,0)</f>
        <v>0</v>
      </c>
      <c r="BI1104" s="155">
        <f>IF(N1104="nulová",J1104,0)</f>
        <v>0</v>
      </c>
      <c r="BJ1104" s="18" t="s">
        <v>82</v>
      </c>
      <c r="BK1104" s="155">
        <f>ROUND(I1104*H1104,2)</f>
        <v>0</v>
      </c>
      <c r="BL1104" s="18" t="s">
        <v>259</v>
      </c>
      <c r="BM1104" s="154" t="s">
        <v>1186</v>
      </c>
    </row>
    <row r="1105" spans="1:65" s="13" customFormat="1">
      <c r="B1105" s="156"/>
      <c r="D1105" s="157" t="s">
        <v>171</v>
      </c>
      <c r="E1105" s="158" t="s">
        <v>1</v>
      </c>
      <c r="F1105" s="159" t="s">
        <v>1187</v>
      </c>
      <c r="H1105" s="158" t="s">
        <v>1</v>
      </c>
      <c r="L1105" s="156"/>
      <c r="M1105" s="160"/>
      <c r="N1105" s="161"/>
      <c r="O1105" s="161"/>
      <c r="P1105" s="161"/>
      <c r="Q1105" s="161"/>
      <c r="R1105" s="161"/>
      <c r="S1105" s="161"/>
      <c r="T1105" s="162"/>
      <c r="AT1105" s="158" t="s">
        <v>171</v>
      </c>
      <c r="AU1105" s="158" t="s">
        <v>84</v>
      </c>
      <c r="AV1105" s="13" t="s">
        <v>82</v>
      </c>
      <c r="AW1105" s="13" t="s">
        <v>31</v>
      </c>
      <c r="AX1105" s="13" t="s">
        <v>74</v>
      </c>
      <c r="AY1105" s="158" t="s">
        <v>163</v>
      </c>
    </row>
    <row r="1106" spans="1:65" s="13" customFormat="1">
      <c r="B1106" s="156"/>
      <c r="D1106" s="157" t="s">
        <v>171</v>
      </c>
      <c r="E1106" s="158" t="s">
        <v>1</v>
      </c>
      <c r="F1106" s="159" t="s">
        <v>1153</v>
      </c>
      <c r="H1106" s="158" t="s">
        <v>1</v>
      </c>
      <c r="L1106" s="156"/>
      <c r="M1106" s="160"/>
      <c r="N1106" s="161"/>
      <c r="O1106" s="161"/>
      <c r="P1106" s="161"/>
      <c r="Q1106" s="161"/>
      <c r="R1106" s="161"/>
      <c r="S1106" s="161"/>
      <c r="T1106" s="162"/>
      <c r="AT1106" s="158" t="s">
        <v>171</v>
      </c>
      <c r="AU1106" s="158" t="s">
        <v>84</v>
      </c>
      <c r="AV1106" s="13" t="s">
        <v>82</v>
      </c>
      <c r="AW1106" s="13" t="s">
        <v>31</v>
      </c>
      <c r="AX1106" s="13" t="s">
        <v>74</v>
      </c>
      <c r="AY1106" s="158" t="s">
        <v>163</v>
      </c>
    </row>
    <row r="1107" spans="1:65" s="14" customFormat="1">
      <c r="B1107" s="163"/>
      <c r="D1107" s="157" t="s">
        <v>171</v>
      </c>
      <c r="E1107" s="164" t="s">
        <v>1</v>
      </c>
      <c r="F1107" s="165" t="s">
        <v>1154</v>
      </c>
      <c r="H1107" s="166">
        <v>49.2</v>
      </c>
      <c r="L1107" s="163"/>
      <c r="M1107" s="167"/>
      <c r="N1107" s="168"/>
      <c r="O1107" s="168"/>
      <c r="P1107" s="168"/>
      <c r="Q1107" s="168"/>
      <c r="R1107" s="168"/>
      <c r="S1107" s="168"/>
      <c r="T1107" s="169"/>
      <c r="AT1107" s="164" t="s">
        <v>171</v>
      </c>
      <c r="AU1107" s="164" t="s">
        <v>84</v>
      </c>
      <c r="AV1107" s="14" t="s">
        <v>84</v>
      </c>
      <c r="AW1107" s="14" t="s">
        <v>31</v>
      </c>
      <c r="AX1107" s="14" t="s">
        <v>74</v>
      </c>
      <c r="AY1107" s="164" t="s">
        <v>163</v>
      </c>
    </row>
    <row r="1108" spans="1:65" s="15" customFormat="1">
      <c r="B1108" s="170"/>
      <c r="D1108" s="157" t="s">
        <v>171</v>
      </c>
      <c r="E1108" s="171" t="s">
        <v>1</v>
      </c>
      <c r="F1108" s="172" t="s">
        <v>176</v>
      </c>
      <c r="H1108" s="173">
        <v>49.2</v>
      </c>
      <c r="L1108" s="170"/>
      <c r="M1108" s="174"/>
      <c r="N1108" s="175"/>
      <c r="O1108" s="175"/>
      <c r="P1108" s="175"/>
      <c r="Q1108" s="175"/>
      <c r="R1108" s="175"/>
      <c r="S1108" s="175"/>
      <c r="T1108" s="176"/>
      <c r="AT1108" s="171" t="s">
        <v>171</v>
      </c>
      <c r="AU1108" s="171" t="s">
        <v>84</v>
      </c>
      <c r="AV1108" s="15" t="s">
        <v>177</v>
      </c>
      <c r="AW1108" s="15" t="s">
        <v>31</v>
      </c>
      <c r="AX1108" s="15" t="s">
        <v>74</v>
      </c>
      <c r="AY1108" s="171" t="s">
        <v>163</v>
      </c>
    </row>
    <row r="1109" spans="1:65" s="16" customFormat="1">
      <c r="B1109" s="177"/>
      <c r="D1109" s="157" t="s">
        <v>171</v>
      </c>
      <c r="E1109" s="178" t="s">
        <v>1</v>
      </c>
      <c r="F1109" s="179" t="s">
        <v>178</v>
      </c>
      <c r="H1109" s="180">
        <v>49.2</v>
      </c>
      <c r="L1109" s="177"/>
      <c r="M1109" s="181"/>
      <c r="N1109" s="182"/>
      <c r="O1109" s="182"/>
      <c r="P1109" s="182"/>
      <c r="Q1109" s="182"/>
      <c r="R1109" s="182"/>
      <c r="S1109" s="182"/>
      <c r="T1109" s="183"/>
      <c r="AT1109" s="178" t="s">
        <v>171</v>
      </c>
      <c r="AU1109" s="178" t="s">
        <v>84</v>
      </c>
      <c r="AV1109" s="16" t="s">
        <v>169</v>
      </c>
      <c r="AW1109" s="16" t="s">
        <v>31</v>
      </c>
      <c r="AX1109" s="16" t="s">
        <v>82</v>
      </c>
      <c r="AY1109" s="178" t="s">
        <v>163</v>
      </c>
    </row>
    <row r="1110" spans="1:65" s="2" customFormat="1" ht="24" customHeight="1">
      <c r="A1110" s="30"/>
      <c r="B1110" s="142"/>
      <c r="C1110" s="143" t="s">
        <v>1188</v>
      </c>
      <c r="D1110" s="143" t="s">
        <v>165</v>
      </c>
      <c r="E1110" s="144" t="s">
        <v>1189</v>
      </c>
      <c r="F1110" s="145" t="s">
        <v>1190</v>
      </c>
      <c r="G1110" s="146" t="s">
        <v>168</v>
      </c>
      <c r="H1110" s="147">
        <v>81.650000000000006</v>
      </c>
      <c r="I1110" s="148"/>
      <c r="J1110" s="148">
        <f>ROUND(I1110*H1110,2)</f>
        <v>0</v>
      </c>
      <c r="K1110" s="149"/>
      <c r="L1110" s="31"/>
      <c r="M1110" s="150" t="s">
        <v>1</v>
      </c>
      <c r="N1110" s="151" t="s">
        <v>39</v>
      </c>
      <c r="O1110" s="152">
        <v>0</v>
      </c>
      <c r="P1110" s="152">
        <f>O1110*H1110</f>
        <v>0</v>
      </c>
      <c r="Q1110" s="152">
        <v>0</v>
      </c>
      <c r="R1110" s="152">
        <f>Q1110*H1110</f>
        <v>0</v>
      </c>
      <c r="S1110" s="152">
        <v>0</v>
      </c>
      <c r="T1110" s="153">
        <f>S1110*H1110</f>
        <v>0</v>
      </c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R1110" s="154" t="s">
        <v>259</v>
      </c>
      <c r="AT1110" s="154" t="s">
        <v>165</v>
      </c>
      <c r="AU1110" s="154" t="s">
        <v>84</v>
      </c>
      <c r="AY1110" s="18" t="s">
        <v>163</v>
      </c>
      <c r="BE1110" s="155">
        <f>IF(N1110="základní",J1110,0)</f>
        <v>0</v>
      </c>
      <c r="BF1110" s="155">
        <f>IF(N1110="snížená",J1110,0)</f>
        <v>0</v>
      </c>
      <c r="BG1110" s="155">
        <f>IF(N1110="zákl. přenesená",J1110,0)</f>
        <v>0</v>
      </c>
      <c r="BH1110" s="155">
        <f>IF(N1110="sníž. přenesená",J1110,0)</f>
        <v>0</v>
      </c>
      <c r="BI1110" s="155">
        <f>IF(N1110="nulová",J1110,0)</f>
        <v>0</v>
      </c>
      <c r="BJ1110" s="18" t="s">
        <v>82</v>
      </c>
      <c r="BK1110" s="155">
        <f>ROUND(I1110*H1110,2)</f>
        <v>0</v>
      </c>
      <c r="BL1110" s="18" t="s">
        <v>259</v>
      </c>
      <c r="BM1110" s="154" t="s">
        <v>1191</v>
      </c>
    </row>
    <row r="1111" spans="1:65" s="13" customFormat="1">
      <c r="B1111" s="156"/>
      <c r="D1111" s="157" t="s">
        <v>171</v>
      </c>
      <c r="E1111" s="158" t="s">
        <v>1</v>
      </c>
      <c r="F1111" s="159" t="s">
        <v>1187</v>
      </c>
      <c r="H1111" s="158" t="s">
        <v>1</v>
      </c>
      <c r="L1111" s="156"/>
      <c r="M1111" s="160"/>
      <c r="N1111" s="161"/>
      <c r="O1111" s="161"/>
      <c r="P1111" s="161"/>
      <c r="Q1111" s="161"/>
      <c r="R1111" s="161"/>
      <c r="S1111" s="161"/>
      <c r="T1111" s="162"/>
      <c r="AT1111" s="158" t="s">
        <v>171</v>
      </c>
      <c r="AU1111" s="158" t="s">
        <v>84</v>
      </c>
      <c r="AV1111" s="13" t="s">
        <v>82</v>
      </c>
      <c r="AW1111" s="13" t="s">
        <v>31</v>
      </c>
      <c r="AX1111" s="13" t="s">
        <v>74</v>
      </c>
      <c r="AY1111" s="158" t="s">
        <v>163</v>
      </c>
    </row>
    <row r="1112" spans="1:65" s="13" customFormat="1">
      <c r="B1112" s="156"/>
      <c r="D1112" s="157" t="s">
        <v>171</v>
      </c>
      <c r="E1112" s="158" t="s">
        <v>1</v>
      </c>
      <c r="F1112" s="159" t="s">
        <v>993</v>
      </c>
      <c r="H1112" s="158" t="s">
        <v>1</v>
      </c>
      <c r="L1112" s="156"/>
      <c r="M1112" s="160"/>
      <c r="N1112" s="161"/>
      <c r="O1112" s="161"/>
      <c r="P1112" s="161"/>
      <c r="Q1112" s="161"/>
      <c r="R1112" s="161"/>
      <c r="S1112" s="161"/>
      <c r="T1112" s="162"/>
      <c r="AT1112" s="158" t="s">
        <v>171</v>
      </c>
      <c r="AU1112" s="158" t="s">
        <v>84</v>
      </c>
      <c r="AV1112" s="13" t="s">
        <v>82</v>
      </c>
      <c r="AW1112" s="13" t="s">
        <v>31</v>
      </c>
      <c r="AX1112" s="13" t="s">
        <v>74</v>
      </c>
      <c r="AY1112" s="158" t="s">
        <v>163</v>
      </c>
    </row>
    <row r="1113" spans="1:65" s="14" customFormat="1">
      <c r="B1113" s="163"/>
      <c r="D1113" s="157" t="s">
        <v>171</v>
      </c>
      <c r="E1113" s="164" t="s">
        <v>1</v>
      </c>
      <c r="F1113" s="165" t="s">
        <v>1152</v>
      </c>
      <c r="H1113" s="166">
        <v>81.650000000000006</v>
      </c>
      <c r="L1113" s="163"/>
      <c r="M1113" s="167"/>
      <c r="N1113" s="168"/>
      <c r="O1113" s="168"/>
      <c r="P1113" s="168"/>
      <c r="Q1113" s="168"/>
      <c r="R1113" s="168"/>
      <c r="S1113" s="168"/>
      <c r="T1113" s="169"/>
      <c r="AT1113" s="164" t="s">
        <v>171</v>
      </c>
      <c r="AU1113" s="164" t="s">
        <v>84</v>
      </c>
      <c r="AV1113" s="14" t="s">
        <v>84</v>
      </c>
      <c r="AW1113" s="14" t="s">
        <v>31</v>
      </c>
      <c r="AX1113" s="14" t="s">
        <v>74</v>
      </c>
      <c r="AY1113" s="164" t="s">
        <v>163</v>
      </c>
    </row>
    <row r="1114" spans="1:65" s="15" customFormat="1">
      <c r="B1114" s="170"/>
      <c r="D1114" s="157" t="s">
        <v>171</v>
      </c>
      <c r="E1114" s="171" t="s">
        <v>1</v>
      </c>
      <c r="F1114" s="172" t="s">
        <v>176</v>
      </c>
      <c r="H1114" s="173">
        <v>81.650000000000006</v>
      </c>
      <c r="L1114" s="170"/>
      <c r="M1114" s="174"/>
      <c r="N1114" s="175"/>
      <c r="O1114" s="175"/>
      <c r="P1114" s="175"/>
      <c r="Q1114" s="175"/>
      <c r="R1114" s="175"/>
      <c r="S1114" s="175"/>
      <c r="T1114" s="176"/>
      <c r="AT1114" s="171" t="s">
        <v>171</v>
      </c>
      <c r="AU1114" s="171" t="s">
        <v>84</v>
      </c>
      <c r="AV1114" s="15" t="s">
        <v>177</v>
      </c>
      <c r="AW1114" s="15" t="s">
        <v>31</v>
      </c>
      <c r="AX1114" s="15" t="s">
        <v>74</v>
      </c>
      <c r="AY1114" s="171" t="s">
        <v>163</v>
      </c>
    </row>
    <row r="1115" spans="1:65" s="16" customFormat="1">
      <c r="B1115" s="177"/>
      <c r="D1115" s="157" t="s">
        <v>171</v>
      </c>
      <c r="E1115" s="178" t="s">
        <v>1</v>
      </c>
      <c r="F1115" s="179" t="s">
        <v>178</v>
      </c>
      <c r="H1115" s="180">
        <v>81.650000000000006</v>
      </c>
      <c r="L1115" s="177"/>
      <c r="M1115" s="181"/>
      <c r="N1115" s="182"/>
      <c r="O1115" s="182"/>
      <c r="P1115" s="182"/>
      <c r="Q1115" s="182"/>
      <c r="R1115" s="182"/>
      <c r="S1115" s="182"/>
      <c r="T1115" s="183"/>
      <c r="AT1115" s="178" t="s">
        <v>171</v>
      </c>
      <c r="AU1115" s="178" t="s">
        <v>84</v>
      </c>
      <c r="AV1115" s="16" t="s">
        <v>169</v>
      </c>
      <c r="AW1115" s="16" t="s">
        <v>31</v>
      </c>
      <c r="AX1115" s="16" t="s">
        <v>82</v>
      </c>
      <c r="AY1115" s="178" t="s">
        <v>163</v>
      </c>
    </row>
    <row r="1116" spans="1:65" s="2" customFormat="1" ht="24" customHeight="1">
      <c r="A1116" s="30"/>
      <c r="B1116" s="142"/>
      <c r="C1116" s="143" t="s">
        <v>485</v>
      </c>
      <c r="D1116" s="143" t="s">
        <v>165</v>
      </c>
      <c r="E1116" s="144" t="s">
        <v>1192</v>
      </c>
      <c r="F1116" s="145" t="s">
        <v>1193</v>
      </c>
      <c r="G1116" s="146" t="s">
        <v>204</v>
      </c>
      <c r="H1116" s="147">
        <v>3</v>
      </c>
      <c r="I1116" s="148"/>
      <c r="J1116" s="148">
        <f>ROUND(I1116*H1116,2)</f>
        <v>0</v>
      </c>
      <c r="K1116" s="149"/>
      <c r="L1116" s="31"/>
      <c r="M1116" s="150" t="s">
        <v>1</v>
      </c>
      <c r="N1116" s="151" t="s">
        <v>39</v>
      </c>
      <c r="O1116" s="152">
        <v>0</v>
      </c>
      <c r="P1116" s="152">
        <f>O1116*H1116</f>
        <v>0</v>
      </c>
      <c r="Q1116" s="152">
        <v>0</v>
      </c>
      <c r="R1116" s="152">
        <f>Q1116*H1116</f>
        <v>0</v>
      </c>
      <c r="S1116" s="152">
        <v>0</v>
      </c>
      <c r="T1116" s="153">
        <f>S1116*H1116</f>
        <v>0</v>
      </c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R1116" s="154" t="s">
        <v>259</v>
      </c>
      <c r="AT1116" s="154" t="s">
        <v>165</v>
      </c>
      <c r="AU1116" s="154" t="s">
        <v>84</v>
      </c>
      <c r="AY1116" s="18" t="s">
        <v>163</v>
      </c>
      <c r="BE1116" s="155">
        <f>IF(N1116="základní",J1116,0)</f>
        <v>0</v>
      </c>
      <c r="BF1116" s="155">
        <f>IF(N1116="snížená",J1116,0)</f>
        <v>0</v>
      </c>
      <c r="BG1116" s="155">
        <f>IF(N1116="zákl. přenesená",J1116,0)</f>
        <v>0</v>
      </c>
      <c r="BH1116" s="155">
        <f>IF(N1116="sníž. přenesená",J1116,0)</f>
        <v>0</v>
      </c>
      <c r="BI1116" s="155">
        <f>IF(N1116="nulová",J1116,0)</f>
        <v>0</v>
      </c>
      <c r="BJ1116" s="18" t="s">
        <v>82</v>
      </c>
      <c r="BK1116" s="155">
        <f>ROUND(I1116*H1116,2)</f>
        <v>0</v>
      </c>
      <c r="BL1116" s="18" t="s">
        <v>259</v>
      </c>
      <c r="BM1116" s="154" t="s">
        <v>1194</v>
      </c>
    </row>
    <row r="1117" spans="1:65" s="13" customFormat="1">
      <c r="B1117" s="156"/>
      <c r="D1117" s="157" t="s">
        <v>171</v>
      </c>
      <c r="E1117" s="158" t="s">
        <v>1</v>
      </c>
      <c r="F1117" s="159" t="s">
        <v>1195</v>
      </c>
      <c r="H1117" s="158" t="s">
        <v>1</v>
      </c>
      <c r="L1117" s="156"/>
      <c r="M1117" s="160"/>
      <c r="N1117" s="161"/>
      <c r="O1117" s="161"/>
      <c r="P1117" s="161"/>
      <c r="Q1117" s="161"/>
      <c r="R1117" s="161"/>
      <c r="S1117" s="161"/>
      <c r="T1117" s="162"/>
      <c r="AT1117" s="158" t="s">
        <v>171</v>
      </c>
      <c r="AU1117" s="158" t="s">
        <v>84</v>
      </c>
      <c r="AV1117" s="13" t="s">
        <v>82</v>
      </c>
      <c r="AW1117" s="13" t="s">
        <v>31</v>
      </c>
      <c r="AX1117" s="13" t="s">
        <v>74</v>
      </c>
      <c r="AY1117" s="158" t="s">
        <v>163</v>
      </c>
    </row>
    <row r="1118" spans="1:65" s="14" customFormat="1">
      <c r="B1118" s="163"/>
      <c r="D1118" s="157" t="s">
        <v>171</v>
      </c>
      <c r="E1118" s="164" t="s">
        <v>1</v>
      </c>
      <c r="F1118" s="165" t="s">
        <v>1196</v>
      </c>
      <c r="H1118" s="166">
        <v>3</v>
      </c>
      <c r="L1118" s="163"/>
      <c r="M1118" s="167"/>
      <c r="N1118" s="168"/>
      <c r="O1118" s="168"/>
      <c r="P1118" s="168"/>
      <c r="Q1118" s="168"/>
      <c r="R1118" s="168"/>
      <c r="S1118" s="168"/>
      <c r="T1118" s="169"/>
      <c r="AT1118" s="164" t="s">
        <v>171</v>
      </c>
      <c r="AU1118" s="164" t="s">
        <v>84</v>
      </c>
      <c r="AV1118" s="14" t="s">
        <v>84</v>
      </c>
      <c r="AW1118" s="14" t="s">
        <v>31</v>
      </c>
      <c r="AX1118" s="14" t="s">
        <v>74</v>
      </c>
      <c r="AY1118" s="164" t="s">
        <v>163</v>
      </c>
    </row>
    <row r="1119" spans="1:65" s="15" customFormat="1">
      <c r="B1119" s="170"/>
      <c r="D1119" s="157" t="s">
        <v>171</v>
      </c>
      <c r="E1119" s="171" t="s">
        <v>1</v>
      </c>
      <c r="F1119" s="172" t="s">
        <v>176</v>
      </c>
      <c r="H1119" s="173">
        <v>3</v>
      </c>
      <c r="L1119" s="170"/>
      <c r="M1119" s="174"/>
      <c r="N1119" s="175"/>
      <c r="O1119" s="175"/>
      <c r="P1119" s="175"/>
      <c r="Q1119" s="175"/>
      <c r="R1119" s="175"/>
      <c r="S1119" s="175"/>
      <c r="T1119" s="176"/>
      <c r="AT1119" s="171" t="s">
        <v>171</v>
      </c>
      <c r="AU1119" s="171" t="s">
        <v>84</v>
      </c>
      <c r="AV1119" s="15" t="s">
        <v>177</v>
      </c>
      <c r="AW1119" s="15" t="s">
        <v>31</v>
      </c>
      <c r="AX1119" s="15" t="s">
        <v>74</v>
      </c>
      <c r="AY1119" s="171" t="s">
        <v>163</v>
      </c>
    </row>
    <row r="1120" spans="1:65" s="16" customFormat="1">
      <c r="B1120" s="177"/>
      <c r="D1120" s="157" t="s">
        <v>171</v>
      </c>
      <c r="E1120" s="178" t="s">
        <v>1</v>
      </c>
      <c r="F1120" s="179" t="s">
        <v>178</v>
      </c>
      <c r="H1120" s="180">
        <v>3</v>
      </c>
      <c r="L1120" s="177"/>
      <c r="M1120" s="181"/>
      <c r="N1120" s="182"/>
      <c r="O1120" s="182"/>
      <c r="P1120" s="182"/>
      <c r="Q1120" s="182"/>
      <c r="R1120" s="182"/>
      <c r="S1120" s="182"/>
      <c r="T1120" s="183"/>
      <c r="AT1120" s="178" t="s">
        <v>171</v>
      </c>
      <c r="AU1120" s="178" t="s">
        <v>84</v>
      </c>
      <c r="AV1120" s="16" t="s">
        <v>169</v>
      </c>
      <c r="AW1120" s="16" t="s">
        <v>31</v>
      </c>
      <c r="AX1120" s="16" t="s">
        <v>82</v>
      </c>
      <c r="AY1120" s="178" t="s">
        <v>163</v>
      </c>
    </row>
    <row r="1121" spans="1:65" s="2" customFormat="1" ht="24" customHeight="1">
      <c r="A1121" s="30"/>
      <c r="B1121" s="142"/>
      <c r="C1121" s="143" t="s">
        <v>1197</v>
      </c>
      <c r="D1121" s="143" t="s">
        <v>165</v>
      </c>
      <c r="E1121" s="144" t="s">
        <v>1198</v>
      </c>
      <c r="F1121" s="145" t="s">
        <v>1199</v>
      </c>
      <c r="G1121" s="146" t="s">
        <v>204</v>
      </c>
      <c r="H1121" s="147">
        <v>2</v>
      </c>
      <c r="I1121" s="148"/>
      <c r="J1121" s="148">
        <f>ROUND(I1121*H1121,2)</f>
        <v>0</v>
      </c>
      <c r="K1121" s="149"/>
      <c r="L1121" s="31"/>
      <c r="M1121" s="150" t="s">
        <v>1</v>
      </c>
      <c r="N1121" s="151" t="s">
        <v>39</v>
      </c>
      <c r="O1121" s="152">
        <v>0</v>
      </c>
      <c r="P1121" s="152">
        <f>O1121*H1121</f>
        <v>0</v>
      </c>
      <c r="Q1121" s="152">
        <v>0</v>
      </c>
      <c r="R1121" s="152">
        <f>Q1121*H1121</f>
        <v>0</v>
      </c>
      <c r="S1121" s="152">
        <v>0</v>
      </c>
      <c r="T1121" s="153">
        <f>S1121*H1121</f>
        <v>0</v>
      </c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R1121" s="154" t="s">
        <v>259</v>
      </c>
      <c r="AT1121" s="154" t="s">
        <v>165</v>
      </c>
      <c r="AU1121" s="154" t="s">
        <v>84</v>
      </c>
      <c r="AY1121" s="18" t="s">
        <v>163</v>
      </c>
      <c r="BE1121" s="155">
        <f>IF(N1121="základní",J1121,0)</f>
        <v>0</v>
      </c>
      <c r="BF1121" s="155">
        <f>IF(N1121="snížená",J1121,0)</f>
        <v>0</v>
      </c>
      <c r="BG1121" s="155">
        <f>IF(N1121="zákl. přenesená",J1121,0)</f>
        <v>0</v>
      </c>
      <c r="BH1121" s="155">
        <f>IF(N1121="sníž. přenesená",J1121,0)</f>
        <v>0</v>
      </c>
      <c r="BI1121" s="155">
        <f>IF(N1121="nulová",J1121,0)</f>
        <v>0</v>
      </c>
      <c r="BJ1121" s="18" t="s">
        <v>82</v>
      </c>
      <c r="BK1121" s="155">
        <f>ROUND(I1121*H1121,2)</f>
        <v>0</v>
      </c>
      <c r="BL1121" s="18" t="s">
        <v>259</v>
      </c>
      <c r="BM1121" s="154" t="s">
        <v>1200</v>
      </c>
    </row>
    <row r="1122" spans="1:65" s="13" customFormat="1">
      <c r="B1122" s="156"/>
      <c r="D1122" s="157" t="s">
        <v>171</v>
      </c>
      <c r="E1122" s="158" t="s">
        <v>1</v>
      </c>
      <c r="F1122" s="159" t="s">
        <v>1195</v>
      </c>
      <c r="H1122" s="158" t="s">
        <v>1</v>
      </c>
      <c r="L1122" s="156"/>
      <c r="M1122" s="160"/>
      <c r="N1122" s="161"/>
      <c r="O1122" s="161"/>
      <c r="P1122" s="161"/>
      <c r="Q1122" s="161"/>
      <c r="R1122" s="161"/>
      <c r="S1122" s="161"/>
      <c r="T1122" s="162"/>
      <c r="AT1122" s="158" t="s">
        <v>171</v>
      </c>
      <c r="AU1122" s="158" t="s">
        <v>84</v>
      </c>
      <c r="AV1122" s="13" t="s">
        <v>82</v>
      </c>
      <c r="AW1122" s="13" t="s">
        <v>31</v>
      </c>
      <c r="AX1122" s="13" t="s">
        <v>74</v>
      </c>
      <c r="AY1122" s="158" t="s">
        <v>163</v>
      </c>
    </row>
    <row r="1123" spans="1:65" s="14" customFormat="1">
      <c r="B1123" s="163"/>
      <c r="D1123" s="157" t="s">
        <v>171</v>
      </c>
      <c r="E1123" s="164" t="s">
        <v>1</v>
      </c>
      <c r="F1123" s="165" t="s">
        <v>1201</v>
      </c>
      <c r="H1123" s="166">
        <v>2</v>
      </c>
      <c r="L1123" s="163"/>
      <c r="M1123" s="167"/>
      <c r="N1123" s="168"/>
      <c r="O1123" s="168"/>
      <c r="P1123" s="168"/>
      <c r="Q1123" s="168"/>
      <c r="R1123" s="168"/>
      <c r="S1123" s="168"/>
      <c r="T1123" s="169"/>
      <c r="AT1123" s="164" t="s">
        <v>171</v>
      </c>
      <c r="AU1123" s="164" t="s">
        <v>84</v>
      </c>
      <c r="AV1123" s="14" t="s">
        <v>84</v>
      </c>
      <c r="AW1123" s="14" t="s">
        <v>31</v>
      </c>
      <c r="AX1123" s="14" t="s">
        <v>74</v>
      </c>
      <c r="AY1123" s="164" t="s">
        <v>163</v>
      </c>
    </row>
    <row r="1124" spans="1:65" s="15" customFormat="1">
      <c r="B1124" s="170"/>
      <c r="D1124" s="157" t="s">
        <v>171</v>
      </c>
      <c r="E1124" s="171" t="s">
        <v>1</v>
      </c>
      <c r="F1124" s="172" t="s">
        <v>176</v>
      </c>
      <c r="H1124" s="173">
        <v>2</v>
      </c>
      <c r="L1124" s="170"/>
      <c r="M1124" s="174"/>
      <c r="N1124" s="175"/>
      <c r="O1124" s="175"/>
      <c r="P1124" s="175"/>
      <c r="Q1124" s="175"/>
      <c r="R1124" s="175"/>
      <c r="S1124" s="175"/>
      <c r="T1124" s="176"/>
      <c r="AT1124" s="171" t="s">
        <v>171</v>
      </c>
      <c r="AU1124" s="171" t="s">
        <v>84</v>
      </c>
      <c r="AV1124" s="15" t="s">
        <v>177</v>
      </c>
      <c r="AW1124" s="15" t="s">
        <v>31</v>
      </c>
      <c r="AX1124" s="15" t="s">
        <v>74</v>
      </c>
      <c r="AY1124" s="171" t="s">
        <v>163</v>
      </c>
    </row>
    <row r="1125" spans="1:65" s="16" customFormat="1">
      <c r="B1125" s="177"/>
      <c r="D1125" s="157" t="s">
        <v>171</v>
      </c>
      <c r="E1125" s="178" t="s">
        <v>1</v>
      </c>
      <c r="F1125" s="179" t="s">
        <v>178</v>
      </c>
      <c r="H1125" s="180">
        <v>2</v>
      </c>
      <c r="L1125" s="177"/>
      <c r="M1125" s="181"/>
      <c r="N1125" s="182"/>
      <c r="O1125" s="182"/>
      <c r="P1125" s="182"/>
      <c r="Q1125" s="182"/>
      <c r="R1125" s="182"/>
      <c r="S1125" s="182"/>
      <c r="T1125" s="183"/>
      <c r="AT1125" s="178" t="s">
        <v>171</v>
      </c>
      <c r="AU1125" s="178" t="s">
        <v>84</v>
      </c>
      <c r="AV1125" s="16" t="s">
        <v>169</v>
      </c>
      <c r="AW1125" s="16" t="s">
        <v>31</v>
      </c>
      <c r="AX1125" s="16" t="s">
        <v>82</v>
      </c>
      <c r="AY1125" s="178" t="s">
        <v>163</v>
      </c>
    </row>
    <row r="1126" spans="1:65" s="2" customFormat="1" ht="24" customHeight="1">
      <c r="A1126" s="30"/>
      <c r="B1126" s="142"/>
      <c r="C1126" s="143" t="s">
        <v>489</v>
      </c>
      <c r="D1126" s="143" t="s">
        <v>165</v>
      </c>
      <c r="E1126" s="144" t="s">
        <v>1202</v>
      </c>
      <c r="F1126" s="145" t="s">
        <v>1203</v>
      </c>
      <c r="G1126" s="146" t="s">
        <v>168</v>
      </c>
      <c r="H1126" s="147">
        <v>8.6</v>
      </c>
      <c r="I1126" s="148"/>
      <c r="J1126" s="148">
        <f>ROUND(I1126*H1126,2)</f>
        <v>0</v>
      </c>
      <c r="K1126" s="149"/>
      <c r="L1126" s="31"/>
      <c r="M1126" s="150" t="s">
        <v>1</v>
      </c>
      <c r="N1126" s="151" t="s">
        <v>39</v>
      </c>
      <c r="O1126" s="152">
        <v>0</v>
      </c>
      <c r="P1126" s="152">
        <f>O1126*H1126</f>
        <v>0</v>
      </c>
      <c r="Q1126" s="152">
        <v>0</v>
      </c>
      <c r="R1126" s="152">
        <f>Q1126*H1126</f>
        <v>0</v>
      </c>
      <c r="S1126" s="152">
        <v>0</v>
      </c>
      <c r="T1126" s="153">
        <f>S1126*H1126</f>
        <v>0</v>
      </c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R1126" s="154" t="s">
        <v>259</v>
      </c>
      <c r="AT1126" s="154" t="s">
        <v>165</v>
      </c>
      <c r="AU1126" s="154" t="s">
        <v>84</v>
      </c>
      <c r="AY1126" s="18" t="s">
        <v>163</v>
      </c>
      <c r="BE1126" s="155">
        <f>IF(N1126="základní",J1126,0)</f>
        <v>0</v>
      </c>
      <c r="BF1126" s="155">
        <f>IF(N1126="snížená",J1126,0)</f>
        <v>0</v>
      </c>
      <c r="BG1126" s="155">
        <f>IF(N1126="zákl. přenesená",J1126,0)</f>
        <v>0</v>
      </c>
      <c r="BH1126" s="155">
        <f>IF(N1126="sníž. přenesená",J1126,0)</f>
        <v>0</v>
      </c>
      <c r="BI1126" s="155">
        <f>IF(N1126="nulová",J1126,0)</f>
        <v>0</v>
      </c>
      <c r="BJ1126" s="18" t="s">
        <v>82</v>
      </c>
      <c r="BK1126" s="155">
        <f>ROUND(I1126*H1126,2)</f>
        <v>0</v>
      </c>
      <c r="BL1126" s="18" t="s">
        <v>259</v>
      </c>
      <c r="BM1126" s="154" t="s">
        <v>1204</v>
      </c>
    </row>
    <row r="1127" spans="1:65" s="13" customFormat="1">
      <c r="B1127" s="156"/>
      <c r="D1127" s="157" t="s">
        <v>171</v>
      </c>
      <c r="E1127" s="158" t="s">
        <v>1</v>
      </c>
      <c r="F1127" s="159" t="s">
        <v>1205</v>
      </c>
      <c r="H1127" s="158" t="s">
        <v>1</v>
      </c>
      <c r="L1127" s="156"/>
      <c r="M1127" s="160"/>
      <c r="N1127" s="161"/>
      <c r="O1127" s="161"/>
      <c r="P1127" s="161"/>
      <c r="Q1127" s="161"/>
      <c r="R1127" s="161"/>
      <c r="S1127" s="161"/>
      <c r="T1127" s="162"/>
      <c r="AT1127" s="158" t="s">
        <v>171</v>
      </c>
      <c r="AU1127" s="158" t="s">
        <v>84</v>
      </c>
      <c r="AV1127" s="13" t="s">
        <v>82</v>
      </c>
      <c r="AW1127" s="13" t="s">
        <v>31</v>
      </c>
      <c r="AX1127" s="13" t="s">
        <v>74</v>
      </c>
      <c r="AY1127" s="158" t="s">
        <v>163</v>
      </c>
    </row>
    <row r="1128" spans="1:65" s="14" customFormat="1">
      <c r="B1128" s="163"/>
      <c r="D1128" s="157" t="s">
        <v>171</v>
      </c>
      <c r="E1128" s="164" t="s">
        <v>1</v>
      </c>
      <c r="F1128" s="165" t="s">
        <v>1206</v>
      </c>
      <c r="H1128" s="166">
        <v>8.6</v>
      </c>
      <c r="L1128" s="163"/>
      <c r="M1128" s="167"/>
      <c r="N1128" s="168"/>
      <c r="O1128" s="168"/>
      <c r="P1128" s="168"/>
      <c r="Q1128" s="168"/>
      <c r="R1128" s="168"/>
      <c r="S1128" s="168"/>
      <c r="T1128" s="169"/>
      <c r="AT1128" s="164" t="s">
        <v>171</v>
      </c>
      <c r="AU1128" s="164" t="s">
        <v>84</v>
      </c>
      <c r="AV1128" s="14" t="s">
        <v>84</v>
      </c>
      <c r="AW1128" s="14" t="s">
        <v>31</v>
      </c>
      <c r="AX1128" s="14" t="s">
        <v>74</v>
      </c>
      <c r="AY1128" s="164" t="s">
        <v>163</v>
      </c>
    </row>
    <row r="1129" spans="1:65" s="15" customFormat="1">
      <c r="B1129" s="170"/>
      <c r="D1129" s="157" t="s">
        <v>171</v>
      </c>
      <c r="E1129" s="171" t="s">
        <v>1</v>
      </c>
      <c r="F1129" s="172" t="s">
        <v>176</v>
      </c>
      <c r="H1129" s="173">
        <v>8.6</v>
      </c>
      <c r="L1129" s="170"/>
      <c r="M1129" s="174"/>
      <c r="N1129" s="175"/>
      <c r="O1129" s="175"/>
      <c r="P1129" s="175"/>
      <c r="Q1129" s="175"/>
      <c r="R1129" s="175"/>
      <c r="S1129" s="175"/>
      <c r="T1129" s="176"/>
      <c r="AT1129" s="171" t="s">
        <v>171</v>
      </c>
      <c r="AU1129" s="171" t="s">
        <v>84</v>
      </c>
      <c r="AV1129" s="15" t="s">
        <v>177</v>
      </c>
      <c r="AW1129" s="15" t="s">
        <v>31</v>
      </c>
      <c r="AX1129" s="15" t="s">
        <v>74</v>
      </c>
      <c r="AY1129" s="171" t="s">
        <v>163</v>
      </c>
    </row>
    <row r="1130" spans="1:65" s="16" customFormat="1">
      <c r="B1130" s="177"/>
      <c r="D1130" s="157" t="s">
        <v>171</v>
      </c>
      <c r="E1130" s="178" t="s">
        <v>1</v>
      </c>
      <c r="F1130" s="179" t="s">
        <v>178</v>
      </c>
      <c r="H1130" s="180">
        <v>8.6</v>
      </c>
      <c r="L1130" s="177"/>
      <c r="M1130" s="181"/>
      <c r="N1130" s="182"/>
      <c r="O1130" s="182"/>
      <c r="P1130" s="182"/>
      <c r="Q1130" s="182"/>
      <c r="R1130" s="182"/>
      <c r="S1130" s="182"/>
      <c r="T1130" s="183"/>
      <c r="AT1130" s="178" t="s">
        <v>171</v>
      </c>
      <c r="AU1130" s="178" t="s">
        <v>84</v>
      </c>
      <c r="AV1130" s="16" t="s">
        <v>169</v>
      </c>
      <c r="AW1130" s="16" t="s">
        <v>31</v>
      </c>
      <c r="AX1130" s="16" t="s">
        <v>82</v>
      </c>
      <c r="AY1130" s="178" t="s">
        <v>163</v>
      </c>
    </row>
    <row r="1131" spans="1:65" s="2" customFormat="1" ht="24" customHeight="1">
      <c r="A1131" s="30"/>
      <c r="B1131" s="142"/>
      <c r="C1131" s="143" t="s">
        <v>1207</v>
      </c>
      <c r="D1131" s="143" t="s">
        <v>165</v>
      </c>
      <c r="E1131" s="144" t="s">
        <v>1208</v>
      </c>
      <c r="F1131" s="145" t="s">
        <v>1209</v>
      </c>
      <c r="G1131" s="146" t="s">
        <v>168</v>
      </c>
      <c r="H1131" s="147">
        <v>28.8</v>
      </c>
      <c r="I1131" s="148"/>
      <c r="J1131" s="148">
        <f>ROUND(I1131*H1131,2)</f>
        <v>0</v>
      </c>
      <c r="K1131" s="149"/>
      <c r="L1131" s="31"/>
      <c r="M1131" s="150" t="s">
        <v>1</v>
      </c>
      <c r="N1131" s="151" t="s">
        <v>39</v>
      </c>
      <c r="O1131" s="152">
        <v>0</v>
      </c>
      <c r="P1131" s="152">
        <f>O1131*H1131</f>
        <v>0</v>
      </c>
      <c r="Q1131" s="152">
        <v>0</v>
      </c>
      <c r="R1131" s="152">
        <f>Q1131*H1131</f>
        <v>0</v>
      </c>
      <c r="S1131" s="152">
        <v>0</v>
      </c>
      <c r="T1131" s="153">
        <f>S1131*H1131</f>
        <v>0</v>
      </c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R1131" s="154" t="s">
        <v>259</v>
      </c>
      <c r="AT1131" s="154" t="s">
        <v>165</v>
      </c>
      <c r="AU1131" s="154" t="s">
        <v>84</v>
      </c>
      <c r="AY1131" s="18" t="s">
        <v>163</v>
      </c>
      <c r="BE1131" s="155">
        <f>IF(N1131="základní",J1131,0)</f>
        <v>0</v>
      </c>
      <c r="BF1131" s="155">
        <f>IF(N1131="snížená",J1131,0)</f>
        <v>0</v>
      </c>
      <c r="BG1131" s="155">
        <f>IF(N1131="zákl. přenesená",J1131,0)</f>
        <v>0</v>
      </c>
      <c r="BH1131" s="155">
        <f>IF(N1131="sníž. přenesená",J1131,0)</f>
        <v>0</v>
      </c>
      <c r="BI1131" s="155">
        <f>IF(N1131="nulová",J1131,0)</f>
        <v>0</v>
      </c>
      <c r="BJ1131" s="18" t="s">
        <v>82</v>
      </c>
      <c r="BK1131" s="155">
        <f>ROUND(I1131*H1131,2)</f>
        <v>0</v>
      </c>
      <c r="BL1131" s="18" t="s">
        <v>259</v>
      </c>
      <c r="BM1131" s="154" t="s">
        <v>1210</v>
      </c>
    </row>
    <row r="1132" spans="1:65" s="13" customFormat="1">
      <c r="B1132" s="156"/>
      <c r="D1132" s="157" t="s">
        <v>171</v>
      </c>
      <c r="E1132" s="158" t="s">
        <v>1</v>
      </c>
      <c r="F1132" s="159" t="s">
        <v>1211</v>
      </c>
      <c r="H1132" s="158" t="s">
        <v>1</v>
      </c>
      <c r="L1132" s="156"/>
      <c r="M1132" s="160"/>
      <c r="N1132" s="161"/>
      <c r="O1132" s="161"/>
      <c r="P1132" s="161"/>
      <c r="Q1132" s="161"/>
      <c r="R1132" s="161"/>
      <c r="S1132" s="161"/>
      <c r="T1132" s="162"/>
      <c r="AT1132" s="158" t="s">
        <v>171</v>
      </c>
      <c r="AU1132" s="158" t="s">
        <v>84</v>
      </c>
      <c r="AV1132" s="13" t="s">
        <v>82</v>
      </c>
      <c r="AW1132" s="13" t="s">
        <v>31</v>
      </c>
      <c r="AX1132" s="13" t="s">
        <v>74</v>
      </c>
      <c r="AY1132" s="158" t="s">
        <v>163</v>
      </c>
    </row>
    <row r="1133" spans="1:65" s="14" customFormat="1">
      <c r="B1133" s="163"/>
      <c r="D1133" s="157" t="s">
        <v>171</v>
      </c>
      <c r="E1133" s="164" t="s">
        <v>1</v>
      </c>
      <c r="F1133" s="165" t="s">
        <v>1212</v>
      </c>
      <c r="H1133" s="166">
        <v>28.8</v>
      </c>
      <c r="L1133" s="163"/>
      <c r="M1133" s="167"/>
      <c r="N1133" s="168"/>
      <c r="O1133" s="168"/>
      <c r="P1133" s="168"/>
      <c r="Q1133" s="168"/>
      <c r="R1133" s="168"/>
      <c r="S1133" s="168"/>
      <c r="T1133" s="169"/>
      <c r="AT1133" s="164" t="s">
        <v>171</v>
      </c>
      <c r="AU1133" s="164" t="s">
        <v>84</v>
      </c>
      <c r="AV1133" s="14" t="s">
        <v>84</v>
      </c>
      <c r="AW1133" s="14" t="s">
        <v>31</v>
      </c>
      <c r="AX1133" s="14" t="s">
        <v>74</v>
      </c>
      <c r="AY1133" s="164" t="s">
        <v>163</v>
      </c>
    </row>
    <row r="1134" spans="1:65" s="15" customFormat="1">
      <c r="B1134" s="170"/>
      <c r="D1134" s="157" t="s">
        <v>171</v>
      </c>
      <c r="E1134" s="171" t="s">
        <v>1</v>
      </c>
      <c r="F1134" s="172" t="s">
        <v>176</v>
      </c>
      <c r="H1134" s="173">
        <v>28.8</v>
      </c>
      <c r="L1134" s="170"/>
      <c r="M1134" s="174"/>
      <c r="N1134" s="175"/>
      <c r="O1134" s="175"/>
      <c r="P1134" s="175"/>
      <c r="Q1134" s="175"/>
      <c r="R1134" s="175"/>
      <c r="S1134" s="175"/>
      <c r="T1134" s="176"/>
      <c r="AT1134" s="171" t="s">
        <v>171</v>
      </c>
      <c r="AU1134" s="171" t="s">
        <v>84</v>
      </c>
      <c r="AV1134" s="15" t="s">
        <v>177</v>
      </c>
      <c r="AW1134" s="15" t="s">
        <v>31</v>
      </c>
      <c r="AX1134" s="15" t="s">
        <v>74</v>
      </c>
      <c r="AY1134" s="171" t="s">
        <v>163</v>
      </c>
    </row>
    <row r="1135" spans="1:65" s="16" customFormat="1">
      <c r="B1135" s="177"/>
      <c r="D1135" s="157" t="s">
        <v>171</v>
      </c>
      <c r="E1135" s="178" t="s">
        <v>1</v>
      </c>
      <c r="F1135" s="179" t="s">
        <v>178</v>
      </c>
      <c r="H1135" s="180">
        <v>28.8</v>
      </c>
      <c r="L1135" s="177"/>
      <c r="M1135" s="181"/>
      <c r="N1135" s="182"/>
      <c r="O1135" s="182"/>
      <c r="P1135" s="182"/>
      <c r="Q1135" s="182"/>
      <c r="R1135" s="182"/>
      <c r="S1135" s="182"/>
      <c r="T1135" s="183"/>
      <c r="AT1135" s="178" t="s">
        <v>171</v>
      </c>
      <c r="AU1135" s="178" t="s">
        <v>84</v>
      </c>
      <c r="AV1135" s="16" t="s">
        <v>169</v>
      </c>
      <c r="AW1135" s="16" t="s">
        <v>31</v>
      </c>
      <c r="AX1135" s="16" t="s">
        <v>82</v>
      </c>
      <c r="AY1135" s="178" t="s">
        <v>163</v>
      </c>
    </row>
    <row r="1136" spans="1:65" s="2" customFormat="1" ht="24" customHeight="1">
      <c r="A1136" s="30"/>
      <c r="B1136" s="142"/>
      <c r="C1136" s="143" t="s">
        <v>495</v>
      </c>
      <c r="D1136" s="143" t="s">
        <v>165</v>
      </c>
      <c r="E1136" s="144" t="s">
        <v>1213</v>
      </c>
      <c r="F1136" s="145" t="s">
        <v>1214</v>
      </c>
      <c r="G1136" s="146" t="s">
        <v>231</v>
      </c>
      <c r="H1136" s="147">
        <v>1.145</v>
      </c>
      <c r="I1136" s="148"/>
      <c r="J1136" s="148">
        <f>ROUND(I1136*H1136,2)</f>
        <v>0</v>
      </c>
      <c r="K1136" s="149"/>
      <c r="L1136" s="31"/>
      <c r="M1136" s="150" t="s">
        <v>1</v>
      </c>
      <c r="N1136" s="151" t="s">
        <v>39</v>
      </c>
      <c r="O1136" s="152">
        <v>0</v>
      </c>
      <c r="P1136" s="152">
        <f>O1136*H1136</f>
        <v>0</v>
      </c>
      <c r="Q1136" s="152">
        <v>0</v>
      </c>
      <c r="R1136" s="152">
        <f>Q1136*H1136</f>
        <v>0</v>
      </c>
      <c r="S1136" s="152">
        <v>0</v>
      </c>
      <c r="T1136" s="153">
        <f>S1136*H1136</f>
        <v>0</v>
      </c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R1136" s="154" t="s">
        <v>259</v>
      </c>
      <c r="AT1136" s="154" t="s">
        <v>165</v>
      </c>
      <c r="AU1136" s="154" t="s">
        <v>84</v>
      </c>
      <c r="AY1136" s="18" t="s">
        <v>163</v>
      </c>
      <c r="BE1136" s="155">
        <f>IF(N1136="základní",J1136,0)</f>
        <v>0</v>
      </c>
      <c r="BF1136" s="155">
        <f>IF(N1136="snížená",J1136,0)</f>
        <v>0</v>
      </c>
      <c r="BG1136" s="155">
        <f>IF(N1136="zákl. přenesená",J1136,0)</f>
        <v>0</v>
      </c>
      <c r="BH1136" s="155">
        <f>IF(N1136="sníž. přenesená",J1136,0)</f>
        <v>0</v>
      </c>
      <c r="BI1136" s="155">
        <f>IF(N1136="nulová",J1136,0)</f>
        <v>0</v>
      </c>
      <c r="BJ1136" s="18" t="s">
        <v>82</v>
      </c>
      <c r="BK1136" s="155">
        <f>ROUND(I1136*H1136,2)</f>
        <v>0</v>
      </c>
      <c r="BL1136" s="18" t="s">
        <v>259</v>
      </c>
      <c r="BM1136" s="154" t="s">
        <v>1215</v>
      </c>
    </row>
    <row r="1137" spans="1:65" s="12" customFormat="1" ht="22.9" customHeight="1">
      <c r="B1137" s="130"/>
      <c r="D1137" s="131" t="s">
        <v>73</v>
      </c>
      <c r="E1137" s="140" t="s">
        <v>1216</v>
      </c>
      <c r="F1137" s="140" t="s">
        <v>1217</v>
      </c>
      <c r="J1137" s="141">
        <f>BK1137</f>
        <v>0</v>
      </c>
      <c r="L1137" s="130"/>
      <c r="M1137" s="134"/>
      <c r="N1137" s="135"/>
      <c r="O1137" s="135"/>
      <c r="P1137" s="136">
        <f>SUM(P1138:P1312)</f>
        <v>0</v>
      </c>
      <c r="Q1137" s="135"/>
      <c r="R1137" s="136">
        <f>SUM(R1138:R1312)</f>
        <v>0</v>
      </c>
      <c r="S1137" s="135"/>
      <c r="T1137" s="137">
        <f>SUM(T1138:T1312)</f>
        <v>0</v>
      </c>
      <c r="AR1137" s="131" t="s">
        <v>84</v>
      </c>
      <c r="AT1137" s="138" t="s">
        <v>73</v>
      </c>
      <c r="AU1137" s="138" t="s">
        <v>82</v>
      </c>
      <c r="AY1137" s="131" t="s">
        <v>163</v>
      </c>
      <c r="BK1137" s="139">
        <f>SUM(BK1138:BK1312)</f>
        <v>0</v>
      </c>
    </row>
    <row r="1138" spans="1:65" s="2" customFormat="1" ht="24" customHeight="1">
      <c r="A1138" s="30"/>
      <c r="B1138" s="142"/>
      <c r="C1138" s="143" t="s">
        <v>1218</v>
      </c>
      <c r="D1138" s="143" t="s">
        <v>165</v>
      </c>
      <c r="E1138" s="144" t="s">
        <v>1219</v>
      </c>
      <c r="F1138" s="145" t="s">
        <v>1220</v>
      </c>
      <c r="G1138" s="146" t="s">
        <v>186</v>
      </c>
      <c r="H1138" s="147">
        <v>531.04899999999998</v>
      </c>
      <c r="I1138" s="148"/>
      <c r="J1138" s="148">
        <f>ROUND(I1138*H1138,2)</f>
        <v>0</v>
      </c>
      <c r="K1138" s="149"/>
      <c r="L1138" s="31"/>
      <c r="M1138" s="150" t="s">
        <v>1</v>
      </c>
      <c r="N1138" s="151" t="s">
        <v>39</v>
      </c>
      <c r="O1138" s="152">
        <v>0</v>
      </c>
      <c r="P1138" s="152">
        <f>O1138*H1138</f>
        <v>0</v>
      </c>
      <c r="Q1138" s="152">
        <v>0</v>
      </c>
      <c r="R1138" s="152">
        <f>Q1138*H1138</f>
        <v>0</v>
      </c>
      <c r="S1138" s="152">
        <v>0</v>
      </c>
      <c r="T1138" s="153">
        <f>S1138*H1138</f>
        <v>0</v>
      </c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R1138" s="154" t="s">
        <v>259</v>
      </c>
      <c r="AT1138" s="154" t="s">
        <v>165</v>
      </c>
      <c r="AU1138" s="154" t="s">
        <v>84</v>
      </c>
      <c r="AY1138" s="18" t="s">
        <v>163</v>
      </c>
      <c r="BE1138" s="155">
        <f>IF(N1138="základní",J1138,0)</f>
        <v>0</v>
      </c>
      <c r="BF1138" s="155">
        <f>IF(N1138="snížená",J1138,0)</f>
        <v>0</v>
      </c>
      <c r="BG1138" s="155">
        <f>IF(N1138="zákl. přenesená",J1138,0)</f>
        <v>0</v>
      </c>
      <c r="BH1138" s="155">
        <f>IF(N1138="sníž. přenesená",J1138,0)</f>
        <v>0</v>
      </c>
      <c r="BI1138" s="155">
        <f>IF(N1138="nulová",J1138,0)</f>
        <v>0</v>
      </c>
      <c r="BJ1138" s="18" t="s">
        <v>82</v>
      </c>
      <c r="BK1138" s="155">
        <f>ROUND(I1138*H1138,2)</f>
        <v>0</v>
      </c>
      <c r="BL1138" s="18" t="s">
        <v>259</v>
      </c>
      <c r="BM1138" s="154" t="s">
        <v>1221</v>
      </c>
    </row>
    <row r="1139" spans="1:65" s="13" customFormat="1">
      <c r="B1139" s="156"/>
      <c r="D1139" s="157" t="s">
        <v>171</v>
      </c>
      <c r="E1139" s="158" t="s">
        <v>1</v>
      </c>
      <c r="F1139" s="159" t="s">
        <v>1222</v>
      </c>
      <c r="H1139" s="158" t="s">
        <v>1</v>
      </c>
      <c r="L1139" s="156"/>
      <c r="M1139" s="160"/>
      <c r="N1139" s="161"/>
      <c r="O1139" s="161"/>
      <c r="P1139" s="161"/>
      <c r="Q1139" s="161"/>
      <c r="R1139" s="161"/>
      <c r="S1139" s="161"/>
      <c r="T1139" s="162"/>
      <c r="AT1139" s="158" t="s">
        <v>171</v>
      </c>
      <c r="AU1139" s="158" t="s">
        <v>84</v>
      </c>
      <c r="AV1139" s="13" t="s">
        <v>82</v>
      </c>
      <c r="AW1139" s="13" t="s">
        <v>31</v>
      </c>
      <c r="AX1139" s="13" t="s">
        <v>74</v>
      </c>
      <c r="AY1139" s="158" t="s">
        <v>163</v>
      </c>
    </row>
    <row r="1140" spans="1:65" s="13" customFormat="1">
      <c r="B1140" s="156"/>
      <c r="D1140" s="157" t="s">
        <v>171</v>
      </c>
      <c r="E1140" s="158" t="s">
        <v>1</v>
      </c>
      <c r="F1140" s="159" t="s">
        <v>992</v>
      </c>
      <c r="H1140" s="158" t="s">
        <v>1</v>
      </c>
      <c r="L1140" s="156"/>
      <c r="M1140" s="160"/>
      <c r="N1140" s="161"/>
      <c r="O1140" s="161"/>
      <c r="P1140" s="161"/>
      <c r="Q1140" s="161"/>
      <c r="R1140" s="161"/>
      <c r="S1140" s="161"/>
      <c r="T1140" s="162"/>
      <c r="AT1140" s="158" t="s">
        <v>171</v>
      </c>
      <c r="AU1140" s="158" t="s">
        <v>84</v>
      </c>
      <c r="AV1140" s="13" t="s">
        <v>82</v>
      </c>
      <c r="AW1140" s="13" t="s">
        <v>31</v>
      </c>
      <c r="AX1140" s="13" t="s">
        <v>74</v>
      </c>
      <c r="AY1140" s="158" t="s">
        <v>163</v>
      </c>
    </row>
    <row r="1141" spans="1:65" s="13" customFormat="1">
      <c r="B1141" s="156"/>
      <c r="D1141" s="157" t="s">
        <v>171</v>
      </c>
      <c r="E1141" s="158" t="s">
        <v>1</v>
      </c>
      <c r="F1141" s="159" t="s">
        <v>993</v>
      </c>
      <c r="H1141" s="158" t="s">
        <v>1</v>
      </c>
      <c r="L1141" s="156"/>
      <c r="M1141" s="160"/>
      <c r="N1141" s="161"/>
      <c r="O1141" s="161"/>
      <c r="P1141" s="161"/>
      <c r="Q1141" s="161"/>
      <c r="R1141" s="161"/>
      <c r="S1141" s="161"/>
      <c r="T1141" s="162"/>
      <c r="AT1141" s="158" t="s">
        <v>171</v>
      </c>
      <c r="AU1141" s="158" t="s">
        <v>84</v>
      </c>
      <c r="AV1141" s="13" t="s">
        <v>82</v>
      </c>
      <c r="AW1141" s="13" t="s">
        <v>31</v>
      </c>
      <c r="AX1141" s="13" t="s">
        <v>74</v>
      </c>
      <c r="AY1141" s="158" t="s">
        <v>163</v>
      </c>
    </row>
    <row r="1142" spans="1:65" s="13" customFormat="1">
      <c r="B1142" s="156"/>
      <c r="D1142" s="157" t="s">
        <v>171</v>
      </c>
      <c r="E1142" s="158" t="s">
        <v>1</v>
      </c>
      <c r="F1142" s="159" t="s">
        <v>994</v>
      </c>
      <c r="H1142" s="158" t="s">
        <v>1</v>
      </c>
      <c r="L1142" s="156"/>
      <c r="M1142" s="160"/>
      <c r="N1142" s="161"/>
      <c r="O1142" s="161"/>
      <c r="P1142" s="161"/>
      <c r="Q1142" s="161"/>
      <c r="R1142" s="161"/>
      <c r="S1142" s="161"/>
      <c r="T1142" s="162"/>
      <c r="AT1142" s="158" t="s">
        <v>171</v>
      </c>
      <c r="AU1142" s="158" t="s">
        <v>84</v>
      </c>
      <c r="AV1142" s="13" t="s">
        <v>82</v>
      </c>
      <c r="AW1142" s="13" t="s">
        <v>31</v>
      </c>
      <c r="AX1142" s="13" t="s">
        <v>74</v>
      </c>
      <c r="AY1142" s="158" t="s">
        <v>163</v>
      </c>
    </row>
    <row r="1143" spans="1:65" s="14" customFormat="1">
      <c r="B1143" s="163"/>
      <c r="D1143" s="157" t="s">
        <v>171</v>
      </c>
      <c r="E1143" s="164" t="s">
        <v>1</v>
      </c>
      <c r="F1143" s="165" t="s">
        <v>995</v>
      </c>
      <c r="H1143" s="166">
        <v>209.578</v>
      </c>
      <c r="L1143" s="163"/>
      <c r="M1143" s="167"/>
      <c r="N1143" s="168"/>
      <c r="O1143" s="168"/>
      <c r="P1143" s="168"/>
      <c r="Q1143" s="168"/>
      <c r="R1143" s="168"/>
      <c r="S1143" s="168"/>
      <c r="T1143" s="169"/>
      <c r="AT1143" s="164" t="s">
        <v>171</v>
      </c>
      <c r="AU1143" s="164" t="s">
        <v>84</v>
      </c>
      <c r="AV1143" s="14" t="s">
        <v>84</v>
      </c>
      <c r="AW1143" s="14" t="s">
        <v>31</v>
      </c>
      <c r="AX1143" s="14" t="s">
        <v>74</v>
      </c>
      <c r="AY1143" s="164" t="s">
        <v>163</v>
      </c>
    </row>
    <row r="1144" spans="1:65" s="13" customFormat="1">
      <c r="B1144" s="156"/>
      <c r="D1144" s="157" t="s">
        <v>171</v>
      </c>
      <c r="E1144" s="158" t="s">
        <v>1</v>
      </c>
      <c r="F1144" s="159" t="s">
        <v>996</v>
      </c>
      <c r="H1144" s="158" t="s">
        <v>1</v>
      </c>
      <c r="L1144" s="156"/>
      <c r="M1144" s="160"/>
      <c r="N1144" s="161"/>
      <c r="O1144" s="161"/>
      <c r="P1144" s="161"/>
      <c r="Q1144" s="161"/>
      <c r="R1144" s="161"/>
      <c r="S1144" s="161"/>
      <c r="T1144" s="162"/>
      <c r="AT1144" s="158" t="s">
        <v>171</v>
      </c>
      <c r="AU1144" s="158" t="s">
        <v>84</v>
      </c>
      <c r="AV1144" s="13" t="s">
        <v>82</v>
      </c>
      <c r="AW1144" s="13" t="s">
        <v>31</v>
      </c>
      <c r="AX1144" s="13" t="s">
        <v>74</v>
      </c>
      <c r="AY1144" s="158" t="s">
        <v>163</v>
      </c>
    </row>
    <row r="1145" spans="1:65" s="14" customFormat="1">
      <c r="B1145" s="163"/>
      <c r="D1145" s="157" t="s">
        <v>171</v>
      </c>
      <c r="E1145" s="164" t="s">
        <v>1</v>
      </c>
      <c r="F1145" s="165" t="s">
        <v>997</v>
      </c>
      <c r="H1145" s="166">
        <v>-58.89</v>
      </c>
      <c r="L1145" s="163"/>
      <c r="M1145" s="167"/>
      <c r="N1145" s="168"/>
      <c r="O1145" s="168"/>
      <c r="P1145" s="168"/>
      <c r="Q1145" s="168"/>
      <c r="R1145" s="168"/>
      <c r="S1145" s="168"/>
      <c r="T1145" s="169"/>
      <c r="AT1145" s="164" t="s">
        <v>171</v>
      </c>
      <c r="AU1145" s="164" t="s">
        <v>84</v>
      </c>
      <c r="AV1145" s="14" t="s">
        <v>84</v>
      </c>
      <c r="AW1145" s="14" t="s">
        <v>31</v>
      </c>
      <c r="AX1145" s="14" t="s">
        <v>74</v>
      </c>
      <c r="AY1145" s="164" t="s">
        <v>163</v>
      </c>
    </row>
    <row r="1146" spans="1:65" s="13" customFormat="1">
      <c r="B1146" s="156"/>
      <c r="D1146" s="157" t="s">
        <v>171</v>
      </c>
      <c r="E1146" s="158" t="s">
        <v>1</v>
      </c>
      <c r="F1146" s="159" t="s">
        <v>998</v>
      </c>
      <c r="H1146" s="158" t="s">
        <v>1</v>
      </c>
      <c r="L1146" s="156"/>
      <c r="M1146" s="160"/>
      <c r="N1146" s="161"/>
      <c r="O1146" s="161"/>
      <c r="P1146" s="161"/>
      <c r="Q1146" s="161"/>
      <c r="R1146" s="161"/>
      <c r="S1146" s="161"/>
      <c r="T1146" s="162"/>
      <c r="AT1146" s="158" t="s">
        <v>171</v>
      </c>
      <c r="AU1146" s="158" t="s">
        <v>84</v>
      </c>
      <c r="AV1146" s="13" t="s">
        <v>82</v>
      </c>
      <c r="AW1146" s="13" t="s">
        <v>31</v>
      </c>
      <c r="AX1146" s="13" t="s">
        <v>74</v>
      </c>
      <c r="AY1146" s="158" t="s">
        <v>163</v>
      </c>
    </row>
    <row r="1147" spans="1:65" s="14" customFormat="1">
      <c r="B1147" s="163"/>
      <c r="D1147" s="157" t="s">
        <v>171</v>
      </c>
      <c r="E1147" s="164" t="s">
        <v>1</v>
      </c>
      <c r="F1147" s="165" t="s">
        <v>999</v>
      </c>
      <c r="H1147" s="166">
        <v>62.13</v>
      </c>
      <c r="L1147" s="163"/>
      <c r="M1147" s="167"/>
      <c r="N1147" s="168"/>
      <c r="O1147" s="168"/>
      <c r="P1147" s="168"/>
      <c r="Q1147" s="168"/>
      <c r="R1147" s="168"/>
      <c r="S1147" s="168"/>
      <c r="T1147" s="169"/>
      <c r="AT1147" s="164" t="s">
        <v>171</v>
      </c>
      <c r="AU1147" s="164" t="s">
        <v>84</v>
      </c>
      <c r="AV1147" s="14" t="s">
        <v>84</v>
      </c>
      <c r="AW1147" s="14" t="s">
        <v>31</v>
      </c>
      <c r="AX1147" s="14" t="s">
        <v>74</v>
      </c>
      <c r="AY1147" s="164" t="s">
        <v>163</v>
      </c>
    </row>
    <row r="1148" spans="1:65" s="15" customFormat="1">
      <c r="B1148" s="170"/>
      <c r="D1148" s="157" t="s">
        <v>171</v>
      </c>
      <c r="E1148" s="171" t="s">
        <v>1</v>
      </c>
      <c r="F1148" s="172" t="s">
        <v>176</v>
      </c>
      <c r="H1148" s="173">
        <v>212.81800000000001</v>
      </c>
      <c r="L1148" s="170"/>
      <c r="M1148" s="174"/>
      <c r="N1148" s="175"/>
      <c r="O1148" s="175"/>
      <c r="P1148" s="175"/>
      <c r="Q1148" s="175"/>
      <c r="R1148" s="175"/>
      <c r="S1148" s="175"/>
      <c r="T1148" s="176"/>
      <c r="AT1148" s="171" t="s">
        <v>171</v>
      </c>
      <c r="AU1148" s="171" t="s">
        <v>84</v>
      </c>
      <c r="AV1148" s="15" t="s">
        <v>177</v>
      </c>
      <c r="AW1148" s="15" t="s">
        <v>31</v>
      </c>
      <c r="AX1148" s="15" t="s">
        <v>74</v>
      </c>
      <c r="AY1148" s="171" t="s">
        <v>163</v>
      </c>
    </row>
    <row r="1149" spans="1:65" s="13" customFormat="1">
      <c r="B1149" s="156"/>
      <c r="D1149" s="157" t="s">
        <v>171</v>
      </c>
      <c r="E1149" s="158" t="s">
        <v>1</v>
      </c>
      <c r="F1149" s="159" t="s">
        <v>1000</v>
      </c>
      <c r="H1149" s="158" t="s">
        <v>1</v>
      </c>
      <c r="L1149" s="156"/>
      <c r="M1149" s="160"/>
      <c r="N1149" s="161"/>
      <c r="O1149" s="161"/>
      <c r="P1149" s="161"/>
      <c r="Q1149" s="161"/>
      <c r="R1149" s="161"/>
      <c r="S1149" s="161"/>
      <c r="T1149" s="162"/>
      <c r="AT1149" s="158" t="s">
        <v>171</v>
      </c>
      <c r="AU1149" s="158" t="s">
        <v>84</v>
      </c>
      <c r="AV1149" s="13" t="s">
        <v>82</v>
      </c>
      <c r="AW1149" s="13" t="s">
        <v>31</v>
      </c>
      <c r="AX1149" s="13" t="s">
        <v>74</v>
      </c>
      <c r="AY1149" s="158" t="s">
        <v>163</v>
      </c>
    </row>
    <row r="1150" spans="1:65" s="14" customFormat="1">
      <c r="B1150" s="163"/>
      <c r="D1150" s="157" t="s">
        <v>171</v>
      </c>
      <c r="E1150" s="164" t="s">
        <v>1</v>
      </c>
      <c r="F1150" s="165" t="s">
        <v>995</v>
      </c>
      <c r="H1150" s="166">
        <v>209.578</v>
      </c>
      <c r="L1150" s="163"/>
      <c r="M1150" s="167"/>
      <c r="N1150" s="168"/>
      <c r="O1150" s="168"/>
      <c r="P1150" s="168"/>
      <c r="Q1150" s="168"/>
      <c r="R1150" s="168"/>
      <c r="S1150" s="168"/>
      <c r="T1150" s="169"/>
      <c r="AT1150" s="164" t="s">
        <v>171</v>
      </c>
      <c r="AU1150" s="164" t="s">
        <v>84</v>
      </c>
      <c r="AV1150" s="14" t="s">
        <v>84</v>
      </c>
      <c r="AW1150" s="14" t="s">
        <v>31</v>
      </c>
      <c r="AX1150" s="14" t="s">
        <v>74</v>
      </c>
      <c r="AY1150" s="164" t="s">
        <v>163</v>
      </c>
    </row>
    <row r="1151" spans="1:65" s="13" customFormat="1">
      <c r="B1151" s="156"/>
      <c r="D1151" s="157" t="s">
        <v>171</v>
      </c>
      <c r="E1151" s="158" t="s">
        <v>1</v>
      </c>
      <c r="F1151" s="159" t="s">
        <v>1001</v>
      </c>
      <c r="H1151" s="158" t="s">
        <v>1</v>
      </c>
      <c r="L1151" s="156"/>
      <c r="M1151" s="160"/>
      <c r="N1151" s="161"/>
      <c r="O1151" s="161"/>
      <c r="P1151" s="161"/>
      <c r="Q1151" s="161"/>
      <c r="R1151" s="161"/>
      <c r="S1151" s="161"/>
      <c r="T1151" s="162"/>
      <c r="AT1151" s="158" t="s">
        <v>171</v>
      </c>
      <c r="AU1151" s="158" t="s">
        <v>84</v>
      </c>
      <c r="AV1151" s="13" t="s">
        <v>82</v>
      </c>
      <c r="AW1151" s="13" t="s">
        <v>31</v>
      </c>
      <c r="AX1151" s="13" t="s">
        <v>74</v>
      </c>
      <c r="AY1151" s="158" t="s">
        <v>163</v>
      </c>
    </row>
    <row r="1152" spans="1:65" s="14" customFormat="1">
      <c r="B1152" s="163"/>
      <c r="D1152" s="157" t="s">
        <v>171</v>
      </c>
      <c r="E1152" s="164" t="s">
        <v>1</v>
      </c>
      <c r="F1152" s="165" t="s">
        <v>1002</v>
      </c>
      <c r="H1152" s="166">
        <v>-21.84</v>
      </c>
      <c r="L1152" s="163"/>
      <c r="M1152" s="167"/>
      <c r="N1152" s="168"/>
      <c r="O1152" s="168"/>
      <c r="P1152" s="168"/>
      <c r="Q1152" s="168"/>
      <c r="R1152" s="168"/>
      <c r="S1152" s="168"/>
      <c r="T1152" s="169"/>
      <c r="AT1152" s="164" t="s">
        <v>171</v>
      </c>
      <c r="AU1152" s="164" t="s">
        <v>84</v>
      </c>
      <c r="AV1152" s="14" t="s">
        <v>84</v>
      </c>
      <c r="AW1152" s="14" t="s">
        <v>31</v>
      </c>
      <c r="AX1152" s="14" t="s">
        <v>74</v>
      </c>
      <c r="AY1152" s="164" t="s">
        <v>163</v>
      </c>
    </row>
    <row r="1153" spans="2:51" s="13" customFormat="1">
      <c r="B1153" s="156"/>
      <c r="D1153" s="157" t="s">
        <v>171</v>
      </c>
      <c r="E1153" s="158" t="s">
        <v>1</v>
      </c>
      <c r="F1153" s="159" t="s">
        <v>1003</v>
      </c>
      <c r="H1153" s="158" t="s">
        <v>1</v>
      </c>
      <c r="L1153" s="156"/>
      <c r="M1153" s="160"/>
      <c r="N1153" s="161"/>
      <c r="O1153" s="161"/>
      <c r="P1153" s="161"/>
      <c r="Q1153" s="161"/>
      <c r="R1153" s="161"/>
      <c r="S1153" s="161"/>
      <c r="T1153" s="162"/>
      <c r="AT1153" s="158" t="s">
        <v>171</v>
      </c>
      <c r="AU1153" s="158" t="s">
        <v>84</v>
      </c>
      <c r="AV1153" s="13" t="s">
        <v>82</v>
      </c>
      <c r="AW1153" s="13" t="s">
        <v>31</v>
      </c>
      <c r="AX1153" s="13" t="s">
        <v>74</v>
      </c>
      <c r="AY1153" s="158" t="s">
        <v>163</v>
      </c>
    </row>
    <row r="1154" spans="2:51" s="14" customFormat="1">
      <c r="B1154" s="163"/>
      <c r="D1154" s="157" t="s">
        <v>171</v>
      </c>
      <c r="E1154" s="164" t="s">
        <v>1</v>
      </c>
      <c r="F1154" s="165" t="s">
        <v>1004</v>
      </c>
      <c r="H1154" s="166">
        <v>-36.618000000000002</v>
      </c>
      <c r="L1154" s="163"/>
      <c r="M1154" s="167"/>
      <c r="N1154" s="168"/>
      <c r="O1154" s="168"/>
      <c r="P1154" s="168"/>
      <c r="Q1154" s="168"/>
      <c r="R1154" s="168"/>
      <c r="S1154" s="168"/>
      <c r="T1154" s="169"/>
      <c r="AT1154" s="164" t="s">
        <v>171</v>
      </c>
      <c r="AU1154" s="164" t="s">
        <v>84</v>
      </c>
      <c r="AV1154" s="14" t="s">
        <v>84</v>
      </c>
      <c r="AW1154" s="14" t="s">
        <v>31</v>
      </c>
      <c r="AX1154" s="14" t="s">
        <v>74</v>
      </c>
      <c r="AY1154" s="164" t="s">
        <v>163</v>
      </c>
    </row>
    <row r="1155" spans="2:51" s="15" customFormat="1">
      <c r="B1155" s="170"/>
      <c r="D1155" s="157" t="s">
        <v>171</v>
      </c>
      <c r="E1155" s="171" t="s">
        <v>1</v>
      </c>
      <c r="F1155" s="172" t="s">
        <v>176</v>
      </c>
      <c r="H1155" s="173">
        <v>151.12</v>
      </c>
      <c r="L1155" s="170"/>
      <c r="M1155" s="174"/>
      <c r="N1155" s="175"/>
      <c r="O1155" s="175"/>
      <c r="P1155" s="175"/>
      <c r="Q1155" s="175"/>
      <c r="R1155" s="175"/>
      <c r="S1155" s="175"/>
      <c r="T1155" s="176"/>
      <c r="AT1155" s="171" t="s">
        <v>171</v>
      </c>
      <c r="AU1155" s="171" t="s">
        <v>84</v>
      </c>
      <c r="AV1155" s="15" t="s">
        <v>177</v>
      </c>
      <c r="AW1155" s="15" t="s">
        <v>31</v>
      </c>
      <c r="AX1155" s="15" t="s">
        <v>74</v>
      </c>
      <c r="AY1155" s="171" t="s">
        <v>163</v>
      </c>
    </row>
    <row r="1156" spans="2:51" s="13" customFormat="1">
      <c r="B1156" s="156"/>
      <c r="D1156" s="157" t="s">
        <v>171</v>
      </c>
      <c r="E1156" s="158" t="s">
        <v>1</v>
      </c>
      <c r="F1156" s="159" t="s">
        <v>1005</v>
      </c>
      <c r="H1156" s="158" t="s">
        <v>1</v>
      </c>
      <c r="L1156" s="156"/>
      <c r="M1156" s="160"/>
      <c r="N1156" s="161"/>
      <c r="O1156" s="161"/>
      <c r="P1156" s="161"/>
      <c r="Q1156" s="161"/>
      <c r="R1156" s="161"/>
      <c r="S1156" s="161"/>
      <c r="T1156" s="162"/>
      <c r="AT1156" s="158" t="s">
        <v>171</v>
      </c>
      <c r="AU1156" s="158" t="s">
        <v>84</v>
      </c>
      <c r="AV1156" s="13" t="s">
        <v>82</v>
      </c>
      <c r="AW1156" s="13" t="s">
        <v>31</v>
      </c>
      <c r="AX1156" s="13" t="s">
        <v>74</v>
      </c>
      <c r="AY1156" s="158" t="s">
        <v>163</v>
      </c>
    </row>
    <row r="1157" spans="2:51" s="13" customFormat="1">
      <c r="B1157" s="156"/>
      <c r="D1157" s="157" t="s">
        <v>171</v>
      </c>
      <c r="E1157" s="158" t="s">
        <v>1</v>
      </c>
      <c r="F1157" s="159" t="s">
        <v>1006</v>
      </c>
      <c r="H1157" s="158" t="s">
        <v>1</v>
      </c>
      <c r="L1157" s="156"/>
      <c r="M1157" s="160"/>
      <c r="N1157" s="161"/>
      <c r="O1157" s="161"/>
      <c r="P1157" s="161"/>
      <c r="Q1157" s="161"/>
      <c r="R1157" s="161"/>
      <c r="S1157" s="161"/>
      <c r="T1157" s="162"/>
      <c r="AT1157" s="158" t="s">
        <v>171</v>
      </c>
      <c r="AU1157" s="158" t="s">
        <v>84</v>
      </c>
      <c r="AV1157" s="13" t="s">
        <v>82</v>
      </c>
      <c r="AW1157" s="13" t="s">
        <v>31</v>
      </c>
      <c r="AX1157" s="13" t="s">
        <v>74</v>
      </c>
      <c r="AY1157" s="158" t="s">
        <v>163</v>
      </c>
    </row>
    <row r="1158" spans="2:51" s="14" customFormat="1">
      <c r="B1158" s="163"/>
      <c r="D1158" s="157" t="s">
        <v>171</v>
      </c>
      <c r="E1158" s="164" t="s">
        <v>1</v>
      </c>
      <c r="F1158" s="165" t="s">
        <v>1007</v>
      </c>
      <c r="H1158" s="166">
        <v>61.692999999999998</v>
      </c>
      <c r="L1158" s="163"/>
      <c r="M1158" s="167"/>
      <c r="N1158" s="168"/>
      <c r="O1158" s="168"/>
      <c r="P1158" s="168"/>
      <c r="Q1158" s="168"/>
      <c r="R1158" s="168"/>
      <c r="S1158" s="168"/>
      <c r="T1158" s="169"/>
      <c r="AT1158" s="164" t="s">
        <v>171</v>
      </c>
      <c r="AU1158" s="164" t="s">
        <v>84</v>
      </c>
      <c r="AV1158" s="14" t="s">
        <v>84</v>
      </c>
      <c r="AW1158" s="14" t="s">
        <v>31</v>
      </c>
      <c r="AX1158" s="14" t="s">
        <v>74</v>
      </c>
      <c r="AY1158" s="164" t="s">
        <v>163</v>
      </c>
    </row>
    <row r="1159" spans="2:51" s="13" customFormat="1">
      <c r="B1159" s="156"/>
      <c r="D1159" s="157" t="s">
        <v>171</v>
      </c>
      <c r="E1159" s="158" t="s">
        <v>1</v>
      </c>
      <c r="F1159" s="159" t="s">
        <v>1001</v>
      </c>
      <c r="H1159" s="158" t="s">
        <v>1</v>
      </c>
      <c r="L1159" s="156"/>
      <c r="M1159" s="160"/>
      <c r="N1159" s="161"/>
      <c r="O1159" s="161"/>
      <c r="P1159" s="161"/>
      <c r="Q1159" s="161"/>
      <c r="R1159" s="161"/>
      <c r="S1159" s="161"/>
      <c r="T1159" s="162"/>
      <c r="AT1159" s="158" t="s">
        <v>171</v>
      </c>
      <c r="AU1159" s="158" t="s">
        <v>84</v>
      </c>
      <c r="AV1159" s="13" t="s">
        <v>82</v>
      </c>
      <c r="AW1159" s="13" t="s">
        <v>31</v>
      </c>
      <c r="AX1159" s="13" t="s">
        <v>74</v>
      </c>
      <c r="AY1159" s="158" t="s">
        <v>163</v>
      </c>
    </row>
    <row r="1160" spans="2:51" s="14" customFormat="1">
      <c r="B1160" s="163"/>
      <c r="D1160" s="157" t="s">
        <v>171</v>
      </c>
      <c r="E1160" s="164" t="s">
        <v>1</v>
      </c>
      <c r="F1160" s="165" t="s">
        <v>1008</v>
      </c>
      <c r="H1160" s="166">
        <v>-11.78</v>
      </c>
      <c r="L1160" s="163"/>
      <c r="M1160" s="167"/>
      <c r="N1160" s="168"/>
      <c r="O1160" s="168"/>
      <c r="P1160" s="168"/>
      <c r="Q1160" s="168"/>
      <c r="R1160" s="168"/>
      <c r="S1160" s="168"/>
      <c r="T1160" s="169"/>
      <c r="AT1160" s="164" t="s">
        <v>171</v>
      </c>
      <c r="AU1160" s="164" t="s">
        <v>84</v>
      </c>
      <c r="AV1160" s="14" t="s">
        <v>84</v>
      </c>
      <c r="AW1160" s="14" t="s">
        <v>31</v>
      </c>
      <c r="AX1160" s="14" t="s">
        <v>74</v>
      </c>
      <c r="AY1160" s="164" t="s">
        <v>163</v>
      </c>
    </row>
    <row r="1161" spans="2:51" s="13" customFormat="1">
      <c r="B1161" s="156"/>
      <c r="D1161" s="157" t="s">
        <v>171</v>
      </c>
      <c r="E1161" s="158" t="s">
        <v>1</v>
      </c>
      <c r="F1161" s="159" t="s">
        <v>1009</v>
      </c>
      <c r="H1161" s="158" t="s">
        <v>1</v>
      </c>
      <c r="L1161" s="156"/>
      <c r="M1161" s="160"/>
      <c r="N1161" s="161"/>
      <c r="O1161" s="161"/>
      <c r="P1161" s="161"/>
      <c r="Q1161" s="161"/>
      <c r="R1161" s="161"/>
      <c r="S1161" s="161"/>
      <c r="T1161" s="162"/>
      <c r="AT1161" s="158" t="s">
        <v>171</v>
      </c>
      <c r="AU1161" s="158" t="s">
        <v>84</v>
      </c>
      <c r="AV1161" s="13" t="s">
        <v>82</v>
      </c>
      <c r="AW1161" s="13" t="s">
        <v>31</v>
      </c>
      <c r="AX1161" s="13" t="s">
        <v>74</v>
      </c>
      <c r="AY1161" s="158" t="s">
        <v>163</v>
      </c>
    </row>
    <row r="1162" spans="2:51" s="14" customFormat="1">
      <c r="B1162" s="163"/>
      <c r="D1162" s="157" t="s">
        <v>171</v>
      </c>
      <c r="E1162" s="164" t="s">
        <v>1</v>
      </c>
      <c r="F1162" s="165" t="s">
        <v>1010</v>
      </c>
      <c r="H1162" s="166">
        <v>14</v>
      </c>
      <c r="L1162" s="163"/>
      <c r="M1162" s="167"/>
      <c r="N1162" s="168"/>
      <c r="O1162" s="168"/>
      <c r="P1162" s="168"/>
      <c r="Q1162" s="168"/>
      <c r="R1162" s="168"/>
      <c r="S1162" s="168"/>
      <c r="T1162" s="169"/>
      <c r="AT1162" s="164" t="s">
        <v>171</v>
      </c>
      <c r="AU1162" s="164" t="s">
        <v>84</v>
      </c>
      <c r="AV1162" s="14" t="s">
        <v>84</v>
      </c>
      <c r="AW1162" s="14" t="s">
        <v>31</v>
      </c>
      <c r="AX1162" s="14" t="s">
        <v>74</v>
      </c>
      <c r="AY1162" s="164" t="s">
        <v>163</v>
      </c>
    </row>
    <row r="1163" spans="2:51" s="15" customFormat="1">
      <c r="B1163" s="170"/>
      <c r="D1163" s="157" t="s">
        <v>171</v>
      </c>
      <c r="E1163" s="171" t="s">
        <v>1</v>
      </c>
      <c r="F1163" s="172" t="s">
        <v>176</v>
      </c>
      <c r="H1163" s="173">
        <v>63.912999999999997</v>
      </c>
      <c r="L1163" s="170"/>
      <c r="M1163" s="174"/>
      <c r="N1163" s="175"/>
      <c r="O1163" s="175"/>
      <c r="P1163" s="175"/>
      <c r="Q1163" s="175"/>
      <c r="R1163" s="175"/>
      <c r="S1163" s="175"/>
      <c r="T1163" s="176"/>
      <c r="AT1163" s="171" t="s">
        <v>171</v>
      </c>
      <c r="AU1163" s="171" t="s">
        <v>84</v>
      </c>
      <c r="AV1163" s="15" t="s">
        <v>177</v>
      </c>
      <c r="AW1163" s="15" t="s">
        <v>31</v>
      </c>
      <c r="AX1163" s="15" t="s">
        <v>74</v>
      </c>
      <c r="AY1163" s="171" t="s">
        <v>163</v>
      </c>
    </row>
    <row r="1164" spans="2:51" s="13" customFormat="1">
      <c r="B1164" s="156"/>
      <c r="D1164" s="157" t="s">
        <v>171</v>
      </c>
      <c r="E1164" s="158" t="s">
        <v>1</v>
      </c>
      <c r="F1164" s="159" t="s">
        <v>1011</v>
      </c>
      <c r="H1164" s="158" t="s">
        <v>1</v>
      </c>
      <c r="L1164" s="156"/>
      <c r="M1164" s="160"/>
      <c r="N1164" s="161"/>
      <c r="O1164" s="161"/>
      <c r="P1164" s="161"/>
      <c r="Q1164" s="161"/>
      <c r="R1164" s="161"/>
      <c r="S1164" s="161"/>
      <c r="T1164" s="162"/>
      <c r="AT1164" s="158" t="s">
        <v>171</v>
      </c>
      <c r="AU1164" s="158" t="s">
        <v>84</v>
      </c>
      <c r="AV1164" s="13" t="s">
        <v>82</v>
      </c>
      <c r="AW1164" s="13" t="s">
        <v>31</v>
      </c>
      <c r="AX1164" s="13" t="s">
        <v>74</v>
      </c>
      <c r="AY1164" s="158" t="s">
        <v>163</v>
      </c>
    </row>
    <row r="1165" spans="2:51" s="14" customFormat="1">
      <c r="B1165" s="163"/>
      <c r="D1165" s="157" t="s">
        <v>171</v>
      </c>
      <c r="E1165" s="164" t="s">
        <v>1</v>
      </c>
      <c r="F1165" s="165" t="s">
        <v>1007</v>
      </c>
      <c r="H1165" s="166">
        <v>61.692999999999998</v>
      </c>
      <c r="L1165" s="163"/>
      <c r="M1165" s="167"/>
      <c r="N1165" s="168"/>
      <c r="O1165" s="168"/>
      <c r="P1165" s="168"/>
      <c r="Q1165" s="168"/>
      <c r="R1165" s="168"/>
      <c r="S1165" s="168"/>
      <c r="T1165" s="169"/>
      <c r="AT1165" s="164" t="s">
        <v>171</v>
      </c>
      <c r="AU1165" s="164" t="s">
        <v>84</v>
      </c>
      <c r="AV1165" s="14" t="s">
        <v>84</v>
      </c>
      <c r="AW1165" s="14" t="s">
        <v>31</v>
      </c>
      <c r="AX1165" s="14" t="s">
        <v>74</v>
      </c>
      <c r="AY1165" s="164" t="s">
        <v>163</v>
      </c>
    </row>
    <row r="1166" spans="2:51" s="13" customFormat="1">
      <c r="B1166" s="156"/>
      <c r="D1166" s="157" t="s">
        <v>171</v>
      </c>
      <c r="E1166" s="158" t="s">
        <v>1</v>
      </c>
      <c r="F1166" s="159" t="s">
        <v>1001</v>
      </c>
      <c r="H1166" s="158" t="s">
        <v>1</v>
      </c>
      <c r="L1166" s="156"/>
      <c r="M1166" s="160"/>
      <c r="N1166" s="161"/>
      <c r="O1166" s="161"/>
      <c r="P1166" s="161"/>
      <c r="Q1166" s="161"/>
      <c r="R1166" s="161"/>
      <c r="S1166" s="161"/>
      <c r="T1166" s="162"/>
      <c r="AT1166" s="158" t="s">
        <v>171</v>
      </c>
      <c r="AU1166" s="158" t="s">
        <v>84</v>
      </c>
      <c r="AV1166" s="13" t="s">
        <v>82</v>
      </c>
      <c r="AW1166" s="13" t="s">
        <v>31</v>
      </c>
      <c r="AX1166" s="13" t="s">
        <v>74</v>
      </c>
      <c r="AY1166" s="158" t="s">
        <v>163</v>
      </c>
    </row>
    <row r="1167" spans="2:51" s="14" customFormat="1">
      <c r="B1167" s="163"/>
      <c r="D1167" s="157" t="s">
        <v>171</v>
      </c>
      <c r="E1167" s="164" t="s">
        <v>1</v>
      </c>
      <c r="F1167" s="165" t="s">
        <v>1008</v>
      </c>
      <c r="H1167" s="166">
        <v>-11.78</v>
      </c>
      <c r="L1167" s="163"/>
      <c r="M1167" s="167"/>
      <c r="N1167" s="168"/>
      <c r="O1167" s="168"/>
      <c r="P1167" s="168"/>
      <c r="Q1167" s="168"/>
      <c r="R1167" s="168"/>
      <c r="S1167" s="168"/>
      <c r="T1167" s="169"/>
      <c r="AT1167" s="164" t="s">
        <v>171</v>
      </c>
      <c r="AU1167" s="164" t="s">
        <v>84</v>
      </c>
      <c r="AV1167" s="14" t="s">
        <v>84</v>
      </c>
      <c r="AW1167" s="14" t="s">
        <v>31</v>
      </c>
      <c r="AX1167" s="14" t="s">
        <v>74</v>
      </c>
      <c r="AY1167" s="164" t="s">
        <v>163</v>
      </c>
    </row>
    <row r="1168" spans="2:51" s="13" customFormat="1">
      <c r="B1168" s="156"/>
      <c r="D1168" s="157" t="s">
        <v>171</v>
      </c>
      <c r="E1168" s="158" t="s">
        <v>1</v>
      </c>
      <c r="F1168" s="159" t="s">
        <v>1009</v>
      </c>
      <c r="H1168" s="158" t="s">
        <v>1</v>
      </c>
      <c r="L1168" s="156"/>
      <c r="M1168" s="160"/>
      <c r="N1168" s="161"/>
      <c r="O1168" s="161"/>
      <c r="P1168" s="161"/>
      <c r="Q1168" s="161"/>
      <c r="R1168" s="161"/>
      <c r="S1168" s="161"/>
      <c r="T1168" s="162"/>
      <c r="AT1168" s="158" t="s">
        <v>171</v>
      </c>
      <c r="AU1168" s="158" t="s">
        <v>84</v>
      </c>
      <c r="AV1168" s="13" t="s">
        <v>82</v>
      </c>
      <c r="AW1168" s="13" t="s">
        <v>31</v>
      </c>
      <c r="AX1168" s="13" t="s">
        <v>74</v>
      </c>
      <c r="AY1168" s="158" t="s">
        <v>163</v>
      </c>
    </row>
    <row r="1169" spans="1:65" s="14" customFormat="1">
      <c r="B1169" s="163"/>
      <c r="D1169" s="157" t="s">
        <v>171</v>
      </c>
      <c r="E1169" s="164" t="s">
        <v>1</v>
      </c>
      <c r="F1169" s="165" t="s">
        <v>1010</v>
      </c>
      <c r="H1169" s="166">
        <v>14</v>
      </c>
      <c r="L1169" s="163"/>
      <c r="M1169" s="167"/>
      <c r="N1169" s="168"/>
      <c r="O1169" s="168"/>
      <c r="P1169" s="168"/>
      <c r="Q1169" s="168"/>
      <c r="R1169" s="168"/>
      <c r="S1169" s="168"/>
      <c r="T1169" s="169"/>
      <c r="AT1169" s="164" t="s">
        <v>171</v>
      </c>
      <c r="AU1169" s="164" t="s">
        <v>84</v>
      </c>
      <c r="AV1169" s="14" t="s">
        <v>84</v>
      </c>
      <c r="AW1169" s="14" t="s">
        <v>31</v>
      </c>
      <c r="AX1169" s="14" t="s">
        <v>74</v>
      </c>
      <c r="AY1169" s="164" t="s">
        <v>163</v>
      </c>
    </row>
    <row r="1170" spans="1:65" s="15" customFormat="1">
      <c r="B1170" s="170"/>
      <c r="D1170" s="157" t="s">
        <v>171</v>
      </c>
      <c r="E1170" s="171" t="s">
        <v>1</v>
      </c>
      <c r="F1170" s="172" t="s">
        <v>176</v>
      </c>
      <c r="H1170" s="173">
        <v>63.912999999999997</v>
      </c>
      <c r="L1170" s="170"/>
      <c r="M1170" s="174"/>
      <c r="N1170" s="175"/>
      <c r="O1170" s="175"/>
      <c r="P1170" s="175"/>
      <c r="Q1170" s="175"/>
      <c r="R1170" s="175"/>
      <c r="S1170" s="175"/>
      <c r="T1170" s="176"/>
      <c r="AT1170" s="171" t="s">
        <v>171</v>
      </c>
      <c r="AU1170" s="171" t="s">
        <v>84</v>
      </c>
      <c r="AV1170" s="15" t="s">
        <v>177</v>
      </c>
      <c r="AW1170" s="15" t="s">
        <v>31</v>
      </c>
      <c r="AX1170" s="15" t="s">
        <v>74</v>
      </c>
      <c r="AY1170" s="171" t="s">
        <v>163</v>
      </c>
    </row>
    <row r="1171" spans="1:65" s="13" customFormat="1">
      <c r="B1171" s="156"/>
      <c r="D1171" s="157" t="s">
        <v>171</v>
      </c>
      <c r="E1171" s="158" t="s">
        <v>1</v>
      </c>
      <c r="F1171" s="159" t="s">
        <v>1012</v>
      </c>
      <c r="H1171" s="158" t="s">
        <v>1</v>
      </c>
      <c r="L1171" s="156"/>
      <c r="M1171" s="160"/>
      <c r="N1171" s="161"/>
      <c r="O1171" s="161"/>
      <c r="P1171" s="161"/>
      <c r="Q1171" s="161"/>
      <c r="R1171" s="161"/>
      <c r="S1171" s="161"/>
      <c r="T1171" s="162"/>
      <c r="AT1171" s="158" t="s">
        <v>171</v>
      </c>
      <c r="AU1171" s="158" t="s">
        <v>84</v>
      </c>
      <c r="AV1171" s="13" t="s">
        <v>82</v>
      </c>
      <c r="AW1171" s="13" t="s">
        <v>31</v>
      </c>
      <c r="AX1171" s="13" t="s">
        <v>74</v>
      </c>
      <c r="AY1171" s="158" t="s">
        <v>163</v>
      </c>
    </row>
    <row r="1172" spans="1:65" s="14" customFormat="1">
      <c r="B1172" s="163"/>
      <c r="D1172" s="157" t="s">
        <v>171</v>
      </c>
      <c r="E1172" s="164" t="s">
        <v>1</v>
      </c>
      <c r="F1172" s="165" t="s">
        <v>1013</v>
      </c>
      <c r="H1172" s="166">
        <v>39.284999999999997</v>
      </c>
      <c r="L1172" s="163"/>
      <c r="M1172" s="167"/>
      <c r="N1172" s="168"/>
      <c r="O1172" s="168"/>
      <c r="P1172" s="168"/>
      <c r="Q1172" s="168"/>
      <c r="R1172" s="168"/>
      <c r="S1172" s="168"/>
      <c r="T1172" s="169"/>
      <c r="AT1172" s="164" t="s">
        <v>171</v>
      </c>
      <c r="AU1172" s="164" t="s">
        <v>84</v>
      </c>
      <c r="AV1172" s="14" t="s">
        <v>84</v>
      </c>
      <c r="AW1172" s="14" t="s">
        <v>31</v>
      </c>
      <c r="AX1172" s="14" t="s">
        <v>74</v>
      </c>
      <c r="AY1172" s="164" t="s">
        <v>163</v>
      </c>
    </row>
    <row r="1173" spans="1:65" s="15" customFormat="1">
      <c r="B1173" s="170"/>
      <c r="D1173" s="157" t="s">
        <v>171</v>
      </c>
      <c r="E1173" s="171" t="s">
        <v>1</v>
      </c>
      <c r="F1173" s="172" t="s">
        <v>176</v>
      </c>
      <c r="H1173" s="173">
        <v>39.284999999999997</v>
      </c>
      <c r="L1173" s="170"/>
      <c r="M1173" s="174"/>
      <c r="N1173" s="175"/>
      <c r="O1173" s="175"/>
      <c r="P1173" s="175"/>
      <c r="Q1173" s="175"/>
      <c r="R1173" s="175"/>
      <c r="S1173" s="175"/>
      <c r="T1173" s="176"/>
      <c r="AT1173" s="171" t="s">
        <v>171</v>
      </c>
      <c r="AU1173" s="171" t="s">
        <v>84</v>
      </c>
      <c r="AV1173" s="15" t="s">
        <v>177</v>
      </c>
      <c r="AW1173" s="15" t="s">
        <v>31</v>
      </c>
      <c r="AX1173" s="15" t="s">
        <v>74</v>
      </c>
      <c r="AY1173" s="171" t="s">
        <v>163</v>
      </c>
    </row>
    <row r="1174" spans="1:65" s="16" customFormat="1">
      <c r="B1174" s="177"/>
      <c r="D1174" s="157" t="s">
        <v>171</v>
      </c>
      <c r="E1174" s="178" t="s">
        <v>1</v>
      </c>
      <c r="F1174" s="179" t="s">
        <v>178</v>
      </c>
      <c r="H1174" s="180">
        <v>531.04899999999998</v>
      </c>
      <c r="L1174" s="177"/>
      <c r="M1174" s="181"/>
      <c r="N1174" s="182"/>
      <c r="O1174" s="182"/>
      <c r="P1174" s="182"/>
      <c r="Q1174" s="182"/>
      <c r="R1174" s="182"/>
      <c r="S1174" s="182"/>
      <c r="T1174" s="183"/>
      <c r="AT1174" s="178" t="s">
        <v>171</v>
      </c>
      <c r="AU1174" s="178" t="s">
        <v>84</v>
      </c>
      <c r="AV1174" s="16" t="s">
        <v>169</v>
      </c>
      <c r="AW1174" s="16" t="s">
        <v>31</v>
      </c>
      <c r="AX1174" s="16" t="s">
        <v>82</v>
      </c>
      <c r="AY1174" s="178" t="s">
        <v>163</v>
      </c>
    </row>
    <row r="1175" spans="1:65" s="2" customFormat="1" ht="16.5" customHeight="1">
      <c r="A1175" s="30"/>
      <c r="B1175" s="142"/>
      <c r="C1175" s="184" t="s">
        <v>500</v>
      </c>
      <c r="D1175" s="184" t="s">
        <v>190</v>
      </c>
      <c r="E1175" s="185" t="s">
        <v>1223</v>
      </c>
      <c r="F1175" s="186" t="s">
        <v>1224</v>
      </c>
      <c r="G1175" s="187" t="s">
        <v>204</v>
      </c>
      <c r="H1175" s="188">
        <v>5855</v>
      </c>
      <c r="I1175" s="189"/>
      <c r="J1175" s="189">
        <f>ROUND(I1175*H1175,2)</f>
        <v>0</v>
      </c>
      <c r="K1175" s="190"/>
      <c r="L1175" s="191"/>
      <c r="M1175" s="192" t="s">
        <v>1</v>
      </c>
      <c r="N1175" s="193" t="s">
        <v>39</v>
      </c>
      <c r="O1175" s="152">
        <v>0</v>
      </c>
      <c r="P1175" s="152">
        <f>O1175*H1175</f>
        <v>0</v>
      </c>
      <c r="Q1175" s="152">
        <v>0</v>
      </c>
      <c r="R1175" s="152">
        <f>Q1175*H1175</f>
        <v>0</v>
      </c>
      <c r="S1175" s="152">
        <v>0</v>
      </c>
      <c r="T1175" s="153">
        <f>S1175*H1175</f>
        <v>0</v>
      </c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R1175" s="154" t="s">
        <v>486</v>
      </c>
      <c r="AT1175" s="154" t="s">
        <v>190</v>
      </c>
      <c r="AU1175" s="154" t="s">
        <v>84</v>
      </c>
      <c r="AY1175" s="18" t="s">
        <v>163</v>
      </c>
      <c r="BE1175" s="155">
        <f>IF(N1175="základní",J1175,0)</f>
        <v>0</v>
      </c>
      <c r="BF1175" s="155">
        <f>IF(N1175="snížená",J1175,0)</f>
        <v>0</v>
      </c>
      <c r="BG1175" s="155">
        <f>IF(N1175="zákl. přenesená",J1175,0)</f>
        <v>0</v>
      </c>
      <c r="BH1175" s="155">
        <f>IF(N1175="sníž. přenesená",J1175,0)</f>
        <v>0</v>
      </c>
      <c r="BI1175" s="155">
        <f>IF(N1175="nulová",J1175,0)</f>
        <v>0</v>
      </c>
      <c r="BJ1175" s="18" t="s">
        <v>82</v>
      </c>
      <c r="BK1175" s="155">
        <f>ROUND(I1175*H1175,2)</f>
        <v>0</v>
      </c>
      <c r="BL1175" s="18" t="s">
        <v>259</v>
      </c>
      <c r="BM1175" s="154" t="s">
        <v>1225</v>
      </c>
    </row>
    <row r="1176" spans="1:65" s="2" customFormat="1" ht="16.5" customHeight="1">
      <c r="A1176" s="30"/>
      <c r="B1176" s="142"/>
      <c r="C1176" s="184" t="s">
        <v>1226</v>
      </c>
      <c r="D1176" s="184" t="s">
        <v>190</v>
      </c>
      <c r="E1176" s="185" t="s">
        <v>1227</v>
      </c>
      <c r="F1176" s="186" t="s">
        <v>1228</v>
      </c>
      <c r="G1176" s="187" t="s">
        <v>204</v>
      </c>
      <c r="H1176" s="188">
        <v>270</v>
      </c>
      <c r="I1176" s="189"/>
      <c r="J1176" s="189">
        <f>ROUND(I1176*H1176,2)</f>
        <v>0</v>
      </c>
      <c r="K1176" s="190"/>
      <c r="L1176" s="191"/>
      <c r="M1176" s="192" t="s">
        <v>1</v>
      </c>
      <c r="N1176" s="193" t="s">
        <v>39</v>
      </c>
      <c r="O1176" s="152">
        <v>0</v>
      </c>
      <c r="P1176" s="152">
        <f>O1176*H1176</f>
        <v>0</v>
      </c>
      <c r="Q1176" s="152">
        <v>0</v>
      </c>
      <c r="R1176" s="152">
        <f>Q1176*H1176</f>
        <v>0</v>
      </c>
      <c r="S1176" s="152">
        <v>0</v>
      </c>
      <c r="T1176" s="153">
        <f>S1176*H1176</f>
        <v>0</v>
      </c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R1176" s="154" t="s">
        <v>486</v>
      </c>
      <c r="AT1176" s="154" t="s">
        <v>190</v>
      </c>
      <c r="AU1176" s="154" t="s">
        <v>84</v>
      </c>
      <c r="AY1176" s="18" t="s">
        <v>163</v>
      </c>
      <c r="BE1176" s="155">
        <f>IF(N1176="základní",J1176,0)</f>
        <v>0</v>
      </c>
      <c r="BF1176" s="155">
        <f>IF(N1176="snížená",J1176,0)</f>
        <v>0</v>
      </c>
      <c r="BG1176" s="155">
        <f>IF(N1176="zákl. přenesená",J1176,0)</f>
        <v>0</v>
      </c>
      <c r="BH1176" s="155">
        <f>IF(N1176="sníž. přenesená",J1176,0)</f>
        <v>0</v>
      </c>
      <c r="BI1176" s="155">
        <f>IF(N1176="nulová",J1176,0)</f>
        <v>0</v>
      </c>
      <c r="BJ1176" s="18" t="s">
        <v>82</v>
      </c>
      <c r="BK1176" s="155">
        <f>ROUND(I1176*H1176,2)</f>
        <v>0</v>
      </c>
      <c r="BL1176" s="18" t="s">
        <v>259</v>
      </c>
      <c r="BM1176" s="154" t="s">
        <v>1229</v>
      </c>
    </row>
    <row r="1177" spans="1:65" s="2" customFormat="1" ht="24" customHeight="1">
      <c r="A1177" s="30"/>
      <c r="B1177" s="142"/>
      <c r="C1177" s="184" t="s">
        <v>508</v>
      </c>
      <c r="D1177" s="184" t="s">
        <v>190</v>
      </c>
      <c r="E1177" s="185" t="s">
        <v>1230</v>
      </c>
      <c r="F1177" s="186" t="s">
        <v>1231</v>
      </c>
      <c r="G1177" s="187" t="s">
        <v>204</v>
      </c>
      <c r="H1177" s="188">
        <v>176</v>
      </c>
      <c r="I1177" s="189"/>
      <c r="J1177" s="189">
        <f>ROUND(I1177*H1177,2)</f>
        <v>0</v>
      </c>
      <c r="K1177" s="190"/>
      <c r="L1177" s="191"/>
      <c r="M1177" s="192" t="s">
        <v>1</v>
      </c>
      <c r="N1177" s="193" t="s">
        <v>39</v>
      </c>
      <c r="O1177" s="152">
        <v>0</v>
      </c>
      <c r="P1177" s="152">
        <f>O1177*H1177</f>
        <v>0</v>
      </c>
      <c r="Q1177" s="152">
        <v>0</v>
      </c>
      <c r="R1177" s="152">
        <f>Q1177*H1177</f>
        <v>0</v>
      </c>
      <c r="S1177" s="152">
        <v>0</v>
      </c>
      <c r="T1177" s="153">
        <f>S1177*H1177</f>
        <v>0</v>
      </c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R1177" s="154" t="s">
        <v>486</v>
      </c>
      <c r="AT1177" s="154" t="s">
        <v>190</v>
      </c>
      <c r="AU1177" s="154" t="s">
        <v>84</v>
      </c>
      <c r="AY1177" s="18" t="s">
        <v>163</v>
      </c>
      <c r="BE1177" s="155">
        <f>IF(N1177="základní",J1177,0)</f>
        <v>0</v>
      </c>
      <c r="BF1177" s="155">
        <f>IF(N1177="snížená",J1177,0)</f>
        <v>0</v>
      </c>
      <c r="BG1177" s="155">
        <f>IF(N1177="zákl. přenesená",J1177,0)</f>
        <v>0</v>
      </c>
      <c r="BH1177" s="155">
        <f>IF(N1177="sníž. přenesená",J1177,0)</f>
        <v>0</v>
      </c>
      <c r="BI1177" s="155">
        <f>IF(N1177="nulová",J1177,0)</f>
        <v>0</v>
      </c>
      <c r="BJ1177" s="18" t="s">
        <v>82</v>
      </c>
      <c r="BK1177" s="155">
        <f>ROUND(I1177*H1177,2)</f>
        <v>0</v>
      </c>
      <c r="BL1177" s="18" t="s">
        <v>259</v>
      </c>
      <c r="BM1177" s="154" t="s">
        <v>1232</v>
      </c>
    </row>
    <row r="1178" spans="1:65" s="14" customFormat="1">
      <c r="B1178" s="163"/>
      <c r="D1178" s="157" t="s">
        <v>171</v>
      </c>
      <c r="E1178" s="164" t="s">
        <v>1</v>
      </c>
      <c r="F1178" s="165" t="s">
        <v>1233</v>
      </c>
      <c r="H1178" s="166">
        <v>176</v>
      </c>
      <c r="L1178" s="163"/>
      <c r="M1178" s="167"/>
      <c r="N1178" s="168"/>
      <c r="O1178" s="168"/>
      <c r="P1178" s="168"/>
      <c r="Q1178" s="168"/>
      <c r="R1178" s="168"/>
      <c r="S1178" s="168"/>
      <c r="T1178" s="169"/>
      <c r="AT1178" s="164" t="s">
        <v>171</v>
      </c>
      <c r="AU1178" s="164" t="s">
        <v>84</v>
      </c>
      <c r="AV1178" s="14" t="s">
        <v>84</v>
      </c>
      <c r="AW1178" s="14" t="s">
        <v>31</v>
      </c>
      <c r="AX1178" s="14" t="s">
        <v>74</v>
      </c>
      <c r="AY1178" s="164" t="s">
        <v>163</v>
      </c>
    </row>
    <row r="1179" spans="1:65" s="16" customFormat="1">
      <c r="B1179" s="177"/>
      <c r="D1179" s="157" t="s">
        <v>171</v>
      </c>
      <c r="E1179" s="178" t="s">
        <v>1</v>
      </c>
      <c r="F1179" s="179" t="s">
        <v>178</v>
      </c>
      <c r="H1179" s="180">
        <v>176</v>
      </c>
      <c r="L1179" s="177"/>
      <c r="M1179" s="181"/>
      <c r="N1179" s="182"/>
      <c r="O1179" s="182"/>
      <c r="P1179" s="182"/>
      <c r="Q1179" s="182"/>
      <c r="R1179" s="182"/>
      <c r="S1179" s="182"/>
      <c r="T1179" s="183"/>
      <c r="AT1179" s="178" t="s">
        <v>171</v>
      </c>
      <c r="AU1179" s="178" t="s">
        <v>84</v>
      </c>
      <c r="AV1179" s="16" t="s">
        <v>169</v>
      </c>
      <c r="AW1179" s="16" t="s">
        <v>31</v>
      </c>
      <c r="AX1179" s="16" t="s">
        <v>82</v>
      </c>
      <c r="AY1179" s="178" t="s">
        <v>163</v>
      </c>
    </row>
    <row r="1180" spans="1:65" s="2" customFormat="1" ht="16.5" customHeight="1">
      <c r="A1180" s="30"/>
      <c r="B1180" s="142"/>
      <c r="C1180" s="184" t="s">
        <v>1234</v>
      </c>
      <c r="D1180" s="184" t="s">
        <v>190</v>
      </c>
      <c r="E1180" s="185" t="s">
        <v>1235</v>
      </c>
      <c r="F1180" s="186" t="s">
        <v>1236</v>
      </c>
      <c r="G1180" s="187" t="s">
        <v>204</v>
      </c>
      <c r="H1180" s="188">
        <v>106</v>
      </c>
      <c r="I1180" s="189"/>
      <c r="J1180" s="189">
        <f>ROUND(I1180*H1180,2)</f>
        <v>0</v>
      </c>
      <c r="K1180" s="190"/>
      <c r="L1180" s="191"/>
      <c r="M1180" s="192" t="s">
        <v>1</v>
      </c>
      <c r="N1180" s="193" t="s">
        <v>39</v>
      </c>
      <c r="O1180" s="152">
        <v>0</v>
      </c>
      <c r="P1180" s="152">
        <f>O1180*H1180</f>
        <v>0</v>
      </c>
      <c r="Q1180" s="152">
        <v>0</v>
      </c>
      <c r="R1180" s="152">
        <f>Q1180*H1180</f>
        <v>0</v>
      </c>
      <c r="S1180" s="152">
        <v>0</v>
      </c>
      <c r="T1180" s="153">
        <f>S1180*H1180</f>
        <v>0</v>
      </c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R1180" s="154" t="s">
        <v>486</v>
      </c>
      <c r="AT1180" s="154" t="s">
        <v>190</v>
      </c>
      <c r="AU1180" s="154" t="s">
        <v>84</v>
      </c>
      <c r="AY1180" s="18" t="s">
        <v>163</v>
      </c>
      <c r="BE1180" s="155">
        <f>IF(N1180="základní",J1180,0)</f>
        <v>0</v>
      </c>
      <c r="BF1180" s="155">
        <f>IF(N1180="snížená",J1180,0)</f>
        <v>0</v>
      </c>
      <c r="BG1180" s="155">
        <f>IF(N1180="zákl. přenesená",J1180,0)</f>
        <v>0</v>
      </c>
      <c r="BH1180" s="155">
        <f>IF(N1180="sníž. přenesená",J1180,0)</f>
        <v>0</v>
      </c>
      <c r="BI1180" s="155">
        <f>IF(N1180="nulová",J1180,0)</f>
        <v>0</v>
      </c>
      <c r="BJ1180" s="18" t="s">
        <v>82</v>
      </c>
      <c r="BK1180" s="155">
        <f>ROUND(I1180*H1180,2)</f>
        <v>0</v>
      </c>
      <c r="BL1180" s="18" t="s">
        <v>259</v>
      </c>
      <c r="BM1180" s="154" t="s">
        <v>1237</v>
      </c>
    </row>
    <row r="1181" spans="1:65" s="2" customFormat="1" ht="16.5" customHeight="1">
      <c r="A1181" s="30"/>
      <c r="B1181" s="142"/>
      <c r="C1181" s="184" t="s">
        <v>512</v>
      </c>
      <c r="D1181" s="184" t="s">
        <v>190</v>
      </c>
      <c r="E1181" s="185" t="s">
        <v>1238</v>
      </c>
      <c r="F1181" s="186" t="s">
        <v>1239</v>
      </c>
      <c r="G1181" s="187" t="s">
        <v>204</v>
      </c>
      <c r="H1181" s="188">
        <v>105</v>
      </c>
      <c r="I1181" s="189"/>
      <c r="J1181" s="189">
        <f>ROUND(I1181*H1181,2)</f>
        <v>0</v>
      </c>
      <c r="K1181" s="190"/>
      <c r="L1181" s="191"/>
      <c r="M1181" s="192" t="s">
        <v>1</v>
      </c>
      <c r="N1181" s="193" t="s">
        <v>39</v>
      </c>
      <c r="O1181" s="152">
        <v>0</v>
      </c>
      <c r="P1181" s="152">
        <f>O1181*H1181</f>
        <v>0</v>
      </c>
      <c r="Q1181" s="152">
        <v>0</v>
      </c>
      <c r="R1181" s="152">
        <f>Q1181*H1181</f>
        <v>0</v>
      </c>
      <c r="S1181" s="152">
        <v>0</v>
      </c>
      <c r="T1181" s="153">
        <f>S1181*H1181</f>
        <v>0</v>
      </c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R1181" s="154" t="s">
        <v>486</v>
      </c>
      <c r="AT1181" s="154" t="s">
        <v>190</v>
      </c>
      <c r="AU1181" s="154" t="s">
        <v>84</v>
      </c>
      <c r="AY1181" s="18" t="s">
        <v>163</v>
      </c>
      <c r="BE1181" s="155">
        <f>IF(N1181="základní",J1181,0)</f>
        <v>0</v>
      </c>
      <c r="BF1181" s="155">
        <f>IF(N1181="snížená",J1181,0)</f>
        <v>0</v>
      </c>
      <c r="BG1181" s="155">
        <f>IF(N1181="zákl. přenesená",J1181,0)</f>
        <v>0</v>
      </c>
      <c r="BH1181" s="155">
        <f>IF(N1181="sníž. přenesená",J1181,0)</f>
        <v>0</v>
      </c>
      <c r="BI1181" s="155">
        <f>IF(N1181="nulová",J1181,0)</f>
        <v>0</v>
      </c>
      <c r="BJ1181" s="18" t="s">
        <v>82</v>
      </c>
      <c r="BK1181" s="155">
        <f>ROUND(I1181*H1181,2)</f>
        <v>0</v>
      </c>
      <c r="BL1181" s="18" t="s">
        <v>259</v>
      </c>
      <c r="BM1181" s="154" t="s">
        <v>1240</v>
      </c>
    </row>
    <row r="1182" spans="1:65" s="2" customFormat="1" ht="16.5" customHeight="1">
      <c r="A1182" s="30"/>
      <c r="B1182" s="142"/>
      <c r="C1182" s="143" t="s">
        <v>1241</v>
      </c>
      <c r="D1182" s="143" t="s">
        <v>165</v>
      </c>
      <c r="E1182" s="144" t="s">
        <v>1242</v>
      </c>
      <c r="F1182" s="145" t="s">
        <v>1243</v>
      </c>
      <c r="G1182" s="146" t="s">
        <v>168</v>
      </c>
      <c r="H1182" s="147">
        <v>104.3</v>
      </c>
      <c r="I1182" s="148"/>
      <c r="J1182" s="148">
        <f>ROUND(I1182*H1182,2)</f>
        <v>0</v>
      </c>
      <c r="K1182" s="149"/>
      <c r="L1182" s="31"/>
      <c r="M1182" s="150" t="s">
        <v>1</v>
      </c>
      <c r="N1182" s="151" t="s">
        <v>39</v>
      </c>
      <c r="O1182" s="152">
        <v>0</v>
      </c>
      <c r="P1182" s="152">
        <f>O1182*H1182</f>
        <v>0</v>
      </c>
      <c r="Q1182" s="152">
        <v>0</v>
      </c>
      <c r="R1182" s="152">
        <f>Q1182*H1182</f>
        <v>0</v>
      </c>
      <c r="S1182" s="152">
        <v>0</v>
      </c>
      <c r="T1182" s="153">
        <f>S1182*H1182</f>
        <v>0</v>
      </c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R1182" s="154" t="s">
        <v>259</v>
      </c>
      <c r="AT1182" s="154" t="s">
        <v>165</v>
      </c>
      <c r="AU1182" s="154" t="s">
        <v>84</v>
      </c>
      <c r="AY1182" s="18" t="s">
        <v>163</v>
      </c>
      <c r="BE1182" s="155">
        <f>IF(N1182="základní",J1182,0)</f>
        <v>0</v>
      </c>
      <c r="BF1182" s="155">
        <f>IF(N1182="snížená",J1182,0)</f>
        <v>0</v>
      </c>
      <c r="BG1182" s="155">
        <f>IF(N1182="zákl. přenesená",J1182,0)</f>
        <v>0</v>
      </c>
      <c r="BH1182" s="155">
        <f>IF(N1182="sníž. přenesená",J1182,0)</f>
        <v>0</v>
      </c>
      <c r="BI1182" s="155">
        <f>IF(N1182="nulová",J1182,0)</f>
        <v>0</v>
      </c>
      <c r="BJ1182" s="18" t="s">
        <v>82</v>
      </c>
      <c r="BK1182" s="155">
        <f>ROUND(I1182*H1182,2)</f>
        <v>0</v>
      </c>
      <c r="BL1182" s="18" t="s">
        <v>259</v>
      </c>
      <c r="BM1182" s="154" t="s">
        <v>1244</v>
      </c>
    </row>
    <row r="1183" spans="1:65" s="13" customFormat="1">
      <c r="B1183" s="156"/>
      <c r="D1183" s="157" t="s">
        <v>171</v>
      </c>
      <c r="E1183" s="158" t="s">
        <v>1</v>
      </c>
      <c r="F1183" s="159" t="s">
        <v>1245</v>
      </c>
      <c r="H1183" s="158" t="s">
        <v>1</v>
      </c>
      <c r="L1183" s="156"/>
      <c r="M1183" s="160"/>
      <c r="N1183" s="161"/>
      <c r="O1183" s="161"/>
      <c r="P1183" s="161"/>
      <c r="Q1183" s="161"/>
      <c r="R1183" s="161"/>
      <c r="S1183" s="161"/>
      <c r="T1183" s="162"/>
      <c r="AT1183" s="158" t="s">
        <v>171</v>
      </c>
      <c r="AU1183" s="158" t="s">
        <v>84</v>
      </c>
      <c r="AV1183" s="13" t="s">
        <v>82</v>
      </c>
      <c r="AW1183" s="13" t="s">
        <v>31</v>
      </c>
      <c r="AX1183" s="13" t="s">
        <v>74</v>
      </c>
      <c r="AY1183" s="158" t="s">
        <v>163</v>
      </c>
    </row>
    <row r="1184" spans="1:65" s="14" customFormat="1">
      <c r="B1184" s="163"/>
      <c r="D1184" s="157" t="s">
        <v>171</v>
      </c>
      <c r="E1184" s="164" t="s">
        <v>1</v>
      </c>
      <c r="F1184" s="165" t="s">
        <v>1246</v>
      </c>
      <c r="H1184" s="166">
        <v>104.3</v>
      </c>
      <c r="L1184" s="163"/>
      <c r="M1184" s="167"/>
      <c r="N1184" s="168"/>
      <c r="O1184" s="168"/>
      <c r="P1184" s="168"/>
      <c r="Q1184" s="168"/>
      <c r="R1184" s="168"/>
      <c r="S1184" s="168"/>
      <c r="T1184" s="169"/>
      <c r="AT1184" s="164" t="s">
        <v>171</v>
      </c>
      <c r="AU1184" s="164" t="s">
        <v>84</v>
      </c>
      <c r="AV1184" s="14" t="s">
        <v>84</v>
      </c>
      <c r="AW1184" s="14" t="s">
        <v>31</v>
      </c>
      <c r="AX1184" s="14" t="s">
        <v>74</v>
      </c>
      <c r="AY1184" s="164" t="s">
        <v>163</v>
      </c>
    </row>
    <row r="1185" spans="1:65" s="15" customFormat="1">
      <c r="B1185" s="170"/>
      <c r="D1185" s="157" t="s">
        <v>171</v>
      </c>
      <c r="E1185" s="171" t="s">
        <v>1</v>
      </c>
      <c r="F1185" s="172" t="s">
        <v>176</v>
      </c>
      <c r="H1185" s="173">
        <v>104.3</v>
      </c>
      <c r="L1185" s="170"/>
      <c r="M1185" s="174"/>
      <c r="N1185" s="175"/>
      <c r="O1185" s="175"/>
      <c r="P1185" s="175"/>
      <c r="Q1185" s="175"/>
      <c r="R1185" s="175"/>
      <c r="S1185" s="175"/>
      <c r="T1185" s="176"/>
      <c r="AT1185" s="171" t="s">
        <v>171</v>
      </c>
      <c r="AU1185" s="171" t="s">
        <v>84</v>
      </c>
      <c r="AV1185" s="15" t="s">
        <v>177</v>
      </c>
      <c r="AW1185" s="15" t="s">
        <v>31</v>
      </c>
      <c r="AX1185" s="15" t="s">
        <v>74</v>
      </c>
      <c r="AY1185" s="171" t="s">
        <v>163</v>
      </c>
    </row>
    <row r="1186" spans="1:65" s="16" customFormat="1">
      <c r="B1186" s="177"/>
      <c r="D1186" s="157" t="s">
        <v>171</v>
      </c>
      <c r="E1186" s="178" t="s">
        <v>1</v>
      </c>
      <c r="F1186" s="179" t="s">
        <v>178</v>
      </c>
      <c r="H1186" s="180">
        <v>104.3</v>
      </c>
      <c r="L1186" s="177"/>
      <c r="M1186" s="181"/>
      <c r="N1186" s="182"/>
      <c r="O1186" s="182"/>
      <c r="P1186" s="182"/>
      <c r="Q1186" s="182"/>
      <c r="R1186" s="182"/>
      <c r="S1186" s="182"/>
      <c r="T1186" s="183"/>
      <c r="AT1186" s="178" t="s">
        <v>171</v>
      </c>
      <c r="AU1186" s="178" t="s">
        <v>84</v>
      </c>
      <c r="AV1186" s="16" t="s">
        <v>169</v>
      </c>
      <c r="AW1186" s="16" t="s">
        <v>31</v>
      </c>
      <c r="AX1186" s="16" t="s">
        <v>82</v>
      </c>
      <c r="AY1186" s="178" t="s">
        <v>163</v>
      </c>
    </row>
    <row r="1187" spans="1:65" s="2" customFormat="1" ht="16.5" customHeight="1">
      <c r="A1187" s="30"/>
      <c r="B1187" s="142"/>
      <c r="C1187" s="184" t="s">
        <v>518</v>
      </c>
      <c r="D1187" s="184" t="s">
        <v>190</v>
      </c>
      <c r="E1187" s="185" t="s">
        <v>1247</v>
      </c>
      <c r="F1187" s="186" t="s">
        <v>1248</v>
      </c>
      <c r="G1187" s="187" t="s">
        <v>1249</v>
      </c>
      <c r="H1187" s="188">
        <v>21</v>
      </c>
      <c r="I1187" s="189"/>
      <c r="J1187" s="189">
        <f>ROUND(I1187*H1187,2)</f>
        <v>0</v>
      </c>
      <c r="K1187" s="190"/>
      <c r="L1187" s="191"/>
      <c r="M1187" s="192" t="s">
        <v>1</v>
      </c>
      <c r="N1187" s="193" t="s">
        <v>39</v>
      </c>
      <c r="O1187" s="152">
        <v>0</v>
      </c>
      <c r="P1187" s="152">
        <f>O1187*H1187</f>
        <v>0</v>
      </c>
      <c r="Q1187" s="152">
        <v>0</v>
      </c>
      <c r="R1187" s="152">
        <f>Q1187*H1187</f>
        <v>0</v>
      </c>
      <c r="S1187" s="152">
        <v>0</v>
      </c>
      <c r="T1187" s="153">
        <f>S1187*H1187</f>
        <v>0</v>
      </c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R1187" s="154" t="s">
        <v>486</v>
      </c>
      <c r="AT1187" s="154" t="s">
        <v>190</v>
      </c>
      <c r="AU1187" s="154" t="s">
        <v>84</v>
      </c>
      <c r="AY1187" s="18" t="s">
        <v>163</v>
      </c>
      <c r="BE1187" s="155">
        <f>IF(N1187="základní",J1187,0)</f>
        <v>0</v>
      </c>
      <c r="BF1187" s="155">
        <f>IF(N1187="snížená",J1187,0)</f>
        <v>0</v>
      </c>
      <c r="BG1187" s="155">
        <f>IF(N1187="zákl. přenesená",J1187,0)</f>
        <v>0</v>
      </c>
      <c r="BH1187" s="155">
        <f>IF(N1187="sníž. přenesená",J1187,0)</f>
        <v>0</v>
      </c>
      <c r="BI1187" s="155">
        <f>IF(N1187="nulová",J1187,0)</f>
        <v>0</v>
      </c>
      <c r="BJ1187" s="18" t="s">
        <v>82</v>
      </c>
      <c r="BK1187" s="155">
        <f>ROUND(I1187*H1187,2)</f>
        <v>0</v>
      </c>
      <c r="BL1187" s="18" t="s">
        <v>259</v>
      </c>
      <c r="BM1187" s="154" t="s">
        <v>1250</v>
      </c>
    </row>
    <row r="1188" spans="1:65" s="2" customFormat="1" ht="24" customHeight="1">
      <c r="A1188" s="30"/>
      <c r="B1188" s="142"/>
      <c r="C1188" s="143" t="s">
        <v>1251</v>
      </c>
      <c r="D1188" s="143" t="s">
        <v>165</v>
      </c>
      <c r="E1188" s="144" t="s">
        <v>1252</v>
      </c>
      <c r="F1188" s="145" t="s">
        <v>1253</v>
      </c>
      <c r="G1188" s="146" t="s">
        <v>168</v>
      </c>
      <c r="H1188" s="147">
        <v>29.46</v>
      </c>
      <c r="I1188" s="148"/>
      <c r="J1188" s="148">
        <f>ROUND(I1188*H1188,2)</f>
        <v>0</v>
      </c>
      <c r="K1188" s="149"/>
      <c r="L1188" s="31"/>
      <c r="M1188" s="150" t="s">
        <v>1</v>
      </c>
      <c r="N1188" s="151" t="s">
        <v>39</v>
      </c>
      <c r="O1188" s="152">
        <v>0</v>
      </c>
      <c r="P1188" s="152">
        <f>O1188*H1188</f>
        <v>0</v>
      </c>
      <c r="Q1188" s="152">
        <v>0</v>
      </c>
      <c r="R1188" s="152">
        <f>Q1188*H1188</f>
        <v>0</v>
      </c>
      <c r="S1188" s="152">
        <v>0</v>
      </c>
      <c r="T1188" s="153">
        <f>S1188*H1188</f>
        <v>0</v>
      </c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R1188" s="154" t="s">
        <v>259</v>
      </c>
      <c r="AT1188" s="154" t="s">
        <v>165</v>
      </c>
      <c r="AU1188" s="154" t="s">
        <v>84</v>
      </c>
      <c r="AY1188" s="18" t="s">
        <v>163</v>
      </c>
      <c r="BE1188" s="155">
        <f>IF(N1188="základní",J1188,0)</f>
        <v>0</v>
      </c>
      <c r="BF1188" s="155">
        <f>IF(N1188="snížená",J1188,0)</f>
        <v>0</v>
      </c>
      <c r="BG1188" s="155">
        <f>IF(N1188="zákl. přenesená",J1188,0)</f>
        <v>0</v>
      </c>
      <c r="BH1188" s="155">
        <f>IF(N1188="sníž. přenesená",J1188,0)</f>
        <v>0</v>
      </c>
      <c r="BI1188" s="155">
        <f>IF(N1188="nulová",J1188,0)</f>
        <v>0</v>
      </c>
      <c r="BJ1188" s="18" t="s">
        <v>82</v>
      </c>
      <c r="BK1188" s="155">
        <f>ROUND(I1188*H1188,2)</f>
        <v>0</v>
      </c>
      <c r="BL1188" s="18" t="s">
        <v>259</v>
      </c>
      <c r="BM1188" s="154" t="s">
        <v>1254</v>
      </c>
    </row>
    <row r="1189" spans="1:65" s="13" customFormat="1">
      <c r="B1189" s="156"/>
      <c r="D1189" s="157" t="s">
        <v>171</v>
      </c>
      <c r="E1189" s="158" t="s">
        <v>1</v>
      </c>
      <c r="F1189" s="159" t="s">
        <v>1255</v>
      </c>
      <c r="H1189" s="158" t="s">
        <v>1</v>
      </c>
      <c r="L1189" s="156"/>
      <c r="M1189" s="160"/>
      <c r="N1189" s="161"/>
      <c r="O1189" s="161"/>
      <c r="P1189" s="161"/>
      <c r="Q1189" s="161"/>
      <c r="R1189" s="161"/>
      <c r="S1189" s="161"/>
      <c r="T1189" s="162"/>
      <c r="AT1189" s="158" t="s">
        <v>171</v>
      </c>
      <c r="AU1189" s="158" t="s">
        <v>84</v>
      </c>
      <c r="AV1189" s="13" t="s">
        <v>82</v>
      </c>
      <c r="AW1189" s="13" t="s">
        <v>31</v>
      </c>
      <c r="AX1189" s="13" t="s">
        <v>74</v>
      </c>
      <c r="AY1189" s="158" t="s">
        <v>163</v>
      </c>
    </row>
    <row r="1190" spans="1:65" s="14" customFormat="1">
      <c r="B1190" s="163"/>
      <c r="D1190" s="157" t="s">
        <v>171</v>
      </c>
      <c r="E1190" s="164" t="s">
        <v>1</v>
      </c>
      <c r="F1190" s="165" t="s">
        <v>1256</v>
      </c>
      <c r="H1190" s="166">
        <v>29.46</v>
      </c>
      <c r="L1190" s="163"/>
      <c r="M1190" s="167"/>
      <c r="N1190" s="168"/>
      <c r="O1190" s="168"/>
      <c r="P1190" s="168"/>
      <c r="Q1190" s="168"/>
      <c r="R1190" s="168"/>
      <c r="S1190" s="168"/>
      <c r="T1190" s="169"/>
      <c r="AT1190" s="164" t="s">
        <v>171</v>
      </c>
      <c r="AU1190" s="164" t="s">
        <v>84</v>
      </c>
      <c r="AV1190" s="14" t="s">
        <v>84</v>
      </c>
      <c r="AW1190" s="14" t="s">
        <v>31</v>
      </c>
      <c r="AX1190" s="14" t="s">
        <v>74</v>
      </c>
      <c r="AY1190" s="164" t="s">
        <v>163</v>
      </c>
    </row>
    <row r="1191" spans="1:65" s="15" customFormat="1">
      <c r="B1191" s="170"/>
      <c r="D1191" s="157" t="s">
        <v>171</v>
      </c>
      <c r="E1191" s="171" t="s">
        <v>1</v>
      </c>
      <c r="F1191" s="172" t="s">
        <v>176</v>
      </c>
      <c r="H1191" s="173">
        <v>29.46</v>
      </c>
      <c r="L1191" s="170"/>
      <c r="M1191" s="174"/>
      <c r="N1191" s="175"/>
      <c r="O1191" s="175"/>
      <c r="P1191" s="175"/>
      <c r="Q1191" s="175"/>
      <c r="R1191" s="175"/>
      <c r="S1191" s="175"/>
      <c r="T1191" s="176"/>
      <c r="AT1191" s="171" t="s">
        <v>171</v>
      </c>
      <c r="AU1191" s="171" t="s">
        <v>84</v>
      </c>
      <c r="AV1191" s="15" t="s">
        <v>177</v>
      </c>
      <c r="AW1191" s="15" t="s">
        <v>31</v>
      </c>
      <c r="AX1191" s="15" t="s">
        <v>74</v>
      </c>
      <c r="AY1191" s="171" t="s">
        <v>163</v>
      </c>
    </row>
    <row r="1192" spans="1:65" s="16" customFormat="1">
      <c r="B1192" s="177"/>
      <c r="D1192" s="157" t="s">
        <v>171</v>
      </c>
      <c r="E1192" s="178" t="s">
        <v>1</v>
      </c>
      <c r="F1192" s="179" t="s">
        <v>178</v>
      </c>
      <c r="H1192" s="180">
        <v>29.46</v>
      </c>
      <c r="L1192" s="177"/>
      <c r="M1192" s="181"/>
      <c r="N1192" s="182"/>
      <c r="O1192" s="182"/>
      <c r="P1192" s="182"/>
      <c r="Q1192" s="182"/>
      <c r="R1192" s="182"/>
      <c r="S1192" s="182"/>
      <c r="T1192" s="183"/>
      <c r="AT1192" s="178" t="s">
        <v>171</v>
      </c>
      <c r="AU1192" s="178" t="s">
        <v>84</v>
      </c>
      <c r="AV1192" s="16" t="s">
        <v>169</v>
      </c>
      <c r="AW1192" s="16" t="s">
        <v>31</v>
      </c>
      <c r="AX1192" s="16" t="s">
        <v>82</v>
      </c>
      <c r="AY1192" s="178" t="s">
        <v>163</v>
      </c>
    </row>
    <row r="1193" spans="1:65" s="2" customFormat="1" ht="24" customHeight="1">
      <c r="A1193" s="30"/>
      <c r="B1193" s="142"/>
      <c r="C1193" s="143" t="s">
        <v>523</v>
      </c>
      <c r="D1193" s="143" t="s">
        <v>165</v>
      </c>
      <c r="E1193" s="144" t="s">
        <v>1257</v>
      </c>
      <c r="F1193" s="145" t="s">
        <v>1258</v>
      </c>
      <c r="G1193" s="146" t="s">
        <v>168</v>
      </c>
      <c r="H1193" s="147">
        <v>30.71</v>
      </c>
      <c r="I1193" s="148"/>
      <c r="J1193" s="148">
        <f>ROUND(I1193*H1193,2)</f>
        <v>0</v>
      </c>
      <c r="K1193" s="149"/>
      <c r="L1193" s="31"/>
      <c r="M1193" s="150" t="s">
        <v>1</v>
      </c>
      <c r="N1193" s="151" t="s">
        <v>39</v>
      </c>
      <c r="O1193" s="152">
        <v>0</v>
      </c>
      <c r="P1193" s="152">
        <f>O1193*H1193</f>
        <v>0</v>
      </c>
      <c r="Q1193" s="152">
        <v>0</v>
      </c>
      <c r="R1193" s="152">
        <f>Q1193*H1193</f>
        <v>0</v>
      </c>
      <c r="S1193" s="152">
        <v>0</v>
      </c>
      <c r="T1193" s="153">
        <f>S1193*H1193</f>
        <v>0</v>
      </c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R1193" s="154" t="s">
        <v>259</v>
      </c>
      <c r="AT1193" s="154" t="s">
        <v>165</v>
      </c>
      <c r="AU1193" s="154" t="s">
        <v>84</v>
      </c>
      <c r="AY1193" s="18" t="s">
        <v>163</v>
      </c>
      <c r="BE1193" s="155">
        <f>IF(N1193="základní",J1193,0)</f>
        <v>0</v>
      </c>
      <c r="BF1193" s="155">
        <f>IF(N1193="snížená",J1193,0)</f>
        <v>0</v>
      </c>
      <c r="BG1193" s="155">
        <f>IF(N1193="zákl. přenesená",J1193,0)</f>
        <v>0</v>
      </c>
      <c r="BH1193" s="155">
        <f>IF(N1193="sníž. přenesená",J1193,0)</f>
        <v>0</v>
      </c>
      <c r="BI1193" s="155">
        <f>IF(N1193="nulová",J1193,0)</f>
        <v>0</v>
      </c>
      <c r="BJ1193" s="18" t="s">
        <v>82</v>
      </c>
      <c r="BK1193" s="155">
        <f>ROUND(I1193*H1193,2)</f>
        <v>0</v>
      </c>
      <c r="BL1193" s="18" t="s">
        <v>259</v>
      </c>
      <c r="BM1193" s="154" t="s">
        <v>1259</v>
      </c>
    </row>
    <row r="1194" spans="1:65" s="13" customFormat="1">
      <c r="B1194" s="156"/>
      <c r="D1194" s="157" t="s">
        <v>171</v>
      </c>
      <c r="E1194" s="158" t="s">
        <v>1</v>
      </c>
      <c r="F1194" s="159" t="s">
        <v>1260</v>
      </c>
      <c r="H1194" s="158" t="s">
        <v>1</v>
      </c>
      <c r="L1194" s="156"/>
      <c r="M1194" s="160"/>
      <c r="N1194" s="161"/>
      <c r="O1194" s="161"/>
      <c r="P1194" s="161"/>
      <c r="Q1194" s="161"/>
      <c r="R1194" s="161"/>
      <c r="S1194" s="161"/>
      <c r="T1194" s="162"/>
      <c r="AT1194" s="158" t="s">
        <v>171</v>
      </c>
      <c r="AU1194" s="158" t="s">
        <v>84</v>
      </c>
      <c r="AV1194" s="13" t="s">
        <v>82</v>
      </c>
      <c r="AW1194" s="13" t="s">
        <v>31</v>
      </c>
      <c r="AX1194" s="13" t="s">
        <v>74</v>
      </c>
      <c r="AY1194" s="158" t="s">
        <v>163</v>
      </c>
    </row>
    <row r="1195" spans="1:65" s="14" customFormat="1">
      <c r="B1195" s="163"/>
      <c r="D1195" s="157" t="s">
        <v>171</v>
      </c>
      <c r="E1195" s="164" t="s">
        <v>1</v>
      </c>
      <c r="F1195" s="165" t="s">
        <v>1261</v>
      </c>
      <c r="H1195" s="166">
        <v>30.71</v>
      </c>
      <c r="L1195" s="163"/>
      <c r="M1195" s="167"/>
      <c r="N1195" s="168"/>
      <c r="O1195" s="168"/>
      <c r="P1195" s="168"/>
      <c r="Q1195" s="168"/>
      <c r="R1195" s="168"/>
      <c r="S1195" s="168"/>
      <c r="T1195" s="169"/>
      <c r="AT1195" s="164" t="s">
        <v>171</v>
      </c>
      <c r="AU1195" s="164" t="s">
        <v>84</v>
      </c>
      <c r="AV1195" s="14" t="s">
        <v>84</v>
      </c>
      <c r="AW1195" s="14" t="s">
        <v>31</v>
      </c>
      <c r="AX1195" s="14" t="s">
        <v>74</v>
      </c>
      <c r="AY1195" s="164" t="s">
        <v>163</v>
      </c>
    </row>
    <row r="1196" spans="1:65" s="15" customFormat="1">
      <c r="B1196" s="170"/>
      <c r="D1196" s="157" t="s">
        <v>171</v>
      </c>
      <c r="E1196" s="171" t="s">
        <v>1</v>
      </c>
      <c r="F1196" s="172" t="s">
        <v>176</v>
      </c>
      <c r="H1196" s="173">
        <v>30.71</v>
      </c>
      <c r="L1196" s="170"/>
      <c r="M1196" s="174"/>
      <c r="N1196" s="175"/>
      <c r="O1196" s="175"/>
      <c r="P1196" s="175"/>
      <c r="Q1196" s="175"/>
      <c r="R1196" s="175"/>
      <c r="S1196" s="175"/>
      <c r="T1196" s="176"/>
      <c r="AT1196" s="171" t="s">
        <v>171</v>
      </c>
      <c r="AU1196" s="171" t="s">
        <v>84</v>
      </c>
      <c r="AV1196" s="15" t="s">
        <v>177</v>
      </c>
      <c r="AW1196" s="15" t="s">
        <v>31</v>
      </c>
      <c r="AX1196" s="15" t="s">
        <v>74</v>
      </c>
      <c r="AY1196" s="171" t="s">
        <v>163</v>
      </c>
    </row>
    <row r="1197" spans="1:65" s="16" customFormat="1">
      <c r="B1197" s="177"/>
      <c r="D1197" s="157" t="s">
        <v>171</v>
      </c>
      <c r="E1197" s="178" t="s">
        <v>1</v>
      </c>
      <c r="F1197" s="179" t="s">
        <v>178</v>
      </c>
      <c r="H1197" s="180">
        <v>30.71</v>
      </c>
      <c r="L1197" s="177"/>
      <c r="M1197" s="181"/>
      <c r="N1197" s="182"/>
      <c r="O1197" s="182"/>
      <c r="P1197" s="182"/>
      <c r="Q1197" s="182"/>
      <c r="R1197" s="182"/>
      <c r="S1197" s="182"/>
      <c r="T1197" s="183"/>
      <c r="AT1197" s="178" t="s">
        <v>171</v>
      </c>
      <c r="AU1197" s="178" t="s">
        <v>84</v>
      </c>
      <c r="AV1197" s="16" t="s">
        <v>169</v>
      </c>
      <c r="AW1197" s="16" t="s">
        <v>31</v>
      </c>
      <c r="AX1197" s="16" t="s">
        <v>82</v>
      </c>
      <c r="AY1197" s="178" t="s">
        <v>163</v>
      </c>
    </row>
    <row r="1198" spans="1:65" s="2" customFormat="1" ht="24" customHeight="1">
      <c r="A1198" s="30"/>
      <c r="B1198" s="142"/>
      <c r="C1198" s="184" t="s">
        <v>1262</v>
      </c>
      <c r="D1198" s="184" t="s">
        <v>190</v>
      </c>
      <c r="E1198" s="185" t="s">
        <v>1263</v>
      </c>
      <c r="F1198" s="186" t="s">
        <v>1264</v>
      </c>
      <c r="G1198" s="187" t="s">
        <v>204</v>
      </c>
      <c r="H1198" s="188">
        <v>6</v>
      </c>
      <c r="I1198" s="189"/>
      <c r="J1198" s="189">
        <f>ROUND(I1198*H1198,2)</f>
        <v>0</v>
      </c>
      <c r="K1198" s="190"/>
      <c r="L1198" s="191"/>
      <c r="M1198" s="192" t="s">
        <v>1</v>
      </c>
      <c r="N1198" s="193" t="s">
        <v>39</v>
      </c>
      <c r="O1198" s="152">
        <v>0</v>
      </c>
      <c r="P1198" s="152">
        <f>O1198*H1198</f>
        <v>0</v>
      </c>
      <c r="Q1198" s="152">
        <v>0</v>
      </c>
      <c r="R1198" s="152">
        <f>Q1198*H1198</f>
        <v>0</v>
      </c>
      <c r="S1198" s="152">
        <v>0</v>
      </c>
      <c r="T1198" s="153">
        <f>S1198*H1198</f>
        <v>0</v>
      </c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R1198" s="154" t="s">
        <v>486</v>
      </c>
      <c r="AT1198" s="154" t="s">
        <v>190</v>
      </c>
      <c r="AU1198" s="154" t="s">
        <v>84</v>
      </c>
      <c r="AY1198" s="18" t="s">
        <v>163</v>
      </c>
      <c r="BE1198" s="155">
        <f>IF(N1198="základní",J1198,0)</f>
        <v>0</v>
      </c>
      <c r="BF1198" s="155">
        <f>IF(N1198="snížená",J1198,0)</f>
        <v>0</v>
      </c>
      <c r="BG1198" s="155">
        <f>IF(N1198="zákl. přenesená",J1198,0)</f>
        <v>0</v>
      </c>
      <c r="BH1198" s="155">
        <f>IF(N1198="sníž. přenesená",J1198,0)</f>
        <v>0</v>
      </c>
      <c r="BI1198" s="155">
        <f>IF(N1198="nulová",J1198,0)</f>
        <v>0</v>
      </c>
      <c r="BJ1198" s="18" t="s">
        <v>82</v>
      </c>
      <c r="BK1198" s="155">
        <f>ROUND(I1198*H1198,2)</f>
        <v>0</v>
      </c>
      <c r="BL1198" s="18" t="s">
        <v>259</v>
      </c>
      <c r="BM1198" s="154" t="s">
        <v>1265</v>
      </c>
    </row>
    <row r="1199" spans="1:65" s="2" customFormat="1" ht="24" customHeight="1">
      <c r="A1199" s="30"/>
      <c r="B1199" s="142"/>
      <c r="C1199" s="184" t="s">
        <v>529</v>
      </c>
      <c r="D1199" s="184" t="s">
        <v>190</v>
      </c>
      <c r="E1199" s="185" t="s">
        <v>1266</v>
      </c>
      <c r="F1199" s="186" t="s">
        <v>1267</v>
      </c>
      <c r="G1199" s="187" t="s">
        <v>1268</v>
      </c>
      <c r="H1199" s="188">
        <v>6</v>
      </c>
      <c r="I1199" s="189"/>
      <c r="J1199" s="189">
        <f>ROUND(I1199*H1199,2)</f>
        <v>0</v>
      </c>
      <c r="K1199" s="190"/>
      <c r="L1199" s="191"/>
      <c r="M1199" s="192" t="s">
        <v>1</v>
      </c>
      <c r="N1199" s="193" t="s">
        <v>39</v>
      </c>
      <c r="O1199" s="152">
        <v>0</v>
      </c>
      <c r="P1199" s="152">
        <f>O1199*H1199</f>
        <v>0</v>
      </c>
      <c r="Q1199" s="152">
        <v>0</v>
      </c>
      <c r="R1199" s="152">
        <f>Q1199*H1199</f>
        <v>0</v>
      </c>
      <c r="S1199" s="152">
        <v>0</v>
      </c>
      <c r="T1199" s="153">
        <f>S1199*H1199</f>
        <v>0</v>
      </c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R1199" s="154" t="s">
        <v>486</v>
      </c>
      <c r="AT1199" s="154" t="s">
        <v>190</v>
      </c>
      <c r="AU1199" s="154" t="s">
        <v>84</v>
      </c>
      <c r="AY1199" s="18" t="s">
        <v>163</v>
      </c>
      <c r="BE1199" s="155">
        <f>IF(N1199="základní",J1199,0)</f>
        <v>0</v>
      </c>
      <c r="BF1199" s="155">
        <f>IF(N1199="snížená",J1199,0)</f>
        <v>0</v>
      </c>
      <c r="BG1199" s="155">
        <f>IF(N1199="zákl. přenesená",J1199,0)</f>
        <v>0</v>
      </c>
      <c r="BH1199" s="155">
        <f>IF(N1199="sníž. přenesená",J1199,0)</f>
        <v>0</v>
      </c>
      <c r="BI1199" s="155">
        <f>IF(N1199="nulová",J1199,0)</f>
        <v>0</v>
      </c>
      <c r="BJ1199" s="18" t="s">
        <v>82</v>
      </c>
      <c r="BK1199" s="155">
        <f>ROUND(I1199*H1199,2)</f>
        <v>0</v>
      </c>
      <c r="BL1199" s="18" t="s">
        <v>259</v>
      </c>
      <c r="BM1199" s="154" t="s">
        <v>1269</v>
      </c>
    </row>
    <row r="1200" spans="1:65" s="2" customFormat="1" ht="16.5" customHeight="1">
      <c r="A1200" s="30"/>
      <c r="B1200" s="142"/>
      <c r="C1200" s="184" t="s">
        <v>1270</v>
      </c>
      <c r="D1200" s="184" t="s">
        <v>190</v>
      </c>
      <c r="E1200" s="185" t="s">
        <v>1271</v>
      </c>
      <c r="F1200" s="186" t="s">
        <v>1272</v>
      </c>
      <c r="G1200" s="187" t="s">
        <v>204</v>
      </c>
      <c r="H1200" s="188">
        <v>175</v>
      </c>
      <c r="I1200" s="189"/>
      <c r="J1200" s="189">
        <f>ROUND(I1200*H1200,2)</f>
        <v>0</v>
      </c>
      <c r="K1200" s="190"/>
      <c r="L1200" s="191"/>
      <c r="M1200" s="192" t="s">
        <v>1</v>
      </c>
      <c r="N1200" s="193" t="s">
        <v>39</v>
      </c>
      <c r="O1200" s="152">
        <v>0</v>
      </c>
      <c r="P1200" s="152">
        <f>O1200*H1200</f>
        <v>0</v>
      </c>
      <c r="Q1200" s="152">
        <v>0</v>
      </c>
      <c r="R1200" s="152">
        <f>Q1200*H1200</f>
        <v>0</v>
      </c>
      <c r="S1200" s="152">
        <v>0</v>
      </c>
      <c r="T1200" s="153">
        <f>S1200*H1200</f>
        <v>0</v>
      </c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R1200" s="154" t="s">
        <v>486</v>
      </c>
      <c r="AT1200" s="154" t="s">
        <v>190</v>
      </c>
      <c r="AU1200" s="154" t="s">
        <v>84</v>
      </c>
      <c r="AY1200" s="18" t="s">
        <v>163</v>
      </c>
      <c r="BE1200" s="155">
        <f>IF(N1200="základní",J1200,0)</f>
        <v>0</v>
      </c>
      <c r="BF1200" s="155">
        <f>IF(N1200="snížená",J1200,0)</f>
        <v>0</v>
      </c>
      <c r="BG1200" s="155">
        <f>IF(N1200="zákl. přenesená",J1200,0)</f>
        <v>0</v>
      </c>
      <c r="BH1200" s="155">
        <f>IF(N1200="sníž. přenesená",J1200,0)</f>
        <v>0</v>
      </c>
      <c r="BI1200" s="155">
        <f>IF(N1200="nulová",J1200,0)</f>
        <v>0</v>
      </c>
      <c r="BJ1200" s="18" t="s">
        <v>82</v>
      </c>
      <c r="BK1200" s="155">
        <f>ROUND(I1200*H1200,2)</f>
        <v>0</v>
      </c>
      <c r="BL1200" s="18" t="s">
        <v>259</v>
      </c>
      <c r="BM1200" s="154" t="s">
        <v>1273</v>
      </c>
    </row>
    <row r="1201" spans="1:65" s="2" customFormat="1" ht="24" customHeight="1">
      <c r="A1201" s="30"/>
      <c r="B1201" s="142"/>
      <c r="C1201" s="143" t="s">
        <v>533</v>
      </c>
      <c r="D1201" s="143" t="s">
        <v>165</v>
      </c>
      <c r="E1201" s="144" t="s">
        <v>1274</v>
      </c>
      <c r="F1201" s="145" t="s">
        <v>1275</v>
      </c>
      <c r="G1201" s="146" t="s">
        <v>168</v>
      </c>
      <c r="H1201" s="147">
        <v>17.399999999999999</v>
      </c>
      <c r="I1201" s="148"/>
      <c r="J1201" s="148">
        <f>ROUND(I1201*H1201,2)</f>
        <v>0</v>
      </c>
      <c r="K1201" s="149"/>
      <c r="L1201" s="31"/>
      <c r="M1201" s="150" t="s">
        <v>1</v>
      </c>
      <c r="N1201" s="151" t="s">
        <v>39</v>
      </c>
      <c r="O1201" s="152">
        <v>0</v>
      </c>
      <c r="P1201" s="152">
        <f>O1201*H1201</f>
        <v>0</v>
      </c>
      <c r="Q1201" s="152">
        <v>0</v>
      </c>
      <c r="R1201" s="152">
        <f>Q1201*H1201</f>
        <v>0</v>
      </c>
      <c r="S1201" s="152">
        <v>0</v>
      </c>
      <c r="T1201" s="153">
        <f>S1201*H1201</f>
        <v>0</v>
      </c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R1201" s="154" t="s">
        <v>259</v>
      </c>
      <c r="AT1201" s="154" t="s">
        <v>165</v>
      </c>
      <c r="AU1201" s="154" t="s">
        <v>84</v>
      </c>
      <c r="AY1201" s="18" t="s">
        <v>163</v>
      </c>
      <c r="BE1201" s="155">
        <f>IF(N1201="základní",J1201,0)</f>
        <v>0</v>
      </c>
      <c r="BF1201" s="155">
        <f>IF(N1201="snížená",J1201,0)</f>
        <v>0</v>
      </c>
      <c r="BG1201" s="155">
        <f>IF(N1201="zákl. přenesená",J1201,0)</f>
        <v>0</v>
      </c>
      <c r="BH1201" s="155">
        <f>IF(N1201="sníž. přenesená",J1201,0)</f>
        <v>0</v>
      </c>
      <c r="BI1201" s="155">
        <f>IF(N1201="nulová",J1201,0)</f>
        <v>0</v>
      </c>
      <c r="BJ1201" s="18" t="s">
        <v>82</v>
      </c>
      <c r="BK1201" s="155">
        <f>ROUND(I1201*H1201,2)</f>
        <v>0</v>
      </c>
      <c r="BL1201" s="18" t="s">
        <v>259</v>
      </c>
      <c r="BM1201" s="154" t="s">
        <v>1276</v>
      </c>
    </row>
    <row r="1202" spans="1:65" s="13" customFormat="1">
      <c r="B1202" s="156"/>
      <c r="D1202" s="157" t="s">
        <v>171</v>
      </c>
      <c r="E1202" s="158" t="s">
        <v>1</v>
      </c>
      <c r="F1202" s="159" t="s">
        <v>1277</v>
      </c>
      <c r="H1202" s="158" t="s">
        <v>1</v>
      </c>
      <c r="L1202" s="156"/>
      <c r="M1202" s="160"/>
      <c r="N1202" s="161"/>
      <c r="O1202" s="161"/>
      <c r="P1202" s="161"/>
      <c r="Q1202" s="161"/>
      <c r="R1202" s="161"/>
      <c r="S1202" s="161"/>
      <c r="T1202" s="162"/>
      <c r="AT1202" s="158" t="s">
        <v>171</v>
      </c>
      <c r="AU1202" s="158" t="s">
        <v>84</v>
      </c>
      <c r="AV1202" s="13" t="s">
        <v>82</v>
      </c>
      <c r="AW1202" s="13" t="s">
        <v>31</v>
      </c>
      <c r="AX1202" s="13" t="s">
        <v>74</v>
      </c>
      <c r="AY1202" s="158" t="s">
        <v>163</v>
      </c>
    </row>
    <row r="1203" spans="1:65" s="14" customFormat="1">
      <c r="B1203" s="163"/>
      <c r="D1203" s="157" t="s">
        <v>171</v>
      </c>
      <c r="E1203" s="164" t="s">
        <v>1</v>
      </c>
      <c r="F1203" s="165" t="s">
        <v>1278</v>
      </c>
      <c r="H1203" s="166">
        <v>17.399999999999999</v>
      </c>
      <c r="L1203" s="163"/>
      <c r="M1203" s="167"/>
      <c r="N1203" s="168"/>
      <c r="O1203" s="168"/>
      <c r="P1203" s="168"/>
      <c r="Q1203" s="168"/>
      <c r="R1203" s="168"/>
      <c r="S1203" s="168"/>
      <c r="T1203" s="169"/>
      <c r="AT1203" s="164" t="s">
        <v>171</v>
      </c>
      <c r="AU1203" s="164" t="s">
        <v>84</v>
      </c>
      <c r="AV1203" s="14" t="s">
        <v>84</v>
      </c>
      <c r="AW1203" s="14" t="s">
        <v>31</v>
      </c>
      <c r="AX1203" s="14" t="s">
        <v>74</v>
      </c>
      <c r="AY1203" s="164" t="s">
        <v>163</v>
      </c>
    </row>
    <row r="1204" spans="1:65" s="15" customFormat="1">
      <c r="B1204" s="170"/>
      <c r="D1204" s="157" t="s">
        <v>171</v>
      </c>
      <c r="E1204" s="171" t="s">
        <v>1</v>
      </c>
      <c r="F1204" s="172" t="s">
        <v>176</v>
      </c>
      <c r="H1204" s="173">
        <v>17.399999999999999</v>
      </c>
      <c r="L1204" s="170"/>
      <c r="M1204" s="174"/>
      <c r="N1204" s="175"/>
      <c r="O1204" s="175"/>
      <c r="P1204" s="175"/>
      <c r="Q1204" s="175"/>
      <c r="R1204" s="175"/>
      <c r="S1204" s="175"/>
      <c r="T1204" s="176"/>
      <c r="AT1204" s="171" t="s">
        <v>171</v>
      </c>
      <c r="AU1204" s="171" t="s">
        <v>84</v>
      </c>
      <c r="AV1204" s="15" t="s">
        <v>177</v>
      </c>
      <c r="AW1204" s="15" t="s">
        <v>31</v>
      </c>
      <c r="AX1204" s="15" t="s">
        <v>74</v>
      </c>
      <c r="AY1204" s="171" t="s">
        <v>163</v>
      </c>
    </row>
    <row r="1205" spans="1:65" s="16" customFormat="1">
      <c r="B1205" s="177"/>
      <c r="D1205" s="157" t="s">
        <v>171</v>
      </c>
      <c r="E1205" s="178" t="s">
        <v>1</v>
      </c>
      <c r="F1205" s="179" t="s">
        <v>178</v>
      </c>
      <c r="H1205" s="180">
        <v>17.399999999999999</v>
      </c>
      <c r="L1205" s="177"/>
      <c r="M1205" s="181"/>
      <c r="N1205" s="182"/>
      <c r="O1205" s="182"/>
      <c r="P1205" s="182"/>
      <c r="Q1205" s="182"/>
      <c r="R1205" s="182"/>
      <c r="S1205" s="182"/>
      <c r="T1205" s="183"/>
      <c r="AT1205" s="178" t="s">
        <v>171</v>
      </c>
      <c r="AU1205" s="178" t="s">
        <v>84</v>
      </c>
      <c r="AV1205" s="16" t="s">
        <v>169</v>
      </c>
      <c r="AW1205" s="16" t="s">
        <v>31</v>
      </c>
      <c r="AX1205" s="16" t="s">
        <v>82</v>
      </c>
      <c r="AY1205" s="178" t="s">
        <v>163</v>
      </c>
    </row>
    <row r="1206" spans="1:65" s="2" customFormat="1" ht="16.5" customHeight="1">
      <c r="A1206" s="30"/>
      <c r="B1206" s="142"/>
      <c r="C1206" s="184" t="s">
        <v>1279</v>
      </c>
      <c r="D1206" s="184" t="s">
        <v>190</v>
      </c>
      <c r="E1206" s="185" t="s">
        <v>1280</v>
      </c>
      <c r="F1206" s="186" t="s">
        <v>1281</v>
      </c>
      <c r="G1206" s="187" t="s">
        <v>1268</v>
      </c>
      <c r="H1206" s="188">
        <v>35</v>
      </c>
      <c r="I1206" s="189"/>
      <c r="J1206" s="189">
        <f>ROUND(I1206*H1206,2)</f>
        <v>0</v>
      </c>
      <c r="K1206" s="190"/>
      <c r="L1206" s="191"/>
      <c r="M1206" s="192" t="s">
        <v>1</v>
      </c>
      <c r="N1206" s="193" t="s">
        <v>39</v>
      </c>
      <c r="O1206" s="152">
        <v>0</v>
      </c>
      <c r="P1206" s="152">
        <f>O1206*H1206</f>
        <v>0</v>
      </c>
      <c r="Q1206" s="152">
        <v>0</v>
      </c>
      <c r="R1206" s="152">
        <f>Q1206*H1206</f>
        <v>0</v>
      </c>
      <c r="S1206" s="152">
        <v>0</v>
      </c>
      <c r="T1206" s="153">
        <f>S1206*H1206</f>
        <v>0</v>
      </c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R1206" s="154" t="s">
        <v>486</v>
      </c>
      <c r="AT1206" s="154" t="s">
        <v>190</v>
      </c>
      <c r="AU1206" s="154" t="s">
        <v>84</v>
      </c>
      <c r="AY1206" s="18" t="s">
        <v>163</v>
      </c>
      <c r="BE1206" s="155">
        <f>IF(N1206="základní",J1206,0)</f>
        <v>0</v>
      </c>
      <c r="BF1206" s="155">
        <f>IF(N1206="snížená",J1206,0)</f>
        <v>0</v>
      </c>
      <c r="BG1206" s="155">
        <f>IF(N1206="zákl. přenesená",J1206,0)</f>
        <v>0</v>
      </c>
      <c r="BH1206" s="155">
        <f>IF(N1206="sníž. přenesená",J1206,0)</f>
        <v>0</v>
      </c>
      <c r="BI1206" s="155">
        <f>IF(N1206="nulová",J1206,0)</f>
        <v>0</v>
      </c>
      <c r="BJ1206" s="18" t="s">
        <v>82</v>
      </c>
      <c r="BK1206" s="155">
        <f>ROUND(I1206*H1206,2)</f>
        <v>0</v>
      </c>
      <c r="BL1206" s="18" t="s">
        <v>259</v>
      </c>
      <c r="BM1206" s="154" t="s">
        <v>1282</v>
      </c>
    </row>
    <row r="1207" spans="1:65" s="2" customFormat="1" ht="24" customHeight="1">
      <c r="A1207" s="30"/>
      <c r="B1207" s="142"/>
      <c r="C1207" s="143" t="s">
        <v>538</v>
      </c>
      <c r="D1207" s="143" t="s">
        <v>165</v>
      </c>
      <c r="E1207" s="144" t="s">
        <v>1283</v>
      </c>
      <c r="F1207" s="145" t="s">
        <v>1284</v>
      </c>
      <c r="G1207" s="146" t="s">
        <v>186</v>
      </c>
      <c r="H1207" s="147">
        <v>440.91899999999998</v>
      </c>
      <c r="I1207" s="148"/>
      <c r="J1207" s="148">
        <f>ROUND(I1207*H1207,2)</f>
        <v>0</v>
      </c>
      <c r="K1207" s="149"/>
      <c r="L1207" s="31"/>
      <c r="M1207" s="150" t="s">
        <v>1</v>
      </c>
      <c r="N1207" s="151" t="s">
        <v>39</v>
      </c>
      <c r="O1207" s="152">
        <v>0</v>
      </c>
      <c r="P1207" s="152">
        <f>O1207*H1207</f>
        <v>0</v>
      </c>
      <c r="Q1207" s="152">
        <v>0</v>
      </c>
      <c r="R1207" s="152">
        <f>Q1207*H1207</f>
        <v>0</v>
      </c>
      <c r="S1207" s="152">
        <v>0</v>
      </c>
      <c r="T1207" s="153">
        <f>S1207*H1207</f>
        <v>0</v>
      </c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R1207" s="154" t="s">
        <v>259</v>
      </c>
      <c r="AT1207" s="154" t="s">
        <v>165</v>
      </c>
      <c r="AU1207" s="154" t="s">
        <v>84</v>
      </c>
      <c r="AY1207" s="18" t="s">
        <v>163</v>
      </c>
      <c r="BE1207" s="155">
        <f>IF(N1207="základní",J1207,0)</f>
        <v>0</v>
      </c>
      <c r="BF1207" s="155">
        <f>IF(N1207="snížená",J1207,0)</f>
        <v>0</v>
      </c>
      <c r="BG1207" s="155">
        <f>IF(N1207="zákl. přenesená",J1207,0)</f>
        <v>0</v>
      </c>
      <c r="BH1207" s="155">
        <f>IF(N1207="sníž. přenesená",J1207,0)</f>
        <v>0</v>
      </c>
      <c r="BI1207" s="155">
        <f>IF(N1207="nulová",J1207,0)</f>
        <v>0</v>
      </c>
      <c r="BJ1207" s="18" t="s">
        <v>82</v>
      </c>
      <c r="BK1207" s="155">
        <f>ROUND(I1207*H1207,2)</f>
        <v>0</v>
      </c>
      <c r="BL1207" s="18" t="s">
        <v>259</v>
      </c>
      <c r="BM1207" s="154" t="s">
        <v>1285</v>
      </c>
    </row>
    <row r="1208" spans="1:65" s="13" customFormat="1">
      <c r="B1208" s="156"/>
      <c r="D1208" s="157" t="s">
        <v>171</v>
      </c>
      <c r="E1208" s="158" t="s">
        <v>1</v>
      </c>
      <c r="F1208" s="159" t="s">
        <v>1286</v>
      </c>
      <c r="H1208" s="158" t="s">
        <v>1</v>
      </c>
      <c r="L1208" s="156"/>
      <c r="M1208" s="160"/>
      <c r="N1208" s="161"/>
      <c r="O1208" s="161"/>
      <c r="P1208" s="161"/>
      <c r="Q1208" s="161"/>
      <c r="R1208" s="161"/>
      <c r="S1208" s="161"/>
      <c r="T1208" s="162"/>
      <c r="AT1208" s="158" t="s">
        <v>171</v>
      </c>
      <c r="AU1208" s="158" t="s">
        <v>84</v>
      </c>
      <c r="AV1208" s="13" t="s">
        <v>82</v>
      </c>
      <c r="AW1208" s="13" t="s">
        <v>31</v>
      </c>
      <c r="AX1208" s="13" t="s">
        <v>74</v>
      </c>
      <c r="AY1208" s="158" t="s">
        <v>163</v>
      </c>
    </row>
    <row r="1209" spans="1:65" s="13" customFormat="1">
      <c r="B1209" s="156"/>
      <c r="D1209" s="157" t="s">
        <v>171</v>
      </c>
      <c r="E1209" s="158" t="s">
        <v>1</v>
      </c>
      <c r="F1209" s="159" t="s">
        <v>1222</v>
      </c>
      <c r="H1209" s="158" t="s">
        <v>1</v>
      </c>
      <c r="L1209" s="156"/>
      <c r="M1209" s="160"/>
      <c r="N1209" s="161"/>
      <c r="O1209" s="161"/>
      <c r="P1209" s="161"/>
      <c r="Q1209" s="161"/>
      <c r="R1209" s="161"/>
      <c r="S1209" s="161"/>
      <c r="T1209" s="162"/>
      <c r="AT1209" s="158" t="s">
        <v>171</v>
      </c>
      <c r="AU1209" s="158" t="s">
        <v>84</v>
      </c>
      <c r="AV1209" s="13" t="s">
        <v>82</v>
      </c>
      <c r="AW1209" s="13" t="s">
        <v>31</v>
      </c>
      <c r="AX1209" s="13" t="s">
        <v>74</v>
      </c>
      <c r="AY1209" s="158" t="s">
        <v>163</v>
      </c>
    </row>
    <row r="1210" spans="1:65" s="13" customFormat="1">
      <c r="B1210" s="156"/>
      <c r="D1210" s="157" t="s">
        <v>171</v>
      </c>
      <c r="E1210" s="158" t="s">
        <v>1</v>
      </c>
      <c r="F1210" s="159" t="s">
        <v>993</v>
      </c>
      <c r="H1210" s="158" t="s">
        <v>1</v>
      </c>
      <c r="L1210" s="156"/>
      <c r="M1210" s="160"/>
      <c r="N1210" s="161"/>
      <c r="O1210" s="161"/>
      <c r="P1210" s="161"/>
      <c r="Q1210" s="161"/>
      <c r="R1210" s="161"/>
      <c r="S1210" s="161"/>
      <c r="T1210" s="162"/>
      <c r="AT1210" s="158" t="s">
        <v>171</v>
      </c>
      <c r="AU1210" s="158" t="s">
        <v>84</v>
      </c>
      <c r="AV1210" s="13" t="s">
        <v>82</v>
      </c>
      <c r="AW1210" s="13" t="s">
        <v>31</v>
      </c>
      <c r="AX1210" s="13" t="s">
        <v>74</v>
      </c>
      <c r="AY1210" s="158" t="s">
        <v>163</v>
      </c>
    </row>
    <row r="1211" spans="1:65" s="13" customFormat="1">
      <c r="B1211" s="156"/>
      <c r="D1211" s="157" t="s">
        <v>171</v>
      </c>
      <c r="E1211" s="158" t="s">
        <v>1</v>
      </c>
      <c r="F1211" s="159" t="s">
        <v>994</v>
      </c>
      <c r="H1211" s="158" t="s">
        <v>1</v>
      </c>
      <c r="L1211" s="156"/>
      <c r="M1211" s="160"/>
      <c r="N1211" s="161"/>
      <c r="O1211" s="161"/>
      <c r="P1211" s="161"/>
      <c r="Q1211" s="161"/>
      <c r="R1211" s="161"/>
      <c r="S1211" s="161"/>
      <c r="T1211" s="162"/>
      <c r="AT1211" s="158" t="s">
        <v>171</v>
      </c>
      <c r="AU1211" s="158" t="s">
        <v>84</v>
      </c>
      <c r="AV1211" s="13" t="s">
        <v>82</v>
      </c>
      <c r="AW1211" s="13" t="s">
        <v>31</v>
      </c>
      <c r="AX1211" s="13" t="s">
        <v>74</v>
      </c>
      <c r="AY1211" s="158" t="s">
        <v>163</v>
      </c>
    </row>
    <row r="1212" spans="1:65" s="14" customFormat="1">
      <c r="B1212" s="163"/>
      <c r="D1212" s="157" t="s">
        <v>171</v>
      </c>
      <c r="E1212" s="164" t="s">
        <v>1</v>
      </c>
      <c r="F1212" s="165" t="s">
        <v>995</v>
      </c>
      <c r="H1212" s="166">
        <v>209.578</v>
      </c>
      <c r="L1212" s="163"/>
      <c r="M1212" s="167"/>
      <c r="N1212" s="168"/>
      <c r="O1212" s="168"/>
      <c r="P1212" s="168"/>
      <c r="Q1212" s="168"/>
      <c r="R1212" s="168"/>
      <c r="S1212" s="168"/>
      <c r="T1212" s="169"/>
      <c r="AT1212" s="164" t="s">
        <v>171</v>
      </c>
      <c r="AU1212" s="164" t="s">
        <v>84</v>
      </c>
      <c r="AV1212" s="14" t="s">
        <v>84</v>
      </c>
      <c r="AW1212" s="14" t="s">
        <v>31</v>
      </c>
      <c r="AX1212" s="14" t="s">
        <v>74</v>
      </c>
      <c r="AY1212" s="164" t="s">
        <v>163</v>
      </c>
    </row>
    <row r="1213" spans="1:65" s="13" customFormat="1">
      <c r="B1213" s="156"/>
      <c r="D1213" s="157" t="s">
        <v>171</v>
      </c>
      <c r="E1213" s="158" t="s">
        <v>1</v>
      </c>
      <c r="F1213" s="159" t="s">
        <v>996</v>
      </c>
      <c r="H1213" s="158" t="s">
        <v>1</v>
      </c>
      <c r="L1213" s="156"/>
      <c r="M1213" s="160"/>
      <c r="N1213" s="161"/>
      <c r="O1213" s="161"/>
      <c r="P1213" s="161"/>
      <c r="Q1213" s="161"/>
      <c r="R1213" s="161"/>
      <c r="S1213" s="161"/>
      <c r="T1213" s="162"/>
      <c r="AT1213" s="158" t="s">
        <v>171</v>
      </c>
      <c r="AU1213" s="158" t="s">
        <v>84</v>
      </c>
      <c r="AV1213" s="13" t="s">
        <v>82</v>
      </c>
      <c r="AW1213" s="13" t="s">
        <v>31</v>
      </c>
      <c r="AX1213" s="13" t="s">
        <v>74</v>
      </c>
      <c r="AY1213" s="158" t="s">
        <v>163</v>
      </c>
    </row>
    <row r="1214" spans="1:65" s="14" customFormat="1">
      <c r="B1214" s="163"/>
      <c r="D1214" s="157" t="s">
        <v>171</v>
      </c>
      <c r="E1214" s="164" t="s">
        <v>1</v>
      </c>
      <c r="F1214" s="165" t="s">
        <v>997</v>
      </c>
      <c r="H1214" s="166">
        <v>-58.89</v>
      </c>
      <c r="L1214" s="163"/>
      <c r="M1214" s="167"/>
      <c r="N1214" s="168"/>
      <c r="O1214" s="168"/>
      <c r="P1214" s="168"/>
      <c r="Q1214" s="168"/>
      <c r="R1214" s="168"/>
      <c r="S1214" s="168"/>
      <c r="T1214" s="169"/>
      <c r="AT1214" s="164" t="s">
        <v>171</v>
      </c>
      <c r="AU1214" s="164" t="s">
        <v>84</v>
      </c>
      <c r="AV1214" s="14" t="s">
        <v>84</v>
      </c>
      <c r="AW1214" s="14" t="s">
        <v>31</v>
      </c>
      <c r="AX1214" s="14" t="s">
        <v>74</v>
      </c>
      <c r="AY1214" s="164" t="s">
        <v>163</v>
      </c>
    </row>
    <row r="1215" spans="1:65" s="15" customFormat="1">
      <c r="B1215" s="170"/>
      <c r="D1215" s="157" t="s">
        <v>171</v>
      </c>
      <c r="E1215" s="171" t="s">
        <v>1</v>
      </c>
      <c r="F1215" s="172" t="s">
        <v>176</v>
      </c>
      <c r="H1215" s="173">
        <v>150.68799999999999</v>
      </c>
      <c r="L1215" s="170"/>
      <c r="M1215" s="174"/>
      <c r="N1215" s="175"/>
      <c r="O1215" s="175"/>
      <c r="P1215" s="175"/>
      <c r="Q1215" s="175"/>
      <c r="R1215" s="175"/>
      <c r="S1215" s="175"/>
      <c r="T1215" s="176"/>
      <c r="AT1215" s="171" t="s">
        <v>171</v>
      </c>
      <c r="AU1215" s="171" t="s">
        <v>84</v>
      </c>
      <c r="AV1215" s="15" t="s">
        <v>177</v>
      </c>
      <c r="AW1215" s="15" t="s">
        <v>31</v>
      </c>
      <c r="AX1215" s="15" t="s">
        <v>74</v>
      </c>
      <c r="AY1215" s="171" t="s">
        <v>163</v>
      </c>
    </row>
    <row r="1216" spans="1:65" s="13" customFormat="1">
      <c r="B1216" s="156"/>
      <c r="D1216" s="157" t="s">
        <v>171</v>
      </c>
      <c r="E1216" s="158" t="s">
        <v>1</v>
      </c>
      <c r="F1216" s="159" t="s">
        <v>1000</v>
      </c>
      <c r="H1216" s="158" t="s">
        <v>1</v>
      </c>
      <c r="L1216" s="156"/>
      <c r="M1216" s="160"/>
      <c r="N1216" s="161"/>
      <c r="O1216" s="161"/>
      <c r="P1216" s="161"/>
      <c r="Q1216" s="161"/>
      <c r="R1216" s="161"/>
      <c r="S1216" s="161"/>
      <c r="T1216" s="162"/>
      <c r="AT1216" s="158" t="s">
        <v>171</v>
      </c>
      <c r="AU1216" s="158" t="s">
        <v>84</v>
      </c>
      <c r="AV1216" s="13" t="s">
        <v>82</v>
      </c>
      <c r="AW1216" s="13" t="s">
        <v>31</v>
      </c>
      <c r="AX1216" s="13" t="s">
        <v>74</v>
      </c>
      <c r="AY1216" s="158" t="s">
        <v>163</v>
      </c>
    </row>
    <row r="1217" spans="2:51" s="14" customFormat="1">
      <c r="B1217" s="163"/>
      <c r="D1217" s="157" t="s">
        <v>171</v>
      </c>
      <c r="E1217" s="164" t="s">
        <v>1</v>
      </c>
      <c r="F1217" s="165" t="s">
        <v>995</v>
      </c>
      <c r="H1217" s="166">
        <v>209.578</v>
      </c>
      <c r="L1217" s="163"/>
      <c r="M1217" s="167"/>
      <c r="N1217" s="168"/>
      <c r="O1217" s="168"/>
      <c r="P1217" s="168"/>
      <c r="Q1217" s="168"/>
      <c r="R1217" s="168"/>
      <c r="S1217" s="168"/>
      <c r="T1217" s="169"/>
      <c r="AT1217" s="164" t="s">
        <v>171</v>
      </c>
      <c r="AU1217" s="164" t="s">
        <v>84</v>
      </c>
      <c r="AV1217" s="14" t="s">
        <v>84</v>
      </c>
      <c r="AW1217" s="14" t="s">
        <v>31</v>
      </c>
      <c r="AX1217" s="14" t="s">
        <v>74</v>
      </c>
      <c r="AY1217" s="164" t="s">
        <v>163</v>
      </c>
    </row>
    <row r="1218" spans="2:51" s="13" customFormat="1">
      <c r="B1218" s="156"/>
      <c r="D1218" s="157" t="s">
        <v>171</v>
      </c>
      <c r="E1218" s="158" t="s">
        <v>1</v>
      </c>
      <c r="F1218" s="159" t="s">
        <v>1001</v>
      </c>
      <c r="H1218" s="158" t="s">
        <v>1</v>
      </c>
      <c r="L1218" s="156"/>
      <c r="M1218" s="160"/>
      <c r="N1218" s="161"/>
      <c r="O1218" s="161"/>
      <c r="P1218" s="161"/>
      <c r="Q1218" s="161"/>
      <c r="R1218" s="161"/>
      <c r="S1218" s="161"/>
      <c r="T1218" s="162"/>
      <c r="AT1218" s="158" t="s">
        <v>171</v>
      </c>
      <c r="AU1218" s="158" t="s">
        <v>84</v>
      </c>
      <c r="AV1218" s="13" t="s">
        <v>82</v>
      </c>
      <c r="AW1218" s="13" t="s">
        <v>31</v>
      </c>
      <c r="AX1218" s="13" t="s">
        <v>74</v>
      </c>
      <c r="AY1218" s="158" t="s">
        <v>163</v>
      </c>
    </row>
    <row r="1219" spans="2:51" s="14" customFormat="1">
      <c r="B1219" s="163"/>
      <c r="D1219" s="157" t="s">
        <v>171</v>
      </c>
      <c r="E1219" s="164" t="s">
        <v>1</v>
      </c>
      <c r="F1219" s="165" t="s">
        <v>1002</v>
      </c>
      <c r="H1219" s="166">
        <v>-21.84</v>
      </c>
      <c r="L1219" s="163"/>
      <c r="M1219" s="167"/>
      <c r="N1219" s="168"/>
      <c r="O1219" s="168"/>
      <c r="P1219" s="168"/>
      <c r="Q1219" s="168"/>
      <c r="R1219" s="168"/>
      <c r="S1219" s="168"/>
      <c r="T1219" s="169"/>
      <c r="AT1219" s="164" t="s">
        <v>171</v>
      </c>
      <c r="AU1219" s="164" t="s">
        <v>84</v>
      </c>
      <c r="AV1219" s="14" t="s">
        <v>84</v>
      </c>
      <c r="AW1219" s="14" t="s">
        <v>31</v>
      </c>
      <c r="AX1219" s="14" t="s">
        <v>74</v>
      </c>
      <c r="AY1219" s="164" t="s">
        <v>163</v>
      </c>
    </row>
    <row r="1220" spans="2:51" s="13" customFormat="1">
      <c r="B1220" s="156"/>
      <c r="D1220" s="157" t="s">
        <v>171</v>
      </c>
      <c r="E1220" s="158" t="s">
        <v>1</v>
      </c>
      <c r="F1220" s="159" t="s">
        <v>1003</v>
      </c>
      <c r="H1220" s="158" t="s">
        <v>1</v>
      </c>
      <c r="L1220" s="156"/>
      <c r="M1220" s="160"/>
      <c r="N1220" s="161"/>
      <c r="O1220" s="161"/>
      <c r="P1220" s="161"/>
      <c r="Q1220" s="161"/>
      <c r="R1220" s="161"/>
      <c r="S1220" s="161"/>
      <c r="T1220" s="162"/>
      <c r="AT1220" s="158" t="s">
        <v>171</v>
      </c>
      <c r="AU1220" s="158" t="s">
        <v>84</v>
      </c>
      <c r="AV1220" s="13" t="s">
        <v>82</v>
      </c>
      <c r="AW1220" s="13" t="s">
        <v>31</v>
      </c>
      <c r="AX1220" s="13" t="s">
        <v>74</v>
      </c>
      <c r="AY1220" s="158" t="s">
        <v>163</v>
      </c>
    </row>
    <row r="1221" spans="2:51" s="14" customFormat="1">
      <c r="B1221" s="163"/>
      <c r="D1221" s="157" t="s">
        <v>171</v>
      </c>
      <c r="E1221" s="164" t="s">
        <v>1</v>
      </c>
      <c r="F1221" s="165" t="s">
        <v>1004</v>
      </c>
      <c r="H1221" s="166">
        <v>-36.618000000000002</v>
      </c>
      <c r="L1221" s="163"/>
      <c r="M1221" s="167"/>
      <c r="N1221" s="168"/>
      <c r="O1221" s="168"/>
      <c r="P1221" s="168"/>
      <c r="Q1221" s="168"/>
      <c r="R1221" s="168"/>
      <c r="S1221" s="168"/>
      <c r="T1221" s="169"/>
      <c r="AT1221" s="164" t="s">
        <v>171</v>
      </c>
      <c r="AU1221" s="164" t="s">
        <v>84</v>
      </c>
      <c r="AV1221" s="14" t="s">
        <v>84</v>
      </c>
      <c r="AW1221" s="14" t="s">
        <v>31</v>
      </c>
      <c r="AX1221" s="14" t="s">
        <v>74</v>
      </c>
      <c r="AY1221" s="164" t="s">
        <v>163</v>
      </c>
    </row>
    <row r="1222" spans="2:51" s="15" customFormat="1">
      <c r="B1222" s="170"/>
      <c r="D1222" s="157" t="s">
        <v>171</v>
      </c>
      <c r="E1222" s="171" t="s">
        <v>1</v>
      </c>
      <c r="F1222" s="172" t="s">
        <v>176</v>
      </c>
      <c r="H1222" s="173">
        <v>151.12</v>
      </c>
      <c r="L1222" s="170"/>
      <c r="M1222" s="174"/>
      <c r="N1222" s="175"/>
      <c r="O1222" s="175"/>
      <c r="P1222" s="175"/>
      <c r="Q1222" s="175"/>
      <c r="R1222" s="175"/>
      <c r="S1222" s="175"/>
      <c r="T1222" s="176"/>
      <c r="AT1222" s="171" t="s">
        <v>171</v>
      </c>
      <c r="AU1222" s="171" t="s">
        <v>84</v>
      </c>
      <c r="AV1222" s="15" t="s">
        <v>177</v>
      </c>
      <c r="AW1222" s="15" t="s">
        <v>31</v>
      </c>
      <c r="AX1222" s="15" t="s">
        <v>74</v>
      </c>
      <c r="AY1222" s="171" t="s">
        <v>163</v>
      </c>
    </row>
    <row r="1223" spans="2:51" s="13" customFormat="1">
      <c r="B1223" s="156"/>
      <c r="D1223" s="157" t="s">
        <v>171</v>
      </c>
      <c r="E1223" s="158" t="s">
        <v>1</v>
      </c>
      <c r="F1223" s="159" t="s">
        <v>1005</v>
      </c>
      <c r="H1223" s="158" t="s">
        <v>1</v>
      </c>
      <c r="L1223" s="156"/>
      <c r="M1223" s="160"/>
      <c r="N1223" s="161"/>
      <c r="O1223" s="161"/>
      <c r="P1223" s="161"/>
      <c r="Q1223" s="161"/>
      <c r="R1223" s="161"/>
      <c r="S1223" s="161"/>
      <c r="T1223" s="162"/>
      <c r="AT1223" s="158" t="s">
        <v>171</v>
      </c>
      <c r="AU1223" s="158" t="s">
        <v>84</v>
      </c>
      <c r="AV1223" s="13" t="s">
        <v>82</v>
      </c>
      <c r="AW1223" s="13" t="s">
        <v>31</v>
      </c>
      <c r="AX1223" s="13" t="s">
        <v>74</v>
      </c>
      <c r="AY1223" s="158" t="s">
        <v>163</v>
      </c>
    </row>
    <row r="1224" spans="2:51" s="13" customFormat="1">
      <c r="B1224" s="156"/>
      <c r="D1224" s="157" t="s">
        <v>171</v>
      </c>
      <c r="E1224" s="158" t="s">
        <v>1</v>
      </c>
      <c r="F1224" s="159" t="s">
        <v>1006</v>
      </c>
      <c r="H1224" s="158" t="s">
        <v>1</v>
      </c>
      <c r="L1224" s="156"/>
      <c r="M1224" s="160"/>
      <c r="N1224" s="161"/>
      <c r="O1224" s="161"/>
      <c r="P1224" s="161"/>
      <c r="Q1224" s="161"/>
      <c r="R1224" s="161"/>
      <c r="S1224" s="161"/>
      <c r="T1224" s="162"/>
      <c r="AT1224" s="158" t="s">
        <v>171</v>
      </c>
      <c r="AU1224" s="158" t="s">
        <v>84</v>
      </c>
      <c r="AV1224" s="13" t="s">
        <v>82</v>
      </c>
      <c r="AW1224" s="13" t="s">
        <v>31</v>
      </c>
      <c r="AX1224" s="13" t="s">
        <v>74</v>
      </c>
      <c r="AY1224" s="158" t="s">
        <v>163</v>
      </c>
    </row>
    <row r="1225" spans="2:51" s="14" customFormat="1">
      <c r="B1225" s="163"/>
      <c r="D1225" s="157" t="s">
        <v>171</v>
      </c>
      <c r="E1225" s="164" t="s">
        <v>1</v>
      </c>
      <c r="F1225" s="165" t="s">
        <v>1007</v>
      </c>
      <c r="H1225" s="166">
        <v>61.692999999999998</v>
      </c>
      <c r="L1225" s="163"/>
      <c r="M1225" s="167"/>
      <c r="N1225" s="168"/>
      <c r="O1225" s="168"/>
      <c r="P1225" s="168"/>
      <c r="Q1225" s="168"/>
      <c r="R1225" s="168"/>
      <c r="S1225" s="168"/>
      <c r="T1225" s="169"/>
      <c r="AT1225" s="164" t="s">
        <v>171</v>
      </c>
      <c r="AU1225" s="164" t="s">
        <v>84</v>
      </c>
      <c r="AV1225" s="14" t="s">
        <v>84</v>
      </c>
      <c r="AW1225" s="14" t="s">
        <v>31</v>
      </c>
      <c r="AX1225" s="14" t="s">
        <v>74</v>
      </c>
      <c r="AY1225" s="164" t="s">
        <v>163</v>
      </c>
    </row>
    <row r="1226" spans="2:51" s="13" customFormat="1">
      <c r="B1226" s="156"/>
      <c r="D1226" s="157" t="s">
        <v>171</v>
      </c>
      <c r="E1226" s="158" t="s">
        <v>1</v>
      </c>
      <c r="F1226" s="159" t="s">
        <v>1001</v>
      </c>
      <c r="H1226" s="158" t="s">
        <v>1</v>
      </c>
      <c r="L1226" s="156"/>
      <c r="M1226" s="160"/>
      <c r="N1226" s="161"/>
      <c r="O1226" s="161"/>
      <c r="P1226" s="161"/>
      <c r="Q1226" s="161"/>
      <c r="R1226" s="161"/>
      <c r="S1226" s="161"/>
      <c r="T1226" s="162"/>
      <c r="AT1226" s="158" t="s">
        <v>171</v>
      </c>
      <c r="AU1226" s="158" t="s">
        <v>84</v>
      </c>
      <c r="AV1226" s="13" t="s">
        <v>82</v>
      </c>
      <c r="AW1226" s="13" t="s">
        <v>31</v>
      </c>
      <c r="AX1226" s="13" t="s">
        <v>74</v>
      </c>
      <c r="AY1226" s="158" t="s">
        <v>163</v>
      </c>
    </row>
    <row r="1227" spans="2:51" s="14" customFormat="1">
      <c r="B1227" s="163"/>
      <c r="D1227" s="157" t="s">
        <v>171</v>
      </c>
      <c r="E1227" s="164" t="s">
        <v>1</v>
      </c>
      <c r="F1227" s="165" t="s">
        <v>1008</v>
      </c>
      <c r="H1227" s="166">
        <v>-11.78</v>
      </c>
      <c r="L1227" s="163"/>
      <c r="M1227" s="167"/>
      <c r="N1227" s="168"/>
      <c r="O1227" s="168"/>
      <c r="P1227" s="168"/>
      <c r="Q1227" s="168"/>
      <c r="R1227" s="168"/>
      <c r="S1227" s="168"/>
      <c r="T1227" s="169"/>
      <c r="AT1227" s="164" t="s">
        <v>171</v>
      </c>
      <c r="AU1227" s="164" t="s">
        <v>84</v>
      </c>
      <c r="AV1227" s="14" t="s">
        <v>84</v>
      </c>
      <c r="AW1227" s="14" t="s">
        <v>31</v>
      </c>
      <c r="AX1227" s="14" t="s">
        <v>74</v>
      </c>
      <c r="AY1227" s="164" t="s">
        <v>163</v>
      </c>
    </row>
    <row r="1228" spans="2:51" s="15" customFormat="1">
      <c r="B1228" s="170"/>
      <c r="D1228" s="157" t="s">
        <v>171</v>
      </c>
      <c r="E1228" s="171" t="s">
        <v>1</v>
      </c>
      <c r="F1228" s="172" t="s">
        <v>176</v>
      </c>
      <c r="H1228" s="173">
        <v>49.912999999999997</v>
      </c>
      <c r="L1228" s="170"/>
      <c r="M1228" s="174"/>
      <c r="N1228" s="175"/>
      <c r="O1228" s="175"/>
      <c r="P1228" s="175"/>
      <c r="Q1228" s="175"/>
      <c r="R1228" s="175"/>
      <c r="S1228" s="175"/>
      <c r="T1228" s="176"/>
      <c r="AT1228" s="171" t="s">
        <v>171</v>
      </c>
      <c r="AU1228" s="171" t="s">
        <v>84</v>
      </c>
      <c r="AV1228" s="15" t="s">
        <v>177</v>
      </c>
      <c r="AW1228" s="15" t="s">
        <v>31</v>
      </c>
      <c r="AX1228" s="15" t="s">
        <v>74</v>
      </c>
      <c r="AY1228" s="171" t="s">
        <v>163</v>
      </c>
    </row>
    <row r="1229" spans="2:51" s="13" customFormat="1">
      <c r="B1229" s="156"/>
      <c r="D1229" s="157" t="s">
        <v>171</v>
      </c>
      <c r="E1229" s="158" t="s">
        <v>1</v>
      </c>
      <c r="F1229" s="159" t="s">
        <v>1011</v>
      </c>
      <c r="H1229" s="158" t="s">
        <v>1</v>
      </c>
      <c r="L1229" s="156"/>
      <c r="M1229" s="160"/>
      <c r="N1229" s="161"/>
      <c r="O1229" s="161"/>
      <c r="P1229" s="161"/>
      <c r="Q1229" s="161"/>
      <c r="R1229" s="161"/>
      <c r="S1229" s="161"/>
      <c r="T1229" s="162"/>
      <c r="AT1229" s="158" t="s">
        <v>171</v>
      </c>
      <c r="AU1229" s="158" t="s">
        <v>84</v>
      </c>
      <c r="AV1229" s="13" t="s">
        <v>82</v>
      </c>
      <c r="AW1229" s="13" t="s">
        <v>31</v>
      </c>
      <c r="AX1229" s="13" t="s">
        <v>74</v>
      </c>
      <c r="AY1229" s="158" t="s">
        <v>163</v>
      </c>
    </row>
    <row r="1230" spans="2:51" s="14" customFormat="1">
      <c r="B1230" s="163"/>
      <c r="D1230" s="157" t="s">
        <v>171</v>
      </c>
      <c r="E1230" s="164" t="s">
        <v>1</v>
      </c>
      <c r="F1230" s="165" t="s">
        <v>1007</v>
      </c>
      <c r="H1230" s="166">
        <v>61.692999999999998</v>
      </c>
      <c r="L1230" s="163"/>
      <c r="M1230" s="167"/>
      <c r="N1230" s="168"/>
      <c r="O1230" s="168"/>
      <c r="P1230" s="168"/>
      <c r="Q1230" s="168"/>
      <c r="R1230" s="168"/>
      <c r="S1230" s="168"/>
      <c r="T1230" s="169"/>
      <c r="AT1230" s="164" t="s">
        <v>171</v>
      </c>
      <c r="AU1230" s="164" t="s">
        <v>84</v>
      </c>
      <c r="AV1230" s="14" t="s">
        <v>84</v>
      </c>
      <c r="AW1230" s="14" t="s">
        <v>31</v>
      </c>
      <c r="AX1230" s="14" t="s">
        <v>74</v>
      </c>
      <c r="AY1230" s="164" t="s">
        <v>163</v>
      </c>
    </row>
    <row r="1231" spans="2:51" s="13" customFormat="1">
      <c r="B1231" s="156"/>
      <c r="D1231" s="157" t="s">
        <v>171</v>
      </c>
      <c r="E1231" s="158" t="s">
        <v>1</v>
      </c>
      <c r="F1231" s="159" t="s">
        <v>1001</v>
      </c>
      <c r="H1231" s="158" t="s">
        <v>1</v>
      </c>
      <c r="L1231" s="156"/>
      <c r="M1231" s="160"/>
      <c r="N1231" s="161"/>
      <c r="O1231" s="161"/>
      <c r="P1231" s="161"/>
      <c r="Q1231" s="161"/>
      <c r="R1231" s="161"/>
      <c r="S1231" s="161"/>
      <c r="T1231" s="162"/>
      <c r="AT1231" s="158" t="s">
        <v>171</v>
      </c>
      <c r="AU1231" s="158" t="s">
        <v>84</v>
      </c>
      <c r="AV1231" s="13" t="s">
        <v>82</v>
      </c>
      <c r="AW1231" s="13" t="s">
        <v>31</v>
      </c>
      <c r="AX1231" s="13" t="s">
        <v>74</v>
      </c>
      <c r="AY1231" s="158" t="s">
        <v>163</v>
      </c>
    </row>
    <row r="1232" spans="2:51" s="14" customFormat="1">
      <c r="B1232" s="163"/>
      <c r="D1232" s="157" t="s">
        <v>171</v>
      </c>
      <c r="E1232" s="164" t="s">
        <v>1</v>
      </c>
      <c r="F1232" s="165" t="s">
        <v>1008</v>
      </c>
      <c r="H1232" s="166">
        <v>-11.78</v>
      </c>
      <c r="L1232" s="163"/>
      <c r="M1232" s="167"/>
      <c r="N1232" s="168"/>
      <c r="O1232" s="168"/>
      <c r="P1232" s="168"/>
      <c r="Q1232" s="168"/>
      <c r="R1232" s="168"/>
      <c r="S1232" s="168"/>
      <c r="T1232" s="169"/>
      <c r="AT1232" s="164" t="s">
        <v>171</v>
      </c>
      <c r="AU1232" s="164" t="s">
        <v>84</v>
      </c>
      <c r="AV1232" s="14" t="s">
        <v>84</v>
      </c>
      <c r="AW1232" s="14" t="s">
        <v>31</v>
      </c>
      <c r="AX1232" s="14" t="s">
        <v>74</v>
      </c>
      <c r="AY1232" s="164" t="s">
        <v>163</v>
      </c>
    </row>
    <row r="1233" spans="1:65" s="15" customFormat="1">
      <c r="B1233" s="170"/>
      <c r="D1233" s="157" t="s">
        <v>171</v>
      </c>
      <c r="E1233" s="171" t="s">
        <v>1</v>
      </c>
      <c r="F1233" s="172" t="s">
        <v>176</v>
      </c>
      <c r="H1233" s="173">
        <v>49.912999999999997</v>
      </c>
      <c r="L1233" s="170"/>
      <c r="M1233" s="174"/>
      <c r="N1233" s="175"/>
      <c r="O1233" s="175"/>
      <c r="P1233" s="175"/>
      <c r="Q1233" s="175"/>
      <c r="R1233" s="175"/>
      <c r="S1233" s="175"/>
      <c r="T1233" s="176"/>
      <c r="AT1233" s="171" t="s">
        <v>171</v>
      </c>
      <c r="AU1233" s="171" t="s">
        <v>84</v>
      </c>
      <c r="AV1233" s="15" t="s">
        <v>177</v>
      </c>
      <c r="AW1233" s="15" t="s">
        <v>31</v>
      </c>
      <c r="AX1233" s="15" t="s">
        <v>74</v>
      </c>
      <c r="AY1233" s="171" t="s">
        <v>163</v>
      </c>
    </row>
    <row r="1234" spans="1:65" s="13" customFormat="1">
      <c r="B1234" s="156"/>
      <c r="D1234" s="157" t="s">
        <v>171</v>
      </c>
      <c r="E1234" s="158" t="s">
        <v>1</v>
      </c>
      <c r="F1234" s="159" t="s">
        <v>1012</v>
      </c>
      <c r="H1234" s="158" t="s">
        <v>1</v>
      </c>
      <c r="L1234" s="156"/>
      <c r="M1234" s="160"/>
      <c r="N1234" s="161"/>
      <c r="O1234" s="161"/>
      <c r="P1234" s="161"/>
      <c r="Q1234" s="161"/>
      <c r="R1234" s="161"/>
      <c r="S1234" s="161"/>
      <c r="T1234" s="162"/>
      <c r="AT1234" s="158" t="s">
        <v>171</v>
      </c>
      <c r="AU1234" s="158" t="s">
        <v>84</v>
      </c>
      <c r="AV1234" s="13" t="s">
        <v>82</v>
      </c>
      <c r="AW1234" s="13" t="s">
        <v>31</v>
      </c>
      <c r="AX1234" s="13" t="s">
        <v>74</v>
      </c>
      <c r="AY1234" s="158" t="s">
        <v>163</v>
      </c>
    </row>
    <row r="1235" spans="1:65" s="14" customFormat="1">
      <c r="B1235" s="163"/>
      <c r="D1235" s="157" t="s">
        <v>171</v>
      </c>
      <c r="E1235" s="164" t="s">
        <v>1</v>
      </c>
      <c r="F1235" s="165" t="s">
        <v>1013</v>
      </c>
      <c r="H1235" s="166">
        <v>39.284999999999997</v>
      </c>
      <c r="L1235" s="163"/>
      <c r="M1235" s="167"/>
      <c r="N1235" s="168"/>
      <c r="O1235" s="168"/>
      <c r="P1235" s="168"/>
      <c r="Q1235" s="168"/>
      <c r="R1235" s="168"/>
      <c r="S1235" s="168"/>
      <c r="T1235" s="169"/>
      <c r="AT1235" s="164" t="s">
        <v>171</v>
      </c>
      <c r="AU1235" s="164" t="s">
        <v>84</v>
      </c>
      <c r="AV1235" s="14" t="s">
        <v>84</v>
      </c>
      <c r="AW1235" s="14" t="s">
        <v>31</v>
      </c>
      <c r="AX1235" s="14" t="s">
        <v>74</v>
      </c>
      <c r="AY1235" s="164" t="s">
        <v>163</v>
      </c>
    </row>
    <row r="1236" spans="1:65" s="15" customFormat="1">
      <c r="B1236" s="170"/>
      <c r="D1236" s="157" t="s">
        <v>171</v>
      </c>
      <c r="E1236" s="171" t="s">
        <v>1</v>
      </c>
      <c r="F1236" s="172" t="s">
        <v>176</v>
      </c>
      <c r="H1236" s="173">
        <v>39.284999999999997</v>
      </c>
      <c r="L1236" s="170"/>
      <c r="M1236" s="174"/>
      <c r="N1236" s="175"/>
      <c r="O1236" s="175"/>
      <c r="P1236" s="175"/>
      <c r="Q1236" s="175"/>
      <c r="R1236" s="175"/>
      <c r="S1236" s="175"/>
      <c r="T1236" s="176"/>
      <c r="AT1236" s="171" t="s">
        <v>171</v>
      </c>
      <c r="AU1236" s="171" t="s">
        <v>84</v>
      </c>
      <c r="AV1236" s="15" t="s">
        <v>177</v>
      </c>
      <c r="AW1236" s="15" t="s">
        <v>31</v>
      </c>
      <c r="AX1236" s="15" t="s">
        <v>74</v>
      </c>
      <c r="AY1236" s="171" t="s">
        <v>163</v>
      </c>
    </row>
    <row r="1237" spans="1:65" s="16" customFormat="1">
      <c r="B1237" s="177"/>
      <c r="D1237" s="157" t="s">
        <v>171</v>
      </c>
      <c r="E1237" s="178" t="s">
        <v>1</v>
      </c>
      <c r="F1237" s="179" t="s">
        <v>178</v>
      </c>
      <c r="H1237" s="180">
        <v>440.91899999999998</v>
      </c>
      <c r="L1237" s="177"/>
      <c r="M1237" s="181"/>
      <c r="N1237" s="182"/>
      <c r="O1237" s="182"/>
      <c r="P1237" s="182"/>
      <c r="Q1237" s="182"/>
      <c r="R1237" s="182"/>
      <c r="S1237" s="182"/>
      <c r="T1237" s="183"/>
      <c r="AT1237" s="178" t="s">
        <v>171</v>
      </c>
      <c r="AU1237" s="178" t="s">
        <v>84</v>
      </c>
      <c r="AV1237" s="16" t="s">
        <v>169</v>
      </c>
      <c r="AW1237" s="16" t="s">
        <v>31</v>
      </c>
      <c r="AX1237" s="16" t="s">
        <v>82</v>
      </c>
      <c r="AY1237" s="178" t="s">
        <v>163</v>
      </c>
    </row>
    <row r="1238" spans="1:65" s="2" customFormat="1" ht="24" customHeight="1">
      <c r="A1238" s="30"/>
      <c r="B1238" s="142"/>
      <c r="C1238" s="143" t="s">
        <v>1287</v>
      </c>
      <c r="D1238" s="143" t="s">
        <v>165</v>
      </c>
      <c r="E1238" s="144" t="s">
        <v>1288</v>
      </c>
      <c r="F1238" s="145" t="s">
        <v>1289</v>
      </c>
      <c r="G1238" s="146" t="s">
        <v>204</v>
      </c>
      <c r="H1238" s="147">
        <v>3</v>
      </c>
      <c r="I1238" s="148"/>
      <c r="J1238" s="148">
        <f>ROUND(I1238*H1238,2)</f>
        <v>0</v>
      </c>
      <c r="K1238" s="149"/>
      <c r="L1238" s="31"/>
      <c r="M1238" s="150" t="s">
        <v>1</v>
      </c>
      <c r="N1238" s="151" t="s">
        <v>39</v>
      </c>
      <c r="O1238" s="152">
        <v>0</v>
      </c>
      <c r="P1238" s="152">
        <f>O1238*H1238</f>
        <v>0</v>
      </c>
      <c r="Q1238" s="152">
        <v>0</v>
      </c>
      <c r="R1238" s="152">
        <f>Q1238*H1238</f>
        <v>0</v>
      </c>
      <c r="S1238" s="152">
        <v>0</v>
      </c>
      <c r="T1238" s="153">
        <f>S1238*H1238</f>
        <v>0</v>
      </c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R1238" s="154" t="s">
        <v>259</v>
      </c>
      <c r="AT1238" s="154" t="s">
        <v>165</v>
      </c>
      <c r="AU1238" s="154" t="s">
        <v>84</v>
      </c>
      <c r="AY1238" s="18" t="s">
        <v>163</v>
      </c>
      <c r="BE1238" s="155">
        <f>IF(N1238="základní",J1238,0)</f>
        <v>0</v>
      </c>
      <c r="BF1238" s="155">
        <f>IF(N1238="snížená",J1238,0)</f>
        <v>0</v>
      </c>
      <c r="BG1238" s="155">
        <f>IF(N1238="zákl. přenesená",J1238,0)</f>
        <v>0</v>
      </c>
      <c r="BH1238" s="155">
        <f>IF(N1238="sníž. přenesená",J1238,0)</f>
        <v>0</v>
      </c>
      <c r="BI1238" s="155">
        <f>IF(N1238="nulová",J1238,0)</f>
        <v>0</v>
      </c>
      <c r="BJ1238" s="18" t="s">
        <v>82</v>
      </c>
      <c r="BK1238" s="155">
        <f>ROUND(I1238*H1238,2)</f>
        <v>0</v>
      </c>
      <c r="BL1238" s="18" t="s">
        <v>259</v>
      </c>
      <c r="BM1238" s="154" t="s">
        <v>1290</v>
      </c>
    </row>
    <row r="1239" spans="1:65" s="13" customFormat="1">
      <c r="B1239" s="156"/>
      <c r="D1239" s="157" t="s">
        <v>171</v>
      </c>
      <c r="E1239" s="158" t="s">
        <v>1</v>
      </c>
      <c r="F1239" s="159" t="s">
        <v>1291</v>
      </c>
      <c r="H1239" s="158" t="s">
        <v>1</v>
      </c>
      <c r="L1239" s="156"/>
      <c r="M1239" s="160"/>
      <c r="N1239" s="161"/>
      <c r="O1239" s="161"/>
      <c r="P1239" s="161"/>
      <c r="Q1239" s="161"/>
      <c r="R1239" s="161"/>
      <c r="S1239" s="161"/>
      <c r="T1239" s="162"/>
      <c r="AT1239" s="158" t="s">
        <v>171</v>
      </c>
      <c r="AU1239" s="158" t="s">
        <v>84</v>
      </c>
      <c r="AV1239" s="13" t="s">
        <v>82</v>
      </c>
      <c r="AW1239" s="13" t="s">
        <v>31</v>
      </c>
      <c r="AX1239" s="13" t="s">
        <v>74</v>
      </c>
      <c r="AY1239" s="158" t="s">
        <v>163</v>
      </c>
    </row>
    <row r="1240" spans="1:65" s="14" customFormat="1">
      <c r="B1240" s="163"/>
      <c r="D1240" s="157" t="s">
        <v>171</v>
      </c>
      <c r="E1240" s="164" t="s">
        <v>1</v>
      </c>
      <c r="F1240" s="165" t="s">
        <v>1196</v>
      </c>
      <c r="H1240" s="166">
        <v>3</v>
      </c>
      <c r="L1240" s="163"/>
      <c r="M1240" s="167"/>
      <c r="N1240" s="168"/>
      <c r="O1240" s="168"/>
      <c r="P1240" s="168"/>
      <c r="Q1240" s="168"/>
      <c r="R1240" s="168"/>
      <c r="S1240" s="168"/>
      <c r="T1240" s="169"/>
      <c r="AT1240" s="164" t="s">
        <v>171</v>
      </c>
      <c r="AU1240" s="164" t="s">
        <v>84</v>
      </c>
      <c r="AV1240" s="14" t="s">
        <v>84</v>
      </c>
      <c r="AW1240" s="14" t="s">
        <v>31</v>
      </c>
      <c r="AX1240" s="14" t="s">
        <v>74</v>
      </c>
      <c r="AY1240" s="164" t="s">
        <v>163</v>
      </c>
    </row>
    <row r="1241" spans="1:65" s="15" customFormat="1">
      <c r="B1241" s="170"/>
      <c r="D1241" s="157" t="s">
        <v>171</v>
      </c>
      <c r="E1241" s="171" t="s">
        <v>1</v>
      </c>
      <c r="F1241" s="172" t="s">
        <v>176</v>
      </c>
      <c r="H1241" s="173">
        <v>3</v>
      </c>
      <c r="L1241" s="170"/>
      <c r="M1241" s="174"/>
      <c r="N1241" s="175"/>
      <c r="O1241" s="175"/>
      <c r="P1241" s="175"/>
      <c r="Q1241" s="175"/>
      <c r="R1241" s="175"/>
      <c r="S1241" s="175"/>
      <c r="T1241" s="176"/>
      <c r="AT1241" s="171" t="s">
        <v>171</v>
      </c>
      <c r="AU1241" s="171" t="s">
        <v>84</v>
      </c>
      <c r="AV1241" s="15" t="s">
        <v>177</v>
      </c>
      <c r="AW1241" s="15" t="s">
        <v>31</v>
      </c>
      <c r="AX1241" s="15" t="s">
        <v>74</v>
      </c>
      <c r="AY1241" s="171" t="s">
        <v>163</v>
      </c>
    </row>
    <row r="1242" spans="1:65" s="16" customFormat="1">
      <c r="B1242" s="177"/>
      <c r="D1242" s="157" t="s">
        <v>171</v>
      </c>
      <c r="E1242" s="178" t="s">
        <v>1</v>
      </c>
      <c r="F1242" s="179" t="s">
        <v>178</v>
      </c>
      <c r="H1242" s="180">
        <v>3</v>
      </c>
      <c r="L1242" s="177"/>
      <c r="M1242" s="181"/>
      <c r="N1242" s="182"/>
      <c r="O1242" s="182"/>
      <c r="P1242" s="182"/>
      <c r="Q1242" s="182"/>
      <c r="R1242" s="182"/>
      <c r="S1242" s="182"/>
      <c r="T1242" s="183"/>
      <c r="AT1242" s="178" t="s">
        <v>171</v>
      </c>
      <c r="AU1242" s="178" t="s">
        <v>84</v>
      </c>
      <c r="AV1242" s="16" t="s">
        <v>169</v>
      </c>
      <c r="AW1242" s="16" t="s">
        <v>31</v>
      </c>
      <c r="AX1242" s="16" t="s">
        <v>82</v>
      </c>
      <c r="AY1242" s="178" t="s">
        <v>163</v>
      </c>
    </row>
    <row r="1243" spans="1:65" s="2" customFormat="1" ht="16.5" customHeight="1">
      <c r="A1243" s="30"/>
      <c r="B1243" s="142"/>
      <c r="C1243" s="184" t="s">
        <v>544</v>
      </c>
      <c r="D1243" s="184" t="s">
        <v>190</v>
      </c>
      <c r="E1243" s="185" t="s">
        <v>1292</v>
      </c>
      <c r="F1243" s="186" t="s">
        <v>1293</v>
      </c>
      <c r="G1243" s="187" t="s">
        <v>204</v>
      </c>
      <c r="H1243" s="188">
        <v>3</v>
      </c>
      <c r="I1243" s="189"/>
      <c r="J1243" s="189">
        <f t="shared" ref="J1243:J1254" si="0">ROUND(I1243*H1243,2)</f>
        <v>0</v>
      </c>
      <c r="K1243" s="190"/>
      <c r="L1243" s="191"/>
      <c r="M1243" s="192" t="s">
        <v>1</v>
      </c>
      <c r="N1243" s="193" t="s">
        <v>39</v>
      </c>
      <c r="O1243" s="152">
        <v>0</v>
      </c>
      <c r="P1243" s="152">
        <f t="shared" ref="P1243:P1254" si="1">O1243*H1243</f>
        <v>0</v>
      </c>
      <c r="Q1243" s="152">
        <v>0</v>
      </c>
      <c r="R1243" s="152">
        <f t="shared" ref="R1243:R1254" si="2">Q1243*H1243</f>
        <v>0</v>
      </c>
      <c r="S1243" s="152">
        <v>0</v>
      </c>
      <c r="T1243" s="153">
        <f t="shared" ref="T1243:T1254" si="3">S1243*H1243</f>
        <v>0</v>
      </c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R1243" s="154" t="s">
        <v>486</v>
      </c>
      <c r="AT1243" s="154" t="s">
        <v>190</v>
      </c>
      <c r="AU1243" s="154" t="s">
        <v>84</v>
      </c>
      <c r="AY1243" s="18" t="s">
        <v>163</v>
      </c>
      <c r="BE1243" s="155">
        <f t="shared" ref="BE1243:BE1254" si="4">IF(N1243="základní",J1243,0)</f>
        <v>0</v>
      </c>
      <c r="BF1243" s="155">
        <f t="shared" ref="BF1243:BF1254" si="5">IF(N1243="snížená",J1243,0)</f>
        <v>0</v>
      </c>
      <c r="BG1243" s="155">
        <f t="shared" ref="BG1243:BG1254" si="6">IF(N1243="zákl. přenesená",J1243,0)</f>
        <v>0</v>
      </c>
      <c r="BH1243" s="155">
        <f t="shared" ref="BH1243:BH1254" si="7">IF(N1243="sníž. přenesená",J1243,0)</f>
        <v>0</v>
      </c>
      <c r="BI1243" s="155">
        <f t="shared" ref="BI1243:BI1254" si="8">IF(N1243="nulová",J1243,0)</f>
        <v>0</v>
      </c>
      <c r="BJ1243" s="18" t="s">
        <v>82</v>
      </c>
      <c r="BK1243" s="155">
        <f t="shared" ref="BK1243:BK1254" si="9">ROUND(I1243*H1243,2)</f>
        <v>0</v>
      </c>
      <c r="BL1243" s="18" t="s">
        <v>259</v>
      </c>
      <c r="BM1243" s="154" t="s">
        <v>1294</v>
      </c>
    </row>
    <row r="1244" spans="1:65" s="2" customFormat="1" ht="16.5" customHeight="1">
      <c r="A1244" s="30"/>
      <c r="B1244" s="142"/>
      <c r="C1244" s="143" t="s">
        <v>1295</v>
      </c>
      <c r="D1244" s="143" t="s">
        <v>165</v>
      </c>
      <c r="E1244" s="144" t="s">
        <v>1296</v>
      </c>
      <c r="F1244" s="145" t="s">
        <v>1297</v>
      </c>
      <c r="G1244" s="146" t="s">
        <v>204</v>
      </c>
      <c r="H1244" s="147">
        <v>1</v>
      </c>
      <c r="I1244" s="148"/>
      <c r="J1244" s="148">
        <f t="shared" si="0"/>
        <v>0</v>
      </c>
      <c r="K1244" s="149"/>
      <c r="L1244" s="31"/>
      <c r="M1244" s="150" t="s">
        <v>1</v>
      </c>
      <c r="N1244" s="151" t="s">
        <v>39</v>
      </c>
      <c r="O1244" s="152">
        <v>0</v>
      </c>
      <c r="P1244" s="152">
        <f t="shared" si="1"/>
        <v>0</v>
      </c>
      <c r="Q1244" s="152">
        <v>0</v>
      </c>
      <c r="R1244" s="152">
        <f t="shared" si="2"/>
        <v>0</v>
      </c>
      <c r="S1244" s="152">
        <v>0</v>
      </c>
      <c r="T1244" s="153">
        <f t="shared" si="3"/>
        <v>0</v>
      </c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R1244" s="154" t="s">
        <v>259</v>
      </c>
      <c r="AT1244" s="154" t="s">
        <v>165</v>
      </c>
      <c r="AU1244" s="154" t="s">
        <v>84</v>
      </c>
      <c r="AY1244" s="18" t="s">
        <v>163</v>
      </c>
      <c r="BE1244" s="155">
        <f t="shared" si="4"/>
        <v>0</v>
      </c>
      <c r="BF1244" s="155">
        <f t="shared" si="5"/>
        <v>0</v>
      </c>
      <c r="BG1244" s="155">
        <f t="shared" si="6"/>
        <v>0</v>
      </c>
      <c r="BH1244" s="155">
        <f t="shared" si="7"/>
        <v>0</v>
      </c>
      <c r="BI1244" s="155">
        <f t="shared" si="8"/>
        <v>0</v>
      </c>
      <c r="BJ1244" s="18" t="s">
        <v>82</v>
      </c>
      <c r="BK1244" s="155">
        <f t="shared" si="9"/>
        <v>0</v>
      </c>
      <c r="BL1244" s="18" t="s">
        <v>259</v>
      </c>
      <c r="BM1244" s="154" t="s">
        <v>1298</v>
      </c>
    </row>
    <row r="1245" spans="1:65" s="2" customFormat="1" ht="16.5" customHeight="1">
      <c r="A1245" s="30"/>
      <c r="B1245" s="142"/>
      <c r="C1245" s="184" t="s">
        <v>550</v>
      </c>
      <c r="D1245" s="184" t="s">
        <v>190</v>
      </c>
      <c r="E1245" s="185" t="s">
        <v>1299</v>
      </c>
      <c r="F1245" s="186" t="s">
        <v>1300</v>
      </c>
      <c r="G1245" s="187" t="s">
        <v>204</v>
      </c>
      <c r="H1245" s="188">
        <v>1</v>
      </c>
      <c r="I1245" s="189"/>
      <c r="J1245" s="189">
        <f t="shared" si="0"/>
        <v>0</v>
      </c>
      <c r="K1245" s="190"/>
      <c r="L1245" s="191"/>
      <c r="M1245" s="192" t="s">
        <v>1</v>
      </c>
      <c r="N1245" s="193" t="s">
        <v>39</v>
      </c>
      <c r="O1245" s="152">
        <v>0</v>
      </c>
      <c r="P1245" s="152">
        <f t="shared" si="1"/>
        <v>0</v>
      </c>
      <c r="Q1245" s="152">
        <v>0</v>
      </c>
      <c r="R1245" s="152">
        <f t="shared" si="2"/>
        <v>0</v>
      </c>
      <c r="S1245" s="152">
        <v>0</v>
      </c>
      <c r="T1245" s="153">
        <f t="shared" si="3"/>
        <v>0</v>
      </c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R1245" s="154" t="s">
        <v>486</v>
      </c>
      <c r="AT1245" s="154" t="s">
        <v>190</v>
      </c>
      <c r="AU1245" s="154" t="s">
        <v>84</v>
      </c>
      <c r="AY1245" s="18" t="s">
        <v>163</v>
      </c>
      <c r="BE1245" s="155">
        <f t="shared" si="4"/>
        <v>0</v>
      </c>
      <c r="BF1245" s="155">
        <f t="shared" si="5"/>
        <v>0</v>
      </c>
      <c r="BG1245" s="155">
        <f t="shared" si="6"/>
        <v>0</v>
      </c>
      <c r="BH1245" s="155">
        <f t="shared" si="7"/>
        <v>0</v>
      </c>
      <c r="BI1245" s="155">
        <f t="shared" si="8"/>
        <v>0</v>
      </c>
      <c r="BJ1245" s="18" t="s">
        <v>82</v>
      </c>
      <c r="BK1245" s="155">
        <f t="shared" si="9"/>
        <v>0</v>
      </c>
      <c r="BL1245" s="18" t="s">
        <v>259</v>
      </c>
      <c r="BM1245" s="154" t="s">
        <v>1301</v>
      </c>
    </row>
    <row r="1246" spans="1:65" s="2" customFormat="1" ht="24" customHeight="1">
      <c r="A1246" s="30"/>
      <c r="B1246" s="142"/>
      <c r="C1246" s="143" t="s">
        <v>1302</v>
      </c>
      <c r="D1246" s="143" t="s">
        <v>165</v>
      </c>
      <c r="E1246" s="144" t="s">
        <v>1303</v>
      </c>
      <c r="F1246" s="145" t="s">
        <v>1304</v>
      </c>
      <c r="G1246" s="146" t="s">
        <v>204</v>
      </c>
      <c r="H1246" s="147">
        <v>1</v>
      </c>
      <c r="I1246" s="148"/>
      <c r="J1246" s="148">
        <f t="shared" si="0"/>
        <v>0</v>
      </c>
      <c r="K1246" s="149"/>
      <c r="L1246" s="31"/>
      <c r="M1246" s="150" t="s">
        <v>1</v>
      </c>
      <c r="N1246" s="151" t="s">
        <v>39</v>
      </c>
      <c r="O1246" s="152">
        <v>0</v>
      </c>
      <c r="P1246" s="152">
        <f t="shared" si="1"/>
        <v>0</v>
      </c>
      <c r="Q1246" s="152">
        <v>0</v>
      </c>
      <c r="R1246" s="152">
        <f t="shared" si="2"/>
        <v>0</v>
      </c>
      <c r="S1246" s="152">
        <v>0</v>
      </c>
      <c r="T1246" s="153">
        <f t="shared" si="3"/>
        <v>0</v>
      </c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R1246" s="154" t="s">
        <v>259</v>
      </c>
      <c r="AT1246" s="154" t="s">
        <v>165</v>
      </c>
      <c r="AU1246" s="154" t="s">
        <v>84</v>
      </c>
      <c r="AY1246" s="18" t="s">
        <v>163</v>
      </c>
      <c r="BE1246" s="155">
        <f t="shared" si="4"/>
        <v>0</v>
      </c>
      <c r="BF1246" s="155">
        <f t="shared" si="5"/>
        <v>0</v>
      </c>
      <c r="BG1246" s="155">
        <f t="shared" si="6"/>
        <v>0</v>
      </c>
      <c r="BH1246" s="155">
        <f t="shared" si="7"/>
        <v>0</v>
      </c>
      <c r="BI1246" s="155">
        <f t="shared" si="8"/>
        <v>0</v>
      </c>
      <c r="BJ1246" s="18" t="s">
        <v>82</v>
      </c>
      <c r="BK1246" s="155">
        <f t="shared" si="9"/>
        <v>0</v>
      </c>
      <c r="BL1246" s="18" t="s">
        <v>259</v>
      </c>
      <c r="BM1246" s="154" t="s">
        <v>1305</v>
      </c>
    </row>
    <row r="1247" spans="1:65" s="2" customFormat="1" ht="16.5" customHeight="1">
      <c r="A1247" s="30"/>
      <c r="B1247" s="142"/>
      <c r="C1247" s="184" t="s">
        <v>557</v>
      </c>
      <c r="D1247" s="184" t="s">
        <v>190</v>
      </c>
      <c r="E1247" s="185" t="s">
        <v>1306</v>
      </c>
      <c r="F1247" s="186" t="s">
        <v>1307</v>
      </c>
      <c r="G1247" s="187" t="s">
        <v>204</v>
      </c>
      <c r="H1247" s="188">
        <v>1</v>
      </c>
      <c r="I1247" s="189"/>
      <c r="J1247" s="189">
        <f t="shared" si="0"/>
        <v>0</v>
      </c>
      <c r="K1247" s="190"/>
      <c r="L1247" s="191"/>
      <c r="M1247" s="192" t="s">
        <v>1</v>
      </c>
      <c r="N1247" s="193" t="s">
        <v>39</v>
      </c>
      <c r="O1247" s="152">
        <v>0</v>
      </c>
      <c r="P1247" s="152">
        <f t="shared" si="1"/>
        <v>0</v>
      </c>
      <c r="Q1247" s="152">
        <v>0</v>
      </c>
      <c r="R1247" s="152">
        <f t="shared" si="2"/>
        <v>0</v>
      </c>
      <c r="S1247" s="152">
        <v>0</v>
      </c>
      <c r="T1247" s="153">
        <f t="shared" si="3"/>
        <v>0</v>
      </c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R1247" s="154" t="s">
        <v>486</v>
      </c>
      <c r="AT1247" s="154" t="s">
        <v>190</v>
      </c>
      <c r="AU1247" s="154" t="s">
        <v>84</v>
      </c>
      <c r="AY1247" s="18" t="s">
        <v>163</v>
      </c>
      <c r="BE1247" s="155">
        <f t="shared" si="4"/>
        <v>0</v>
      </c>
      <c r="BF1247" s="155">
        <f t="shared" si="5"/>
        <v>0</v>
      </c>
      <c r="BG1247" s="155">
        <f t="shared" si="6"/>
        <v>0</v>
      </c>
      <c r="BH1247" s="155">
        <f t="shared" si="7"/>
        <v>0</v>
      </c>
      <c r="BI1247" s="155">
        <f t="shared" si="8"/>
        <v>0</v>
      </c>
      <c r="BJ1247" s="18" t="s">
        <v>82</v>
      </c>
      <c r="BK1247" s="155">
        <f t="shared" si="9"/>
        <v>0</v>
      </c>
      <c r="BL1247" s="18" t="s">
        <v>259</v>
      </c>
      <c r="BM1247" s="154" t="s">
        <v>1308</v>
      </c>
    </row>
    <row r="1248" spans="1:65" s="2" customFormat="1" ht="16.5" customHeight="1">
      <c r="A1248" s="30"/>
      <c r="B1248" s="142"/>
      <c r="C1248" s="143" t="s">
        <v>1309</v>
      </c>
      <c r="D1248" s="143" t="s">
        <v>165</v>
      </c>
      <c r="E1248" s="144" t="s">
        <v>1310</v>
      </c>
      <c r="F1248" s="145" t="s">
        <v>1311</v>
      </c>
      <c r="G1248" s="146" t="s">
        <v>204</v>
      </c>
      <c r="H1248" s="147">
        <v>1</v>
      </c>
      <c r="I1248" s="148"/>
      <c r="J1248" s="148">
        <f t="shared" si="0"/>
        <v>0</v>
      </c>
      <c r="K1248" s="149"/>
      <c r="L1248" s="31"/>
      <c r="M1248" s="150" t="s">
        <v>1</v>
      </c>
      <c r="N1248" s="151" t="s">
        <v>39</v>
      </c>
      <c r="O1248" s="152">
        <v>0</v>
      </c>
      <c r="P1248" s="152">
        <f t="shared" si="1"/>
        <v>0</v>
      </c>
      <c r="Q1248" s="152">
        <v>0</v>
      </c>
      <c r="R1248" s="152">
        <f t="shared" si="2"/>
        <v>0</v>
      </c>
      <c r="S1248" s="152">
        <v>0</v>
      </c>
      <c r="T1248" s="153">
        <f t="shared" si="3"/>
        <v>0</v>
      </c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R1248" s="154" t="s">
        <v>259</v>
      </c>
      <c r="AT1248" s="154" t="s">
        <v>165</v>
      </c>
      <c r="AU1248" s="154" t="s">
        <v>84</v>
      </c>
      <c r="AY1248" s="18" t="s">
        <v>163</v>
      </c>
      <c r="BE1248" s="155">
        <f t="shared" si="4"/>
        <v>0</v>
      </c>
      <c r="BF1248" s="155">
        <f t="shared" si="5"/>
        <v>0</v>
      </c>
      <c r="BG1248" s="155">
        <f t="shared" si="6"/>
        <v>0</v>
      </c>
      <c r="BH1248" s="155">
        <f t="shared" si="7"/>
        <v>0</v>
      </c>
      <c r="BI1248" s="155">
        <f t="shared" si="8"/>
        <v>0</v>
      </c>
      <c r="BJ1248" s="18" t="s">
        <v>82</v>
      </c>
      <c r="BK1248" s="155">
        <f t="shared" si="9"/>
        <v>0</v>
      </c>
      <c r="BL1248" s="18" t="s">
        <v>259</v>
      </c>
      <c r="BM1248" s="154" t="s">
        <v>1312</v>
      </c>
    </row>
    <row r="1249" spans="1:65" s="2" customFormat="1" ht="16.5" customHeight="1">
      <c r="A1249" s="30"/>
      <c r="B1249" s="142"/>
      <c r="C1249" s="184" t="s">
        <v>563</v>
      </c>
      <c r="D1249" s="184" t="s">
        <v>190</v>
      </c>
      <c r="E1249" s="185" t="s">
        <v>1313</v>
      </c>
      <c r="F1249" s="186" t="s">
        <v>1314</v>
      </c>
      <c r="G1249" s="187" t="s">
        <v>204</v>
      </c>
      <c r="H1249" s="188">
        <v>1</v>
      </c>
      <c r="I1249" s="189"/>
      <c r="J1249" s="189">
        <f t="shared" si="0"/>
        <v>0</v>
      </c>
      <c r="K1249" s="190"/>
      <c r="L1249" s="191"/>
      <c r="M1249" s="192" t="s">
        <v>1</v>
      </c>
      <c r="N1249" s="193" t="s">
        <v>39</v>
      </c>
      <c r="O1249" s="152">
        <v>0</v>
      </c>
      <c r="P1249" s="152">
        <f t="shared" si="1"/>
        <v>0</v>
      </c>
      <c r="Q1249" s="152">
        <v>0</v>
      </c>
      <c r="R1249" s="152">
        <f t="shared" si="2"/>
        <v>0</v>
      </c>
      <c r="S1249" s="152">
        <v>0</v>
      </c>
      <c r="T1249" s="153">
        <f t="shared" si="3"/>
        <v>0</v>
      </c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R1249" s="154" t="s">
        <v>486</v>
      </c>
      <c r="AT1249" s="154" t="s">
        <v>190</v>
      </c>
      <c r="AU1249" s="154" t="s">
        <v>84</v>
      </c>
      <c r="AY1249" s="18" t="s">
        <v>163</v>
      </c>
      <c r="BE1249" s="155">
        <f t="shared" si="4"/>
        <v>0</v>
      </c>
      <c r="BF1249" s="155">
        <f t="shared" si="5"/>
        <v>0</v>
      </c>
      <c r="BG1249" s="155">
        <f t="shared" si="6"/>
        <v>0</v>
      </c>
      <c r="BH1249" s="155">
        <f t="shared" si="7"/>
        <v>0</v>
      </c>
      <c r="BI1249" s="155">
        <f t="shared" si="8"/>
        <v>0</v>
      </c>
      <c r="BJ1249" s="18" t="s">
        <v>82</v>
      </c>
      <c r="BK1249" s="155">
        <f t="shared" si="9"/>
        <v>0</v>
      </c>
      <c r="BL1249" s="18" t="s">
        <v>259</v>
      </c>
      <c r="BM1249" s="154" t="s">
        <v>1315</v>
      </c>
    </row>
    <row r="1250" spans="1:65" s="2" customFormat="1" ht="24" customHeight="1">
      <c r="A1250" s="30"/>
      <c r="B1250" s="142"/>
      <c r="C1250" s="143" t="s">
        <v>1316</v>
      </c>
      <c r="D1250" s="143" t="s">
        <v>165</v>
      </c>
      <c r="E1250" s="144" t="s">
        <v>1317</v>
      </c>
      <c r="F1250" s="145" t="s">
        <v>1318</v>
      </c>
      <c r="G1250" s="146" t="s">
        <v>204</v>
      </c>
      <c r="H1250" s="147">
        <v>1</v>
      </c>
      <c r="I1250" s="148"/>
      <c r="J1250" s="148">
        <f t="shared" si="0"/>
        <v>0</v>
      </c>
      <c r="K1250" s="149"/>
      <c r="L1250" s="31"/>
      <c r="M1250" s="150" t="s">
        <v>1</v>
      </c>
      <c r="N1250" s="151" t="s">
        <v>39</v>
      </c>
      <c r="O1250" s="152">
        <v>0</v>
      </c>
      <c r="P1250" s="152">
        <f t="shared" si="1"/>
        <v>0</v>
      </c>
      <c r="Q1250" s="152">
        <v>0</v>
      </c>
      <c r="R1250" s="152">
        <f t="shared" si="2"/>
        <v>0</v>
      </c>
      <c r="S1250" s="152">
        <v>0</v>
      </c>
      <c r="T1250" s="153">
        <f t="shared" si="3"/>
        <v>0</v>
      </c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R1250" s="154" t="s">
        <v>259</v>
      </c>
      <c r="AT1250" s="154" t="s">
        <v>165</v>
      </c>
      <c r="AU1250" s="154" t="s">
        <v>84</v>
      </c>
      <c r="AY1250" s="18" t="s">
        <v>163</v>
      </c>
      <c r="BE1250" s="155">
        <f t="shared" si="4"/>
        <v>0</v>
      </c>
      <c r="BF1250" s="155">
        <f t="shared" si="5"/>
        <v>0</v>
      </c>
      <c r="BG1250" s="155">
        <f t="shared" si="6"/>
        <v>0</v>
      </c>
      <c r="BH1250" s="155">
        <f t="shared" si="7"/>
        <v>0</v>
      </c>
      <c r="BI1250" s="155">
        <f t="shared" si="8"/>
        <v>0</v>
      </c>
      <c r="BJ1250" s="18" t="s">
        <v>82</v>
      </c>
      <c r="BK1250" s="155">
        <f t="shared" si="9"/>
        <v>0</v>
      </c>
      <c r="BL1250" s="18" t="s">
        <v>259</v>
      </c>
      <c r="BM1250" s="154" t="s">
        <v>1319</v>
      </c>
    </row>
    <row r="1251" spans="1:65" s="2" customFormat="1" ht="16.5" customHeight="1">
      <c r="A1251" s="30"/>
      <c r="B1251" s="142"/>
      <c r="C1251" s="184" t="s">
        <v>571</v>
      </c>
      <c r="D1251" s="184" t="s">
        <v>190</v>
      </c>
      <c r="E1251" s="185" t="s">
        <v>1320</v>
      </c>
      <c r="F1251" s="186" t="s">
        <v>1321</v>
      </c>
      <c r="G1251" s="187" t="s">
        <v>204</v>
      </c>
      <c r="H1251" s="188">
        <v>1</v>
      </c>
      <c r="I1251" s="189"/>
      <c r="J1251" s="189">
        <f t="shared" si="0"/>
        <v>0</v>
      </c>
      <c r="K1251" s="190"/>
      <c r="L1251" s="191"/>
      <c r="M1251" s="192" t="s">
        <v>1</v>
      </c>
      <c r="N1251" s="193" t="s">
        <v>39</v>
      </c>
      <c r="O1251" s="152">
        <v>0</v>
      </c>
      <c r="P1251" s="152">
        <f t="shared" si="1"/>
        <v>0</v>
      </c>
      <c r="Q1251" s="152">
        <v>0</v>
      </c>
      <c r="R1251" s="152">
        <f t="shared" si="2"/>
        <v>0</v>
      </c>
      <c r="S1251" s="152">
        <v>0</v>
      </c>
      <c r="T1251" s="153">
        <f t="shared" si="3"/>
        <v>0</v>
      </c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R1251" s="154" t="s">
        <v>486</v>
      </c>
      <c r="AT1251" s="154" t="s">
        <v>190</v>
      </c>
      <c r="AU1251" s="154" t="s">
        <v>84</v>
      </c>
      <c r="AY1251" s="18" t="s">
        <v>163</v>
      </c>
      <c r="BE1251" s="155">
        <f t="shared" si="4"/>
        <v>0</v>
      </c>
      <c r="BF1251" s="155">
        <f t="shared" si="5"/>
        <v>0</v>
      </c>
      <c r="BG1251" s="155">
        <f t="shared" si="6"/>
        <v>0</v>
      </c>
      <c r="BH1251" s="155">
        <f t="shared" si="7"/>
        <v>0</v>
      </c>
      <c r="BI1251" s="155">
        <f t="shared" si="8"/>
        <v>0</v>
      </c>
      <c r="BJ1251" s="18" t="s">
        <v>82</v>
      </c>
      <c r="BK1251" s="155">
        <f t="shared" si="9"/>
        <v>0</v>
      </c>
      <c r="BL1251" s="18" t="s">
        <v>259</v>
      </c>
      <c r="BM1251" s="154" t="s">
        <v>1322</v>
      </c>
    </row>
    <row r="1252" spans="1:65" s="2" customFormat="1" ht="24" customHeight="1">
      <c r="A1252" s="30"/>
      <c r="B1252" s="142"/>
      <c r="C1252" s="143" t="s">
        <v>1323</v>
      </c>
      <c r="D1252" s="143" t="s">
        <v>165</v>
      </c>
      <c r="E1252" s="144" t="s">
        <v>1324</v>
      </c>
      <c r="F1252" s="145" t="s">
        <v>1325</v>
      </c>
      <c r="G1252" s="146" t="s">
        <v>204</v>
      </c>
      <c r="H1252" s="147">
        <v>1</v>
      </c>
      <c r="I1252" s="148"/>
      <c r="J1252" s="148">
        <f t="shared" si="0"/>
        <v>0</v>
      </c>
      <c r="K1252" s="149"/>
      <c r="L1252" s="31"/>
      <c r="M1252" s="150" t="s">
        <v>1</v>
      </c>
      <c r="N1252" s="151" t="s">
        <v>39</v>
      </c>
      <c r="O1252" s="152">
        <v>0</v>
      </c>
      <c r="P1252" s="152">
        <f t="shared" si="1"/>
        <v>0</v>
      </c>
      <c r="Q1252" s="152">
        <v>0</v>
      </c>
      <c r="R1252" s="152">
        <f t="shared" si="2"/>
        <v>0</v>
      </c>
      <c r="S1252" s="152">
        <v>0</v>
      </c>
      <c r="T1252" s="153">
        <f t="shared" si="3"/>
        <v>0</v>
      </c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R1252" s="154" t="s">
        <v>259</v>
      </c>
      <c r="AT1252" s="154" t="s">
        <v>165</v>
      </c>
      <c r="AU1252" s="154" t="s">
        <v>84</v>
      </c>
      <c r="AY1252" s="18" t="s">
        <v>163</v>
      </c>
      <c r="BE1252" s="155">
        <f t="shared" si="4"/>
        <v>0</v>
      </c>
      <c r="BF1252" s="155">
        <f t="shared" si="5"/>
        <v>0</v>
      </c>
      <c r="BG1252" s="155">
        <f t="shared" si="6"/>
        <v>0</v>
      </c>
      <c r="BH1252" s="155">
        <f t="shared" si="7"/>
        <v>0</v>
      </c>
      <c r="BI1252" s="155">
        <f t="shared" si="8"/>
        <v>0</v>
      </c>
      <c r="BJ1252" s="18" t="s">
        <v>82</v>
      </c>
      <c r="BK1252" s="155">
        <f t="shared" si="9"/>
        <v>0</v>
      </c>
      <c r="BL1252" s="18" t="s">
        <v>259</v>
      </c>
      <c r="BM1252" s="154" t="s">
        <v>1326</v>
      </c>
    </row>
    <row r="1253" spans="1:65" s="2" customFormat="1" ht="16.5" customHeight="1">
      <c r="A1253" s="30"/>
      <c r="B1253" s="142"/>
      <c r="C1253" s="184" t="s">
        <v>578</v>
      </c>
      <c r="D1253" s="184" t="s">
        <v>190</v>
      </c>
      <c r="E1253" s="185" t="s">
        <v>1327</v>
      </c>
      <c r="F1253" s="186" t="s">
        <v>1328</v>
      </c>
      <c r="G1253" s="187" t="s">
        <v>204</v>
      </c>
      <c r="H1253" s="188">
        <v>1</v>
      </c>
      <c r="I1253" s="189"/>
      <c r="J1253" s="189">
        <f t="shared" si="0"/>
        <v>0</v>
      </c>
      <c r="K1253" s="190"/>
      <c r="L1253" s="191"/>
      <c r="M1253" s="192" t="s">
        <v>1</v>
      </c>
      <c r="N1253" s="193" t="s">
        <v>39</v>
      </c>
      <c r="O1253" s="152">
        <v>0</v>
      </c>
      <c r="P1253" s="152">
        <f t="shared" si="1"/>
        <v>0</v>
      </c>
      <c r="Q1253" s="152">
        <v>0</v>
      </c>
      <c r="R1253" s="152">
        <f t="shared" si="2"/>
        <v>0</v>
      </c>
      <c r="S1253" s="152">
        <v>0</v>
      </c>
      <c r="T1253" s="153">
        <f t="shared" si="3"/>
        <v>0</v>
      </c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R1253" s="154" t="s">
        <v>486</v>
      </c>
      <c r="AT1253" s="154" t="s">
        <v>190</v>
      </c>
      <c r="AU1253" s="154" t="s">
        <v>84</v>
      </c>
      <c r="AY1253" s="18" t="s">
        <v>163</v>
      </c>
      <c r="BE1253" s="155">
        <f t="shared" si="4"/>
        <v>0</v>
      </c>
      <c r="BF1253" s="155">
        <f t="shared" si="5"/>
        <v>0</v>
      </c>
      <c r="BG1253" s="155">
        <f t="shared" si="6"/>
        <v>0</v>
      </c>
      <c r="BH1253" s="155">
        <f t="shared" si="7"/>
        <v>0</v>
      </c>
      <c r="BI1253" s="155">
        <f t="shared" si="8"/>
        <v>0</v>
      </c>
      <c r="BJ1253" s="18" t="s">
        <v>82</v>
      </c>
      <c r="BK1253" s="155">
        <f t="shared" si="9"/>
        <v>0</v>
      </c>
      <c r="BL1253" s="18" t="s">
        <v>259</v>
      </c>
      <c r="BM1253" s="154" t="s">
        <v>1329</v>
      </c>
    </row>
    <row r="1254" spans="1:65" s="2" customFormat="1" ht="24" customHeight="1">
      <c r="A1254" s="30"/>
      <c r="B1254" s="142"/>
      <c r="C1254" s="143" t="s">
        <v>1330</v>
      </c>
      <c r="D1254" s="143" t="s">
        <v>165</v>
      </c>
      <c r="E1254" s="144" t="s">
        <v>1331</v>
      </c>
      <c r="F1254" s="145" t="s">
        <v>1332</v>
      </c>
      <c r="G1254" s="146" t="s">
        <v>204</v>
      </c>
      <c r="H1254" s="147">
        <v>1</v>
      </c>
      <c r="I1254" s="148"/>
      <c r="J1254" s="148">
        <f t="shared" si="0"/>
        <v>0</v>
      </c>
      <c r="K1254" s="149"/>
      <c r="L1254" s="31"/>
      <c r="M1254" s="150" t="s">
        <v>1</v>
      </c>
      <c r="N1254" s="151" t="s">
        <v>39</v>
      </c>
      <c r="O1254" s="152">
        <v>0</v>
      </c>
      <c r="P1254" s="152">
        <f t="shared" si="1"/>
        <v>0</v>
      </c>
      <c r="Q1254" s="152">
        <v>0</v>
      </c>
      <c r="R1254" s="152">
        <f t="shared" si="2"/>
        <v>0</v>
      </c>
      <c r="S1254" s="152">
        <v>0</v>
      </c>
      <c r="T1254" s="153">
        <f t="shared" si="3"/>
        <v>0</v>
      </c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R1254" s="154" t="s">
        <v>259</v>
      </c>
      <c r="AT1254" s="154" t="s">
        <v>165</v>
      </c>
      <c r="AU1254" s="154" t="s">
        <v>84</v>
      </c>
      <c r="AY1254" s="18" t="s">
        <v>163</v>
      </c>
      <c r="BE1254" s="155">
        <f t="shared" si="4"/>
        <v>0</v>
      </c>
      <c r="BF1254" s="155">
        <f t="shared" si="5"/>
        <v>0</v>
      </c>
      <c r="BG1254" s="155">
        <f t="shared" si="6"/>
        <v>0</v>
      </c>
      <c r="BH1254" s="155">
        <f t="shared" si="7"/>
        <v>0</v>
      </c>
      <c r="BI1254" s="155">
        <f t="shared" si="8"/>
        <v>0</v>
      </c>
      <c r="BJ1254" s="18" t="s">
        <v>82</v>
      </c>
      <c r="BK1254" s="155">
        <f t="shared" si="9"/>
        <v>0</v>
      </c>
      <c r="BL1254" s="18" t="s">
        <v>259</v>
      </c>
      <c r="BM1254" s="154" t="s">
        <v>1333</v>
      </c>
    </row>
    <row r="1255" spans="1:65" s="13" customFormat="1">
      <c r="B1255" s="156"/>
      <c r="D1255" s="157" t="s">
        <v>171</v>
      </c>
      <c r="E1255" s="158" t="s">
        <v>1</v>
      </c>
      <c r="F1255" s="159" t="s">
        <v>1334</v>
      </c>
      <c r="H1255" s="158" t="s">
        <v>1</v>
      </c>
      <c r="L1255" s="156"/>
      <c r="M1255" s="160"/>
      <c r="N1255" s="161"/>
      <c r="O1255" s="161"/>
      <c r="P1255" s="161"/>
      <c r="Q1255" s="161"/>
      <c r="R1255" s="161"/>
      <c r="S1255" s="161"/>
      <c r="T1255" s="162"/>
      <c r="AT1255" s="158" t="s">
        <v>171</v>
      </c>
      <c r="AU1255" s="158" t="s">
        <v>84</v>
      </c>
      <c r="AV1255" s="13" t="s">
        <v>82</v>
      </c>
      <c r="AW1255" s="13" t="s">
        <v>31</v>
      </c>
      <c r="AX1255" s="13" t="s">
        <v>74</v>
      </c>
      <c r="AY1255" s="158" t="s">
        <v>163</v>
      </c>
    </row>
    <row r="1256" spans="1:65" s="14" customFormat="1">
      <c r="B1256" s="163"/>
      <c r="D1256" s="157" t="s">
        <v>171</v>
      </c>
      <c r="E1256" s="164" t="s">
        <v>1</v>
      </c>
      <c r="F1256" s="165" t="s">
        <v>861</v>
      </c>
      <c r="H1256" s="166">
        <v>1</v>
      </c>
      <c r="L1256" s="163"/>
      <c r="M1256" s="167"/>
      <c r="N1256" s="168"/>
      <c r="O1256" s="168"/>
      <c r="P1256" s="168"/>
      <c r="Q1256" s="168"/>
      <c r="R1256" s="168"/>
      <c r="S1256" s="168"/>
      <c r="T1256" s="169"/>
      <c r="AT1256" s="164" t="s">
        <v>171</v>
      </c>
      <c r="AU1256" s="164" t="s">
        <v>84</v>
      </c>
      <c r="AV1256" s="14" t="s">
        <v>84</v>
      </c>
      <c r="AW1256" s="14" t="s">
        <v>31</v>
      </c>
      <c r="AX1256" s="14" t="s">
        <v>74</v>
      </c>
      <c r="AY1256" s="164" t="s">
        <v>163</v>
      </c>
    </row>
    <row r="1257" spans="1:65" s="15" customFormat="1">
      <c r="B1257" s="170"/>
      <c r="D1257" s="157" t="s">
        <v>171</v>
      </c>
      <c r="E1257" s="171" t="s">
        <v>1</v>
      </c>
      <c r="F1257" s="172" t="s">
        <v>176</v>
      </c>
      <c r="H1257" s="173">
        <v>1</v>
      </c>
      <c r="L1257" s="170"/>
      <c r="M1257" s="174"/>
      <c r="N1257" s="175"/>
      <c r="O1257" s="175"/>
      <c r="P1257" s="175"/>
      <c r="Q1257" s="175"/>
      <c r="R1257" s="175"/>
      <c r="S1257" s="175"/>
      <c r="T1257" s="176"/>
      <c r="AT1257" s="171" t="s">
        <v>171</v>
      </c>
      <c r="AU1257" s="171" t="s">
        <v>84</v>
      </c>
      <c r="AV1257" s="15" t="s">
        <v>177</v>
      </c>
      <c r="AW1257" s="15" t="s">
        <v>31</v>
      </c>
      <c r="AX1257" s="15" t="s">
        <v>74</v>
      </c>
      <c r="AY1257" s="171" t="s">
        <v>163</v>
      </c>
    </row>
    <row r="1258" spans="1:65" s="16" customFormat="1">
      <c r="B1258" s="177"/>
      <c r="D1258" s="157" t="s">
        <v>171</v>
      </c>
      <c r="E1258" s="178" t="s">
        <v>1</v>
      </c>
      <c r="F1258" s="179" t="s">
        <v>178</v>
      </c>
      <c r="H1258" s="180">
        <v>1</v>
      </c>
      <c r="L1258" s="177"/>
      <c r="M1258" s="181"/>
      <c r="N1258" s="182"/>
      <c r="O1258" s="182"/>
      <c r="P1258" s="182"/>
      <c r="Q1258" s="182"/>
      <c r="R1258" s="182"/>
      <c r="S1258" s="182"/>
      <c r="T1258" s="183"/>
      <c r="AT1258" s="178" t="s">
        <v>171</v>
      </c>
      <c r="AU1258" s="178" t="s">
        <v>84</v>
      </c>
      <c r="AV1258" s="16" t="s">
        <v>169</v>
      </c>
      <c r="AW1258" s="16" t="s">
        <v>31</v>
      </c>
      <c r="AX1258" s="16" t="s">
        <v>82</v>
      </c>
      <c r="AY1258" s="178" t="s">
        <v>163</v>
      </c>
    </row>
    <row r="1259" spans="1:65" s="2" customFormat="1" ht="24" customHeight="1">
      <c r="A1259" s="30"/>
      <c r="B1259" s="142"/>
      <c r="C1259" s="184" t="s">
        <v>584</v>
      </c>
      <c r="D1259" s="184" t="s">
        <v>190</v>
      </c>
      <c r="E1259" s="185" t="s">
        <v>1335</v>
      </c>
      <c r="F1259" s="186" t="s">
        <v>1336</v>
      </c>
      <c r="G1259" s="187" t="s">
        <v>1337</v>
      </c>
      <c r="H1259" s="188">
        <v>1</v>
      </c>
      <c r="I1259" s="189"/>
      <c r="J1259" s="189">
        <f t="shared" ref="J1259:J1264" si="10">ROUND(I1259*H1259,2)</f>
        <v>0</v>
      </c>
      <c r="K1259" s="190"/>
      <c r="L1259" s="191"/>
      <c r="M1259" s="192" t="s">
        <v>1</v>
      </c>
      <c r="N1259" s="193" t="s">
        <v>39</v>
      </c>
      <c r="O1259" s="152">
        <v>0</v>
      </c>
      <c r="P1259" s="152">
        <f t="shared" ref="P1259:P1264" si="11">O1259*H1259</f>
        <v>0</v>
      </c>
      <c r="Q1259" s="152">
        <v>0</v>
      </c>
      <c r="R1259" s="152">
        <f t="shared" ref="R1259:R1264" si="12">Q1259*H1259</f>
        <v>0</v>
      </c>
      <c r="S1259" s="152">
        <v>0</v>
      </c>
      <c r="T1259" s="153">
        <f t="shared" ref="T1259:T1264" si="13">S1259*H1259</f>
        <v>0</v>
      </c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R1259" s="154" t="s">
        <v>486</v>
      </c>
      <c r="AT1259" s="154" t="s">
        <v>190</v>
      </c>
      <c r="AU1259" s="154" t="s">
        <v>84</v>
      </c>
      <c r="AY1259" s="18" t="s">
        <v>163</v>
      </c>
      <c r="BE1259" s="155">
        <f t="shared" ref="BE1259:BE1264" si="14">IF(N1259="základní",J1259,0)</f>
        <v>0</v>
      </c>
      <c r="BF1259" s="155">
        <f t="shared" ref="BF1259:BF1264" si="15">IF(N1259="snížená",J1259,0)</f>
        <v>0</v>
      </c>
      <c r="BG1259" s="155">
        <f t="shared" ref="BG1259:BG1264" si="16">IF(N1259="zákl. přenesená",J1259,0)</f>
        <v>0</v>
      </c>
      <c r="BH1259" s="155">
        <f t="shared" ref="BH1259:BH1264" si="17">IF(N1259="sníž. přenesená",J1259,0)</f>
        <v>0</v>
      </c>
      <c r="BI1259" s="155">
        <f t="shared" ref="BI1259:BI1264" si="18">IF(N1259="nulová",J1259,0)</f>
        <v>0</v>
      </c>
      <c r="BJ1259" s="18" t="s">
        <v>82</v>
      </c>
      <c r="BK1259" s="155">
        <f t="shared" ref="BK1259:BK1264" si="19">ROUND(I1259*H1259,2)</f>
        <v>0</v>
      </c>
      <c r="BL1259" s="18" t="s">
        <v>259</v>
      </c>
      <c r="BM1259" s="154" t="s">
        <v>1338</v>
      </c>
    </row>
    <row r="1260" spans="1:65" s="2" customFormat="1" ht="16.5" customHeight="1">
      <c r="A1260" s="30"/>
      <c r="B1260" s="142"/>
      <c r="C1260" s="143" t="s">
        <v>1339</v>
      </c>
      <c r="D1260" s="143" t="s">
        <v>165</v>
      </c>
      <c r="E1260" s="144" t="s">
        <v>1340</v>
      </c>
      <c r="F1260" s="145" t="s">
        <v>1341</v>
      </c>
      <c r="G1260" s="146" t="s">
        <v>204</v>
      </c>
      <c r="H1260" s="147">
        <v>1258</v>
      </c>
      <c r="I1260" s="148"/>
      <c r="J1260" s="148">
        <f t="shared" si="10"/>
        <v>0</v>
      </c>
      <c r="K1260" s="149"/>
      <c r="L1260" s="31"/>
      <c r="M1260" s="150" t="s">
        <v>1</v>
      </c>
      <c r="N1260" s="151" t="s">
        <v>39</v>
      </c>
      <c r="O1260" s="152">
        <v>0</v>
      </c>
      <c r="P1260" s="152">
        <f t="shared" si="11"/>
        <v>0</v>
      </c>
      <c r="Q1260" s="152">
        <v>0</v>
      </c>
      <c r="R1260" s="152">
        <f t="shared" si="12"/>
        <v>0</v>
      </c>
      <c r="S1260" s="152">
        <v>0</v>
      </c>
      <c r="T1260" s="153">
        <f t="shared" si="13"/>
        <v>0</v>
      </c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R1260" s="154" t="s">
        <v>259</v>
      </c>
      <c r="AT1260" s="154" t="s">
        <v>165</v>
      </c>
      <c r="AU1260" s="154" t="s">
        <v>84</v>
      </c>
      <c r="AY1260" s="18" t="s">
        <v>163</v>
      </c>
      <c r="BE1260" s="155">
        <f t="shared" si="14"/>
        <v>0</v>
      </c>
      <c r="BF1260" s="155">
        <f t="shared" si="15"/>
        <v>0</v>
      </c>
      <c r="BG1260" s="155">
        <f t="shared" si="16"/>
        <v>0</v>
      </c>
      <c r="BH1260" s="155">
        <f t="shared" si="17"/>
        <v>0</v>
      </c>
      <c r="BI1260" s="155">
        <f t="shared" si="18"/>
        <v>0</v>
      </c>
      <c r="BJ1260" s="18" t="s">
        <v>82</v>
      </c>
      <c r="BK1260" s="155">
        <f t="shared" si="19"/>
        <v>0</v>
      </c>
      <c r="BL1260" s="18" t="s">
        <v>259</v>
      </c>
      <c r="BM1260" s="154" t="s">
        <v>1342</v>
      </c>
    </row>
    <row r="1261" spans="1:65" s="2" customFormat="1" ht="16.5" customHeight="1">
      <c r="A1261" s="30"/>
      <c r="B1261" s="142"/>
      <c r="C1261" s="184" t="s">
        <v>591</v>
      </c>
      <c r="D1261" s="184" t="s">
        <v>190</v>
      </c>
      <c r="E1261" s="185" t="s">
        <v>1343</v>
      </c>
      <c r="F1261" s="186" t="s">
        <v>1344</v>
      </c>
      <c r="G1261" s="187" t="s">
        <v>204</v>
      </c>
      <c r="H1261" s="188">
        <v>1258</v>
      </c>
      <c r="I1261" s="189"/>
      <c r="J1261" s="189">
        <f t="shared" si="10"/>
        <v>0</v>
      </c>
      <c r="K1261" s="190"/>
      <c r="L1261" s="191"/>
      <c r="M1261" s="192" t="s">
        <v>1</v>
      </c>
      <c r="N1261" s="193" t="s">
        <v>39</v>
      </c>
      <c r="O1261" s="152">
        <v>0</v>
      </c>
      <c r="P1261" s="152">
        <f t="shared" si="11"/>
        <v>0</v>
      </c>
      <c r="Q1261" s="152">
        <v>0</v>
      </c>
      <c r="R1261" s="152">
        <f t="shared" si="12"/>
        <v>0</v>
      </c>
      <c r="S1261" s="152">
        <v>0</v>
      </c>
      <c r="T1261" s="153">
        <f t="shared" si="13"/>
        <v>0</v>
      </c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R1261" s="154" t="s">
        <v>486</v>
      </c>
      <c r="AT1261" s="154" t="s">
        <v>190</v>
      </c>
      <c r="AU1261" s="154" t="s">
        <v>84</v>
      </c>
      <c r="AY1261" s="18" t="s">
        <v>163</v>
      </c>
      <c r="BE1261" s="155">
        <f t="shared" si="14"/>
        <v>0</v>
      </c>
      <c r="BF1261" s="155">
        <f t="shared" si="15"/>
        <v>0</v>
      </c>
      <c r="BG1261" s="155">
        <f t="shared" si="16"/>
        <v>0</v>
      </c>
      <c r="BH1261" s="155">
        <f t="shared" si="17"/>
        <v>0</v>
      </c>
      <c r="BI1261" s="155">
        <f t="shared" si="18"/>
        <v>0</v>
      </c>
      <c r="BJ1261" s="18" t="s">
        <v>82</v>
      </c>
      <c r="BK1261" s="155">
        <f t="shared" si="19"/>
        <v>0</v>
      </c>
      <c r="BL1261" s="18" t="s">
        <v>259</v>
      </c>
      <c r="BM1261" s="154" t="s">
        <v>1345</v>
      </c>
    </row>
    <row r="1262" spans="1:65" s="2" customFormat="1" ht="16.5" customHeight="1">
      <c r="A1262" s="30"/>
      <c r="B1262" s="142"/>
      <c r="C1262" s="143" t="s">
        <v>1346</v>
      </c>
      <c r="D1262" s="143" t="s">
        <v>165</v>
      </c>
      <c r="E1262" s="144" t="s">
        <v>1347</v>
      </c>
      <c r="F1262" s="145" t="s">
        <v>1348</v>
      </c>
      <c r="G1262" s="146" t="s">
        <v>204</v>
      </c>
      <c r="H1262" s="147">
        <v>1</v>
      </c>
      <c r="I1262" s="148"/>
      <c r="J1262" s="148">
        <f t="shared" si="10"/>
        <v>0</v>
      </c>
      <c r="K1262" s="149"/>
      <c r="L1262" s="31"/>
      <c r="M1262" s="150" t="s">
        <v>1</v>
      </c>
      <c r="N1262" s="151" t="s">
        <v>39</v>
      </c>
      <c r="O1262" s="152">
        <v>0</v>
      </c>
      <c r="P1262" s="152">
        <f t="shared" si="11"/>
        <v>0</v>
      </c>
      <c r="Q1262" s="152">
        <v>0</v>
      </c>
      <c r="R1262" s="152">
        <f t="shared" si="12"/>
        <v>0</v>
      </c>
      <c r="S1262" s="152">
        <v>0</v>
      </c>
      <c r="T1262" s="153">
        <f t="shared" si="13"/>
        <v>0</v>
      </c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R1262" s="154" t="s">
        <v>259</v>
      </c>
      <c r="AT1262" s="154" t="s">
        <v>165</v>
      </c>
      <c r="AU1262" s="154" t="s">
        <v>84</v>
      </c>
      <c r="AY1262" s="18" t="s">
        <v>163</v>
      </c>
      <c r="BE1262" s="155">
        <f t="shared" si="14"/>
        <v>0</v>
      </c>
      <c r="BF1262" s="155">
        <f t="shared" si="15"/>
        <v>0</v>
      </c>
      <c r="BG1262" s="155">
        <f t="shared" si="16"/>
        <v>0</v>
      </c>
      <c r="BH1262" s="155">
        <f t="shared" si="17"/>
        <v>0</v>
      </c>
      <c r="BI1262" s="155">
        <f t="shared" si="18"/>
        <v>0</v>
      </c>
      <c r="BJ1262" s="18" t="s">
        <v>82</v>
      </c>
      <c r="BK1262" s="155">
        <f t="shared" si="19"/>
        <v>0</v>
      </c>
      <c r="BL1262" s="18" t="s">
        <v>259</v>
      </c>
      <c r="BM1262" s="154" t="s">
        <v>1349</v>
      </c>
    </row>
    <row r="1263" spans="1:65" s="2" customFormat="1" ht="16.5" customHeight="1">
      <c r="A1263" s="30"/>
      <c r="B1263" s="142"/>
      <c r="C1263" s="184" t="s">
        <v>600</v>
      </c>
      <c r="D1263" s="184" t="s">
        <v>190</v>
      </c>
      <c r="E1263" s="185" t="s">
        <v>1350</v>
      </c>
      <c r="F1263" s="186" t="s">
        <v>1351</v>
      </c>
      <c r="G1263" s="187" t="s">
        <v>1337</v>
      </c>
      <c r="H1263" s="188">
        <v>1</v>
      </c>
      <c r="I1263" s="189"/>
      <c r="J1263" s="189">
        <f t="shared" si="10"/>
        <v>0</v>
      </c>
      <c r="K1263" s="190"/>
      <c r="L1263" s="191"/>
      <c r="M1263" s="192" t="s">
        <v>1</v>
      </c>
      <c r="N1263" s="193" t="s">
        <v>39</v>
      </c>
      <c r="O1263" s="152">
        <v>0</v>
      </c>
      <c r="P1263" s="152">
        <f t="shared" si="11"/>
        <v>0</v>
      </c>
      <c r="Q1263" s="152">
        <v>0</v>
      </c>
      <c r="R1263" s="152">
        <f t="shared" si="12"/>
        <v>0</v>
      </c>
      <c r="S1263" s="152">
        <v>0</v>
      </c>
      <c r="T1263" s="153">
        <f t="shared" si="13"/>
        <v>0</v>
      </c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R1263" s="154" t="s">
        <v>486</v>
      </c>
      <c r="AT1263" s="154" t="s">
        <v>190</v>
      </c>
      <c r="AU1263" s="154" t="s">
        <v>84</v>
      </c>
      <c r="AY1263" s="18" t="s">
        <v>163</v>
      </c>
      <c r="BE1263" s="155">
        <f t="shared" si="14"/>
        <v>0</v>
      </c>
      <c r="BF1263" s="155">
        <f t="shared" si="15"/>
        <v>0</v>
      </c>
      <c r="BG1263" s="155">
        <f t="shared" si="16"/>
        <v>0</v>
      </c>
      <c r="BH1263" s="155">
        <f t="shared" si="17"/>
        <v>0</v>
      </c>
      <c r="BI1263" s="155">
        <f t="shared" si="18"/>
        <v>0</v>
      </c>
      <c r="BJ1263" s="18" t="s">
        <v>82</v>
      </c>
      <c r="BK1263" s="155">
        <f t="shared" si="19"/>
        <v>0</v>
      </c>
      <c r="BL1263" s="18" t="s">
        <v>259</v>
      </c>
      <c r="BM1263" s="154" t="s">
        <v>1352</v>
      </c>
    </row>
    <row r="1264" spans="1:65" s="2" customFormat="1" ht="24" customHeight="1">
      <c r="A1264" s="30"/>
      <c r="B1264" s="142"/>
      <c r="C1264" s="143" t="s">
        <v>1353</v>
      </c>
      <c r="D1264" s="143" t="s">
        <v>165</v>
      </c>
      <c r="E1264" s="144" t="s">
        <v>1354</v>
      </c>
      <c r="F1264" s="145" t="s">
        <v>1355</v>
      </c>
      <c r="G1264" s="146" t="s">
        <v>186</v>
      </c>
      <c r="H1264" s="147">
        <v>529.25400000000002</v>
      </c>
      <c r="I1264" s="148"/>
      <c r="J1264" s="148">
        <f t="shared" si="10"/>
        <v>0</v>
      </c>
      <c r="K1264" s="149"/>
      <c r="L1264" s="31"/>
      <c r="M1264" s="150" t="s">
        <v>1</v>
      </c>
      <c r="N1264" s="151" t="s">
        <v>39</v>
      </c>
      <c r="O1264" s="152">
        <v>0</v>
      </c>
      <c r="P1264" s="152">
        <f t="shared" si="11"/>
        <v>0</v>
      </c>
      <c r="Q1264" s="152">
        <v>0</v>
      </c>
      <c r="R1264" s="152">
        <f t="shared" si="12"/>
        <v>0</v>
      </c>
      <c r="S1264" s="152">
        <v>0</v>
      </c>
      <c r="T1264" s="153">
        <f t="shared" si="13"/>
        <v>0</v>
      </c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R1264" s="154" t="s">
        <v>259</v>
      </c>
      <c r="AT1264" s="154" t="s">
        <v>165</v>
      </c>
      <c r="AU1264" s="154" t="s">
        <v>84</v>
      </c>
      <c r="AY1264" s="18" t="s">
        <v>163</v>
      </c>
      <c r="BE1264" s="155">
        <f t="shared" si="14"/>
        <v>0</v>
      </c>
      <c r="BF1264" s="155">
        <f t="shared" si="15"/>
        <v>0</v>
      </c>
      <c r="BG1264" s="155">
        <f t="shared" si="16"/>
        <v>0</v>
      </c>
      <c r="BH1264" s="155">
        <f t="shared" si="17"/>
        <v>0</v>
      </c>
      <c r="BI1264" s="155">
        <f t="shared" si="18"/>
        <v>0</v>
      </c>
      <c r="BJ1264" s="18" t="s">
        <v>82</v>
      </c>
      <c r="BK1264" s="155">
        <f t="shared" si="19"/>
        <v>0</v>
      </c>
      <c r="BL1264" s="18" t="s">
        <v>259</v>
      </c>
      <c r="BM1264" s="154" t="s">
        <v>1356</v>
      </c>
    </row>
    <row r="1265" spans="2:51" s="13" customFormat="1">
      <c r="B1265" s="156"/>
      <c r="D1265" s="157" t="s">
        <v>171</v>
      </c>
      <c r="E1265" s="158" t="s">
        <v>1</v>
      </c>
      <c r="F1265" s="159" t="s">
        <v>1357</v>
      </c>
      <c r="H1265" s="158" t="s">
        <v>1</v>
      </c>
      <c r="L1265" s="156"/>
      <c r="M1265" s="160"/>
      <c r="N1265" s="161"/>
      <c r="O1265" s="161"/>
      <c r="P1265" s="161"/>
      <c r="Q1265" s="161"/>
      <c r="R1265" s="161"/>
      <c r="S1265" s="161"/>
      <c r="T1265" s="162"/>
      <c r="AT1265" s="158" t="s">
        <v>171</v>
      </c>
      <c r="AU1265" s="158" t="s">
        <v>84</v>
      </c>
      <c r="AV1265" s="13" t="s">
        <v>82</v>
      </c>
      <c r="AW1265" s="13" t="s">
        <v>31</v>
      </c>
      <c r="AX1265" s="13" t="s">
        <v>74</v>
      </c>
      <c r="AY1265" s="158" t="s">
        <v>163</v>
      </c>
    </row>
    <row r="1266" spans="2:51" s="13" customFormat="1">
      <c r="B1266" s="156"/>
      <c r="D1266" s="157" t="s">
        <v>171</v>
      </c>
      <c r="E1266" s="158" t="s">
        <v>1</v>
      </c>
      <c r="F1266" s="159" t="s">
        <v>993</v>
      </c>
      <c r="H1266" s="158" t="s">
        <v>1</v>
      </c>
      <c r="L1266" s="156"/>
      <c r="M1266" s="160"/>
      <c r="N1266" s="161"/>
      <c r="O1266" s="161"/>
      <c r="P1266" s="161"/>
      <c r="Q1266" s="161"/>
      <c r="R1266" s="161"/>
      <c r="S1266" s="161"/>
      <c r="T1266" s="162"/>
      <c r="AT1266" s="158" t="s">
        <v>171</v>
      </c>
      <c r="AU1266" s="158" t="s">
        <v>84</v>
      </c>
      <c r="AV1266" s="13" t="s">
        <v>82</v>
      </c>
      <c r="AW1266" s="13" t="s">
        <v>31</v>
      </c>
      <c r="AX1266" s="13" t="s">
        <v>74</v>
      </c>
      <c r="AY1266" s="158" t="s">
        <v>163</v>
      </c>
    </row>
    <row r="1267" spans="2:51" s="13" customFormat="1">
      <c r="B1267" s="156"/>
      <c r="D1267" s="157" t="s">
        <v>171</v>
      </c>
      <c r="E1267" s="158" t="s">
        <v>1</v>
      </c>
      <c r="F1267" s="159" t="s">
        <v>994</v>
      </c>
      <c r="H1267" s="158" t="s">
        <v>1</v>
      </c>
      <c r="L1267" s="156"/>
      <c r="M1267" s="160"/>
      <c r="N1267" s="161"/>
      <c r="O1267" s="161"/>
      <c r="P1267" s="161"/>
      <c r="Q1267" s="161"/>
      <c r="R1267" s="161"/>
      <c r="S1267" s="161"/>
      <c r="T1267" s="162"/>
      <c r="AT1267" s="158" t="s">
        <v>171</v>
      </c>
      <c r="AU1267" s="158" t="s">
        <v>84</v>
      </c>
      <c r="AV1267" s="13" t="s">
        <v>82</v>
      </c>
      <c r="AW1267" s="13" t="s">
        <v>31</v>
      </c>
      <c r="AX1267" s="13" t="s">
        <v>74</v>
      </c>
      <c r="AY1267" s="158" t="s">
        <v>163</v>
      </c>
    </row>
    <row r="1268" spans="2:51" s="14" customFormat="1">
      <c r="B1268" s="163"/>
      <c r="D1268" s="157" t="s">
        <v>171</v>
      </c>
      <c r="E1268" s="164" t="s">
        <v>1</v>
      </c>
      <c r="F1268" s="165" t="s">
        <v>995</v>
      </c>
      <c r="H1268" s="166">
        <v>209.578</v>
      </c>
      <c r="L1268" s="163"/>
      <c r="M1268" s="167"/>
      <c r="N1268" s="168"/>
      <c r="O1268" s="168"/>
      <c r="P1268" s="168"/>
      <c r="Q1268" s="168"/>
      <c r="R1268" s="168"/>
      <c r="S1268" s="168"/>
      <c r="T1268" s="169"/>
      <c r="AT1268" s="164" t="s">
        <v>171</v>
      </c>
      <c r="AU1268" s="164" t="s">
        <v>84</v>
      </c>
      <c r="AV1268" s="14" t="s">
        <v>84</v>
      </c>
      <c r="AW1268" s="14" t="s">
        <v>31</v>
      </c>
      <c r="AX1268" s="14" t="s">
        <v>74</v>
      </c>
      <c r="AY1268" s="164" t="s">
        <v>163</v>
      </c>
    </row>
    <row r="1269" spans="2:51" s="13" customFormat="1">
      <c r="B1269" s="156"/>
      <c r="D1269" s="157" t="s">
        <v>171</v>
      </c>
      <c r="E1269" s="158" t="s">
        <v>1</v>
      </c>
      <c r="F1269" s="159" t="s">
        <v>996</v>
      </c>
      <c r="H1269" s="158" t="s">
        <v>1</v>
      </c>
      <c r="L1269" s="156"/>
      <c r="M1269" s="160"/>
      <c r="N1269" s="161"/>
      <c r="O1269" s="161"/>
      <c r="P1269" s="161"/>
      <c r="Q1269" s="161"/>
      <c r="R1269" s="161"/>
      <c r="S1269" s="161"/>
      <c r="T1269" s="162"/>
      <c r="AT1269" s="158" t="s">
        <v>171</v>
      </c>
      <c r="AU1269" s="158" t="s">
        <v>84</v>
      </c>
      <c r="AV1269" s="13" t="s">
        <v>82</v>
      </c>
      <c r="AW1269" s="13" t="s">
        <v>31</v>
      </c>
      <c r="AX1269" s="13" t="s">
        <v>74</v>
      </c>
      <c r="AY1269" s="158" t="s">
        <v>163</v>
      </c>
    </row>
    <row r="1270" spans="2:51" s="14" customFormat="1">
      <c r="B1270" s="163"/>
      <c r="D1270" s="157" t="s">
        <v>171</v>
      </c>
      <c r="E1270" s="164" t="s">
        <v>1</v>
      </c>
      <c r="F1270" s="165" t="s">
        <v>997</v>
      </c>
      <c r="H1270" s="166">
        <v>-58.89</v>
      </c>
      <c r="L1270" s="163"/>
      <c r="M1270" s="167"/>
      <c r="N1270" s="168"/>
      <c r="O1270" s="168"/>
      <c r="P1270" s="168"/>
      <c r="Q1270" s="168"/>
      <c r="R1270" s="168"/>
      <c r="S1270" s="168"/>
      <c r="T1270" s="169"/>
      <c r="AT1270" s="164" t="s">
        <v>171</v>
      </c>
      <c r="AU1270" s="164" t="s">
        <v>84</v>
      </c>
      <c r="AV1270" s="14" t="s">
        <v>84</v>
      </c>
      <c r="AW1270" s="14" t="s">
        <v>31</v>
      </c>
      <c r="AX1270" s="14" t="s">
        <v>74</v>
      </c>
      <c r="AY1270" s="164" t="s">
        <v>163</v>
      </c>
    </row>
    <row r="1271" spans="2:51" s="13" customFormat="1">
      <c r="B1271" s="156"/>
      <c r="D1271" s="157" t="s">
        <v>171</v>
      </c>
      <c r="E1271" s="158" t="s">
        <v>1</v>
      </c>
      <c r="F1271" s="159" t="s">
        <v>998</v>
      </c>
      <c r="H1271" s="158" t="s">
        <v>1</v>
      </c>
      <c r="L1271" s="156"/>
      <c r="M1271" s="160"/>
      <c r="N1271" s="161"/>
      <c r="O1271" s="161"/>
      <c r="P1271" s="161"/>
      <c r="Q1271" s="161"/>
      <c r="R1271" s="161"/>
      <c r="S1271" s="161"/>
      <c r="T1271" s="162"/>
      <c r="AT1271" s="158" t="s">
        <v>171</v>
      </c>
      <c r="AU1271" s="158" t="s">
        <v>84</v>
      </c>
      <c r="AV1271" s="13" t="s">
        <v>82</v>
      </c>
      <c r="AW1271" s="13" t="s">
        <v>31</v>
      </c>
      <c r="AX1271" s="13" t="s">
        <v>74</v>
      </c>
      <c r="AY1271" s="158" t="s">
        <v>163</v>
      </c>
    </row>
    <row r="1272" spans="2:51" s="14" customFormat="1">
      <c r="B1272" s="163"/>
      <c r="D1272" s="157" t="s">
        <v>171</v>
      </c>
      <c r="E1272" s="164" t="s">
        <v>1</v>
      </c>
      <c r="F1272" s="165" t="s">
        <v>999</v>
      </c>
      <c r="H1272" s="166">
        <v>62.13</v>
      </c>
      <c r="L1272" s="163"/>
      <c r="M1272" s="167"/>
      <c r="N1272" s="168"/>
      <c r="O1272" s="168"/>
      <c r="P1272" s="168"/>
      <c r="Q1272" s="168"/>
      <c r="R1272" s="168"/>
      <c r="S1272" s="168"/>
      <c r="T1272" s="169"/>
      <c r="AT1272" s="164" t="s">
        <v>171</v>
      </c>
      <c r="AU1272" s="164" t="s">
        <v>84</v>
      </c>
      <c r="AV1272" s="14" t="s">
        <v>84</v>
      </c>
      <c r="AW1272" s="14" t="s">
        <v>31</v>
      </c>
      <c r="AX1272" s="14" t="s">
        <v>74</v>
      </c>
      <c r="AY1272" s="164" t="s">
        <v>163</v>
      </c>
    </row>
    <row r="1273" spans="2:51" s="15" customFormat="1">
      <c r="B1273" s="170"/>
      <c r="D1273" s="157" t="s">
        <v>171</v>
      </c>
      <c r="E1273" s="171" t="s">
        <v>1</v>
      </c>
      <c r="F1273" s="172" t="s">
        <v>176</v>
      </c>
      <c r="H1273" s="173">
        <v>212.81800000000001</v>
      </c>
      <c r="L1273" s="170"/>
      <c r="M1273" s="174"/>
      <c r="N1273" s="175"/>
      <c r="O1273" s="175"/>
      <c r="P1273" s="175"/>
      <c r="Q1273" s="175"/>
      <c r="R1273" s="175"/>
      <c r="S1273" s="175"/>
      <c r="T1273" s="176"/>
      <c r="AT1273" s="171" t="s">
        <v>171</v>
      </c>
      <c r="AU1273" s="171" t="s">
        <v>84</v>
      </c>
      <c r="AV1273" s="15" t="s">
        <v>177</v>
      </c>
      <c r="AW1273" s="15" t="s">
        <v>31</v>
      </c>
      <c r="AX1273" s="15" t="s">
        <v>74</v>
      </c>
      <c r="AY1273" s="171" t="s">
        <v>163</v>
      </c>
    </row>
    <row r="1274" spans="2:51" s="13" customFormat="1">
      <c r="B1274" s="156"/>
      <c r="D1274" s="157" t="s">
        <v>171</v>
      </c>
      <c r="E1274" s="158" t="s">
        <v>1</v>
      </c>
      <c r="F1274" s="159" t="s">
        <v>1000</v>
      </c>
      <c r="H1274" s="158" t="s">
        <v>1</v>
      </c>
      <c r="L1274" s="156"/>
      <c r="M1274" s="160"/>
      <c r="N1274" s="161"/>
      <c r="O1274" s="161"/>
      <c r="P1274" s="161"/>
      <c r="Q1274" s="161"/>
      <c r="R1274" s="161"/>
      <c r="S1274" s="161"/>
      <c r="T1274" s="162"/>
      <c r="AT1274" s="158" t="s">
        <v>171</v>
      </c>
      <c r="AU1274" s="158" t="s">
        <v>84</v>
      </c>
      <c r="AV1274" s="13" t="s">
        <v>82</v>
      </c>
      <c r="AW1274" s="13" t="s">
        <v>31</v>
      </c>
      <c r="AX1274" s="13" t="s">
        <v>74</v>
      </c>
      <c r="AY1274" s="158" t="s">
        <v>163</v>
      </c>
    </row>
    <row r="1275" spans="2:51" s="14" customFormat="1">
      <c r="B1275" s="163"/>
      <c r="D1275" s="157" t="s">
        <v>171</v>
      </c>
      <c r="E1275" s="164" t="s">
        <v>1</v>
      </c>
      <c r="F1275" s="165" t="s">
        <v>995</v>
      </c>
      <c r="H1275" s="166">
        <v>209.578</v>
      </c>
      <c r="L1275" s="163"/>
      <c r="M1275" s="167"/>
      <c r="N1275" s="168"/>
      <c r="O1275" s="168"/>
      <c r="P1275" s="168"/>
      <c r="Q1275" s="168"/>
      <c r="R1275" s="168"/>
      <c r="S1275" s="168"/>
      <c r="T1275" s="169"/>
      <c r="AT1275" s="164" t="s">
        <v>171</v>
      </c>
      <c r="AU1275" s="164" t="s">
        <v>84</v>
      </c>
      <c r="AV1275" s="14" t="s">
        <v>84</v>
      </c>
      <c r="AW1275" s="14" t="s">
        <v>31</v>
      </c>
      <c r="AX1275" s="14" t="s">
        <v>74</v>
      </c>
      <c r="AY1275" s="164" t="s">
        <v>163</v>
      </c>
    </row>
    <row r="1276" spans="2:51" s="13" customFormat="1">
      <c r="B1276" s="156"/>
      <c r="D1276" s="157" t="s">
        <v>171</v>
      </c>
      <c r="E1276" s="158" t="s">
        <v>1</v>
      </c>
      <c r="F1276" s="159" t="s">
        <v>1001</v>
      </c>
      <c r="H1276" s="158" t="s">
        <v>1</v>
      </c>
      <c r="L1276" s="156"/>
      <c r="M1276" s="160"/>
      <c r="N1276" s="161"/>
      <c r="O1276" s="161"/>
      <c r="P1276" s="161"/>
      <c r="Q1276" s="161"/>
      <c r="R1276" s="161"/>
      <c r="S1276" s="161"/>
      <c r="T1276" s="162"/>
      <c r="AT1276" s="158" t="s">
        <v>171</v>
      </c>
      <c r="AU1276" s="158" t="s">
        <v>84</v>
      </c>
      <c r="AV1276" s="13" t="s">
        <v>82</v>
      </c>
      <c r="AW1276" s="13" t="s">
        <v>31</v>
      </c>
      <c r="AX1276" s="13" t="s">
        <v>74</v>
      </c>
      <c r="AY1276" s="158" t="s">
        <v>163</v>
      </c>
    </row>
    <row r="1277" spans="2:51" s="14" customFormat="1">
      <c r="B1277" s="163"/>
      <c r="D1277" s="157" t="s">
        <v>171</v>
      </c>
      <c r="E1277" s="164" t="s">
        <v>1</v>
      </c>
      <c r="F1277" s="165" t="s">
        <v>1358</v>
      </c>
      <c r="H1277" s="166">
        <v>-21.753</v>
      </c>
      <c r="L1277" s="163"/>
      <c r="M1277" s="167"/>
      <c r="N1277" s="168"/>
      <c r="O1277" s="168"/>
      <c r="P1277" s="168"/>
      <c r="Q1277" s="168"/>
      <c r="R1277" s="168"/>
      <c r="S1277" s="168"/>
      <c r="T1277" s="169"/>
      <c r="AT1277" s="164" t="s">
        <v>171</v>
      </c>
      <c r="AU1277" s="164" t="s">
        <v>84</v>
      </c>
      <c r="AV1277" s="14" t="s">
        <v>84</v>
      </c>
      <c r="AW1277" s="14" t="s">
        <v>31</v>
      </c>
      <c r="AX1277" s="14" t="s">
        <v>74</v>
      </c>
      <c r="AY1277" s="164" t="s">
        <v>163</v>
      </c>
    </row>
    <row r="1278" spans="2:51" s="13" customFormat="1">
      <c r="B1278" s="156"/>
      <c r="D1278" s="157" t="s">
        <v>171</v>
      </c>
      <c r="E1278" s="158" t="s">
        <v>1</v>
      </c>
      <c r="F1278" s="159" t="s">
        <v>1003</v>
      </c>
      <c r="H1278" s="158" t="s">
        <v>1</v>
      </c>
      <c r="L1278" s="156"/>
      <c r="M1278" s="160"/>
      <c r="N1278" s="161"/>
      <c r="O1278" s="161"/>
      <c r="P1278" s="161"/>
      <c r="Q1278" s="161"/>
      <c r="R1278" s="161"/>
      <c r="S1278" s="161"/>
      <c r="T1278" s="162"/>
      <c r="AT1278" s="158" t="s">
        <v>171</v>
      </c>
      <c r="AU1278" s="158" t="s">
        <v>84</v>
      </c>
      <c r="AV1278" s="13" t="s">
        <v>82</v>
      </c>
      <c r="AW1278" s="13" t="s">
        <v>31</v>
      </c>
      <c r="AX1278" s="13" t="s">
        <v>74</v>
      </c>
      <c r="AY1278" s="158" t="s">
        <v>163</v>
      </c>
    </row>
    <row r="1279" spans="2:51" s="14" customFormat="1">
      <c r="B1279" s="163"/>
      <c r="D1279" s="157" t="s">
        <v>171</v>
      </c>
      <c r="E1279" s="164" t="s">
        <v>1</v>
      </c>
      <c r="F1279" s="165" t="s">
        <v>1359</v>
      </c>
      <c r="H1279" s="166">
        <v>-38.5</v>
      </c>
      <c r="L1279" s="163"/>
      <c r="M1279" s="167"/>
      <c r="N1279" s="168"/>
      <c r="O1279" s="168"/>
      <c r="P1279" s="168"/>
      <c r="Q1279" s="168"/>
      <c r="R1279" s="168"/>
      <c r="S1279" s="168"/>
      <c r="T1279" s="169"/>
      <c r="AT1279" s="164" t="s">
        <v>171</v>
      </c>
      <c r="AU1279" s="164" t="s">
        <v>84</v>
      </c>
      <c r="AV1279" s="14" t="s">
        <v>84</v>
      </c>
      <c r="AW1279" s="14" t="s">
        <v>31</v>
      </c>
      <c r="AX1279" s="14" t="s">
        <v>74</v>
      </c>
      <c r="AY1279" s="164" t="s">
        <v>163</v>
      </c>
    </row>
    <row r="1280" spans="2:51" s="15" customFormat="1">
      <c r="B1280" s="170"/>
      <c r="D1280" s="157" t="s">
        <v>171</v>
      </c>
      <c r="E1280" s="171" t="s">
        <v>1</v>
      </c>
      <c r="F1280" s="172" t="s">
        <v>176</v>
      </c>
      <c r="H1280" s="173">
        <v>149.32499999999999</v>
      </c>
      <c r="L1280" s="170"/>
      <c r="M1280" s="174"/>
      <c r="N1280" s="175"/>
      <c r="O1280" s="175"/>
      <c r="P1280" s="175"/>
      <c r="Q1280" s="175"/>
      <c r="R1280" s="175"/>
      <c r="S1280" s="175"/>
      <c r="T1280" s="176"/>
      <c r="AT1280" s="171" t="s">
        <v>171</v>
      </c>
      <c r="AU1280" s="171" t="s">
        <v>84</v>
      </c>
      <c r="AV1280" s="15" t="s">
        <v>177</v>
      </c>
      <c r="AW1280" s="15" t="s">
        <v>31</v>
      </c>
      <c r="AX1280" s="15" t="s">
        <v>74</v>
      </c>
      <c r="AY1280" s="171" t="s">
        <v>163</v>
      </c>
    </row>
    <row r="1281" spans="2:51" s="13" customFormat="1">
      <c r="B1281" s="156"/>
      <c r="D1281" s="157" t="s">
        <v>171</v>
      </c>
      <c r="E1281" s="158" t="s">
        <v>1</v>
      </c>
      <c r="F1281" s="159" t="s">
        <v>1005</v>
      </c>
      <c r="H1281" s="158" t="s">
        <v>1</v>
      </c>
      <c r="L1281" s="156"/>
      <c r="M1281" s="160"/>
      <c r="N1281" s="161"/>
      <c r="O1281" s="161"/>
      <c r="P1281" s="161"/>
      <c r="Q1281" s="161"/>
      <c r="R1281" s="161"/>
      <c r="S1281" s="161"/>
      <c r="T1281" s="162"/>
      <c r="AT1281" s="158" t="s">
        <v>171</v>
      </c>
      <c r="AU1281" s="158" t="s">
        <v>84</v>
      </c>
      <c r="AV1281" s="13" t="s">
        <v>82</v>
      </c>
      <c r="AW1281" s="13" t="s">
        <v>31</v>
      </c>
      <c r="AX1281" s="13" t="s">
        <v>74</v>
      </c>
      <c r="AY1281" s="158" t="s">
        <v>163</v>
      </c>
    </row>
    <row r="1282" spans="2:51" s="13" customFormat="1">
      <c r="B1282" s="156"/>
      <c r="D1282" s="157" t="s">
        <v>171</v>
      </c>
      <c r="E1282" s="158" t="s">
        <v>1</v>
      </c>
      <c r="F1282" s="159" t="s">
        <v>1006</v>
      </c>
      <c r="H1282" s="158" t="s">
        <v>1</v>
      </c>
      <c r="L1282" s="156"/>
      <c r="M1282" s="160"/>
      <c r="N1282" s="161"/>
      <c r="O1282" s="161"/>
      <c r="P1282" s="161"/>
      <c r="Q1282" s="161"/>
      <c r="R1282" s="161"/>
      <c r="S1282" s="161"/>
      <c r="T1282" s="162"/>
      <c r="AT1282" s="158" t="s">
        <v>171</v>
      </c>
      <c r="AU1282" s="158" t="s">
        <v>84</v>
      </c>
      <c r="AV1282" s="13" t="s">
        <v>82</v>
      </c>
      <c r="AW1282" s="13" t="s">
        <v>31</v>
      </c>
      <c r="AX1282" s="13" t="s">
        <v>74</v>
      </c>
      <c r="AY1282" s="158" t="s">
        <v>163</v>
      </c>
    </row>
    <row r="1283" spans="2:51" s="14" customFormat="1">
      <c r="B1283" s="163"/>
      <c r="D1283" s="157" t="s">
        <v>171</v>
      </c>
      <c r="E1283" s="164" t="s">
        <v>1</v>
      </c>
      <c r="F1283" s="165" t="s">
        <v>1007</v>
      </c>
      <c r="H1283" s="166">
        <v>61.692999999999998</v>
      </c>
      <c r="L1283" s="163"/>
      <c r="M1283" s="167"/>
      <c r="N1283" s="168"/>
      <c r="O1283" s="168"/>
      <c r="P1283" s="168"/>
      <c r="Q1283" s="168"/>
      <c r="R1283" s="168"/>
      <c r="S1283" s="168"/>
      <c r="T1283" s="169"/>
      <c r="AT1283" s="164" t="s">
        <v>171</v>
      </c>
      <c r="AU1283" s="164" t="s">
        <v>84</v>
      </c>
      <c r="AV1283" s="14" t="s">
        <v>84</v>
      </c>
      <c r="AW1283" s="14" t="s">
        <v>31</v>
      </c>
      <c r="AX1283" s="14" t="s">
        <v>74</v>
      </c>
      <c r="AY1283" s="164" t="s">
        <v>163</v>
      </c>
    </row>
    <row r="1284" spans="2:51" s="13" customFormat="1">
      <c r="B1284" s="156"/>
      <c r="D1284" s="157" t="s">
        <v>171</v>
      </c>
      <c r="E1284" s="158" t="s">
        <v>1</v>
      </c>
      <c r="F1284" s="159" t="s">
        <v>1001</v>
      </c>
      <c r="H1284" s="158" t="s">
        <v>1</v>
      </c>
      <c r="L1284" s="156"/>
      <c r="M1284" s="160"/>
      <c r="N1284" s="161"/>
      <c r="O1284" s="161"/>
      <c r="P1284" s="161"/>
      <c r="Q1284" s="161"/>
      <c r="R1284" s="161"/>
      <c r="S1284" s="161"/>
      <c r="T1284" s="162"/>
      <c r="AT1284" s="158" t="s">
        <v>171</v>
      </c>
      <c r="AU1284" s="158" t="s">
        <v>84</v>
      </c>
      <c r="AV1284" s="13" t="s">
        <v>82</v>
      </c>
      <c r="AW1284" s="13" t="s">
        <v>31</v>
      </c>
      <c r="AX1284" s="13" t="s">
        <v>74</v>
      </c>
      <c r="AY1284" s="158" t="s">
        <v>163</v>
      </c>
    </row>
    <row r="1285" spans="2:51" s="14" customFormat="1">
      <c r="B1285" s="163"/>
      <c r="D1285" s="157" t="s">
        <v>171</v>
      </c>
      <c r="E1285" s="164" t="s">
        <v>1</v>
      </c>
      <c r="F1285" s="165" t="s">
        <v>1008</v>
      </c>
      <c r="H1285" s="166">
        <v>-11.78</v>
      </c>
      <c r="L1285" s="163"/>
      <c r="M1285" s="167"/>
      <c r="N1285" s="168"/>
      <c r="O1285" s="168"/>
      <c r="P1285" s="168"/>
      <c r="Q1285" s="168"/>
      <c r="R1285" s="168"/>
      <c r="S1285" s="168"/>
      <c r="T1285" s="169"/>
      <c r="AT1285" s="164" t="s">
        <v>171</v>
      </c>
      <c r="AU1285" s="164" t="s">
        <v>84</v>
      </c>
      <c r="AV1285" s="14" t="s">
        <v>84</v>
      </c>
      <c r="AW1285" s="14" t="s">
        <v>31</v>
      </c>
      <c r="AX1285" s="14" t="s">
        <v>74</v>
      </c>
      <c r="AY1285" s="164" t="s">
        <v>163</v>
      </c>
    </row>
    <row r="1286" spans="2:51" s="13" customFormat="1">
      <c r="B1286" s="156"/>
      <c r="D1286" s="157" t="s">
        <v>171</v>
      </c>
      <c r="E1286" s="158" t="s">
        <v>1</v>
      </c>
      <c r="F1286" s="159" t="s">
        <v>1009</v>
      </c>
      <c r="H1286" s="158" t="s">
        <v>1</v>
      </c>
      <c r="L1286" s="156"/>
      <c r="M1286" s="160"/>
      <c r="N1286" s="161"/>
      <c r="O1286" s="161"/>
      <c r="P1286" s="161"/>
      <c r="Q1286" s="161"/>
      <c r="R1286" s="161"/>
      <c r="S1286" s="161"/>
      <c r="T1286" s="162"/>
      <c r="AT1286" s="158" t="s">
        <v>171</v>
      </c>
      <c r="AU1286" s="158" t="s">
        <v>84</v>
      </c>
      <c r="AV1286" s="13" t="s">
        <v>82</v>
      </c>
      <c r="AW1286" s="13" t="s">
        <v>31</v>
      </c>
      <c r="AX1286" s="13" t="s">
        <v>74</v>
      </c>
      <c r="AY1286" s="158" t="s">
        <v>163</v>
      </c>
    </row>
    <row r="1287" spans="2:51" s="14" customFormat="1">
      <c r="B1287" s="163"/>
      <c r="D1287" s="157" t="s">
        <v>171</v>
      </c>
      <c r="E1287" s="164" t="s">
        <v>1</v>
      </c>
      <c r="F1287" s="165" t="s">
        <v>1010</v>
      </c>
      <c r="H1287" s="166">
        <v>14</v>
      </c>
      <c r="L1287" s="163"/>
      <c r="M1287" s="167"/>
      <c r="N1287" s="168"/>
      <c r="O1287" s="168"/>
      <c r="P1287" s="168"/>
      <c r="Q1287" s="168"/>
      <c r="R1287" s="168"/>
      <c r="S1287" s="168"/>
      <c r="T1287" s="169"/>
      <c r="AT1287" s="164" t="s">
        <v>171</v>
      </c>
      <c r="AU1287" s="164" t="s">
        <v>84</v>
      </c>
      <c r="AV1287" s="14" t="s">
        <v>84</v>
      </c>
      <c r="AW1287" s="14" t="s">
        <v>31</v>
      </c>
      <c r="AX1287" s="14" t="s">
        <v>74</v>
      </c>
      <c r="AY1287" s="164" t="s">
        <v>163</v>
      </c>
    </row>
    <row r="1288" spans="2:51" s="15" customFormat="1">
      <c r="B1288" s="170"/>
      <c r="D1288" s="157" t="s">
        <v>171</v>
      </c>
      <c r="E1288" s="171" t="s">
        <v>1</v>
      </c>
      <c r="F1288" s="172" t="s">
        <v>176</v>
      </c>
      <c r="H1288" s="173">
        <v>63.912999999999997</v>
      </c>
      <c r="L1288" s="170"/>
      <c r="M1288" s="174"/>
      <c r="N1288" s="175"/>
      <c r="O1288" s="175"/>
      <c r="P1288" s="175"/>
      <c r="Q1288" s="175"/>
      <c r="R1288" s="175"/>
      <c r="S1288" s="175"/>
      <c r="T1288" s="176"/>
      <c r="AT1288" s="171" t="s">
        <v>171</v>
      </c>
      <c r="AU1288" s="171" t="s">
        <v>84</v>
      </c>
      <c r="AV1288" s="15" t="s">
        <v>177</v>
      </c>
      <c r="AW1288" s="15" t="s">
        <v>31</v>
      </c>
      <c r="AX1288" s="15" t="s">
        <v>74</v>
      </c>
      <c r="AY1288" s="171" t="s">
        <v>163</v>
      </c>
    </row>
    <row r="1289" spans="2:51" s="13" customFormat="1">
      <c r="B1289" s="156"/>
      <c r="D1289" s="157" t="s">
        <v>171</v>
      </c>
      <c r="E1289" s="158" t="s">
        <v>1</v>
      </c>
      <c r="F1289" s="159" t="s">
        <v>1011</v>
      </c>
      <c r="H1289" s="158" t="s">
        <v>1</v>
      </c>
      <c r="L1289" s="156"/>
      <c r="M1289" s="160"/>
      <c r="N1289" s="161"/>
      <c r="O1289" s="161"/>
      <c r="P1289" s="161"/>
      <c r="Q1289" s="161"/>
      <c r="R1289" s="161"/>
      <c r="S1289" s="161"/>
      <c r="T1289" s="162"/>
      <c r="AT1289" s="158" t="s">
        <v>171</v>
      </c>
      <c r="AU1289" s="158" t="s">
        <v>84</v>
      </c>
      <c r="AV1289" s="13" t="s">
        <v>82</v>
      </c>
      <c r="AW1289" s="13" t="s">
        <v>31</v>
      </c>
      <c r="AX1289" s="13" t="s">
        <v>74</v>
      </c>
      <c r="AY1289" s="158" t="s">
        <v>163</v>
      </c>
    </row>
    <row r="1290" spans="2:51" s="14" customFormat="1">
      <c r="B1290" s="163"/>
      <c r="D1290" s="157" t="s">
        <v>171</v>
      </c>
      <c r="E1290" s="164" t="s">
        <v>1</v>
      </c>
      <c r="F1290" s="165" t="s">
        <v>1007</v>
      </c>
      <c r="H1290" s="166">
        <v>61.692999999999998</v>
      </c>
      <c r="L1290" s="163"/>
      <c r="M1290" s="167"/>
      <c r="N1290" s="168"/>
      <c r="O1290" s="168"/>
      <c r="P1290" s="168"/>
      <c r="Q1290" s="168"/>
      <c r="R1290" s="168"/>
      <c r="S1290" s="168"/>
      <c r="T1290" s="169"/>
      <c r="AT1290" s="164" t="s">
        <v>171</v>
      </c>
      <c r="AU1290" s="164" t="s">
        <v>84</v>
      </c>
      <c r="AV1290" s="14" t="s">
        <v>84</v>
      </c>
      <c r="AW1290" s="14" t="s">
        <v>31</v>
      </c>
      <c r="AX1290" s="14" t="s">
        <v>74</v>
      </c>
      <c r="AY1290" s="164" t="s">
        <v>163</v>
      </c>
    </row>
    <row r="1291" spans="2:51" s="13" customFormat="1">
      <c r="B1291" s="156"/>
      <c r="D1291" s="157" t="s">
        <v>171</v>
      </c>
      <c r="E1291" s="158" t="s">
        <v>1</v>
      </c>
      <c r="F1291" s="159" t="s">
        <v>1001</v>
      </c>
      <c r="H1291" s="158" t="s">
        <v>1</v>
      </c>
      <c r="L1291" s="156"/>
      <c r="M1291" s="160"/>
      <c r="N1291" s="161"/>
      <c r="O1291" s="161"/>
      <c r="P1291" s="161"/>
      <c r="Q1291" s="161"/>
      <c r="R1291" s="161"/>
      <c r="S1291" s="161"/>
      <c r="T1291" s="162"/>
      <c r="AT1291" s="158" t="s">
        <v>171</v>
      </c>
      <c r="AU1291" s="158" t="s">
        <v>84</v>
      </c>
      <c r="AV1291" s="13" t="s">
        <v>82</v>
      </c>
      <c r="AW1291" s="13" t="s">
        <v>31</v>
      </c>
      <c r="AX1291" s="13" t="s">
        <v>74</v>
      </c>
      <c r="AY1291" s="158" t="s">
        <v>163</v>
      </c>
    </row>
    <row r="1292" spans="2:51" s="14" customFormat="1">
      <c r="B1292" s="163"/>
      <c r="D1292" s="157" t="s">
        <v>171</v>
      </c>
      <c r="E1292" s="164" t="s">
        <v>1</v>
      </c>
      <c r="F1292" s="165" t="s">
        <v>1008</v>
      </c>
      <c r="H1292" s="166">
        <v>-11.78</v>
      </c>
      <c r="L1292" s="163"/>
      <c r="M1292" s="167"/>
      <c r="N1292" s="168"/>
      <c r="O1292" s="168"/>
      <c r="P1292" s="168"/>
      <c r="Q1292" s="168"/>
      <c r="R1292" s="168"/>
      <c r="S1292" s="168"/>
      <c r="T1292" s="169"/>
      <c r="AT1292" s="164" t="s">
        <v>171</v>
      </c>
      <c r="AU1292" s="164" t="s">
        <v>84</v>
      </c>
      <c r="AV1292" s="14" t="s">
        <v>84</v>
      </c>
      <c r="AW1292" s="14" t="s">
        <v>31</v>
      </c>
      <c r="AX1292" s="14" t="s">
        <v>74</v>
      </c>
      <c r="AY1292" s="164" t="s">
        <v>163</v>
      </c>
    </row>
    <row r="1293" spans="2:51" s="13" customFormat="1">
      <c r="B1293" s="156"/>
      <c r="D1293" s="157" t="s">
        <v>171</v>
      </c>
      <c r="E1293" s="158" t="s">
        <v>1</v>
      </c>
      <c r="F1293" s="159" t="s">
        <v>1009</v>
      </c>
      <c r="H1293" s="158" t="s">
        <v>1</v>
      </c>
      <c r="L1293" s="156"/>
      <c r="M1293" s="160"/>
      <c r="N1293" s="161"/>
      <c r="O1293" s="161"/>
      <c r="P1293" s="161"/>
      <c r="Q1293" s="161"/>
      <c r="R1293" s="161"/>
      <c r="S1293" s="161"/>
      <c r="T1293" s="162"/>
      <c r="AT1293" s="158" t="s">
        <v>171</v>
      </c>
      <c r="AU1293" s="158" t="s">
        <v>84</v>
      </c>
      <c r="AV1293" s="13" t="s">
        <v>82</v>
      </c>
      <c r="AW1293" s="13" t="s">
        <v>31</v>
      </c>
      <c r="AX1293" s="13" t="s">
        <v>74</v>
      </c>
      <c r="AY1293" s="158" t="s">
        <v>163</v>
      </c>
    </row>
    <row r="1294" spans="2:51" s="14" customFormat="1">
      <c r="B1294" s="163"/>
      <c r="D1294" s="157" t="s">
        <v>171</v>
      </c>
      <c r="E1294" s="164" t="s">
        <v>1</v>
      </c>
      <c r="F1294" s="165" t="s">
        <v>1010</v>
      </c>
      <c r="H1294" s="166">
        <v>14</v>
      </c>
      <c r="L1294" s="163"/>
      <c r="M1294" s="167"/>
      <c r="N1294" s="168"/>
      <c r="O1294" s="168"/>
      <c r="P1294" s="168"/>
      <c r="Q1294" s="168"/>
      <c r="R1294" s="168"/>
      <c r="S1294" s="168"/>
      <c r="T1294" s="169"/>
      <c r="AT1294" s="164" t="s">
        <v>171</v>
      </c>
      <c r="AU1294" s="164" t="s">
        <v>84</v>
      </c>
      <c r="AV1294" s="14" t="s">
        <v>84</v>
      </c>
      <c r="AW1294" s="14" t="s">
        <v>31</v>
      </c>
      <c r="AX1294" s="14" t="s">
        <v>74</v>
      </c>
      <c r="AY1294" s="164" t="s">
        <v>163</v>
      </c>
    </row>
    <row r="1295" spans="2:51" s="15" customFormat="1">
      <c r="B1295" s="170"/>
      <c r="D1295" s="157" t="s">
        <v>171</v>
      </c>
      <c r="E1295" s="171" t="s">
        <v>1</v>
      </c>
      <c r="F1295" s="172" t="s">
        <v>176</v>
      </c>
      <c r="H1295" s="173">
        <v>63.912999999999997</v>
      </c>
      <c r="L1295" s="170"/>
      <c r="M1295" s="174"/>
      <c r="N1295" s="175"/>
      <c r="O1295" s="175"/>
      <c r="P1295" s="175"/>
      <c r="Q1295" s="175"/>
      <c r="R1295" s="175"/>
      <c r="S1295" s="175"/>
      <c r="T1295" s="176"/>
      <c r="AT1295" s="171" t="s">
        <v>171</v>
      </c>
      <c r="AU1295" s="171" t="s">
        <v>84</v>
      </c>
      <c r="AV1295" s="15" t="s">
        <v>177</v>
      </c>
      <c r="AW1295" s="15" t="s">
        <v>31</v>
      </c>
      <c r="AX1295" s="15" t="s">
        <v>74</v>
      </c>
      <c r="AY1295" s="171" t="s">
        <v>163</v>
      </c>
    </row>
    <row r="1296" spans="2:51" s="13" customFormat="1">
      <c r="B1296" s="156"/>
      <c r="D1296" s="157" t="s">
        <v>171</v>
      </c>
      <c r="E1296" s="158" t="s">
        <v>1</v>
      </c>
      <c r="F1296" s="159" t="s">
        <v>1012</v>
      </c>
      <c r="H1296" s="158" t="s">
        <v>1</v>
      </c>
      <c r="L1296" s="156"/>
      <c r="M1296" s="160"/>
      <c r="N1296" s="161"/>
      <c r="O1296" s="161"/>
      <c r="P1296" s="161"/>
      <c r="Q1296" s="161"/>
      <c r="R1296" s="161"/>
      <c r="S1296" s="161"/>
      <c r="T1296" s="162"/>
      <c r="AT1296" s="158" t="s">
        <v>171</v>
      </c>
      <c r="AU1296" s="158" t="s">
        <v>84</v>
      </c>
      <c r="AV1296" s="13" t="s">
        <v>82</v>
      </c>
      <c r="AW1296" s="13" t="s">
        <v>31</v>
      </c>
      <c r="AX1296" s="13" t="s">
        <v>74</v>
      </c>
      <c r="AY1296" s="158" t="s">
        <v>163</v>
      </c>
    </row>
    <row r="1297" spans="1:65" s="14" customFormat="1">
      <c r="B1297" s="163"/>
      <c r="D1297" s="157" t="s">
        <v>171</v>
      </c>
      <c r="E1297" s="164" t="s">
        <v>1</v>
      </c>
      <c r="F1297" s="165" t="s">
        <v>1013</v>
      </c>
      <c r="H1297" s="166">
        <v>39.284999999999997</v>
      </c>
      <c r="L1297" s="163"/>
      <c r="M1297" s="167"/>
      <c r="N1297" s="168"/>
      <c r="O1297" s="168"/>
      <c r="P1297" s="168"/>
      <c r="Q1297" s="168"/>
      <c r="R1297" s="168"/>
      <c r="S1297" s="168"/>
      <c r="T1297" s="169"/>
      <c r="AT1297" s="164" t="s">
        <v>171</v>
      </c>
      <c r="AU1297" s="164" t="s">
        <v>84</v>
      </c>
      <c r="AV1297" s="14" t="s">
        <v>84</v>
      </c>
      <c r="AW1297" s="14" t="s">
        <v>31</v>
      </c>
      <c r="AX1297" s="14" t="s">
        <v>74</v>
      </c>
      <c r="AY1297" s="164" t="s">
        <v>163</v>
      </c>
    </row>
    <row r="1298" spans="1:65" s="15" customFormat="1">
      <c r="B1298" s="170"/>
      <c r="D1298" s="157" t="s">
        <v>171</v>
      </c>
      <c r="E1298" s="171" t="s">
        <v>1</v>
      </c>
      <c r="F1298" s="172" t="s">
        <v>176</v>
      </c>
      <c r="H1298" s="173">
        <v>39.284999999999997</v>
      </c>
      <c r="L1298" s="170"/>
      <c r="M1298" s="174"/>
      <c r="N1298" s="175"/>
      <c r="O1298" s="175"/>
      <c r="P1298" s="175"/>
      <c r="Q1298" s="175"/>
      <c r="R1298" s="175"/>
      <c r="S1298" s="175"/>
      <c r="T1298" s="176"/>
      <c r="AT1298" s="171" t="s">
        <v>171</v>
      </c>
      <c r="AU1298" s="171" t="s">
        <v>84</v>
      </c>
      <c r="AV1298" s="15" t="s">
        <v>177</v>
      </c>
      <c r="AW1298" s="15" t="s">
        <v>31</v>
      </c>
      <c r="AX1298" s="15" t="s">
        <v>74</v>
      </c>
      <c r="AY1298" s="171" t="s">
        <v>163</v>
      </c>
    </row>
    <row r="1299" spans="1:65" s="16" customFormat="1">
      <c r="B1299" s="177"/>
      <c r="D1299" s="157" t="s">
        <v>171</v>
      </c>
      <c r="E1299" s="178" t="s">
        <v>1</v>
      </c>
      <c r="F1299" s="179" t="s">
        <v>178</v>
      </c>
      <c r="H1299" s="180">
        <v>529.25400000000002</v>
      </c>
      <c r="L1299" s="177"/>
      <c r="M1299" s="181"/>
      <c r="N1299" s="182"/>
      <c r="O1299" s="182"/>
      <c r="P1299" s="182"/>
      <c r="Q1299" s="182"/>
      <c r="R1299" s="182"/>
      <c r="S1299" s="182"/>
      <c r="T1299" s="183"/>
      <c r="AT1299" s="178" t="s">
        <v>171</v>
      </c>
      <c r="AU1299" s="178" t="s">
        <v>84</v>
      </c>
      <c r="AV1299" s="16" t="s">
        <v>169</v>
      </c>
      <c r="AW1299" s="16" t="s">
        <v>31</v>
      </c>
      <c r="AX1299" s="16" t="s">
        <v>82</v>
      </c>
      <c r="AY1299" s="178" t="s">
        <v>163</v>
      </c>
    </row>
    <row r="1300" spans="1:65" s="2" customFormat="1" ht="24" customHeight="1">
      <c r="A1300" s="30"/>
      <c r="B1300" s="142"/>
      <c r="C1300" s="184" t="s">
        <v>605</v>
      </c>
      <c r="D1300" s="184" t="s">
        <v>190</v>
      </c>
      <c r="E1300" s="185" t="s">
        <v>1360</v>
      </c>
      <c r="F1300" s="186" t="s">
        <v>1361</v>
      </c>
      <c r="G1300" s="187" t="s">
        <v>186</v>
      </c>
      <c r="H1300" s="188">
        <v>582.17899999999997</v>
      </c>
      <c r="I1300" s="189"/>
      <c r="J1300" s="189">
        <f>ROUND(I1300*H1300,2)</f>
        <v>0</v>
      </c>
      <c r="K1300" s="190"/>
      <c r="L1300" s="191"/>
      <c r="M1300" s="192" t="s">
        <v>1</v>
      </c>
      <c r="N1300" s="193" t="s">
        <v>39</v>
      </c>
      <c r="O1300" s="152">
        <v>0</v>
      </c>
      <c r="P1300" s="152">
        <f>O1300*H1300</f>
        <v>0</v>
      </c>
      <c r="Q1300" s="152">
        <v>0</v>
      </c>
      <c r="R1300" s="152">
        <f>Q1300*H1300</f>
        <v>0</v>
      </c>
      <c r="S1300" s="152">
        <v>0</v>
      </c>
      <c r="T1300" s="153">
        <f>S1300*H1300</f>
        <v>0</v>
      </c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R1300" s="154" t="s">
        <v>486</v>
      </c>
      <c r="AT1300" s="154" t="s">
        <v>190</v>
      </c>
      <c r="AU1300" s="154" t="s">
        <v>84</v>
      </c>
      <c r="AY1300" s="18" t="s">
        <v>163</v>
      </c>
      <c r="BE1300" s="155">
        <f>IF(N1300="základní",J1300,0)</f>
        <v>0</v>
      </c>
      <c r="BF1300" s="155">
        <f>IF(N1300="snížená",J1300,0)</f>
        <v>0</v>
      </c>
      <c r="BG1300" s="155">
        <f>IF(N1300="zákl. přenesená",J1300,0)</f>
        <v>0</v>
      </c>
      <c r="BH1300" s="155">
        <f>IF(N1300="sníž. přenesená",J1300,0)</f>
        <v>0</v>
      </c>
      <c r="BI1300" s="155">
        <f>IF(N1300="nulová",J1300,0)</f>
        <v>0</v>
      </c>
      <c r="BJ1300" s="18" t="s">
        <v>82</v>
      </c>
      <c r="BK1300" s="155">
        <f>ROUND(I1300*H1300,2)</f>
        <v>0</v>
      </c>
      <c r="BL1300" s="18" t="s">
        <v>259</v>
      </c>
      <c r="BM1300" s="154" t="s">
        <v>1362</v>
      </c>
    </row>
    <row r="1301" spans="1:65" s="2" customFormat="1" ht="16.5" customHeight="1">
      <c r="A1301" s="30"/>
      <c r="B1301" s="142"/>
      <c r="C1301" s="184" t="s">
        <v>1363</v>
      </c>
      <c r="D1301" s="184" t="s">
        <v>190</v>
      </c>
      <c r="E1301" s="185" t="s">
        <v>1364</v>
      </c>
      <c r="F1301" s="186" t="s">
        <v>1365</v>
      </c>
      <c r="G1301" s="187" t="s">
        <v>204</v>
      </c>
      <c r="H1301" s="188">
        <v>7.7</v>
      </c>
      <c r="I1301" s="189"/>
      <c r="J1301" s="189">
        <f>ROUND(I1301*H1301,2)</f>
        <v>0</v>
      </c>
      <c r="K1301" s="190"/>
      <c r="L1301" s="191"/>
      <c r="M1301" s="192" t="s">
        <v>1</v>
      </c>
      <c r="N1301" s="193" t="s">
        <v>39</v>
      </c>
      <c r="O1301" s="152">
        <v>0</v>
      </c>
      <c r="P1301" s="152">
        <f>O1301*H1301</f>
        <v>0</v>
      </c>
      <c r="Q1301" s="152">
        <v>0</v>
      </c>
      <c r="R1301" s="152">
        <f>Q1301*H1301</f>
        <v>0</v>
      </c>
      <c r="S1301" s="152">
        <v>0</v>
      </c>
      <c r="T1301" s="153">
        <f>S1301*H1301</f>
        <v>0</v>
      </c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R1301" s="154" t="s">
        <v>486</v>
      </c>
      <c r="AT1301" s="154" t="s">
        <v>190</v>
      </c>
      <c r="AU1301" s="154" t="s">
        <v>84</v>
      </c>
      <c r="AY1301" s="18" t="s">
        <v>163</v>
      </c>
      <c r="BE1301" s="155">
        <f>IF(N1301="základní",J1301,0)</f>
        <v>0</v>
      </c>
      <c r="BF1301" s="155">
        <f>IF(N1301="snížená",J1301,0)</f>
        <v>0</v>
      </c>
      <c r="BG1301" s="155">
        <f>IF(N1301="zákl. přenesená",J1301,0)</f>
        <v>0</v>
      </c>
      <c r="BH1301" s="155">
        <f>IF(N1301="sníž. přenesená",J1301,0)</f>
        <v>0</v>
      </c>
      <c r="BI1301" s="155">
        <f>IF(N1301="nulová",J1301,0)</f>
        <v>0</v>
      </c>
      <c r="BJ1301" s="18" t="s">
        <v>82</v>
      </c>
      <c r="BK1301" s="155">
        <f>ROUND(I1301*H1301,2)</f>
        <v>0</v>
      </c>
      <c r="BL1301" s="18" t="s">
        <v>259</v>
      </c>
      <c r="BM1301" s="154" t="s">
        <v>1366</v>
      </c>
    </row>
    <row r="1302" spans="1:65" s="2" customFormat="1" ht="16.5" customHeight="1">
      <c r="A1302" s="30"/>
      <c r="B1302" s="142"/>
      <c r="C1302" s="184" t="s">
        <v>609</v>
      </c>
      <c r="D1302" s="184" t="s">
        <v>190</v>
      </c>
      <c r="E1302" s="185" t="s">
        <v>1367</v>
      </c>
      <c r="F1302" s="186" t="s">
        <v>1368</v>
      </c>
      <c r="G1302" s="187" t="s">
        <v>1268</v>
      </c>
      <c r="H1302" s="188">
        <v>2.2000000000000002</v>
      </c>
      <c r="I1302" s="189"/>
      <c r="J1302" s="189">
        <f>ROUND(I1302*H1302,2)</f>
        <v>0</v>
      </c>
      <c r="K1302" s="190"/>
      <c r="L1302" s="191"/>
      <c r="M1302" s="192" t="s">
        <v>1</v>
      </c>
      <c r="N1302" s="193" t="s">
        <v>39</v>
      </c>
      <c r="O1302" s="152">
        <v>0</v>
      </c>
      <c r="P1302" s="152">
        <f>O1302*H1302</f>
        <v>0</v>
      </c>
      <c r="Q1302" s="152">
        <v>0</v>
      </c>
      <c r="R1302" s="152">
        <f>Q1302*H1302</f>
        <v>0</v>
      </c>
      <c r="S1302" s="152">
        <v>0</v>
      </c>
      <c r="T1302" s="153">
        <f>S1302*H1302</f>
        <v>0</v>
      </c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R1302" s="154" t="s">
        <v>486</v>
      </c>
      <c r="AT1302" s="154" t="s">
        <v>190</v>
      </c>
      <c r="AU1302" s="154" t="s">
        <v>84</v>
      </c>
      <c r="AY1302" s="18" t="s">
        <v>163</v>
      </c>
      <c r="BE1302" s="155">
        <f>IF(N1302="základní",J1302,0)</f>
        <v>0</v>
      </c>
      <c r="BF1302" s="155">
        <f>IF(N1302="snížená",J1302,0)</f>
        <v>0</v>
      </c>
      <c r="BG1302" s="155">
        <f>IF(N1302="zákl. přenesená",J1302,0)</f>
        <v>0</v>
      </c>
      <c r="BH1302" s="155">
        <f>IF(N1302="sníž. přenesená",J1302,0)</f>
        <v>0</v>
      </c>
      <c r="BI1302" s="155">
        <f>IF(N1302="nulová",J1302,0)</f>
        <v>0</v>
      </c>
      <c r="BJ1302" s="18" t="s">
        <v>82</v>
      </c>
      <c r="BK1302" s="155">
        <f>ROUND(I1302*H1302,2)</f>
        <v>0</v>
      </c>
      <c r="BL1302" s="18" t="s">
        <v>259</v>
      </c>
      <c r="BM1302" s="154" t="s">
        <v>1369</v>
      </c>
    </row>
    <row r="1303" spans="1:65" s="2" customFormat="1" ht="24" customHeight="1">
      <c r="A1303" s="30"/>
      <c r="B1303" s="142"/>
      <c r="C1303" s="143" t="s">
        <v>1370</v>
      </c>
      <c r="D1303" s="143" t="s">
        <v>165</v>
      </c>
      <c r="E1303" s="144" t="s">
        <v>1371</v>
      </c>
      <c r="F1303" s="145" t="s">
        <v>1372</v>
      </c>
      <c r="G1303" s="146" t="s">
        <v>168</v>
      </c>
      <c r="H1303" s="147">
        <v>808.15</v>
      </c>
      <c r="I1303" s="148"/>
      <c r="J1303" s="148">
        <f>ROUND(I1303*H1303,2)</f>
        <v>0</v>
      </c>
      <c r="K1303" s="149"/>
      <c r="L1303" s="31"/>
      <c r="M1303" s="150" t="s">
        <v>1</v>
      </c>
      <c r="N1303" s="151" t="s">
        <v>39</v>
      </c>
      <c r="O1303" s="152">
        <v>0</v>
      </c>
      <c r="P1303" s="152">
        <f>O1303*H1303</f>
        <v>0</v>
      </c>
      <c r="Q1303" s="152">
        <v>0</v>
      </c>
      <c r="R1303" s="152">
        <f>Q1303*H1303</f>
        <v>0</v>
      </c>
      <c r="S1303" s="152">
        <v>0</v>
      </c>
      <c r="T1303" s="153">
        <f>S1303*H1303</f>
        <v>0</v>
      </c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R1303" s="154" t="s">
        <v>259</v>
      </c>
      <c r="AT1303" s="154" t="s">
        <v>165</v>
      </c>
      <c r="AU1303" s="154" t="s">
        <v>84</v>
      </c>
      <c r="AY1303" s="18" t="s">
        <v>163</v>
      </c>
      <c r="BE1303" s="155">
        <f>IF(N1303="základní",J1303,0)</f>
        <v>0</v>
      </c>
      <c r="BF1303" s="155">
        <f>IF(N1303="snížená",J1303,0)</f>
        <v>0</v>
      </c>
      <c r="BG1303" s="155">
        <f>IF(N1303="zákl. přenesená",J1303,0)</f>
        <v>0</v>
      </c>
      <c r="BH1303" s="155">
        <f>IF(N1303="sníž. přenesená",J1303,0)</f>
        <v>0</v>
      </c>
      <c r="BI1303" s="155">
        <f>IF(N1303="nulová",J1303,0)</f>
        <v>0</v>
      </c>
      <c r="BJ1303" s="18" t="s">
        <v>82</v>
      </c>
      <c r="BK1303" s="155">
        <f>ROUND(I1303*H1303,2)</f>
        <v>0</v>
      </c>
      <c r="BL1303" s="18" t="s">
        <v>259</v>
      </c>
      <c r="BM1303" s="154" t="s">
        <v>1373</v>
      </c>
    </row>
    <row r="1304" spans="1:65" s="13" customFormat="1">
      <c r="B1304" s="156"/>
      <c r="D1304" s="157" t="s">
        <v>171</v>
      </c>
      <c r="E1304" s="158" t="s">
        <v>1</v>
      </c>
      <c r="F1304" s="159" t="s">
        <v>1374</v>
      </c>
      <c r="H1304" s="158" t="s">
        <v>1</v>
      </c>
      <c r="L1304" s="156"/>
      <c r="M1304" s="160"/>
      <c r="N1304" s="161"/>
      <c r="O1304" s="161"/>
      <c r="P1304" s="161"/>
      <c r="Q1304" s="161"/>
      <c r="R1304" s="161"/>
      <c r="S1304" s="161"/>
      <c r="T1304" s="162"/>
      <c r="AT1304" s="158" t="s">
        <v>171</v>
      </c>
      <c r="AU1304" s="158" t="s">
        <v>84</v>
      </c>
      <c r="AV1304" s="13" t="s">
        <v>82</v>
      </c>
      <c r="AW1304" s="13" t="s">
        <v>31</v>
      </c>
      <c r="AX1304" s="13" t="s">
        <v>74</v>
      </c>
      <c r="AY1304" s="158" t="s">
        <v>163</v>
      </c>
    </row>
    <row r="1305" spans="1:65" s="14" customFormat="1">
      <c r="B1305" s="163"/>
      <c r="D1305" s="157" t="s">
        <v>171</v>
      </c>
      <c r="E1305" s="164" t="s">
        <v>1</v>
      </c>
      <c r="F1305" s="165" t="s">
        <v>1375</v>
      </c>
      <c r="H1305" s="166">
        <v>808.15</v>
      </c>
      <c r="L1305" s="163"/>
      <c r="M1305" s="167"/>
      <c r="N1305" s="168"/>
      <c r="O1305" s="168"/>
      <c r="P1305" s="168"/>
      <c r="Q1305" s="168"/>
      <c r="R1305" s="168"/>
      <c r="S1305" s="168"/>
      <c r="T1305" s="169"/>
      <c r="AT1305" s="164" t="s">
        <v>171</v>
      </c>
      <c r="AU1305" s="164" t="s">
        <v>84</v>
      </c>
      <c r="AV1305" s="14" t="s">
        <v>84</v>
      </c>
      <c r="AW1305" s="14" t="s">
        <v>31</v>
      </c>
      <c r="AX1305" s="14" t="s">
        <v>74</v>
      </c>
      <c r="AY1305" s="164" t="s">
        <v>163</v>
      </c>
    </row>
    <row r="1306" spans="1:65" s="15" customFormat="1">
      <c r="B1306" s="170"/>
      <c r="D1306" s="157" t="s">
        <v>171</v>
      </c>
      <c r="E1306" s="171" t="s">
        <v>1</v>
      </c>
      <c r="F1306" s="172" t="s">
        <v>176</v>
      </c>
      <c r="H1306" s="173">
        <v>808.15</v>
      </c>
      <c r="L1306" s="170"/>
      <c r="M1306" s="174"/>
      <c r="N1306" s="175"/>
      <c r="O1306" s="175"/>
      <c r="P1306" s="175"/>
      <c r="Q1306" s="175"/>
      <c r="R1306" s="175"/>
      <c r="S1306" s="175"/>
      <c r="T1306" s="176"/>
      <c r="AT1306" s="171" t="s">
        <v>171</v>
      </c>
      <c r="AU1306" s="171" t="s">
        <v>84</v>
      </c>
      <c r="AV1306" s="15" t="s">
        <v>177</v>
      </c>
      <c r="AW1306" s="15" t="s">
        <v>31</v>
      </c>
      <c r="AX1306" s="15" t="s">
        <v>74</v>
      </c>
      <c r="AY1306" s="171" t="s">
        <v>163</v>
      </c>
    </row>
    <row r="1307" spans="1:65" s="16" customFormat="1">
      <c r="B1307" s="177"/>
      <c r="D1307" s="157" t="s">
        <v>171</v>
      </c>
      <c r="E1307" s="178" t="s">
        <v>1</v>
      </c>
      <c r="F1307" s="179" t="s">
        <v>178</v>
      </c>
      <c r="H1307" s="180">
        <v>808.15</v>
      </c>
      <c r="L1307" s="177"/>
      <c r="M1307" s="181"/>
      <c r="N1307" s="182"/>
      <c r="O1307" s="182"/>
      <c r="P1307" s="182"/>
      <c r="Q1307" s="182"/>
      <c r="R1307" s="182"/>
      <c r="S1307" s="182"/>
      <c r="T1307" s="183"/>
      <c r="AT1307" s="178" t="s">
        <v>171</v>
      </c>
      <c r="AU1307" s="178" t="s">
        <v>84</v>
      </c>
      <c r="AV1307" s="16" t="s">
        <v>169</v>
      </c>
      <c r="AW1307" s="16" t="s">
        <v>31</v>
      </c>
      <c r="AX1307" s="16" t="s">
        <v>82</v>
      </c>
      <c r="AY1307" s="178" t="s">
        <v>163</v>
      </c>
    </row>
    <row r="1308" spans="1:65" s="2" customFormat="1" ht="24" customHeight="1">
      <c r="A1308" s="30"/>
      <c r="B1308" s="142"/>
      <c r="C1308" s="184" t="s">
        <v>614</v>
      </c>
      <c r="D1308" s="184" t="s">
        <v>190</v>
      </c>
      <c r="E1308" s="185" t="s">
        <v>1376</v>
      </c>
      <c r="F1308" s="186" t="s">
        <v>1377</v>
      </c>
      <c r="G1308" s="187" t="s">
        <v>168</v>
      </c>
      <c r="H1308" s="188">
        <v>888.96500000000003</v>
      </c>
      <c r="I1308" s="189"/>
      <c r="J1308" s="189">
        <f>ROUND(I1308*H1308,2)</f>
        <v>0</v>
      </c>
      <c r="K1308" s="190"/>
      <c r="L1308" s="191"/>
      <c r="M1308" s="192" t="s">
        <v>1</v>
      </c>
      <c r="N1308" s="193" t="s">
        <v>39</v>
      </c>
      <c r="O1308" s="152">
        <v>0</v>
      </c>
      <c r="P1308" s="152">
        <f>O1308*H1308</f>
        <v>0</v>
      </c>
      <c r="Q1308" s="152">
        <v>0</v>
      </c>
      <c r="R1308" s="152">
        <f>Q1308*H1308</f>
        <v>0</v>
      </c>
      <c r="S1308" s="152">
        <v>0</v>
      </c>
      <c r="T1308" s="153">
        <f>S1308*H1308</f>
        <v>0</v>
      </c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R1308" s="154" t="s">
        <v>486</v>
      </c>
      <c r="AT1308" s="154" t="s">
        <v>190</v>
      </c>
      <c r="AU1308" s="154" t="s">
        <v>84</v>
      </c>
      <c r="AY1308" s="18" t="s">
        <v>163</v>
      </c>
      <c r="BE1308" s="155">
        <f>IF(N1308="základní",J1308,0)</f>
        <v>0</v>
      </c>
      <c r="BF1308" s="155">
        <f>IF(N1308="snížená",J1308,0)</f>
        <v>0</v>
      </c>
      <c r="BG1308" s="155">
        <f>IF(N1308="zákl. přenesená",J1308,0)</f>
        <v>0</v>
      </c>
      <c r="BH1308" s="155">
        <f>IF(N1308="sníž. přenesená",J1308,0)</f>
        <v>0</v>
      </c>
      <c r="BI1308" s="155">
        <f>IF(N1308="nulová",J1308,0)</f>
        <v>0</v>
      </c>
      <c r="BJ1308" s="18" t="s">
        <v>82</v>
      </c>
      <c r="BK1308" s="155">
        <f>ROUND(I1308*H1308,2)</f>
        <v>0</v>
      </c>
      <c r="BL1308" s="18" t="s">
        <v>259</v>
      </c>
      <c r="BM1308" s="154" t="s">
        <v>1378</v>
      </c>
    </row>
    <row r="1309" spans="1:65" s="2" customFormat="1" ht="24" customHeight="1">
      <c r="A1309" s="30"/>
      <c r="B1309" s="142"/>
      <c r="C1309" s="143" t="s">
        <v>1379</v>
      </c>
      <c r="D1309" s="143" t="s">
        <v>165</v>
      </c>
      <c r="E1309" s="144" t="s">
        <v>1380</v>
      </c>
      <c r="F1309" s="145" t="s">
        <v>1381</v>
      </c>
      <c r="G1309" s="146" t="s">
        <v>231</v>
      </c>
      <c r="H1309" s="147">
        <v>24.867000000000001</v>
      </c>
      <c r="I1309" s="148"/>
      <c r="J1309" s="148">
        <f>ROUND(I1309*H1309,2)</f>
        <v>0</v>
      </c>
      <c r="K1309" s="149"/>
      <c r="L1309" s="31"/>
      <c r="M1309" s="150" t="s">
        <v>1</v>
      </c>
      <c r="N1309" s="151" t="s">
        <v>39</v>
      </c>
      <c r="O1309" s="152">
        <v>0</v>
      </c>
      <c r="P1309" s="152">
        <f>O1309*H1309</f>
        <v>0</v>
      </c>
      <c r="Q1309" s="152">
        <v>0</v>
      </c>
      <c r="R1309" s="152">
        <f>Q1309*H1309</f>
        <v>0</v>
      </c>
      <c r="S1309" s="152">
        <v>0</v>
      </c>
      <c r="T1309" s="153">
        <f>S1309*H1309</f>
        <v>0</v>
      </c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R1309" s="154" t="s">
        <v>259</v>
      </c>
      <c r="AT1309" s="154" t="s">
        <v>165</v>
      </c>
      <c r="AU1309" s="154" t="s">
        <v>84</v>
      </c>
      <c r="AY1309" s="18" t="s">
        <v>163</v>
      </c>
      <c r="BE1309" s="155">
        <f>IF(N1309="základní",J1309,0)</f>
        <v>0</v>
      </c>
      <c r="BF1309" s="155">
        <f>IF(N1309="snížená",J1309,0)</f>
        <v>0</v>
      </c>
      <c r="BG1309" s="155">
        <f>IF(N1309="zákl. přenesená",J1309,0)</f>
        <v>0</v>
      </c>
      <c r="BH1309" s="155">
        <f>IF(N1309="sníž. přenesená",J1309,0)</f>
        <v>0</v>
      </c>
      <c r="BI1309" s="155">
        <f>IF(N1309="nulová",J1309,0)</f>
        <v>0</v>
      </c>
      <c r="BJ1309" s="18" t="s">
        <v>82</v>
      </c>
      <c r="BK1309" s="155">
        <f>ROUND(I1309*H1309,2)</f>
        <v>0</v>
      </c>
      <c r="BL1309" s="18" t="s">
        <v>259</v>
      </c>
      <c r="BM1309" s="154" t="s">
        <v>1382</v>
      </c>
    </row>
    <row r="1310" spans="1:65" s="14" customFormat="1">
      <c r="B1310" s="163"/>
      <c r="D1310" s="157" t="s">
        <v>171</v>
      </c>
      <c r="E1310" s="164" t="s">
        <v>1</v>
      </c>
      <c r="F1310" s="165" t="s">
        <v>1383</v>
      </c>
      <c r="H1310" s="166">
        <v>24.867000000000001</v>
      </c>
      <c r="L1310" s="163"/>
      <c r="M1310" s="167"/>
      <c r="N1310" s="168"/>
      <c r="O1310" s="168"/>
      <c r="P1310" s="168"/>
      <c r="Q1310" s="168"/>
      <c r="R1310" s="168"/>
      <c r="S1310" s="168"/>
      <c r="T1310" s="169"/>
      <c r="AT1310" s="164" t="s">
        <v>171</v>
      </c>
      <c r="AU1310" s="164" t="s">
        <v>84</v>
      </c>
      <c r="AV1310" s="14" t="s">
        <v>84</v>
      </c>
      <c r="AW1310" s="14" t="s">
        <v>31</v>
      </c>
      <c r="AX1310" s="14" t="s">
        <v>74</v>
      </c>
      <c r="AY1310" s="164" t="s">
        <v>163</v>
      </c>
    </row>
    <row r="1311" spans="1:65" s="15" customFormat="1">
      <c r="B1311" s="170"/>
      <c r="D1311" s="157" t="s">
        <v>171</v>
      </c>
      <c r="E1311" s="171" t="s">
        <v>1</v>
      </c>
      <c r="F1311" s="172" t="s">
        <v>176</v>
      </c>
      <c r="H1311" s="173">
        <v>24.867000000000001</v>
      </c>
      <c r="L1311" s="170"/>
      <c r="M1311" s="174"/>
      <c r="N1311" s="175"/>
      <c r="O1311" s="175"/>
      <c r="P1311" s="175"/>
      <c r="Q1311" s="175"/>
      <c r="R1311" s="175"/>
      <c r="S1311" s="175"/>
      <c r="T1311" s="176"/>
      <c r="AT1311" s="171" t="s">
        <v>171</v>
      </c>
      <c r="AU1311" s="171" t="s">
        <v>84</v>
      </c>
      <c r="AV1311" s="15" t="s">
        <v>177</v>
      </c>
      <c r="AW1311" s="15" t="s">
        <v>31</v>
      </c>
      <c r="AX1311" s="15" t="s">
        <v>74</v>
      </c>
      <c r="AY1311" s="171" t="s">
        <v>163</v>
      </c>
    </row>
    <row r="1312" spans="1:65" s="16" customFormat="1">
      <c r="B1312" s="177"/>
      <c r="D1312" s="157" t="s">
        <v>171</v>
      </c>
      <c r="E1312" s="178" t="s">
        <v>1</v>
      </c>
      <c r="F1312" s="179" t="s">
        <v>178</v>
      </c>
      <c r="H1312" s="180">
        <v>24.867000000000001</v>
      </c>
      <c r="L1312" s="177"/>
      <c r="M1312" s="181"/>
      <c r="N1312" s="182"/>
      <c r="O1312" s="182"/>
      <c r="P1312" s="182"/>
      <c r="Q1312" s="182"/>
      <c r="R1312" s="182"/>
      <c r="S1312" s="182"/>
      <c r="T1312" s="183"/>
      <c r="AT1312" s="178" t="s">
        <v>171</v>
      </c>
      <c r="AU1312" s="178" t="s">
        <v>84</v>
      </c>
      <c r="AV1312" s="16" t="s">
        <v>169</v>
      </c>
      <c r="AW1312" s="16" t="s">
        <v>31</v>
      </c>
      <c r="AX1312" s="16" t="s">
        <v>82</v>
      </c>
      <c r="AY1312" s="178" t="s">
        <v>163</v>
      </c>
    </row>
    <row r="1313" spans="1:65" s="12" customFormat="1" ht="22.9" customHeight="1">
      <c r="B1313" s="130"/>
      <c r="D1313" s="131" t="s">
        <v>73</v>
      </c>
      <c r="E1313" s="140" t="s">
        <v>1384</v>
      </c>
      <c r="F1313" s="140" t="s">
        <v>1385</v>
      </c>
      <c r="J1313" s="141">
        <f>BK1313</f>
        <v>0</v>
      </c>
      <c r="L1313" s="130"/>
      <c r="M1313" s="134"/>
      <c r="N1313" s="135"/>
      <c r="O1313" s="135"/>
      <c r="P1313" s="136">
        <f>SUM(P1314:P1452)</f>
        <v>0</v>
      </c>
      <c r="Q1313" s="135"/>
      <c r="R1313" s="136">
        <f>SUM(R1314:R1452)</f>
        <v>0</v>
      </c>
      <c r="S1313" s="135"/>
      <c r="T1313" s="137">
        <f>SUM(T1314:T1452)</f>
        <v>0</v>
      </c>
      <c r="AR1313" s="131" t="s">
        <v>84</v>
      </c>
      <c r="AT1313" s="138" t="s">
        <v>73</v>
      </c>
      <c r="AU1313" s="138" t="s">
        <v>82</v>
      </c>
      <c r="AY1313" s="131" t="s">
        <v>163</v>
      </c>
      <c r="BK1313" s="139">
        <f>SUM(BK1314:BK1452)</f>
        <v>0</v>
      </c>
    </row>
    <row r="1314" spans="1:65" s="2" customFormat="1" ht="16.5" customHeight="1">
      <c r="A1314" s="30"/>
      <c r="B1314" s="142"/>
      <c r="C1314" s="143" t="s">
        <v>618</v>
      </c>
      <c r="D1314" s="143" t="s">
        <v>165</v>
      </c>
      <c r="E1314" s="144" t="s">
        <v>1386</v>
      </c>
      <c r="F1314" s="145" t="s">
        <v>1387</v>
      </c>
      <c r="G1314" s="146" t="s">
        <v>204</v>
      </c>
      <c r="H1314" s="147">
        <v>1</v>
      </c>
      <c r="I1314" s="148"/>
      <c r="J1314" s="148">
        <f>ROUND(I1314*H1314,2)</f>
        <v>0</v>
      </c>
      <c r="K1314" s="149"/>
      <c r="L1314" s="31"/>
      <c r="M1314" s="150" t="s">
        <v>1</v>
      </c>
      <c r="N1314" s="151" t="s">
        <v>39</v>
      </c>
      <c r="O1314" s="152">
        <v>0</v>
      </c>
      <c r="P1314" s="152">
        <f>O1314*H1314</f>
        <v>0</v>
      </c>
      <c r="Q1314" s="152">
        <v>0</v>
      </c>
      <c r="R1314" s="152">
        <f>Q1314*H1314</f>
        <v>0</v>
      </c>
      <c r="S1314" s="152">
        <v>0</v>
      </c>
      <c r="T1314" s="153">
        <f>S1314*H1314</f>
        <v>0</v>
      </c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R1314" s="154" t="s">
        <v>169</v>
      </c>
      <c r="AT1314" s="154" t="s">
        <v>165</v>
      </c>
      <c r="AU1314" s="154" t="s">
        <v>84</v>
      </c>
      <c r="AY1314" s="18" t="s">
        <v>163</v>
      </c>
      <c r="BE1314" s="155">
        <f>IF(N1314="základní",J1314,0)</f>
        <v>0</v>
      </c>
      <c r="BF1314" s="155">
        <f>IF(N1314="snížená",J1314,0)</f>
        <v>0</v>
      </c>
      <c r="BG1314" s="155">
        <f>IF(N1314="zákl. přenesená",J1314,0)</f>
        <v>0</v>
      </c>
      <c r="BH1314" s="155">
        <f>IF(N1314="sníž. přenesená",J1314,0)</f>
        <v>0</v>
      </c>
      <c r="BI1314" s="155">
        <f>IF(N1314="nulová",J1314,0)</f>
        <v>0</v>
      </c>
      <c r="BJ1314" s="18" t="s">
        <v>82</v>
      </c>
      <c r="BK1314" s="155">
        <f>ROUND(I1314*H1314,2)</f>
        <v>0</v>
      </c>
      <c r="BL1314" s="18" t="s">
        <v>169</v>
      </c>
      <c r="BM1314" s="154" t="s">
        <v>1388</v>
      </c>
    </row>
    <row r="1315" spans="1:65" s="2" customFormat="1" ht="36" customHeight="1">
      <c r="A1315" s="30"/>
      <c r="B1315" s="142"/>
      <c r="C1315" s="184" t="s">
        <v>1389</v>
      </c>
      <c r="D1315" s="184" t="s">
        <v>190</v>
      </c>
      <c r="E1315" s="185" t="s">
        <v>1390</v>
      </c>
      <c r="F1315" s="186" t="s">
        <v>1391</v>
      </c>
      <c r="G1315" s="187" t="s">
        <v>204</v>
      </c>
      <c r="H1315" s="188">
        <v>1</v>
      </c>
      <c r="I1315" s="189"/>
      <c r="J1315" s="189">
        <f>ROUND(I1315*H1315,2)</f>
        <v>0</v>
      </c>
      <c r="K1315" s="190"/>
      <c r="L1315" s="191"/>
      <c r="M1315" s="192" t="s">
        <v>1</v>
      </c>
      <c r="N1315" s="193" t="s">
        <v>39</v>
      </c>
      <c r="O1315" s="152">
        <v>0</v>
      </c>
      <c r="P1315" s="152">
        <f>O1315*H1315</f>
        <v>0</v>
      </c>
      <c r="Q1315" s="152">
        <v>0</v>
      </c>
      <c r="R1315" s="152">
        <f>Q1315*H1315</f>
        <v>0</v>
      </c>
      <c r="S1315" s="152">
        <v>0</v>
      </c>
      <c r="T1315" s="153">
        <f>S1315*H1315</f>
        <v>0</v>
      </c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R1315" s="154" t="s">
        <v>193</v>
      </c>
      <c r="AT1315" s="154" t="s">
        <v>190</v>
      </c>
      <c r="AU1315" s="154" t="s">
        <v>84</v>
      </c>
      <c r="AY1315" s="18" t="s">
        <v>163</v>
      </c>
      <c r="BE1315" s="155">
        <f>IF(N1315="základní",J1315,0)</f>
        <v>0</v>
      </c>
      <c r="BF1315" s="155">
        <f>IF(N1315="snížená",J1315,0)</f>
        <v>0</v>
      </c>
      <c r="BG1315" s="155">
        <f>IF(N1315="zákl. přenesená",J1315,0)</f>
        <v>0</v>
      </c>
      <c r="BH1315" s="155">
        <f>IF(N1315="sníž. přenesená",J1315,0)</f>
        <v>0</v>
      </c>
      <c r="BI1315" s="155">
        <f>IF(N1315="nulová",J1315,0)</f>
        <v>0</v>
      </c>
      <c r="BJ1315" s="18" t="s">
        <v>82</v>
      </c>
      <c r="BK1315" s="155">
        <f>ROUND(I1315*H1315,2)</f>
        <v>0</v>
      </c>
      <c r="BL1315" s="18" t="s">
        <v>169</v>
      </c>
      <c r="BM1315" s="154" t="s">
        <v>1392</v>
      </c>
    </row>
    <row r="1316" spans="1:65" s="2" customFormat="1" ht="24" customHeight="1">
      <c r="A1316" s="30"/>
      <c r="B1316" s="142"/>
      <c r="C1316" s="143" t="s">
        <v>1393</v>
      </c>
      <c r="D1316" s="143" t="s">
        <v>165</v>
      </c>
      <c r="E1316" s="144" t="s">
        <v>1394</v>
      </c>
      <c r="F1316" s="145" t="s">
        <v>1395</v>
      </c>
      <c r="G1316" s="146" t="s">
        <v>186</v>
      </c>
      <c r="H1316" s="147">
        <v>176.91800000000001</v>
      </c>
      <c r="I1316" s="148"/>
      <c r="J1316" s="148">
        <f>ROUND(I1316*H1316,2)</f>
        <v>0</v>
      </c>
      <c r="K1316" s="149"/>
      <c r="L1316" s="31"/>
      <c r="M1316" s="150" t="s">
        <v>1</v>
      </c>
      <c r="N1316" s="151" t="s">
        <v>39</v>
      </c>
      <c r="O1316" s="152">
        <v>0</v>
      </c>
      <c r="P1316" s="152">
        <f>O1316*H1316</f>
        <v>0</v>
      </c>
      <c r="Q1316" s="152">
        <v>0</v>
      </c>
      <c r="R1316" s="152">
        <f>Q1316*H1316</f>
        <v>0</v>
      </c>
      <c r="S1316" s="152">
        <v>0</v>
      </c>
      <c r="T1316" s="153">
        <f>S1316*H1316</f>
        <v>0</v>
      </c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R1316" s="154" t="s">
        <v>169</v>
      </c>
      <c r="AT1316" s="154" t="s">
        <v>165</v>
      </c>
      <c r="AU1316" s="154" t="s">
        <v>84</v>
      </c>
      <c r="AY1316" s="18" t="s">
        <v>163</v>
      </c>
      <c r="BE1316" s="155">
        <f>IF(N1316="základní",J1316,0)</f>
        <v>0</v>
      </c>
      <c r="BF1316" s="155">
        <f>IF(N1316="snížená",J1316,0)</f>
        <v>0</v>
      </c>
      <c r="BG1316" s="155">
        <f>IF(N1316="zákl. přenesená",J1316,0)</f>
        <v>0</v>
      </c>
      <c r="BH1316" s="155">
        <f>IF(N1316="sníž. přenesená",J1316,0)</f>
        <v>0</v>
      </c>
      <c r="BI1316" s="155">
        <f>IF(N1316="nulová",J1316,0)</f>
        <v>0</v>
      </c>
      <c r="BJ1316" s="18" t="s">
        <v>82</v>
      </c>
      <c r="BK1316" s="155">
        <f>ROUND(I1316*H1316,2)</f>
        <v>0</v>
      </c>
      <c r="BL1316" s="18" t="s">
        <v>169</v>
      </c>
      <c r="BM1316" s="154" t="s">
        <v>1396</v>
      </c>
    </row>
    <row r="1317" spans="1:65" s="13" customFormat="1">
      <c r="B1317" s="156"/>
      <c r="D1317" s="157" t="s">
        <v>171</v>
      </c>
      <c r="E1317" s="158" t="s">
        <v>1</v>
      </c>
      <c r="F1317" s="159" t="s">
        <v>1397</v>
      </c>
      <c r="H1317" s="158" t="s">
        <v>1</v>
      </c>
      <c r="L1317" s="156"/>
      <c r="M1317" s="160"/>
      <c r="N1317" s="161"/>
      <c r="O1317" s="161"/>
      <c r="P1317" s="161"/>
      <c r="Q1317" s="161"/>
      <c r="R1317" s="161"/>
      <c r="S1317" s="161"/>
      <c r="T1317" s="162"/>
      <c r="AT1317" s="158" t="s">
        <v>171</v>
      </c>
      <c r="AU1317" s="158" t="s">
        <v>84</v>
      </c>
      <c r="AV1317" s="13" t="s">
        <v>82</v>
      </c>
      <c r="AW1317" s="13" t="s">
        <v>31</v>
      </c>
      <c r="AX1317" s="13" t="s">
        <v>74</v>
      </c>
      <c r="AY1317" s="158" t="s">
        <v>163</v>
      </c>
    </row>
    <row r="1318" spans="1:65" s="13" customFormat="1">
      <c r="B1318" s="156"/>
      <c r="D1318" s="157" t="s">
        <v>171</v>
      </c>
      <c r="E1318" s="158" t="s">
        <v>1</v>
      </c>
      <c r="F1318" s="159" t="s">
        <v>1398</v>
      </c>
      <c r="H1318" s="158" t="s">
        <v>1</v>
      </c>
      <c r="L1318" s="156"/>
      <c r="M1318" s="160"/>
      <c r="N1318" s="161"/>
      <c r="O1318" s="161"/>
      <c r="P1318" s="161"/>
      <c r="Q1318" s="161"/>
      <c r="R1318" s="161"/>
      <c r="S1318" s="161"/>
      <c r="T1318" s="162"/>
      <c r="AT1318" s="158" t="s">
        <v>171</v>
      </c>
      <c r="AU1318" s="158" t="s">
        <v>84</v>
      </c>
      <c r="AV1318" s="13" t="s">
        <v>82</v>
      </c>
      <c r="AW1318" s="13" t="s">
        <v>31</v>
      </c>
      <c r="AX1318" s="13" t="s">
        <v>74</v>
      </c>
      <c r="AY1318" s="158" t="s">
        <v>163</v>
      </c>
    </row>
    <row r="1319" spans="1:65" s="13" customFormat="1">
      <c r="B1319" s="156"/>
      <c r="D1319" s="157" t="s">
        <v>171</v>
      </c>
      <c r="E1319" s="158" t="s">
        <v>1</v>
      </c>
      <c r="F1319" s="159" t="s">
        <v>804</v>
      </c>
      <c r="H1319" s="158" t="s">
        <v>1</v>
      </c>
      <c r="L1319" s="156"/>
      <c r="M1319" s="160"/>
      <c r="N1319" s="161"/>
      <c r="O1319" s="161"/>
      <c r="P1319" s="161"/>
      <c r="Q1319" s="161"/>
      <c r="R1319" s="161"/>
      <c r="S1319" s="161"/>
      <c r="T1319" s="162"/>
      <c r="AT1319" s="158" t="s">
        <v>171</v>
      </c>
      <c r="AU1319" s="158" t="s">
        <v>84</v>
      </c>
      <c r="AV1319" s="13" t="s">
        <v>82</v>
      </c>
      <c r="AW1319" s="13" t="s">
        <v>31</v>
      </c>
      <c r="AX1319" s="13" t="s">
        <v>74</v>
      </c>
      <c r="AY1319" s="158" t="s">
        <v>163</v>
      </c>
    </row>
    <row r="1320" spans="1:65" s="14" customFormat="1">
      <c r="B1320" s="163"/>
      <c r="D1320" s="157" t="s">
        <v>171</v>
      </c>
      <c r="E1320" s="164" t="s">
        <v>1</v>
      </c>
      <c r="F1320" s="165" t="s">
        <v>1399</v>
      </c>
      <c r="H1320" s="166">
        <v>37.777999999999999</v>
      </c>
      <c r="L1320" s="163"/>
      <c r="M1320" s="167"/>
      <c r="N1320" s="168"/>
      <c r="O1320" s="168"/>
      <c r="P1320" s="168"/>
      <c r="Q1320" s="168"/>
      <c r="R1320" s="168"/>
      <c r="S1320" s="168"/>
      <c r="T1320" s="169"/>
      <c r="AT1320" s="164" t="s">
        <v>171</v>
      </c>
      <c r="AU1320" s="164" t="s">
        <v>84</v>
      </c>
      <c r="AV1320" s="14" t="s">
        <v>84</v>
      </c>
      <c r="AW1320" s="14" t="s">
        <v>31</v>
      </c>
      <c r="AX1320" s="14" t="s">
        <v>74</v>
      </c>
      <c r="AY1320" s="164" t="s">
        <v>163</v>
      </c>
    </row>
    <row r="1321" spans="1:65" s="13" customFormat="1">
      <c r="B1321" s="156"/>
      <c r="D1321" s="157" t="s">
        <v>171</v>
      </c>
      <c r="E1321" s="158" t="s">
        <v>1</v>
      </c>
      <c r="F1321" s="159" t="s">
        <v>1400</v>
      </c>
      <c r="H1321" s="158" t="s">
        <v>1</v>
      </c>
      <c r="L1321" s="156"/>
      <c r="M1321" s="160"/>
      <c r="N1321" s="161"/>
      <c r="O1321" s="161"/>
      <c r="P1321" s="161"/>
      <c r="Q1321" s="161"/>
      <c r="R1321" s="161"/>
      <c r="S1321" s="161"/>
      <c r="T1321" s="162"/>
      <c r="AT1321" s="158" t="s">
        <v>171</v>
      </c>
      <c r="AU1321" s="158" t="s">
        <v>84</v>
      </c>
      <c r="AV1321" s="13" t="s">
        <v>82</v>
      </c>
      <c r="AW1321" s="13" t="s">
        <v>31</v>
      </c>
      <c r="AX1321" s="13" t="s">
        <v>74</v>
      </c>
      <c r="AY1321" s="158" t="s">
        <v>163</v>
      </c>
    </row>
    <row r="1322" spans="1:65" s="14" customFormat="1">
      <c r="B1322" s="163"/>
      <c r="D1322" s="157" t="s">
        <v>171</v>
      </c>
      <c r="E1322" s="164" t="s">
        <v>1</v>
      </c>
      <c r="F1322" s="165" t="s">
        <v>1401</v>
      </c>
      <c r="H1322" s="166">
        <v>8.1999999999999993</v>
      </c>
      <c r="L1322" s="163"/>
      <c r="M1322" s="167"/>
      <c r="N1322" s="168"/>
      <c r="O1322" s="168"/>
      <c r="P1322" s="168"/>
      <c r="Q1322" s="168"/>
      <c r="R1322" s="168"/>
      <c r="S1322" s="168"/>
      <c r="T1322" s="169"/>
      <c r="AT1322" s="164" t="s">
        <v>171</v>
      </c>
      <c r="AU1322" s="164" t="s">
        <v>84</v>
      </c>
      <c r="AV1322" s="14" t="s">
        <v>84</v>
      </c>
      <c r="AW1322" s="14" t="s">
        <v>31</v>
      </c>
      <c r="AX1322" s="14" t="s">
        <v>74</v>
      </c>
      <c r="AY1322" s="164" t="s">
        <v>163</v>
      </c>
    </row>
    <row r="1323" spans="1:65" s="13" customFormat="1">
      <c r="B1323" s="156"/>
      <c r="D1323" s="157" t="s">
        <v>171</v>
      </c>
      <c r="E1323" s="158" t="s">
        <v>1</v>
      </c>
      <c r="F1323" s="159" t="s">
        <v>311</v>
      </c>
      <c r="H1323" s="158" t="s">
        <v>1</v>
      </c>
      <c r="L1323" s="156"/>
      <c r="M1323" s="160"/>
      <c r="N1323" s="161"/>
      <c r="O1323" s="161"/>
      <c r="P1323" s="161"/>
      <c r="Q1323" s="161"/>
      <c r="R1323" s="161"/>
      <c r="S1323" s="161"/>
      <c r="T1323" s="162"/>
      <c r="AT1323" s="158" t="s">
        <v>171</v>
      </c>
      <c r="AU1323" s="158" t="s">
        <v>84</v>
      </c>
      <c r="AV1323" s="13" t="s">
        <v>82</v>
      </c>
      <c r="AW1323" s="13" t="s">
        <v>31</v>
      </c>
      <c r="AX1323" s="13" t="s">
        <v>74</v>
      </c>
      <c r="AY1323" s="158" t="s">
        <v>163</v>
      </c>
    </row>
    <row r="1324" spans="1:65" s="14" customFormat="1">
      <c r="B1324" s="163"/>
      <c r="D1324" s="157" t="s">
        <v>171</v>
      </c>
      <c r="E1324" s="164" t="s">
        <v>1</v>
      </c>
      <c r="F1324" s="165" t="s">
        <v>807</v>
      </c>
      <c r="H1324" s="166">
        <v>-4</v>
      </c>
      <c r="L1324" s="163"/>
      <c r="M1324" s="167"/>
      <c r="N1324" s="168"/>
      <c r="O1324" s="168"/>
      <c r="P1324" s="168"/>
      <c r="Q1324" s="168"/>
      <c r="R1324" s="168"/>
      <c r="S1324" s="168"/>
      <c r="T1324" s="169"/>
      <c r="AT1324" s="164" t="s">
        <v>171</v>
      </c>
      <c r="AU1324" s="164" t="s">
        <v>84</v>
      </c>
      <c r="AV1324" s="14" t="s">
        <v>84</v>
      </c>
      <c r="AW1324" s="14" t="s">
        <v>31</v>
      </c>
      <c r="AX1324" s="14" t="s">
        <v>74</v>
      </c>
      <c r="AY1324" s="164" t="s">
        <v>163</v>
      </c>
    </row>
    <row r="1325" spans="1:65" s="15" customFormat="1">
      <c r="B1325" s="170"/>
      <c r="D1325" s="157" t="s">
        <v>171</v>
      </c>
      <c r="E1325" s="171" t="s">
        <v>1</v>
      </c>
      <c r="F1325" s="172" t="s">
        <v>176</v>
      </c>
      <c r="H1325" s="173">
        <v>41.978000000000002</v>
      </c>
      <c r="L1325" s="170"/>
      <c r="M1325" s="174"/>
      <c r="N1325" s="175"/>
      <c r="O1325" s="175"/>
      <c r="P1325" s="175"/>
      <c r="Q1325" s="175"/>
      <c r="R1325" s="175"/>
      <c r="S1325" s="175"/>
      <c r="T1325" s="176"/>
      <c r="AT1325" s="171" t="s">
        <v>171</v>
      </c>
      <c r="AU1325" s="171" t="s">
        <v>84</v>
      </c>
      <c r="AV1325" s="15" t="s">
        <v>177</v>
      </c>
      <c r="AW1325" s="15" t="s">
        <v>31</v>
      </c>
      <c r="AX1325" s="15" t="s">
        <v>74</v>
      </c>
      <c r="AY1325" s="171" t="s">
        <v>163</v>
      </c>
    </row>
    <row r="1326" spans="1:65" s="13" customFormat="1">
      <c r="B1326" s="156"/>
      <c r="D1326" s="157" t="s">
        <v>171</v>
      </c>
      <c r="E1326" s="158" t="s">
        <v>1</v>
      </c>
      <c r="F1326" s="159" t="s">
        <v>1402</v>
      </c>
      <c r="H1326" s="158" t="s">
        <v>1</v>
      </c>
      <c r="L1326" s="156"/>
      <c r="M1326" s="160"/>
      <c r="N1326" s="161"/>
      <c r="O1326" s="161"/>
      <c r="P1326" s="161"/>
      <c r="Q1326" s="161"/>
      <c r="R1326" s="161"/>
      <c r="S1326" s="161"/>
      <c r="T1326" s="162"/>
      <c r="AT1326" s="158" t="s">
        <v>171</v>
      </c>
      <c r="AU1326" s="158" t="s">
        <v>84</v>
      </c>
      <c r="AV1326" s="13" t="s">
        <v>82</v>
      </c>
      <c r="AW1326" s="13" t="s">
        <v>31</v>
      </c>
      <c r="AX1326" s="13" t="s">
        <v>74</v>
      </c>
      <c r="AY1326" s="158" t="s">
        <v>163</v>
      </c>
    </row>
    <row r="1327" spans="1:65" s="14" customFormat="1">
      <c r="B1327" s="163"/>
      <c r="D1327" s="157" t="s">
        <v>171</v>
      </c>
      <c r="E1327" s="164" t="s">
        <v>1</v>
      </c>
      <c r="F1327" s="165" t="s">
        <v>1403</v>
      </c>
      <c r="H1327" s="166">
        <v>46.83</v>
      </c>
      <c r="L1327" s="163"/>
      <c r="M1327" s="167"/>
      <c r="N1327" s="168"/>
      <c r="O1327" s="168"/>
      <c r="P1327" s="168"/>
      <c r="Q1327" s="168"/>
      <c r="R1327" s="168"/>
      <c r="S1327" s="168"/>
      <c r="T1327" s="169"/>
      <c r="AT1327" s="164" t="s">
        <v>171</v>
      </c>
      <c r="AU1327" s="164" t="s">
        <v>84</v>
      </c>
      <c r="AV1327" s="14" t="s">
        <v>84</v>
      </c>
      <c r="AW1327" s="14" t="s">
        <v>31</v>
      </c>
      <c r="AX1327" s="14" t="s">
        <v>74</v>
      </c>
      <c r="AY1327" s="164" t="s">
        <v>163</v>
      </c>
    </row>
    <row r="1328" spans="1:65" s="13" customFormat="1">
      <c r="B1328" s="156"/>
      <c r="D1328" s="157" t="s">
        <v>171</v>
      </c>
      <c r="E1328" s="158" t="s">
        <v>1</v>
      </c>
      <c r="F1328" s="159" t="s">
        <v>1400</v>
      </c>
      <c r="H1328" s="158" t="s">
        <v>1</v>
      </c>
      <c r="L1328" s="156"/>
      <c r="M1328" s="160"/>
      <c r="N1328" s="161"/>
      <c r="O1328" s="161"/>
      <c r="P1328" s="161"/>
      <c r="Q1328" s="161"/>
      <c r="R1328" s="161"/>
      <c r="S1328" s="161"/>
      <c r="T1328" s="162"/>
      <c r="AT1328" s="158" t="s">
        <v>171</v>
      </c>
      <c r="AU1328" s="158" t="s">
        <v>84</v>
      </c>
      <c r="AV1328" s="13" t="s">
        <v>82</v>
      </c>
      <c r="AW1328" s="13" t="s">
        <v>31</v>
      </c>
      <c r="AX1328" s="13" t="s">
        <v>74</v>
      </c>
      <c r="AY1328" s="158" t="s">
        <v>163</v>
      </c>
    </row>
    <row r="1329" spans="2:51" s="14" customFormat="1">
      <c r="B1329" s="163"/>
      <c r="D1329" s="157" t="s">
        <v>171</v>
      </c>
      <c r="E1329" s="164" t="s">
        <v>1</v>
      </c>
      <c r="F1329" s="165" t="s">
        <v>1404</v>
      </c>
      <c r="H1329" s="166">
        <v>12.12</v>
      </c>
      <c r="L1329" s="163"/>
      <c r="M1329" s="167"/>
      <c r="N1329" s="168"/>
      <c r="O1329" s="168"/>
      <c r="P1329" s="168"/>
      <c r="Q1329" s="168"/>
      <c r="R1329" s="168"/>
      <c r="S1329" s="168"/>
      <c r="T1329" s="169"/>
      <c r="AT1329" s="164" t="s">
        <v>171</v>
      </c>
      <c r="AU1329" s="164" t="s">
        <v>84</v>
      </c>
      <c r="AV1329" s="14" t="s">
        <v>84</v>
      </c>
      <c r="AW1329" s="14" t="s">
        <v>31</v>
      </c>
      <c r="AX1329" s="14" t="s">
        <v>74</v>
      </c>
      <c r="AY1329" s="164" t="s">
        <v>163</v>
      </c>
    </row>
    <row r="1330" spans="2:51" s="13" customFormat="1">
      <c r="B1330" s="156"/>
      <c r="D1330" s="157" t="s">
        <v>171</v>
      </c>
      <c r="E1330" s="158" t="s">
        <v>1</v>
      </c>
      <c r="F1330" s="159" t="s">
        <v>311</v>
      </c>
      <c r="H1330" s="158" t="s">
        <v>1</v>
      </c>
      <c r="L1330" s="156"/>
      <c r="M1330" s="160"/>
      <c r="N1330" s="161"/>
      <c r="O1330" s="161"/>
      <c r="P1330" s="161"/>
      <c r="Q1330" s="161"/>
      <c r="R1330" s="161"/>
      <c r="S1330" s="161"/>
      <c r="T1330" s="162"/>
      <c r="AT1330" s="158" t="s">
        <v>171</v>
      </c>
      <c r="AU1330" s="158" t="s">
        <v>84</v>
      </c>
      <c r="AV1330" s="13" t="s">
        <v>82</v>
      </c>
      <c r="AW1330" s="13" t="s">
        <v>31</v>
      </c>
      <c r="AX1330" s="13" t="s">
        <v>74</v>
      </c>
      <c r="AY1330" s="158" t="s">
        <v>163</v>
      </c>
    </row>
    <row r="1331" spans="2:51" s="14" customFormat="1">
      <c r="B1331" s="163"/>
      <c r="D1331" s="157" t="s">
        <v>171</v>
      </c>
      <c r="E1331" s="164" t="s">
        <v>1</v>
      </c>
      <c r="F1331" s="165" t="s">
        <v>1405</v>
      </c>
      <c r="H1331" s="166">
        <v>-8.3000000000000007</v>
      </c>
      <c r="L1331" s="163"/>
      <c r="M1331" s="167"/>
      <c r="N1331" s="168"/>
      <c r="O1331" s="168"/>
      <c r="P1331" s="168"/>
      <c r="Q1331" s="168"/>
      <c r="R1331" s="168"/>
      <c r="S1331" s="168"/>
      <c r="T1331" s="169"/>
      <c r="AT1331" s="164" t="s">
        <v>171</v>
      </c>
      <c r="AU1331" s="164" t="s">
        <v>84</v>
      </c>
      <c r="AV1331" s="14" t="s">
        <v>84</v>
      </c>
      <c r="AW1331" s="14" t="s">
        <v>31</v>
      </c>
      <c r="AX1331" s="14" t="s">
        <v>74</v>
      </c>
      <c r="AY1331" s="164" t="s">
        <v>163</v>
      </c>
    </row>
    <row r="1332" spans="2:51" s="15" customFormat="1">
      <c r="B1332" s="170"/>
      <c r="D1332" s="157" t="s">
        <v>171</v>
      </c>
      <c r="E1332" s="171" t="s">
        <v>1</v>
      </c>
      <c r="F1332" s="172" t="s">
        <v>176</v>
      </c>
      <c r="H1332" s="173">
        <v>50.65</v>
      </c>
      <c r="L1332" s="170"/>
      <c r="M1332" s="174"/>
      <c r="N1332" s="175"/>
      <c r="O1332" s="175"/>
      <c r="P1332" s="175"/>
      <c r="Q1332" s="175"/>
      <c r="R1332" s="175"/>
      <c r="S1332" s="175"/>
      <c r="T1332" s="176"/>
      <c r="AT1332" s="171" t="s">
        <v>171</v>
      </c>
      <c r="AU1332" s="171" t="s">
        <v>84</v>
      </c>
      <c r="AV1332" s="15" t="s">
        <v>177</v>
      </c>
      <c r="AW1332" s="15" t="s">
        <v>31</v>
      </c>
      <c r="AX1332" s="15" t="s">
        <v>74</v>
      </c>
      <c r="AY1332" s="171" t="s">
        <v>163</v>
      </c>
    </row>
    <row r="1333" spans="2:51" s="13" customFormat="1">
      <c r="B1333" s="156"/>
      <c r="D1333" s="157" t="s">
        <v>171</v>
      </c>
      <c r="E1333" s="158" t="s">
        <v>1</v>
      </c>
      <c r="F1333" s="159" t="s">
        <v>796</v>
      </c>
      <c r="H1333" s="158" t="s">
        <v>1</v>
      </c>
      <c r="L1333" s="156"/>
      <c r="M1333" s="160"/>
      <c r="N1333" s="161"/>
      <c r="O1333" s="161"/>
      <c r="P1333" s="161"/>
      <c r="Q1333" s="161"/>
      <c r="R1333" s="161"/>
      <c r="S1333" s="161"/>
      <c r="T1333" s="162"/>
      <c r="AT1333" s="158" t="s">
        <v>171</v>
      </c>
      <c r="AU1333" s="158" t="s">
        <v>84</v>
      </c>
      <c r="AV1333" s="13" t="s">
        <v>82</v>
      </c>
      <c r="AW1333" s="13" t="s">
        <v>31</v>
      </c>
      <c r="AX1333" s="13" t="s">
        <v>74</v>
      </c>
      <c r="AY1333" s="158" t="s">
        <v>163</v>
      </c>
    </row>
    <row r="1334" spans="2:51" s="14" customFormat="1">
      <c r="B1334" s="163"/>
      <c r="D1334" s="157" t="s">
        <v>171</v>
      </c>
      <c r="E1334" s="164" t="s">
        <v>1</v>
      </c>
      <c r="F1334" s="165" t="s">
        <v>1406</v>
      </c>
      <c r="H1334" s="166">
        <v>15.145</v>
      </c>
      <c r="L1334" s="163"/>
      <c r="M1334" s="167"/>
      <c r="N1334" s="168"/>
      <c r="O1334" s="168"/>
      <c r="P1334" s="168"/>
      <c r="Q1334" s="168"/>
      <c r="R1334" s="168"/>
      <c r="S1334" s="168"/>
      <c r="T1334" s="169"/>
      <c r="AT1334" s="164" t="s">
        <v>171</v>
      </c>
      <c r="AU1334" s="164" t="s">
        <v>84</v>
      </c>
      <c r="AV1334" s="14" t="s">
        <v>84</v>
      </c>
      <c r="AW1334" s="14" t="s">
        <v>31</v>
      </c>
      <c r="AX1334" s="14" t="s">
        <v>74</v>
      </c>
      <c r="AY1334" s="164" t="s">
        <v>163</v>
      </c>
    </row>
    <row r="1335" spans="2:51" s="13" customFormat="1">
      <c r="B1335" s="156"/>
      <c r="D1335" s="157" t="s">
        <v>171</v>
      </c>
      <c r="E1335" s="158" t="s">
        <v>1</v>
      </c>
      <c r="F1335" s="159" t="s">
        <v>1400</v>
      </c>
      <c r="H1335" s="158" t="s">
        <v>1</v>
      </c>
      <c r="L1335" s="156"/>
      <c r="M1335" s="160"/>
      <c r="N1335" s="161"/>
      <c r="O1335" s="161"/>
      <c r="P1335" s="161"/>
      <c r="Q1335" s="161"/>
      <c r="R1335" s="161"/>
      <c r="S1335" s="161"/>
      <c r="T1335" s="162"/>
      <c r="AT1335" s="158" t="s">
        <v>171</v>
      </c>
      <c r="AU1335" s="158" t="s">
        <v>84</v>
      </c>
      <c r="AV1335" s="13" t="s">
        <v>82</v>
      </c>
      <c r="AW1335" s="13" t="s">
        <v>31</v>
      </c>
      <c r="AX1335" s="13" t="s">
        <v>74</v>
      </c>
      <c r="AY1335" s="158" t="s">
        <v>163</v>
      </c>
    </row>
    <row r="1336" spans="2:51" s="14" customFormat="1">
      <c r="B1336" s="163"/>
      <c r="D1336" s="157" t="s">
        <v>171</v>
      </c>
      <c r="E1336" s="164" t="s">
        <v>1</v>
      </c>
      <c r="F1336" s="165" t="s">
        <v>1407</v>
      </c>
      <c r="H1336" s="166">
        <v>32.1</v>
      </c>
      <c r="L1336" s="163"/>
      <c r="M1336" s="167"/>
      <c r="N1336" s="168"/>
      <c r="O1336" s="168"/>
      <c r="P1336" s="168"/>
      <c r="Q1336" s="168"/>
      <c r="R1336" s="168"/>
      <c r="S1336" s="168"/>
      <c r="T1336" s="169"/>
      <c r="AT1336" s="164" t="s">
        <v>171</v>
      </c>
      <c r="AU1336" s="164" t="s">
        <v>84</v>
      </c>
      <c r="AV1336" s="14" t="s">
        <v>84</v>
      </c>
      <c r="AW1336" s="14" t="s">
        <v>31</v>
      </c>
      <c r="AX1336" s="14" t="s">
        <v>74</v>
      </c>
      <c r="AY1336" s="164" t="s">
        <v>163</v>
      </c>
    </row>
    <row r="1337" spans="2:51" s="13" customFormat="1">
      <c r="B1337" s="156"/>
      <c r="D1337" s="157" t="s">
        <v>171</v>
      </c>
      <c r="E1337" s="158" t="s">
        <v>1</v>
      </c>
      <c r="F1337" s="159" t="s">
        <v>311</v>
      </c>
      <c r="H1337" s="158" t="s">
        <v>1</v>
      </c>
      <c r="L1337" s="156"/>
      <c r="M1337" s="160"/>
      <c r="N1337" s="161"/>
      <c r="O1337" s="161"/>
      <c r="P1337" s="161"/>
      <c r="Q1337" s="161"/>
      <c r="R1337" s="161"/>
      <c r="S1337" s="161"/>
      <c r="T1337" s="162"/>
      <c r="AT1337" s="158" t="s">
        <v>171</v>
      </c>
      <c r="AU1337" s="158" t="s">
        <v>84</v>
      </c>
      <c r="AV1337" s="13" t="s">
        <v>82</v>
      </c>
      <c r="AW1337" s="13" t="s">
        <v>31</v>
      </c>
      <c r="AX1337" s="13" t="s">
        <v>74</v>
      </c>
      <c r="AY1337" s="158" t="s">
        <v>163</v>
      </c>
    </row>
    <row r="1338" spans="2:51" s="14" customFormat="1">
      <c r="B1338" s="163"/>
      <c r="D1338" s="157" t="s">
        <v>171</v>
      </c>
      <c r="E1338" s="164" t="s">
        <v>1</v>
      </c>
      <c r="F1338" s="165" t="s">
        <v>1408</v>
      </c>
      <c r="H1338" s="166">
        <v>-5.25</v>
      </c>
      <c r="L1338" s="163"/>
      <c r="M1338" s="167"/>
      <c r="N1338" s="168"/>
      <c r="O1338" s="168"/>
      <c r="P1338" s="168"/>
      <c r="Q1338" s="168"/>
      <c r="R1338" s="168"/>
      <c r="S1338" s="168"/>
      <c r="T1338" s="169"/>
      <c r="AT1338" s="164" t="s">
        <v>171</v>
      </c>
      <c r="AU1338" s="164" t="s">
        <v>84</v>
      </c>
      <c r="AV1338" s="14" t="s">
        <v>84</v>
      </c>
      <c r="AW1338" s="14" t="s">
        <v>31</v>
      </c>
      <c r="AX1338" s="14" t="s">
        <v>74</v>
      </c>
      <c r="AY1338" s="164" t="s">
        <v>163</v>
      </c>
    </row>
    <row r="1339" spans="2:51" s="15" customFormat="1">
      <c r="B1339" s="170"/>
      <c r="D1339" s="157" t="s">
        <v>171</v>
      </c>
      <c r="E1339" s="171" t="s">
        <v>1</v>
      </c>
      <c r="F1339" s="172" t="s">
        <v>176</v>
      </c>
      <c r="H1339" s="173">
        <v>41.994999999999997</v>
      </c>
      <c r="L1339" s="170"/>
      <c r="M1339" s="174"/>
      <c r="N1339" s="175"/>
      <c r="O1339" s="175"/>
      <c r="P1339" s="175"/>
      <c r="Q1339" s="175"/>
      <c r="R1339" s="175"/>
      <c r="S1339" s="175"/>
      <c r="T1339" s="176"/>
      <c r="AT1339" s="171" t="s">
        <v>171</v>
      </c>
      <c r="AU1339" s="171" t="s">
        <v>84</v>
      </c>
      <c r="AV1339" s="15" t="s">
        <v>177</v>
      </c>
      <c r="AW1339" s="15" t="s">
        <v>31</v>
      </c>
      <c r="AX1339" s="15" t="s">
        <v>74</v>
      </c>
      <c r="AY1339" s="171" t="s">
        <v>163</v>
      </c>
    </row>
    <row r="1340" spans="2:51" s="13" customFormat="1">
      <c r="B1340" s="156"/>
      <c r="D1340" s="157" t="s">
        <v>171</v>
      </c>
      <c r="E1340" s="158" t="s">
        <v>1</v>
      </c>
      <c r="F1340" s="159" t="s">
        <v>801</v>
      </c>
      <c r="H1340" s="158" t="s">
        <v>1</v>
      </c>
      <c r="L1340" s="156"/>
      <c r="M1340" s="160"/>
      <c r="N1340" s="161"/>
      <c r="O1340" s="161"/>
      <c r="P1340" s="161"/>
      <c r="Q1340" s="161"/>
      <c r="R1340" s="161"/>
      <c r="S1340" s="161"/>
      <c r="T1340" s="162"/>
      <c r="AT1340" s="158" t="s">
        <v>171</v>
      </c>
      <c r="AU1340" s="158" t="s">
        <v>84</v>
      </c>
      <c r="AV1340" s="13" t="s">
        <v>82</v>
      </c>
      <c r="AW1340" s="13" t="s">
        <v>31</v>
      </c>
      <c r="AX1340" s="13" t="s">
        <v>74</v>
      </c>
      <c r="AY1340" s="158" t="s">
        <v>163</v>
      </c>
    </row>
    <row r="1341" spans="2:51" s="14" customFormat="1">
      <c r="B1341" s="163"/>
      <c r="D1341" s="157" t="s">
        <v>171</v>
      </c>
      <c r="E1341" s="164" t="s">
        <v>1</v>
      </c>
      <c r="F1341" s="165" t="s">
        <v>1409</v>
      </c>
      <c r="H1341" s="166">
        <v>41.075000000000003</v>
      </c>
      <c r="L1341" s="163"/>
      <c r="M1341" s="167"/>
      <c r="N1341" s="168"/>
      <c r="O1341" s="168"/>
      <c r="P1341" s="168"/>
      <c r="Q1341" s="168"/>
      <c r="R1341" s="168"/>
      <c r="S1341" s="168"/>
      <c r="T1341" s="169"/>
      <c r="AT1341" s="164" t="s">
        <v>171</v>
      </c>
      <c r="AU1341" s="164" t="s">
        <v>84</v>
      </c>
      <c r="AV1341" s="14" t="s">
        <v>84</v>
      </c>
      <c r="AW1341" s="14" t="s">
        <v>31</v>
      </c>
      <c r="AX1341" s="14" t="s">
        <v>74</v>
      </c>
      <c r="AY1341" s="164" t="s">
        <v>163</v>
      </c>
    </row>
    <row r="1342" spans="2:51" s="13" customFormat="1">
      <c r="B1342" s="156"/>
      <c r="D1342" s="157" t="s">
        <v>171</v>
      </c>
      <c r="E1342" s="158" t="s">
        <v>1</v>
      </c>
      <c r="F1342" s="159" t="s">
        <v>1400</v>
      </c>
      <c r="H1342" s="158" t="s">
        <v>1</v>
      </c>
      <c r="L1342" s="156"/>
      <c r="M1342" s="160"/>
      <c r="N1342" s="161"/>
      <c r="O1342" s="161"/>
      <c r="P1342" s="161"/>
      <c r="Q1342" s="161"/>
      <c r="R1342" s="161"/>
      <c r="S1342" s="161"/>
      <c r="T1342" s="162"/>
      <c r="AT1342" s="158" t="s">
        <v>171</v>
      </c>
      <c r="AU1342" s="158" t="s">
        <v>84</v>
      </c>
      <c r="AV1342" s="13" t="s">
        <v>82</v>
      </c>
      <c r="AW1342" s="13" t="s">
        <v>31</v>
      </c>
      <c r="AX1342" s="13" t="s">
        <v>74</v>
      </c>
      <c r="AY1342" s="158" t="s">
        <v>163</v>
      </c>
    </row>
    <row r="1343" spans="2:51" s="14" customFormat="1">
      <c r="B1343" s="163"/>
      <c r="D1343" s="157" t="s">
        <v>171</v>
      </c>
      <c r="E1343" s="164" t="s">
        <v>1</v>
      </c>
      <c r="F1343" s="165" t="s">
        <v>1410</v>
      </c>
      <c r="H1343" s="166">
        <v>7.72</v>
      </c>
      <c r="L1343" s="163"/>
      <c r="M1343" s="167"/>
      <c r="N1343" s="168"/>
      <c r="O1343" s="168"/>
      <c r="P1343" s="168"/>
      <c r="Q1343" s="168"/>
      <c r="R1343" s="168"/>
      <c r="S1343" s="168"/>
      <c r="T1343" s="169"/>
      <c r="AT1343" s="164" t="s">
        <v>171</v>
      </c>
      <c r="AU1343" s="164" t="s">
        <v>84</v>
      </c>
      <c r="AV1343" s="14" t="s">
        <v>84</v>
      </c>
      <c r="AW1343" s="14" t="s">
        <v>31</v>
      </c>
      <c r="AX1343" s="14" t="s">
        <v>74</v>
      </c>
      <c r="AY1343" s="164" t="s">
        <v>163</v>
      </c>
    </row>
    <row r="1344" spans="2:51" s="13" customFormat="1">
      <c r="B1344" s="156"/>
      <c r="D1344" s="157" t="s">
        <v>171</v>
      </c>
      <c r="E1344" s="158" t="s">
        <v>1</v>
      </c>
      <c r="F1344" s="159" t="s">
        <v>311</v>
      </c>
      <c r="H1344" s="158" t="s">
        <v>1</v>
      </c>
      <c r="L1344" s="156"/>
      <c r="M1344" s="160"/>
      <c r="N1344" s="161"/>
      <c r="O1344" s="161"/>
      <c r="P1344" s="161"/>
      <c r="Q1344" s="161"/>
      <c r="R1344" s="161"/>
      <c r="S1344" s="161"/>
      <c r="T1344" s="162"/>
      <c r="AT1344" s="158" t="s">
        <v>171</v>
      </c>
      <c r="AU1344" s="158" t="s">
        <v>84</v>
      </c>
      <c r="AV1344" s="13" t="s">
        <v>82</v>
      </c>
      <c r="AW1344" s="13" t="s">
        <v>31</v>
      </c>
      <c r="AX1344" s="13" t="s">
        <v>74</v>
      </c>
      <c r="AY1344" s="158" t="s">
        <v>163</v>
      </c>
    </row>
    <row r="1345" spans="1:65" s="14" customFormat="1">
      <c r="B1345" s="163"/>
      <c r="D1345" s="157" t="s">
        <v>171</v>
      </c>
      <c r="E1345" s="164" t="s">
        <v>1</v>
      </c>
      <c r="F1345" s="165" t="s">
        <v>803</v>
      </c>
      <c r="H1345" s="166">
        <v>-6.5</v>
      </c>
      <c r="L1345" s="163"/>
      <c r="M1345" s="167"/>
      <c r="N1345" s="168"/>
      <c r="O1345" s="168"/>
      <c r="P1345" s="168"/>
      <c r="Q1345" s="168"/>
      <c r="R1345" s="168"/>
      <c r="S1345" s="168"/>
      <c r="T1345" s="169"/>
      <c r="AT1345" s="164" t="s">
        <v>171</v>
      </c>
      <c r="AU1345" s="164" t="s">
        <v>84</v>
      </c>
      <c r="AV1345" s="14" t="s">
        <v>84</v>
      </c>
      <c r="AW1345" s="14" t="s">
        <v>31</v>
      </c>
      <c r="AX1345" s="14" t="s">
        <v>74</v>
      </c>
      <c r="AY1345" s="164" t="s">
        <v>163</v>
      </c>
    </row>
    <row r="1346" spans="1:65" s="15" customFormat="1">
      <c r="B1346" s="170"/>
      <c r="D1346" s="157" t="s">
        <v>171</v>
      </c>
      <c r="E1346" s="171" t="s">
        <v>1</v>
      </c>
      <c r="F1346" s="172" t="s">
        <v>176</v>
      </c>
      <c r="H1346" s="173">
        <v>42.295000000000002</v>
      </c>
      <c r="L1346" s="170"/>
      <c r="M1346" s="174"/>
      <c r="N1346" s="175"/>
      <c r="O1346" s="175"/>
      <c r="P1346" s="175"/>
      <c r="Q1346" s="175"/>
      <c r="R1346" s="175"/>
      <c r="S1346" s="175"/>
      <c r="T1346" s="176"/>
      <c r="AT1346" s="171" t="s">
        <v>171</v>
      </c>
      <c r="AU1346" s="171" t="s">
        <v>84</v>
      </c>
      <c r="AV1346" s="15" t="s">
        <v>177</v>
      </c>
      <c r="AW1346" s="15" t="s">
        <v>31</v>
      </c>
      <c r="AX1346" s="15" t="s">
        <v>74</v>
      </c>
      <c r="AY1346" s="171" t="s">
        <v>163</v>
      </c>
    </row>
    <row r="1347" spans="1:65" s="16" customFormat="1">
      <c r="B1347" s="177"/>
      <c r="D1347" s="157" t="s">
        <v>171</v>
      </c>
      <c r="E1347" s="178" t="s">
        <v>1</v>
      </c>
      <c r="F1347" s="179" t="s">
        <v>178</v>
      </c>
      <c r="H1347" s="180">
        <v>176.91800000000001</v>
      </c>
      <c r="L1347" s="177"/>
      <c r="M1347" s="181"/>
      <c r="N1347" s="182"/>
      <c r="O1347" s="182"/>
      <c r="P1347" s="182"/>
      <c r="Q1347" s="182"/>
      <c r="R1347" s="182"/>
      <c r="S1347" s="182"/>
      <c r="T1347" s="183"/>
      <c r="AT1347" s="178" t="s">
        <v>171</v>
      </c>
      <c r="AU1347" s="178" t="s">
        <v>84</v>
      </c>
      <c r="AV1347" s="16" t="s">
        <v>169</v>
      </c>
      <c r="AW1347" s="16" t="s">
        <v>31</v>
      </c>
      <c r="AX1347" s="16" t="s">
        <v>82</v>
      </c>
      <c r="AY1347" s="178" t="s">
        <v>163</v>
      </c>
    </row>
    <row r="1348" spans="1:65" s="2" customFormat="1" ht="16.5" customHeight="1">
      <c r="A1348" s="30"/>
      <c r="B1348" s="142"/>
      <c r="C1348" s="184" t="s">
        <v>1411</v>
      </c>
      <c r="D1348" s="184" t="s">
        <v>190</v>
      </c>
      <c r="E1348" s="185" t="s">
        <v>1412</v>
      </c>
      <c r="F1348" s="186" t="s">
        <v>1413</v>
      </c>
      <c r="G1348" s="187" t="s">
        <v>186</v>
      </c>
      <c r="H1348" s="188">
        <v>203.45599999999999</v>
      </c>
      <c r="I1348" s="189"/>
      <c r="J1348" s="189">
        <f>ROUND(I1348*H1348,2)</f>
        <v>0</v>
      </c>
      <c r="K1348" s="190"/>
      <c r="L1348" s="191"/>
      <c r="M1348" s="192" t="s">
        <v>1</v>
      </c>
      <c r="N1348" s="193" t="s">
        <v>39</v>
      </c>
      <c r="O1348" s="152">
        <v>0</v>
      </c>
      <c r="P1348" s="152">
        <f>O1348*H1348</f>
        <v>0</v>
      </c>
      <c r="Q1348" s="152">
        <v>0</v>
      </c>
      <c r="R1348" s="152">
        <f>Q1348*H1348</f>
        <v>0</v>
      </c>
      <c r="S1348" s="152">
        <v>0</v>
      </c>
      <c r="T1348" s="153">
        <f>S1348*H1348</f>
        <v>0</v>
      </c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R1348" s="154" t="s">
        <v>193</v>
      </c>
      <c r="AT1348" s="154" t="s">
        <v>190</v>
      </c>
      <c r="AU1348" s="154" t="s">
        <v>84</v>
      </c>
      <c r="AY1348" s="18" t="s">
        <v>163</v>
      </c>
      <c r="BE1348" s="155">
        <f>IF(N1348="základní",J1348,0)</f>
        <v>0</v>
      </c>
      <c r="BF1348" s="155">
        <f>IF(N1348="snížená",J1348,0)</f>
        <v>0</v>
      </c>
      <c r="BG1348" s="155">
        <f>IF(N1348="zákl. přenesená",J1348,0)</f>
        <v>0</v>
      </c>
      <c r="BH1348" s="155">
        <f>IF(N1348="sníž. přenesená",J1348,0)</f>
        <v>0</v>
      </c>
      <c r="BI1348" s="155">
        <f>IF(N1348="nulová",J1348,0)</f>
        <v>0</v>
      </c>
      <c r="BJ1348" s="18" t="s">
        <v>82</v>
      </c>
      <c r="BK1348" s="155">
        <f>ROUND(I1348*H1348,2)</f>
        <v>0</v>
      </c>
      <c r="BL1348" s="18" t="s">
        <v>169</v>
      </c>
      <c r="BM1348" s="154" t="s">
        <v>1414</v>
      </c>
    </row>
    <row r="1349" spans="1:65" s="2" customFormat="1" ht="16.5" customHeight="1">
      <c r="A1349" s="30"/>
      <c r="B1349" s="142"/>
      <c r="C1349" s="143" t="s">
        <v>622</v>
      </c>
      <c r="D1349" s="143" t="s">
        <v>165</v>
      </c>
      <c r="E1349" s="144" t="s">
        <v>1415</v>
      </c>
      <c r="F1349" s="145" t="s">
        <v>1416</v>
      </c>
      <c r="G1349" s="146" t="s">
        <v>168</v>
      </c>
      <c r="H1349" s="147">
        <v>707.67200000000003</v>
      </c>
      <c r="I1349" s="148"/>
      <c r="J1349" s="148">
        <f>ROUND(I1349*H1349,2)</f>
        <v>0</v>
      </c>
      <c r="K1349" s="149"/>
      <c r="L1349" s="31"/>
      <c r="M1349" s="150" t="s">
        <v>1</v>
      </c>
      <c r="N1349" s="151" t="s">
        <v>39</v>
      </c>
      <c r="O1349" s="152">
        <v>0</v>
      </c>
      <c r="P1349" s="152">
        <f>O1349*H1349</f>
        <v>0</v>
      </c>
      <c r="Q1349" s="152">
        <v>0</v>
      </c>
      <c r="R1349" s="152">
        <f>Q1349*H1349</f>
        <v>0</v>
      </c>
      <c r="S1349" s="152">
        <v>0</v>
      </c>
      <c r="T1349" s="153">
        <f>S1349*H1349</f>
        <v>0</v>
      </c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R1349" s="154" t="s">
        <v>169</v>
      </c>
      <c r="AT1349" s="154" t="s">
        <v>165</v>
      </c>
      <c r="AU1349" s="154" t="s">
        <v>84</v>
      </c>
      <c r="AY1349" s="18" t="s">
        <v>163</v>
      </c>
      <c r="BE1349" s="155">
        <f>IF(N1349="základní",J1349,0)</f>
        <v>0</v>
      </c>
      <c r="BF1349" s="155">
        <f>IF(N1349="snížená",J1349,0)</f>
        <v>0</v>
      </c>
      <c r="BG1349" s="155">
        <f>IF(N1349="zákl. přenesená",J1349,0)</f>
        <v>0</v>
      </c>
      <c r="BH1349" s="155">
        <f>IF(N1349="sníž. přenesená",J1349,0)</f>
        <v>0</v>
      </c>
      <c r="BI1349" s="155">
        <f>IF(N1349="nulová",J1349,0)</f>
        <v>0</v>
      </c>
      <c r="BJ1349" s="18" t="s">
        <v>82</v>
      </c>
      <c r="BK1349" s="155">
        <f>ROUND(I1349*H1349,2)</f>
        <v>0</v>
      </c>
      <c r="BL1349" s="18" t="s">
        <v>169</v>
      </c>
      <c r="BM1349" s="154" t="s">
        <v>1417</v>
      </c>
    </row>
    <row r="1350" spans="1:65" s="13" customFormat="1">
      <c r="B1350" s="156"/>
      <c r="D1350" s="157" t="s">
        <v>171</v>
      </c>
      <c r="E1350" s="158" t="s">
        <v>1</v>
      </c>
      <c r="F1350" s="159" t="s">
        <v>1418</v>
      </c>
      <c r="H1350" s="158" t="s">
        <v>1</v>
      </c>
      <c r="L1350" s="156"/>
      <c r="M1350" s="160"/>
      <c r="N1350" s="161"/>
      <c r="O1350" s="161"/>
      <c r="P1350" s="161"/>
      <c r="Q1350" s="161"/>
      <c r="R1350" s="161"/>
      <c r="S1350" s="161"/>
      <c r="T1350" s="162"/>
      <c r="AT1350" s="158" t="s">
        <v>171</v>
      </c>
      <c r="AU1350" s="158" t="s">
        <v>84</v>
      </c>
      <c r="AV1350" s="13" t="s">
        <v>82</v>
      </c>
      <c r="AW1350" s="13" t="s">
        <v>31</v>
      </c>
      <c r="AX1350" s="13" t="s">
        <v>74</v>
      </c>
      <c r="AY1350" s="158" t="s">
        <v>163</v>
      </c>
    </row>
    <row r="1351" spans="1:65" s="13" customFormat="1">
      <c r="B1351" s="156"/>
      <c r="D1351" s="157" t="s">
        <v>171</v>
      </c>
      <c r="E1351" s="158" t="s">
        <v>1</v>
      </c>
      <c r="F1351" s="159" t="s">
        <v>1419</v>
      </c>
      <c r="H1351" s="158" t="s">
        <v>1</v>
      </c>
      <c r="L1351" s="156"/>
      <c r="M1351" s="160"/>
      <c r="N1351" s="161"/>
      <c r="O1351" s="161"/>
      <c r="P1351" s="161"/>
      <c r="Q1351" s="161"/>
      <c r="R1351" s="161"/>
      <c r="S1351" s="161"/>
      <c r="T1351" s="162"/>
      <c r="AT1351" s="158" t="s">
        <v>171</v>
      </c>
      <c r="AU1351" s="158" t="s">
        <v>84</v>
      </c>
      <c r="AV1351" s="13" t="s">
        <v>82</v>
      </c>
      <c r="AW1351" s="13" t="s">
        <v>31</v>
      </c>
      <c r="AX1351" s="13" t="s">
        <v>74</v>
      </c>
      <c r="AY1351" s="158" t="s">
        <v>163</v>
      </c>
    </row>
    <row r="1352" spans="1:65" s="14" customFormat="1">
      <c r="B1352" s="163"/>
      <c r="D1352" s="157" t="s">
        <v>171</v>
      </c>
      <c r="E1352" s="164" t="s">
        <v>1</v>
      </c>
      <c r="F1352" s="165" t="s">
        <v>1420</v>
      </c>
      <c r="H1352" s="166">
        <v>707.67200000000003</v>
      </c>
      <c r="L1352" s="163"/>
      <c r="M1352" s="167"/>
      <c r="N1352" s="168"/>
      <c r="O1352" s="168"/>
      <c r="P1352" s="168"/>
      <c r="Q1352" s="168"/>
      <c r="R1352" s="168"/>
      <c r="S1352" s="168"/>
      <c r="T1352" s="169"/>
      <c r="AT1352" s="164" t="s">
        <v>171</v>
      </c>
      <c r="AU1352" s="164" t="s">
        <v>84</v>
      </c>
      <c r="AV1352" s="14" t="s">
        <v>84</v>
      </c>
      <c r="AW1352" s="14" t="s">
        <v>31</v>
      </c>
      <c r="AX1352" s="14" t="s">
        <v>74</v>
      </c>
      <c r="AY1352" s="164" t="s">
        <v>163</v>
      </c>
    </row>
    <row r="1353" spans="1:65" s="15" customFormat="1">
      <c r="B1353" s="170"/>
      <c r="D1353" s="157" t="s">
        <v>171</v>
      </c>
      <c r="E1353" s="171" t="s">
        <v>1</v>
      </c>
      <c r="F1353" s="172" t="s">
        <v>176</v>
      </c>
      <c r="H1353" s="173">
        <v>707.67200000000003</v>
      </c>
      <c r="L1353" s="170"/>
      <c r="M1353" s="174"/>
      <c r="N1353" s="175"/>
      <c r="O1353" s="175"/>
      <c r="P1353" s="175"/>
      <c r="Q1353" s="175"/>
      <c r="R1353" s="175"/>
      <c r="S1353" s="175"/>
      <c r="T1353" s="176"/>
      <c r="AT1353" s="171" t="s">
        <v>171</v>
      </c>
      <c r="AU1353" s="171" t="s">
        <v>84</v>
      </c>
      <c r="AV1353" s="15" t="s">
        <v>177</v>
      </c>
      <c r="AW1353" s="15" t="s">
        <v>31</v>
      </c>
      <c r="AX1353" s="15" t="s">
        <v>74</v>
      </c>
      <c r="AY1353" s="171" t="s">
        <v>163</v>
      </c>
    </row>
    <row r="1354" spans="1:65" s="16" customFormat="1">
      <c r="B1354" s="177"/>
      <c r="D1354" s="157" t="s">
        <v>171</v>
      </c>
      <c r="E1354" s="178" t="s">
        <v>1</v>
      </c>
      <c r="F1354" s="179" t="s">
        <v>178</v>
      </c>
      <c r="H1354" s="180">
        <v>707.67200000000003</v>
      </c>
      <c r="L1354" s="177"/>
      <c r="M1354" s="181"/>
      <c r="N1354" s="182"/>
      <c r="O1354" s="182"/>
      <c r="P1354" s="182"/>
      <c r="Q1354" s="182"/>
      <c r="R1354" s="182"/>
      <c r="S1354" s="182"/>
      <c r="T1354" s="183"/>
      <c r="AT1354" s="178" t="s">
        <v>171</v>
      </c>
      <c r="AU1354" s="178" t="s">
        <v>84</v>
      </c>
      <c r="AV1354" s="16" t="s">
        <v>169</v>
      </c>
      <c r="AW1354" s="16" t="s">
        <v>31</v>
      </c>
      <c r="AX1354" s="16" t="s">
        <v>82</v>
      </c>
      <c r="AY1354" s="178" t="s">
        <v>163</v>
      </c>
    </row>
    <row r="1355" spans="1:65" s="2" customFormat="1" ht="24" customHeight="1">
      <c r="A1355" s="30"/>
      <c r="B1355" s="142"/>
      <c r="C1355" s="143" t="s">
        <v>1421</v>
      </c>
      <c r="D1355" s="143" t="s">
        <v>165</v>
      </c>
      <c r="E1355" s="144" t="s">
        <v>1422</v>
      </c>
      <c r="F1355" s="145" t="s">
        <v>1423</v>
      </c>
      <c r="G1355" s="146" t="s">
        <v>186</v>
      </c>
      <c r="H1355" s="147">
        <v>135.17099999999999</v>
      </c>
      <c r="I1355" s="148"/>
      <c r="J1355" s="148">
        <f>ROUND(I1355*H1355,2)</f>
        <v>0</v>
      </c>
      <c r="K1355" s="149"/>
      <c r="L1355" s="31"/>
      <c r="M1355" s="150" t="s">
        <v>1</v>
      </c>
      <c r="N1355" s="151" t="s">
        <v>39</v>
      </c>
      <c r="O1355" s="152">
        <v>0</v>
      </c>
      <c r="P1355" s="152">
        <f>O1355*H1355</f>
        <v>0</v>
      </c>
      <c r="Q1355" s="152">
        <v>0</v>
      </c>
      <c r="R1355" s="152">
        <f>Q1355*H1355</f>
        <v>0</v>
      </c>
      <c r="S1355" s="152">
        <v>0</v>
      </c>
      <c r="T1355" s="153">
        <f>S1355*H1355</f>
        <v>0</v>
      </c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R1355" s="154" t="s">
        <v>169</v>
      </c>
      <c r="AT1355" s="154" t="s">
        <v>165</v>
      </c>
      <c r="AU1355" s="154" t="s">
        <v>84</v>
      </c>
      <c r="AY1355" s="18" t="s">
        <v>163</v>
      </c>
      <c r="BE1355" s="155">
        <f>IF(N1355="základní",J1355,0)</f>
        <v>0</v>
      </c>
      <c r="BF1355" s="155">
        <f>IF(N1355="snížená",J1355,0)</f>
        <v>0</v>
      </c>
      <c r="BG1355" s="155">
        <f>IF(N1355="zákl. přenesená",J1355,0)</f>
        <v>0</v>
      </c>
      <c r="BH1355" s="155">
        <f>IF(N1355="sníž. přenesená",J1355,0)</f>
        <v>0</v>
      </c>
      <c r="BI1355" s="155">
        <f>IF(N1355="nulová",J1355,0)</f>
        <v>0</v>
      </c>
      <c r="BJ1355" s="18" t="s">
        <v>82</v>
      </c>
      <c r="BK1355" s="155">
        <f>ROUND(I1355*H1355,2)</f>
        <v>0</v>
      </c>
      <c r="BL1355" s="18" t="s">
        <v>169</v>
      </c>
      <c r="BM1355" s="154" t="s">
        <v>1424</v>
      </c>
    </row>
    <row r="1356" spans="1:65" s="13" customFormat="1">
      <c r="B1356" s="156"/>
      <c r="D1356" s="157" t="s">
        <v>171</v>
      </c>
      <c r="E1356" s="158" t="s">
        <v>1</v>
      </c>
      <c r="F1356" s="159" t="s">
        <v>1425</v>
      </c>
      <c r="H1356" s="158" t="s">
        <v>1</v>
      </c>
      <c r="L1356" s="156"/>
      <c r="M1356" s="160"/>
      <c r="N1356" s="161"/>
      <c r="O1356" s="161"/>
      <c r="P1356" s="161"/>
      <c r="Q1356" s="161"/>
      <c r="R1356" s="161"/>
      <c r="S1356" s="161"/>
      <c r="T1356" s="162"/>
      <c r="AT1356" s="158" t="s">
        <v>171</v>
      </c>
      <c r="AU1356" s="158" t="s">
        <v>84</v>
      </c>
      <c r="AV1356" s="13" t="s">
        <v>82</v>
      </c>
      <c r="AW1356" s="13" t="s">
        <v>31</v>
      </c>
      <c r="AX1356" s="13" t="s">
        <v>74</v>
      </c>
      <c r="AY1356" s="158" t="s">
        <v>163</v>
      </c>
    </row>
    <row r="1357" spans="1:65" s="14" customFormat="1">
      <c r="B1357" s="163"/>
      <c r="D1357" s="157" t="s">
        <v>171</v>
      </c>
      <c r="E1357" s="164" t="s">
        <v>1</v>
      </c>
      <c r="F1357" s="165" t="s">
        <v>1426</v>
      </c>
      <c r="H1357" s="166">
        <v>46.691000000000003</v>
      </c>
      <c r="L1357" s="163"/>
      <c r="M1357" s="167"/>
      <c r="N1357" s="168"/>
      <c r="O1357" s="168"/>
      <c r="P1357" s="168"/>
      <c r="Q1357" s="168"/>
      <c r="R1357" s="168"/>
      <c r="S1357" s="168"/>
      <c r="T1357" s="169"/>
      <c r="AT1357" s="164" t="s">
        <v>171</v>
      </c>
      <c r="AU1357" s="164" t="s">
        <v>84</v>
      </c>
      <c r="AV1357" s="14" t="s">
        <v>84</v>
      </c>
      <c r="AW1357" s="14" t="s">
        <v>31</v>
      </c>
      <c r="AX1357" s="14" t="s">
        <v>74</v>
      </c>
      <c r="AY1357" s="164" t="s">
        <v>163</v>
      </c>
    </row>
    <row r="1358" spans="1:65" s="14" customFormat="1">
      <c r="B1358" s="163"/>
      <c r="D1358" s="157" t="s">
        <v>171</v>
      </c>
      <c r="E1358" s="164" t="s">
        <v>1</v>
      </c>
      <c r="F1358" s="165" t="s">
        <v>1427</v>
      </c>
      <c r="H1358" s="166">
        <v>13.185</v>
      </c>
      <c r="L1358" s="163"/>
      <c r="M1358" s="167"/>
      <c r="N1358" s="168"/>
      <c r="O1358" s="168"/>
      <c r="P1358" s="168"/>
      <c r="Q1358" s="168"/>
      <c r="R1358" s="168"/>
      <c r="S1358" s="168"/>
      <c r="T1358" s="169"/>
      <c r="AT1358" s="164" t="s">
        <v>171</v>
      </c>
      <c r="AU1358" s="164" t="s">
        <v>84</v>
      </c>
      <c r="AV1358" s="14" t="s">
        <v>84</v>
      </c>
      <c r="AW1358" s="14" t="s">
        <v>31</v>
      </c>
      <c r="AX1358" s="14" t="s">
        <v>74</v>
      </c>
      <c r="AY1358" s="164" t="s">
        <v>163</v>
      </c>
    </row>
    <row r="1359" spans="1:65" s="13" customFormat="1">
      <c r="B1359" s="156"/>
      <c r="D1359" s="157" t="s">
        <v>171</v>
      </c>
      <c r="E1359" s="158" t="s">
        <v>1</v>
      </c>
      <c r="F1359" s="159" t="s">
        <v>1428</v>
      </c>
      <c r="H1359" s="158" t="s">
        <v>1</v>
      </c>
      <c r="L1359" s="156"/>
      <c r="M1359" s="160"/>
      <c r="N1359" s="161"/>
      <c r="O1359" s="161"/>
      <c r="P1359" s="161"/>
      <c r="Q1359" s="161"/>
      <c r="R1359" s="161"/>
      <c r="S1359" s="161"/>
      <c r="T1359" s="162"/>
      <c r="AT1359" s="158" t="s">
        <v>171</v>
      </c>
      <c r="AU1359" s="158" t="s">
        <v>84</v>
      </c>
      <c r="AV1359" s="13" t="s">
        <v>82</v>
      </c>
      <c r="AW1359" s="13" t="s">
        <v>31</v>
      </c>
      <c r="AX1359" s="13" t="s">
        <v>74</v>
      </c>
      <c r="AY1359" s="158" t="s">
        <v>163</v>
      </c>
    </row>
    <row r="1360" spans="1:65" s="13" customFormat="1">
      <c r="B1360" s="156"/>
      <c r="D1360" s="157" t="s">
        <v>171</v>
      </c>
      <c r="E1360" s="158" t="s">
        <v>1</v>
      </c>
      <c r="F1360" s="159" t="s">
        <v>1000</v>
      </c>
      <c r="H1360" s="158" t="s">
        <v>1</v>
      </c>
      <c r="L1360" s="156"/>
      <c r="M1360" s="160"/>
      <c r="N1360" s="161"/>
      <c r="O1360" s="161"/>
      <c r="P1360" s="161"/>
      <c r="Q1360" s="161"/>
      <c r="R1360" s="161"/>
      <c r="S1360" s="161"/>
      <c r="T1360" s="162"/>
      <c r="AT1360" s="158" t="s">
        <v>171</v>
      </c>
      <c r="AU1360" s="158" t="s">
        <v>84</v>
      </c>
      <c r="AV1360" s="13" t="s">
        <v>82</v>
      </c>
      <c r="AW1360" s="13" t="s">
        <v>31</v>
      </c>
      <c r="AX1360" s="13" t="s">
        <v>74</v>
      </c>
      <c r="AY1360" s="158" t="s">
        <v>163</v>
      </c>
    </row>
    <row r="1361" spans="1:65" s="14" customFormat="1" ht="22.5">
      <c r="B1361" s="163"/>
      <c r="D1361" s="157" t="s">
        <v>171</v>
      </c>
      <c r="E1361" s="164" t="s">
        <v>1</v>
      </c>
      <c r="F1361" s="165" t="s">
        <v>1429</v>
      </c>
      <c r="H1361" s="166">
        <v>24.5</v>
      </c>
      <c r="L1361" s="163"/>
      <c r="M1361" s="167"/>
      <c r="N1361" s="168"/>
      <c r="O1361" s="168"/>
      <c r="P1361" s="168"/>
      <c r="Q1361" s="168"/>
      <c r="R1361" s="168"/>
      <c r="S1361" s="168"/>
      <c r="T1361" s="169"/>
      <c r="AT1361" s="164" t="s">
        <v>171</v>
      </c>
      <c r="AU1361" s="164" t="s">
        <v>84</v>
      </c>
      <c r="AV1361" s="14" t="s">
        <v>84</v>
      </c>
      <c r="AW1361" s="14" t="s">
        <v>31</v>
      </c>
      <c r="AX1361" s="14" t="s">
        <v>74</v>
      </c>
      <c r="AY1361" s="164" t="s">
        <v>163</v>
      </c>
    </row>
    <row r="1362" spans="1:65" s="13" customFormat="1">
      <c r="B1362" s="156"/>
      <c r="D1362" s="157" t="s">
        <v>171</v>
      </c>
      <c r="E1362" s="158" t="s">
        <v>1</v>
      </c>
      <c r="F1362" s="159" t="s">
        <v>994</v>
      </c>
      <c r="H1362" s="158" t="s">
        <v>1</v>
      </c>
      <c r="L1362" s="156"/>
      <c r="M1362" s="160"/>
      <c r="N1362" s="161"/>
      <c r="O1362" s="161"/>
      <c r="P1362" s="161"/>
      <c r="Q1362" s="161"/>
      <c r="R1362" s="161"/>
      <c r="S1362" s="161"/>
      <c r="T1362" s="162"/>
      <c r="AT1362" s="158" t="s">
        <v>171</v>
      </c>
      <c r="AU1362" s="158" t="s">
        <v>84</v>
      </c>
      <c r="AV1362" s="13" t="s">
        <v>82</v>
      </c>
      <c r="AW1362" s="13" t="s">
        <v>31</v>
      </c>
      <c r="AX1362" s="13" t="s">
        <v>74</v>
      </c>
      <c r="AY1362" s="158" t="s">
        <v>163</v>
      </c>
    </row>
    <row r="1363" spans="1:65" s="14" customFormat="1">
      <c r="B1363" s="163"/>
      <c r="D1363" s="157" t="s">
        <v>171</v>
      </c>
      <c r="E1363" s="164" t="s">
        <v>1</v>
      </c>
      <c r="F1363" s="165" t="s">
        <v>1430</v>
      </c>
      <c r="H1363" s="166">
        <v>10.039999999999999</v>
      </c>
      <c r="L1363" s="163"/>
      <c r="M1363" s="167"/>
      <c r="N1363" s="168"/>
      <c r="O1363" s="168"/>
      <c r="P1363" s="168"/>
      <c r="Q1363" s="168"/>
      <c r="R1363" s="168"/>
      <c r="S1363" s="168"/>
      <c r="T1363" s="169"/>
      <c r="AT1363" s="164" t="s">
        <v>171</v>
      </c>
      <c r="AU1363" s="164" t="s">
        <v>84</v>
      </c>
      <c r="AV1363" s="14" t="s">
        <v>84</v>
      </c>
      <c r="AW1363" s="14" t="s">
        <v>31</v>
      </c>
      <c r="AX1363" s="14" t="s">
        <v>74</v>
      </c>
      <c r="AY1363" s="164" t="s">
        <v>163</v>
      </c>
    </row>
    <row r="1364" spans="1:65" s="13" customFormat="1">
      <c r="B1364" s="156"/>
      <c r="D1364" s="157" t="s">
        <v>171</v>
      </c>
      <c r="E1364" s="158" t="s">
        <v>1</v>
      </c>
      <c r="F1364" s="159" t="s">
        <v>1006</v>
      </c>
      <c r="H1364" s="158" t="s">
        <v>1</v>
      </c>
      <c r="L1364" s="156"/>
      <c r="M1364" s="160"/>
      <c r="N1364" s="161"/>
      <c r="O1364" s="161"/>
      <c r="P1364" s="161"/>
      <c r="Q1364" s="161"/>
      <c r="R1364" s="161"/>
      <c r="S1364" s="161"/>
      <c r="T1364" s="162"/>
      <c r="AT1364" s="158" t="s">
        <v>171</v>
      </c>
      <c r="AU1364" s="158" t="s">
        <v>84</v>
      </c>
      <c r="AV1364" s="13" t="s">
        <v>82</v>
      </c>
      <c r="AW1364" s="13" t="s">
        <v>31</v>
      </c>
      <c r="AX1364" s="13" t="s">
        <v>74</v>
      </c>
      <c r="AY1364" s="158" t="s">
        <v>163</v>
      </c>
    </row>
    <row r="1365" spans="1:65" s="14" customFormat="1">
      <c r="B1365" s="163"/>
      <c r="D1365" s="157" t="s">
        <v>171</v>
      </c>
      <c r="E1365" s="164" t="s">
        <v>1</v>
      </c>
      <c r="F1365" s="165" t="s">
        <v>1431</v>
      </c>
      <c r="H1365" s="166">
        <v>15.775</v>
      </c>
      <c r="L1365" s="163"/>
      <c r="M1365" s="167"/>
      <c r="N1365" s="168"/>
      <c r="O1365" s="168"/>
      <c r="P1365" s="168"/>
      <c r="Q1365" s="168"/>
      <c r="R1365" s="168"/>
      <c r="S1365" s="168"/>
      <c r="T1365" s="169"/>
      <c r="AT1365" s="164" t="s">
        <v>171</v>
      </c>
      <c r="AU1365" s="164" t="s">
        <v>84</v>
      </c>
      <c r="AV1365" s="14" t="s">
        <v>84</v>
      </c>
      <c r="AW1365" s="14" t="s">
        <v>31</v>
      </c>
      <c r="AX1365" s="14" t="s">
        <v>74</v>
      </c>
      <c r="AY1365" s="164" t="s">
        <v>163</v>
      </c>
    </row>
    <row r="1366" spans="1:65" s="13" customFormat="1">
      <c r="B1366" s="156"/>
      <c r="D1366" s="157" t="s">
        <v>171</v>
      </c>
      <c r="E1366" s="158" t="s">
        <v>1</v>
      </c>
      <c r="F1366" s="159" t="s">
        <v>798</v>
      </c>
      <c r="H1366" s="158" t="s">
        <v>1</v>
      </c>
      <c r="L1366" s="156"/>
      <c r="M1366" s="160"/>
      <c r="N1366" s="161"/>
      <c r="O1366" s="161"/>
      <c r="P1366" s="161"/>
      <c r="Q1366" s="161"/>
      <c r="R1366" s="161"/>
      <c r="S1366" s="161"/>
      <c r="T1366" s="162"/>
      <c r="AT1366" s="158" t="s">
        <v>171</v>
      </c>
      <c r="AU1366" s="158" t="s">
        <v>84</v>
      </c>
      <c r="AV1366" s="13" t="s">
        <v>82</v>
      </c>
      <c r="AW1366" s="13" t="s">
        <v>31</v>
      </c>
      <c r="AX1366" s="13" t="s">
        <v>74</v>
      </c>
      <c r="AY1366" s="158" t="s">
        <v>163</v>
      </c>
    </row>
    <row r="1367" spans="1:65" s="14" customFormat="1">
      <c r="B1367" s="163"/>
      <c r="D1367" s="157" t="s">
        <v>171</v>
      </c>
      <c r="E1367" s="164" t="s">
        <v>1</v>
      </c>
      <c r="F1367" s="165" t="s">
        <v>1432</v>
      </c>
      <c r="H1367" s="166">
        <v>20</v>
      </c>
      <c r="L1367" s="163"/>
      <c r="M1367" s="167"/>
      <c r="N1367" s="168"/>
      <c r="O1367" s="168"/>
      <c r="P1367" s="168"/>
      <c r="Q1367" s="168"/>
      <c r="R1367" s="168"/>
      <c r="S1367" s="168"/>
      <c r="T1367" s="169"/>
      <c r="AT1367" s="164" t="s">
        <v>171</v>
      </c>
      <c r="AU1367" s="164" t="s">
        <v>84</v>
      </c>
      <c r="AV1367" s="14" t="s">
        <v>84</v>
      </c>
      <c r="AW1367" s="14" t="s">
        <v>31</v>
      </c>
      <c r="AX1367" s="14" t="s">
        <v>74</v>
      </c>
      <c r="AY1367" s="164" t="s">
        <v>163</v>
      </c>
    </row>
    <row r="1368" spans="1:65" s="13" customFormat="1">
      <c r="B1368" s="156"/>
      <c r="D1368" s="157" t="s">
        <v>171</v>
      </c>
      <c r="E1368" s="158" t="s">
        <v>1</v>
      </c>
      <c r="F1368" s="159" t="s">
        <v>1433</v>
      </c>
      <c r="H1368" s="158" t="s">
        <v>1</v>
      </c>
      <c r="L1368" s="156"/>
      <c r="M1368" s="160"/>
      <c r="N1368" s="161"/>
      <c r="O1368" s="161"/>
      <c r="P1368" s="161"/>
      <c r="Q1368" s="161"/>
      <c r="R1368" s="161"/>
      <c r="S1368" s="161"/>
      <c r="T1368" s="162"/>
      <c r="AT1368" s="158" t="s">
        <v>171</v>
      </c>
      <c r="AU1368" s="158" t="s">
        <v>84</v>
      </c>
      <c r="AV1368" s="13" t="s">
        <v>82</v>
      </c>
      <c r="AW1368" s="13" t="s">
        <v>31</v>
      </c>
      <c r="AX1368" s="13" t="s">
        <v>74</v>
      </c>
      <c r="AY1368" s="158" t="s">
        <v>163</v>
      </c>
    </row>
    <row r="1369" spans="1:65" s="14" customFormat="1">
      <c r="B1369" s="163"/>
      <c r="D1369" s="157" t="s">
        <v>171</v>
      </c>
      <c r="E1369" s="164" t="s">
        <v>1</v>
      </c>
      <c r="F1369" s="165" t="s">
        <v>1434</v>
      </c>
      <c r="H1369" s="166">
        <v>4.9800000000000004</v>
      </c>
      <c r="L1369" s="163"/>
      <c r="M1369" s="167"/>
      <c r="N1369" s="168"/>
      <c r="O1369" s="168"/>
      <c r="P1369" s="168"/>
      <c r="Q1369" s="168"/>
      <c r="R1369" s="168"/>
      <c r="S1369" s="168"/>
      <c r="T1369" s="169"/>
      <c r="AT1369" s="164" t="s">
        <v>171</v>
      </c>
      <c r="AU1369" s="164" t="s">
        <v>84</v>
      </c>
      <c r="AV1369" s="14" t="s">
        <v>84</v>
      </c>
      <c r="AW1369" s="14" t="s">
        <v>31</v>
      </c>
      <c r="AX1369" s="14" t="s">
        <v>74</v>
      </c>
      <c r="AY1369" s="164" t="s">
        <v>163</v>
      </c>
    </row>
    <row r="1370" spans="1:65" s="15" customFormat="1">
      <c r="B1370" s="170"/>
      <c r="D1370" s="157" t="s">
        <v>171</v>
      </c>
      <c r="E1370" s="171" t="s">
        <v>1</v>
      </c>
      <c r="F1370" s="172" t="s">
        <v>176</v>
      </c>
      <c r="H1370" s="173">
        <v>135.17099999999999</v>
      </c>
      <c r="L1370" s="170"/>
      <c r="M1370" s="174"/>
      <c r="N1370" s="175"/>
      <c r="O1370" s="175"/>
      <c r="P1370" s="175"/>
      <c r="Q1370" s="175"/>
      <c r="R1370" s="175"/>
      <c r="S1370" s="175"/>
      <c r="T1370" s="176"/>
      <c r="AT1370" s="171" t="s">
        <v>171</v>
      </c>
      <c r="AU1370" s="171" t="s">
        <v>84</v>
      </c>
      <c r="AV1370" s="15" t="s">
        <v>177</v>
      </c>
      <c r="AW1370" s="15" t="s">
        <v>31</v>
      </c>
      <c r="AX1370" s="15" t="s">
        <v>74</v>
      </c>
      <c r="AY1370" s="171" t="s">
        <v>163</v>
      </c>
    </row>
    <row r="1371" spans="1:65" s="16" customFormat="1">
      <c r="B1371" s="177"/>
      <c r="D1371" s="157" t="s">
        <v>171</v>
      </c>
      <c r="E1371" s="178" t="s">
        <v>1</v>
      </c>
      <c r="F1371" s="179" t="s">
        <v>178</v>
      </c>
      <c r="H1371" s="180">
        <v>135.17099999999999</v>
      </c>
      <c r="L1371" s="177"/>
      <c r="M1371" s="181"/>
      <c r="N1371" s="182"/>
      <c r="O1371" s="182"/>
      <c r="P1371" s="182"/>
      <c r="Q1371" s="182"/>
      <c r="R1371" s="182"/>
      <c r="S1371" s="182"/>
      <c r="T1371" s="183"/>
      <c r="AT1371" s="178" t="s">
        <v>171</v>
      </c>
      <c r="AU1371" s="178" t="s">
        <v>84</v>
      </c>
      <c r="AV1371" s="16" t="s">
        <v>169</v>
      </c>
      <c r="AW1371" s="16" t="s">
        <v>31</v>
      </c>
      <c r="AX1371" s="16" t="s">
        <v>82</v>
      </c>
      <c r="AY1371" s="178" t="s">
        <v>163</v>
      </c>
    </row>
    <row r="1372" spans="1:65" s="2" customFormat="1" ht="16.5" customHeight="1">
      <c r="A1372" s="30"/>
      <c r="B1372" s="142"/>
      <c r="C1372" s="184" t="s">
        <v>628</v>
      </c>
      <c r="D1372" s="184" t="s">
        <v>190</v>
      </c>
      <c r="E1372" s="185" t="s">
        <v>1412</v>
      </c>
      <c r="F1372" s="186" t="s">
        <v>1413</v>
      </c>
      <c r="G1372" s="187" t="s">
        <v>186</v>
      </c>
      <c r="H1372" s="188">
        <v>178.76400000000001</v>
      </c>
      <c r="I1372" s="189"/>
      <c r="J1372" s="189">
        <f>ROUND(I1372*H1372,2)</f>
        <v>0</v>
      </c>
      <c r="K1372" s="190"/>
      <c r="L1372" s="191"/>
      <c r="M1372" s="192" t="s">
        <v>1</v>
      </c>
      <c r="N1372" s="193" t="s">
        <v>39</v>
      </c>
      <c r="O1372" s="152">
        <v>0</v>
      </c>
      <c r="P1372" s="152">
        <f>O1372*H1372</f>
        <v>0</v>
      </c>
      <c r="Q1372" s="152">
        <v>0</v>
      </c>
      <c r="R1372" s="152">
        <f>Q1372*H1372</f>
        <v>0</v>
      </c>
      <c r="S1372" s="152">
        <v>0</v>
      </c>
      <c r="T1372" s="153">
        <f>S1372*H1372</f>
        <v>0</v>
      </c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R1372" s="154" t="s">
        <v>193</v>
      </c>
      <c r="AT1372" s="154" t="s">
        <v>190</v>
      </c>
      <c r="AU1372" s="154" t="s">
        <v>84</v>
      </c>
      <c r="AY1372" s="18" t="s">
        <v>163</v>
      </c>
      <c r="BE1372" s="155">
        <f>IF(N1372="základní",J1372,0)</f>
        <v>0</v>
      </c>
      <c r="BF1372" s="155">
        <f>IF(N1372="snížená",J1372,0)</f>
        <v>0</v>
      </c>
      <c r="BG1372" s="155">
        <f>IF(N1372="zákl. přenesená",J1372,0)</f>
        <v>0</v>
      </c>
      <c r="BH1372" s="155">
        <f>IF(N1372="sníž. přenesená",J1372,0)</f>
        <v>0</v>
      </c>
      <c r="BI1372" s="155">
        <f>IF(N1372="nulová",J1372,0)</f>
        <v>0</v>
      </c>
      <c r="BJ1372" s="18" t="s">
        <v>82</v>
      </c>
      <c r="BK1372" s="155">
        <f>ROUND(I1372*H1372,2)</f>
        <v>0</v>
      </c>
      <c r="BL1372" s="18" t="s">
        <v>169</v>
      </c>
      <c r="BM1372" s="154" t="s">
        <v>1435</v>
      </c>
    </row>
    <row r="1373" spans="1:65" s="2" customFormat="1" ht="24" customHeight="1">
      <c r="A1373" s="30"/>
      <c r="B1373" s="142"/>
      <c r="C1373" s="143" t="s">
        <v>1436</v>
      </c>
      <c r="D1373" s="143" t="s">
        <v>165</v>
      </c>
      <c r="E1373" s="144" t="s">
        <v>1437</v>
      </c>
      <c r="F1373" s="145" t="s">
        <v>1438</v>
      </c>
      <c r="G1373" s="146" t="s">
        <v>186</v>
      </c>
      <c r="H1373" s="147">
        <v>42.5</v>
      </c>
      <c r="I1373" s="148"/>
      <c r="J1373" s="148">
        <f>ROUND(I1373*H1373,2)</f>
        <v>0</v>
      </c>
      <c r="K1373" s="149"/>
      <c r="L1373" s="31"/>
      <c r="M1373" s="150" t="s">
        <v>1</v>
      </c>
      <c r="N1373" s="151" t="s">
        <v>39</v>
      </c>
      <c r="O1373" s="152">
        <v>0</v>
      </c>
      <c r="P1373" s="152">
        <f>O1373*H1373</f>
        <v>0</v>
      </c>
      <c r="Q1373" s="152">
        <v>0</v>
      </c>
      <c r="R1373" s="152">
        <f>Q1373*H1373</f>
        <v>0</v>
      </c>
      <c r="S1373" s="152">
        <v>0</v>
      </c>
      <c r="T1373" s="153">
        <f>S1373*H1373</f>
        <v>0</v>
      </c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R1373" s="154" t="s">
        <v>169</v>
      </c>
      <c r="AT1373" s="154" t="s">
        <v>165</v>
      </c>
      <c r="AU1373" s="154" t="s">
        <v>84</v>
      </c>
      <c r="AY1373" s="18" t="s">
        <v>163</v>
      </c>
      <c r="BE1373" s="155">
        <f>IF(N1373="základní",J1373,0)</f>
        <v>0</v>
      </c>
      <c r="BF1373" s="155">
        <f>IF(N1373="snížená",J1373,0)</f>
        <v>0</v>
      </c>
      <c r="BG1373" s="155">
        <f>IF(N1373="zákl. přenesená",J1373,0)</f>
        <v>0</v>
      </c>
      <c r="BH1373" s="155">
        <f>IF(N1373="sníž. přenesená",J1373,0)</f>
        <v>0</v>
      </c>
      <c r="BI1373" s="155">
        <f>IF(N1373="nulová",J1373,0)</f>
        <v>0</v>
      </c>
      <c r="BJ1373" s="18" t="s">
        <v>82</v>
      </c>
      <c r="BK1373" s="155">
        <f>ROUND(I1373*H1373,2)</f>
        <v>0</v>
      </c>
      <c r="BL1373" s="18" t="s">
        <v>169</v>
      </c>
      <c r="BM1373" s="154" t="s">
        <v>1439</v>
      </c>
    </row>
    <row r="1374" spans="1:65" s="13" customFormat="1">
      <c r="B1374" s="156"/>
      <c r="D1374" s="157" t="s">
        <v>171</v>
      </c>
      <c r="E1374" s="158" t="s">
        <v>1</v>
      </c>
      <c r="F1374" s="159" t="s">
        <v>1440</v>
      </c>
      <c r="H1374" s="158" t="s">
        <v>1</v>
      </c>
      <c r="L1374" s="156"/>
      <c r="M1374" s="160"/>
      <c r="N1374" s="161"/>
      <c r="O1374" s="161"/>
      <c r="P1374" s="161"/>
      <c r="Q1374" s="161"/>
      <c r="R1374" s="161"/>
      <c r="S1374" s="161"/>
      <c r="T1374" s="162"/>
      <c r="AT1374" s="158" t="s">
        <v>171</v>
      </c>
      <c r="AU1374" s="158" t="s">
        <v>84</v>
      </c>
      <c r="AV1374" s="13" t="s">
        <v>82</v>
      </c>
      <c r="AW1374" s="13" t="s">
        <v>31</v>
      </c>
      <c r="AX1374" s="13" t="s">
        <v>74</v>
      </c>
      <c r="AY1374" s="158" t="s">
        <v>163</v>
      </c>
    </row>
    <row r="1375" spans="1:65" s="13" customFormat="1">
      <c r="B1375" s="156"/>
      <c r="D1375" s="157" t="s">
        <v>171</v>
      </c>
      <c r="E1375" s="158" t="s">
        <v>1</v>
      </c>
      <c r="F1375" s="159" t="s">
        <v>1441</v>
      </c>
      <c r="H1375" s="158" t="s">
        <v>1</v>
      </c>
      <c r="L1375" s="156"/>
      <c r="M1375" s="160"/>
      <c r="N1375" s="161"/>
      <c r="O1375" s="161"/>
      <c r="P1375" s="161"/>
      <c r="Q1375" s="161"/>
      <c r="R1375" s="161"/>
      <c r="S1375" s="161"/>
      <c r="T1375" s="162"/>
      <c r="AT1375" s="158" t="s">
        <v>171</v>
      </c>
      <c r="AU1375" s="158" t="s">
        <v>84</v>
      </c>
      <c r="AV1375" s="13" t="s">
        <v>82</v>
      </c>
      <c r="AW1375" s="13" t="s">
        <v>31</v>
      </c>
      <c r="AX1375" s="13" t="s">
        <v>74</v>
      </c>
      <c r="AY1375" s="158" t="s">
        <v>163</v>
      </c>
    </row>
    <row r="1376" spans="1:65" s="14" customFormat="1">
      <c r="B1376" s="163"/>
      <c r="D1376" s="157" t="s">
        <v>171</v>
      </c>
      <c r="E1376" s="164" t="s">
        <v>1</v>
      </c>
      <c r="F1376" s="165" t="s">
        <v>1442</v>
      </c>
      <c r="H1376" s="166">
        <v>30</v>
      </c>
      <c r="L1376" s="163"/>
      <c r="M1376" s="167"/>
      <c r="N1376" s="168"/>
      <c r="O1376" s="168"/>
      <c r="P1376" s="168"/>
      <c r="Q1376" s="168"/>
      <c r="R1376" s="168"/>
      <c r="S1376" s="168"/>
      <c r="T1376" s="169"/>
      <c r="AT1376" s="164" t="s">
        <v>171</v>
      </c>
      <c r="AU1376" s="164" t="s">
        <v>84</v>
      </c>
      <c r="AV1376" s="14" t="s">
        <v>84</v>
      </c>
      <c r="AW1376" s="14" t="s">
        <v>31</v>
      </c>
      <c r="AX1376" s="14" t="s">
        <v>74</v>
      </c>
      <c r="AY1376" s="164" t="s">
        <v>163</v>
      </c>
    </row>
    <row r="1377" spans="1:65" s="13" customFormat="1">
      <c r="B1377" s="156"/>
      <c r="D1377" s="157" t="s">
        <v>171</v>
      </c>
      <c r="E1377" s="158" t="s">
        <v>1</v>
      </c>
      <c r="F1377" s="159" t="s">
        <v>1443</v>
      </c>
      <c r="H1377" s="158" t="s">
        <v>1</v>
      </c>
      <c r="L1377" s="156"/>
      <c r="M1377" s="160"/>
      <c r="N1377" s="161"/>
      <c r="O1377" s="161"/>
      <c r="P1377" s="161"/>
      <c r="Q1377" s="161"/>
      <c r="R1377" s="161"/>
      <c r="S1377" s="161"/>
      <c r="T1377" s="162"/>
      <c r="AT1377" s="158" t="s">
        <v>171</v>
      </c>
      <c r="AU1377" s="158" t="s">
        <v>84</v>
      </c>
      <c r="AV1377" s="13" t="s">
        <v>82</v>
      </c>
      <c r="AW1377" s="13" t="s">
        <v>31</v>
      </c>
      <c r="AX1377" s="13" t="s">
        <v>74</v>
      </c>
      <c r="AY1377" s="158" t="s">
        <v>163</v>
      </c>
    </row>
    <row r="1378" spans="1:65" s="14" customFormat="1">
      <c r="B1378" s="163"/>
      <c r="D1378" s="157" t="s">
        <v>171</v>
      </c>
      <c r="E1378" s="164" t="s">
        <v>1</v>
      </c>
      <c r="F1378" s="165" t="s">
        <v>1444</v>
      </c>
      <c r="H1378" s="166">
        <v>12.5</v>
      </c>
      <c r="L1378" s="163"/>
      <c r="M1378" s="167"/>
      <c r="N1378" s="168"/>
      <c r="O1378" s="168"/>
      <c r="P1378" s="168"/>
      <c r="Q1378" s="168"/>
      <c r="R1378" s="168"/>
      <c r="S1378" s="168"/>
      <c r="T1378" s="169"/>
      <c r="AT1378" s="164" t="s">
        <v>171</v>
      </c>
      <c r="AU1378" s="164" t="s">
        <v>84</v>
      </c>
      <c r="AV1378" s="14" t="s">
        <v>84</v>
      </c>
      <c r="AW1378" s="14" t="s">
        <v>31</v>
      </c>
      <c r="AX1378" s="14" t="s">
        <v>74</v>
      </c>
      <c r="AY1378" s="164" t="s">
        <v>163</v>
      </c>
    </row>
    <row r="1379" spans="1:65" s="15" customFormat="1">
      <c r="B1379" s="170"/>
      <c r="D1379" s="157" t="s">
        <v>171</v>
      </c>
      <c r="E1379" s="171" t="s">
        <v>1</v>
      </c>
      <c r="F1379" s="172" t="s">
        <v>176</v>
      </c>
      <c r="H1379" s="173">
        <v>42.5</v>
      </c>
      <c r="L1379" s="170"/>
      <c r="M1379" s="174"/>
      <c r="N1379" s="175"/>
      <c r="O1379" s="175"/>
      <c r="P1379" s="175"/>
      <c r="Q1379" s="175"/>
      <c r="R1379" s="175"/>
      <c r="S1379" s="175"/>
      <c r="T1379" s="176"/>
      <c r="AT1379" s="171" t="s">
        <v>171</v>
      </c>
      <c r="AU1379" s="171" t="s">
        <v>84</v>
      </c>
      <c r="AV1379" s="15" t="s">
        <v>177</v>
      </c>
      <c r="AW1379" s="15" t="s">
        <v>31</v>
      </c>
      <c r="AX1379" s="15" t="s">
        <v>74</v>
      </c>
      <c r="AY1379" s="171" t="s">
        <v>163</v>
      </c>
    </row>
    <row r="1380" spans="1:65" s="16" customFormat="1">
      <c r="B1380" s="177"/>
      <c r="D1380" s="157" t="s">
        <v>171</v>
      </c>
      <c r="E1380" s="178" t="s">
        <v>1</v>
      </c>
      <c r="F1380" s="179" t="s">
        <v>178</v>
      </c>
      <c r="H1380" s="180">
        <v>42.5</v>
      </c>
      <c r="L1380" s="177"/>
      <c r="M1380" s="181"/>
      <c r="N1380" s="182"/>
      <c r="O1380" s="182"/>
      <c r="P1380" s="182"/>
      <c r="Q1380" s="182"/>
      <c r="R1380" s="182"/>
      <c r="S1380" s="182"/>
      <c r="T1380" s="183"/>
      <c r="AT1380" s="178" t="s">
        <v>171</v>
      </c>
      <c r="AU1380" s="178" t="s">
        <v>84</v>
      </c>
      <c r="AV1380" s="16" t="s">
        <v>169</v>
      </c>
      <c r="AW1380" s="16" t="s">
        <v>31</v>
      </c>
      <c r="AX1380" s="16" t="s">
        <v>82</v>
      </c>
      <c r="AY1380" s="178" t="s">
        <v>163</v>
      </c>
    </row>
    <row r="1381" spans="1:65" s="2" customFormat="1" ht="24" customHeight="1">
      <c r="A1381" s="30"/>
      <c r="B1381" s="142"/>
      <c r="C1381" s="184" t="s">
        <v>632</v>
      </c>
      <c r="D1381" s="184" t="s">
        <v>190</v>
      </c>
      <c r="E1381" s="185" t="s">
        <v>1445</v>
      </c>
      <c r="F1381" s="186" t="s">
        <v>1446</v>
      </c>
      <c r="G1381" s="187" t="s">
        <v>204</v>
      </c>
      <c r="H1381" s="188">
        <v>20</v>
      </c>
      <c r="I1381" s="189"/>
      <c r="J1381" s="189">
        <f>ROUND(I1381*H1381,2)</f>
        <v>0</v>
      </c>
      <c r="K1381" s="190"/>
      <c r="L1381" s="191"/>
      <c r="M1381" s="192" t="s">
        <v>1</v>
      </c>
      <c r="N1381" s="193" t="s">
        <v>39</v>
      </c>
      <c r="O1381" s="152">
        <v>0</v>
      </c>
      <c r="P1381" s="152">
        <f>O1381*H1381</f>
        <v>0</v>
      </c>
      <c r="Q1381" s="152">
        <v>0</v>
      </c>
      <c r="R1381" s="152">
        <f>Q1381*H1381</f>
        <v>0</v>
      </c>
      <c r="S1381" s="152">
        <v>0</v>
      </c>
      <c r="T1381" s="153">
        <f>S1381*H1381</f>
        <v>0</v>
      </c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R1381" s="154" t="s">
        <v>193</v>
      </c>
      <c r="AT1381" s="154" t="s">
        <v>190</v>
      </c>
      <c r="AU1381" s="154" t="s">
        <v>84</v>
      </c>
      <c r="AY1381" s="18" t="s">
        <v>163</v>
      </c>
      <c r="BE1381" s="155">
        <f>IF(N1381="základní",J1381,0)</f>
        <v>0</v>
      </c>
      <c r="BF1381" s="155">
        <f>IF(N1381="snížená",J1381,0)</f>
        <v>0</v>
      </c>
      <c r="BG1381" s="155">
        <f>IF(N1381="zákl. přenesená",J1381,0)</f>
        <v>0</v>
      </c>
      <c r="BH1381" s="155">
        <f>IF(N1381="sníž. přenesená",J1381,0)</f>
        <v>0</v>
      </c>
      <c r="BI1381" s="155">
        <f>IF(N1381="nulová",J1381,0)</f>
        <v>0</v>
      </c>
      <c r="BJ1381" s="18" t="s">
        <v>82</v>
      </c>
      <c r="BK1381" s="155">
        <f>ROUND(I1381*H1381,2)</f>
        <v>0</v>
      </c>
      <c r="BL1381" s="18" t="s">
        <v>169</v>
      </c>
      <c r="BM1381" s="154" t="s">
        <v>1447</v>
      </c>
    </row>
    <row r="1382" spans="1:65" s="2" customFormat="1" ht="24" customHeight="1">
      <c r="A1382" s="30"/>
      <c r="B1382" s="142"/>
      <c r="C1382" s="184" t="s">
        <v>1448</v>
      </c>
      <c r="D1382" s="184" t="s">
        <v>190</v>
      </c>
      <c r="E1382" s="185" t="s">
        <v>1449</v>
      </c>
      <c r="F1382" s="186" t="s">
        <v>1450</v>
      </c>
      <c r="G1382" s="187" t="s">
        <v>204</v>
      </c>
      <c r="H1382" s="188">
        <v>10</v>
      </c>
      <c r="I1382" s="189"/>
      <c r="J1382" s="189">
        <f>ROUND(I1382*H1382,2)</f>
        <v>0</v>
      </c>
      <c r="K1382" s="190"/>
      <c r="L1382" s="191"/>
      <c r="M1382" s="192" t="s">
        <v>1</v>
      </c>
      <c r="N1382" s="193" t="s">
        <v>39</v>
      </c>
      <c r="O1382" s="152">
        <v>0</v>
      </c>
      <c r="P1382" s="152">
        <f>O1382*H1382</f>
        <v>0</v>
      </c>
      <c r="Q1382" s="152">
        <v>0</v>
      </c>
      <c r="R1382" s="152">
        <f>Q1382*H1382</f>
        <v>0</v>
      </c>
      <c r="S1382" s="152">
        <v>0</v>
      </c>
      <c r="T1382" s="153">
        <f>S1382*H1382</f>
        <v>0</v>
      </c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R1382" s="154" t="s">
        <v>193</v>
      </c>
      <c r="AT1382" s="154" t="s">
        <v>190</v>
      </c>
      <c r="AU1382" s="154" t="s">
        <v>84</v>
      </c>
      <c r="AY1382" s="18" t="s">
        <v>163</v>
      </c>
      <c r="BE1382" s="155">
        <f>IF(N1382="základní",J1382,0)</f>
        <v>0</v>
      </c>
      <c r="BF1382" s="155">
        <f>IF(N1382="snížená",J1382,0)</f>
        <v>0</v>
      </c>
      <c r="BG1382" s="155">
        <f>IF(N1382="zákl. přenesená",J1382,0)</f>
        <v>0</v>
      </c>
      <c r="BH1382" s="155">
        <f>IF(N1382="sníž. přenesená",J1382,0)</f>
        <v>0</v>
      </c>
      <c r="BI1382" s="155">
        <f>IF(N1382="nulová",J1382,0)</f>
        <v>0</v>
      </c>
      <c r="BJ1382" s="18" t="s">
        <v>82</v>
      </c>
      <c r="BK1382" s="155">
        <f>ROUND(I1382*H1382,2)</f>
        <v>0</v>
      </c>
      <c r="BL1382" s="18" t="s">
        <v>169</v>
      </c>
      <c r="BM1382" s="154" t="s">
        <v>1451</v>
      </c>
    </row>
    <row r="1383" spans="1:65" s="2" customFormat="1" ht="24" customHeight="1">
      <c r="A1383" s="30"/>
      <c r="B1383" s="142"/>
      <c r="C1383" s="143" t="s">
        <v>636</v>
      </c>
      <c r="D1383" s="143" t="s">
        <v>165</v>
      </c>
      <c r="E1383" s="144" t="s">
        <v>1452</v>
      </c>
      <c r="F1383" s="145" t="s">
        <v>1453</v>
      </c>
      <c r="G1383" s="146" t="s">
        <v>204</v>
      </c>
      <c r="H1383" s="147">
        <v>13</v>
      </c>
      <c r="I1383" s="148"/>
      <c r="J1383" s="148">
        <f>ROUND(I1383*H1383,2)</f>
        <v>0</v>
      </c>
      <c r="K1383" s="149"/>
      <c r="L1383" s="31"/>
      <c r="M1383" s="150" t="s">
        <v>1</v>
      </c>
      <c r="N1383" s="151" t="s">
        <v>39</v>
      </c>
      <c r="O1383" s="152">
        <v>0</v>
      </c>
      <c r="P1383" s="152">
        <f>O1383*H1383</f>
        <v>0</v>
      </c>
      <c r="Q1383" s="152">
        <v>0</v>
      </c>
      <c r="R1383" s="152">
        <f>Q1383*H1383</f>
        <v>0</v>
      </c>
      <c r="S1383" s="152">
        <v>0</v>
      </c>
      <c r="T1383" s="153">
        <f>S1383*H1383</f>
        <v>0</v>
      </c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R1383" s="154" t="s">
        <v>169</v>
      </c>
      <c r="AT1383" s="154" t="s">
        <v>165</v>
      </c>
      <c r="AU1383" s="154" t="s">
        <v>84</v>
      </c>
      <c r="AY1383" s="18" t="s">
        <v>163</v>
      </c>
      <c r="BE1383" s="155">
        <f>IF(N1383="základní",J1383,0)</f>
        <v>0</v>
      </c>
      <c r="BF1383" s="155">
        <f>IF(N1383="snížená",J1383,0)</f>
        <v>0</v>
      </c>
      <c r="BG1383" s="155">
        <f>IF(N1383="zákl. přenesená",J1383,0)</f>
        <v>0</v>
      </c>
      <c r="BH1383" s="155">
        <f>IF(N1383="sníž. přenesená",J1383,0)</f>
        <v>0</v>
      </c>
      <c r="BI1383" s="155">
        <f>IF(N1383="nulová",J1383,0)</f>
        <v>0</v>
      </c>
      <c r="BJ1383" s="18" t="s">
        <v>82</v>
      </c>
      <c r="BK1383" s="155">
        <f>ROUND(I1383*H1383,2)</f>
        <v>0</v>
      </c>
      <c r="BL1383" s="18" t="s">
        <v>169</v>
      </c>
      <c r="BM1383" s="154" t="s">
        <v>1454</v>
      </c>
    </row>
    <row r="1384" spans="1:65" s="13" customFormat="1">
      <c r="B1384" s="156"/>
      <c r="D1384" s="157" t="s">
        <v>171</v>
      </c>
      <c r="E1384" s="158" t="s">
        <v>1</v>
      </c>
      <c r="F1384" s="159" t="s">
        <v>1455</v>
      </c>
      <c r="H1384" s="158" t="s">
        <v>1</v>
      </c>
      <c r="L1384" s="156"/>
      <c r="M1384" s="160"/>
      <c r="N1384" s="161"/>
      <c r="O1384" s="161"/>
      <c r="P1384" s="161"/>
      <c r="Q1384" s="161"/>
      <c r="R1384" s="161"/>
      <c r="S1384" s="161"/>
      <c r="T1384" s="162"/>
      <c r="AT1384" s="158" t="s">
        <v>171</v>
      </c>
      <c r="AU1384" s="158" t="s">
        <v>84</v>
      </c>
      <c r="AV1384" s="13" t="s">
        <v>82</v>
      </c>
      <c r="AW1384" s="13" t="s">
        <v>31</v>
      </c>
      <c r="AX1384" s="13" t="s">
        <v>74</v>
      </c>
      <c r="AY1384" s="158" t="s">
        <v>163</v>
      </c>
    </row>
    <row r="1385" spans="1:65" s="13" customFormat="1">
      <c r="B1385" s="156"/>
      <c r="D1385" s="157" t="s">
        <v>171</v>
      </c>
      <c r="E1385" s="158" t="s">
        <v>1</v>
      </c>
      <c r="F1385" s="159" t="s">
        <v>1456</v>
      </c>
      <c r="H1385" s="158" t="s">
        <v>1</v>
      </c>
      <c r="L1385" s="156"/>
      <c r="M1385" s="160"/>
      <c r="N1385" s="161"/>
      <c r="O1385" s="161"/>
      <c r="P1385" s="161"/>
      <c r="Q1385" s="161"/>
      <c r="R1385" s="161"/>
      <c r="S1385" s="161"/>
      <c r="T1385" s="162"/>
      <c r="AT1385" s="158" t="s">
        <v>171</v>
      </c>
      <c r="AU1385" s="158" t="s">
        <v>84</v>
      </c>
      <c r="AV1385" s="13" t="s">
        <v>82</v>
      </c>
      <c r="AW1385" s="13" t="s">
        <v>31</v>
      </c>
      <c r="AX1385" s="13" t="s">
        <v>74</v>
      </c>
      <c r="AY1385" s="158" t="s">
        <v>163</v>
      </c>
    </row>
    <row r="1386" spans="1:65" s="14" customFormat="1">
      <c r="B1386" s="163"/>
      <c r="D1386" s="157" t="s">
        <v>171</v>
      </c>
      <c r="E1386" s="164" t="s">
        <v>1</v>
      </c>
      <c r="F1386" s="165" t="s">
        <v>1457</v>
      </c>
      <c r="H1386" s="166">
        <v>13</v>
      </c>
      <c r="L1386" s="163"/>
      <c r="M1386" s="167"/>
      <c r="N1386" s="168"/>
      <c r="O1386" s="168"/>
      <c r="P1386" s="168"/>
      <c r="Q1386" s="168"/>
      <c r="R1386" s="168"/>
      <c r="S1386" s="168"/>
      <c r="T1386" s="169"/>
      <c r="AT1386" s="164" t="s">
        <v>171</v>
      </c>
      <c r="AU1386" s="164" t="s">
        <v>84</v>
      </c>
      <c r="AV1386" s="14" t="s">
        <v>84</v>
      </c>
      <c r="AW1386" s="14" t="s">
        <v>31</v>
      </c>
      <c r="AX1386" s="14" t="s">
        <v>74</v>
      </c>
      <c r="AY1386" s="164" t="s">
        <v>163</v>
      </c>
    </row>
    <row r="1387" spans="1:65" s="15" customFormat="1">
      <c r="B1387" s="170"/>
      <c r="D1387" s="157" t="s">
        <v>171</v>
      </c>
      <c r="E1387" s="171" t="s">
        <v>1</v>
      </c>
      <c r="F1387" s="172" t="s">
        <v>176</v>
      </c>
      <c r="H1387" s="173">
        <v>13</v>
      </c>
      <c r="L1387" s="170"/>
      <c r="M1387" s="174"/>
      <c r="N1387" s="175"/>
      <c r="O1387" s="175"/>
      <c r="P1387" s="175"/>
      <c r="Q1387" s="175"/>
      <c r="R1387" s="175"/>
      <c r="S1387" s="175"/>
      <c r="T1387" s="176"/>
      <c r="AT1387" s="171" t="s">
        <v>171</v>
      </c>
      <c r="AU1387" s="171" t="s">
        <v>84</v>
      </c>
      <c r="AV1387" s="15" t="s">
        <v>177</v>
      </c>
      <c r="AW1387" s="15" t="s">
        <v>31</v>
      </c>
      <c r="AX1387" s="15" t="s">
        <v>74</v>
      </c>
      <c r="AY1387" s="171" t="s">
        <v>163</v>
      </c>
    </row>
    <row r="1388" spans="1:65" s="16" customFormat="1">
      <c r="B1388" s="177"/>
      <c r="D1388" s="157" t="s">
        <v>171</v>
      </c>
      <c r="E1388" s="178" t="s">
        <v>1</v>
      </c>
      <c r="F1388" s="179" t="s">
        <v>178</v>
      </c>
      <c r="H1388" s="180">
        <v>13</v>
      </c>
      <c r="L1388" s="177"/>
      <c r="M1388" s="181"/>
      <c r="N1388" s="182"/>
      <c r="O1388" s="182"/>
      <c r="P1388" s="182"/>
      <c r="Q1388" s="182"/>
      <c r="R1388" s="182"/>
      <c r="S1388" s="182"/>
      <c r="T1388" s="183"/>
      <c r="AT1388" s="178" t="s">
        <v>171</v>
      </c>
      <c r="AU1388" s="178" t="s">
        <v>84</v>
      </c>
      <c r="AV1388" s="16" t="s">
        <v>169</v>
      </c>
      <c r="AW1388" s="16" t="s">
        <v>31</v>
      </c>
      <c r="AX1388" s="16" t="s">
        <v>82</v>
      </c>
      <c r="AY1388" s="178" t="s">
        <v>163</v>
      </c>
    </row>
    <row r="1389" spans="1:65" s="2" customFormat="1" ht="24" customHeight="1">
      <c r="A1389" s="30"/>
      <c r="B1389" s="142"/>
      <c r="C1389" s="184" t="s">
        <v>1458</v>
      </c>
      <c r="D1389" s="184" t="s">
        <v>190</v>
      </c>
      <c r="E1389" s="185" t="s">
        <v>1459</v>
      </c>
      <c r="F1389" s="186" t="s">
        <v>1460</v>
      </c>
      <c r="G1389" s="187" t="s">
        <v>204</v>
      </c>
      <c r="H1389" s="188">
        <v>13</v>
      </c>
      <c r="I1389" s="189"/>
      <c r="J1389" s="189">
        <f>ROUND(I1389*H1389,2)</f>
        <v>0</v>
      </c>
      <c r="K1389" s="190"/>
      <c r="L1389" s="191"/>
      <c r="M1389" s="192" t="s">
        <v>1</v>
      </c>
      <c r="N1389" s="193" t="s">
        <v>39</v>
      </c>
      <c r="O1389" s="152">
        <v>0</v>
      </c>
      <c r="P1389" s="152">
        <f>O1389*H1389</f>
        <v>0</v>
      </c>
      <c r="Q1389" s="152">
        <v>0</v>
      </c>
      <c r="R1389" s="152">
        <f>Q1389*H1389</f>
        <v>0</v>
      </c>
      <c r="S1389" s="152">
        <v>0</v>
      </c>
      <c r="T1389" s="153">
        <f>S1389*H1389</f>
        <v>0</v>
      </c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R1389" s="154" t="s">
        <v>193</v>
      </c>
      <c r="AT1389" s="154" t="s">
        <v>190</v>
      </c>
      <c r="AU1389" s="154" t="s">
        <v>84</v>
      </c>
      <c r="AY1389" s="18" t="s">
        <v>163</v>
      </c>
      <c r="BE1389" s="155">
        <f>IF(N1389="základní",J1389,0)</f>
        <v>0</v>
      </c>
      <c r="BF1389" s="155">
        <f>IF(N1389="snížená",J1389,0)</f>
        <v>0</v>
      </c>
      <c r="BG1389" s="155">
        <f>IF(N1389="zákl. přenesená",J1389,0)</f>
        <v>0</v>
      </c>
      <c r="BH1389" s="155">
        <f>IF(N1389="sníž. přenesená",J1389,0)</f>
        <v>0</v>
      </c>
      <c r="BI1389" s="155">
        <f>IF(N1389="nulová",J1389,0)</f>
        <v>0</v>
      </c>
      <c r="BJ1389" s="18" t="s">
        <v>82</v>
      </c>
      <c r="BK1389" s="155">
        <f>ROUND(I1389*H1389,2)</f>
        <v>0</v>
      </c>
      <c r="BL1389" s="18" t="s">
        <v>169</v>
      </c>
      <c r="BM1389" s="154" t="s">
        <v>1461</v>
      </c>
    </row>
    <row r="1390" spans="1:65" s="2" customFormat="1" ht="24" customHeight="1">
      <c r="A1390" s="30"/>
      <c r="B1390" s="142"/>
      <c r="C1390" s="143" t="s">
        <v>642</v>
      </c>
      <c r="D1390" s="143" t="s">
        <v>165</v>
      </c>
      <c r="E1390" s="144" t="s">
        <v>1462</v>
      </c>
      <c r="F1390" s="145" t="s">
        <v>1463</v>
      </c>
      <c r="G1390" s="146" t="s">
        <v>204</v>
      </c>
      <c r="H1390" s="147">
        <v>3</v>
      </c>
      <c r="I1390" s="148"/>
      <c r="J1390" s="148">
        <f>ROUND(I1390*H1390,2)</f>
        <v>0</v>
      </c>
      <c r="K1390" s="149"/>
      <c r="L1390" s="31"/>
      <c r="M1390" s="150" t="s">
        <v>1</v>
      </c>
      <c r="N1390" s="151" t="s">
        <v>39</v>
      </c>
      <c r="O1390" s="152">
        <v>0</v>
      </c>
      <c r="P1390" s="152">
        <f>O1390*H1390</f>
        <v>0</v>
      </c>
      <c r="Q1390" s="152">
        <v>0</v>
      </c>
      <c r="R1390" s="152">
        <f>Q1390*H1390</f>
        <v>0</v>
      </c>
      <c r="S1390" s="152">
        <v>0</v>
      </c>
      <c r="T1390" s="153">
        <f>S1390*H1390</f>
        <v>0</v>
      </c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R1390" s="154" t="s">
        <v>169</v>
      </c>
      <c r="AT1390" s="154" t="s">
        <v>165</v>
      </c>
      <c r="AU1390" s="154" t="s">
        <v>84</v>
      </c>
      <c r="AY1390" s="18" t="s">
        <v>163</v>
      </c>
      <c r="BE1390" s="155">
        <f>IF(N1390="základní",J1390,0)</f>
        <v>0</v>
      </c>
      <c r="BF1390" s="155">
        <f>IF(N1390="snížená",J1390,0)</f>
        <v>0</v>
      </c>
      <c r="BG1390" s="155">
        <f>IF(N1390="zákl. přenesená",J1390,0)</f>
        <v>0</v>
      </c>
      <c r="BH1390" s="155">
        <f>IF(N1390="sníž. přenesená",J1390,0)</f>
        <v>0</v>
      </c>
      <c r="BI1390" s="155">
        <f>IF(N1390="nulová",J1390,0)</f>
        <v>0</v>
      </c>
      <c r="BJ1390" s="18" t="s">
        <v>82</v>
      </c>
      <c r="BK1390" s="155">
        <f>ROUND(I1390*H1390,2)</f>
        <v>0</v>
      </c>
      <c r="BL1390" s="18" t="s">
        <v>169</v>
      </c>
      <c r="BM1390" s="154" t="s">
        <v>1464</v>
      </c>
    </row>
    <row r="1391" spans="1:65" s="13" customFormat="1">
      <c r="B1391" s="156"/>
      <c r="D1391" s="157" t="s">
        <v>171</v>
      </c>
      <c r="E1391" s="158" t="s">
        <v>1</v>
      </c>
      <c r="F1391" s="159" t="s">
        <v>1465</v>
      </c>
      <c r="H1391" s="158" t="s">
        <v>1</v>
      </c>
      <c r="L1391" s="156"/>
      <c r="M1391" s="160"/>
      <c r="N1391" s="161"/>
      <c r="O1391" s="161"/>
      <c r="P1391" s="161"/>
      <c r="Q1391" s="161"/>
      <c r="R1391" s="161"/>
      <c r="S1391" s="161"/>
      <c r="T1391" s="162"/>
      <c r="AT1391" s="158" t="s">
        <v>171</v>
      </c>
      <c r="AU1391" s="158" t="s">
        <v>84</v>
      </c>
      <c r="AV1391" s="13" t="s">
        <v>82</v>
      </c>
      <c r="AW1391" s="13" t="s">
        <v>31</v>
      </c>
      <c r="AX1391" s="13" t="s">
        <v>74</v>
      </c>
      <c r="AY1391" s="158" t="s">
        <v>163</v>
      </c>
    </row>
    <row r="1392" spans="1:65" s="13" customFormat="1">
      <c r="B1392" s="156"/>
      <c r="D1392" s="157" t="s">
        <v>171</v>
      </c>
      <c r="E1392" s="158" t="s">
        <v>1</v>
      </c>
      <c r="F1392" s="159" t="s">
        <v>1466</v>
      </c>
      <c r="H1392" s="158" t="s">
        <v>1</v>
      </c>
      <c r="L1392" s="156"/>
      <c r="M1392" s="160"/>
      <c r="N1392" s="161"/>
      <c r="O1392" s="161"/>
      <c r="P1392" s="161"/>
      <c r="Q1392" s="161"/>
      <c r="R1392" s="161"/>
      <c r="S1392" s="161"/>
      <c r="T1392" s="162"/>
      <c r="AT1392" s="158" t="s">
        <v>171</v>
      </c>
      <c r="AU1392" s="158" t="s">
        <v>84</v>
      </c>
      <c r="AV1392" s="13" t="s">
        <v>82</v>
      </c>
      <c r="AW1392" s="13" t="s">
        <v>31</v>
      </c>
      <c r="AX1392" s="13" t="s">
        <v>74</v>
      </c>
      <c r="AY1392" s="158" t="s">
        <v>163</v>
      </c>
    </row>
    <row r="1393" spans="1:65" s="14" customFormat="1">
      <c r="B1393" s="163"/>
      <c r="D1393" s="157" t="s">
        <v>171</v>
      </c>
      <c r="E1393" s="164" t="s">
        <v>1</v>
      </c>
      <c r="F1393" s="165" t="s">
        <v>1196</v>
      </c>
      <c r="H1393" s="166">
        <v>3</v>
      </c>
      <c r="L1393" s="163"/>
      <c r="M1393" s="167"/>
      <c r="N1393" s="168"/>
      <c r="O1393" s="168"/>
      <c r="P1393" s="168"/>
      <c r="Q1393" s="168"/>
      <c r="R1393" s="168"/>
      <c r="S1393" s="168"/>
      <c r="T1393" s="169"/>
      <c r="AT1393" s="164" t="s">
        <v>171</v>
      </c>
      <c r="AU1393" s="164" t="s">
        <v>84</v>
      </c>
      <c r="AV1393" s="14" t="s">
        <v>84</v>
      </c>
      <c r="AW1393" s="14" t="s">
        <v>31</v>
      </c>
      <c r="AX1393" s="14" t="s">
        <v>74</v>
      </c>
      <c r="AY1393" s="164" t="s">
        <v>163</v>
      </c>
    </row>
    <row r="1394" spans="1:65" s="15" customFormat="1">
      <c r="B1394" s="170"/>
      <c r="D1394" s="157" t="s">
        <v>171</v>
      </c>
      <c r="E1394" s="171" t="s">
        <v>1</v>
      </c>
      <c r="F1394" s="172" t="s">
        <v>176</v>
      </c>
      <c r="H1394" s="173">
        <v>3</v>
      </c>
      <c r="L1394" s="170"/>
      <c r="M1394" s="174"/>
      <c r="N1394" s="175"/>
      <c r="O1394" s="175"/>
      <c r="P1394" s="175"/>
      <c r="Q1394" s="175"/>
      <c r="R1394" s="175"/>
      <c r="S1394" s="175"/>
      <c r="T1394" s="176"/>
      <c r="AT1394" s="171" t="s">
        <v>171</v>
      </c>
      <c r="AU1394" s="171" t="s">
        <v>84</v>
      </c>
      <c r="AV1394" s="15" t="s">
        <v>177</v>
      </c>
      <c r="AW1394" s="15" t="s">
        <v>31</v>
      </c>
      <c r="AX1394" s="15" t="s">
        <v>74</v>
      </c>
      <c r="AY1394" s="171" t="s">
        <v>163</v>
      </c>
    </row>
    <row r="1395" spans="1:65" s="16" customFormat="1">
      <c r="B1395" s="177"/>
      <c r="D1395" s="157" t="s">
        <v>171</v>
      </c>
      <c r="E1395" s="178" t="s">
        <v>1</v>
      </c>
      <c r="F1395" s="179" t="s">
        <v>178</v>
      </c>
      <c r="H1395" s="180">
        <v>3</v>
      </c>
      <c r="L1395" s="177"/>
      <c r="M1395" s="181"/>
      <c r="N1395" s="182"/>
      <c r="O1395" s="182"/>
      <c r="P1395" s="182"/>
      <c r="Q1395" s="182"/>
      <c r="R1395" s="182"/>
      <c r="S1395" s="182"/>
      <c r="T1395" s="183"/>
      <c r="AT1395" s="178" t="s">
        <v>171</v>
      </c>
      <c r="AU1395" s="178" t="s">
        <v>84</v>
      </c>
      <c r="AV1395" s="16" t="s">
        <v>169</v>
      </c>
      <c r="AW1395" s="16" t="s">
        <v>31</v>
      </c>
      <c r="AX1395" s="16" t="s">
        <v>82</v>
      </c>
      <c r="AY1395" s="178" t="s">
        <v>163</v>
      </c>
    </row>
    <row r="1396" spans="1:65" s="2" customFormat="1" ht="24" customHeight="1">
      <c r="A1396" s="30"/>
      <c r="B1396" s="142"/>
      <c r="C1396" s="184" t="s">
        <v>1467</v>
      </c>
      <c r="D1396" s="184" t="s">
        <v>190</v>
      </c>
      <c r="E1396" s="185" t="s">
        <v>1468</v>
      </c>
      <c r="F1396" s="186" t="s">
        <v>1469</v>
      </c>
      <c r="G1396" s="187" t="s">
        <v>204</v>
      </c>
      <c r="H1396" s="188">
        <v>3</v>
      </c>
      <c r="I1396" s="189"/>
      <c r="J1396" s="189">
        <f>ROUND(I1396*H1396,2)</f>
        <v>0</v>
      </c>
      <c r="K1396" s="190"/>
      <c r="L1396" s="191"/>
      <c r="M1396" s="192" t="s">
        <v>1</v>
      </c>
      <c r="N1396" s="193" t="s">
        <v>39</v>
      </c>
      <c r="O1396" s="152">
        <v>0</v>
      </c>
      <c r="P1396" s="152">
        <f>O1396*H1396</f>
        <v>0</v>
      </c>
      <c r="Q1396" s="152">
        <v>0</v>
      </c>
      <c r="R1396" s="152">
        <f>Q1396*H1396</f>
        <v>0</v>
      </c>
      <c r="S1396" s="152">
        <v>0</v>
      </c>
      <c r="T1396" s="153">
        <f>S1396*H1396</f>
        <v>0</v>
      </c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R1396" s="154" t="s">
        <v>193</v>
      </c>
      <c r="AT1396" s="154" t="s">
        <v>190</v>
      </c>
      <c r="AU1396" s="154" t="s">
        <v>84</v>
      </c>
      <c r="AY1396" s="18" t="s">
        <v>163</v>
      </c>
      <c r="BE1396" s="155">
        <f>IF(N1396="základní",J1396,0)</f>
        <v>0</v>
      </c>
      <c r="BF1396" s="155">
        <f>IF(N1396="snížená",J1396,0)</f>
        <v>0</v>
      </c>
      <c r="BG1396" s="155">
        <f>IF(N1396="zákl. přenesená",J1396,0)</f>
        <v>0</v>
      </c>
      <c r="BH1396" s="155">
        <f>IF(N1396="sníž. přenesená",J1396,0)</f>
        <v>0</v>
      </c>
      <c r="BI1396" s="155">
        <f>IF(N1396="nulová",J1396,0)</f>
        <v>0</v>
      </c>
      <c r="BJ1396" s="18" t="s">
        <v>82</v>
      </c>
      <c r="BK1396" s="155">
        <f>ROUND(I1396*H1396,2)</f>
        <v>0</v>
      </c>
      <c r="BL1396" s="18" t="s">
        <v>169</v>
      </c>
      <c r="BM1396" s="154" t="s">
        <v>1470</v>
      </c>
    </row>
    <row r="1397" spans="1:65" s="2" customFormat="1" ht="24" customHeight="1">
      <c r="A1397" s="30"/>
      <c r="B1397" s="142"/>
      <c r="C1397" s="143" t="s">
        <v>1471</v>
      </c>
      <c r="D1397" s="143" t="s">
        <v>165</v>
      </c>
      <c r="E1397" s="144" t="s">
        <v>1472</v>
      </c>
      <c r="F1397" s="145" t="s">
        <v>1473</v>
      </c>
      <c r="G1397" s="146" t="s">
        <v>204</v>
      </c>
      <c r="H1397" s="147">
        <v>4</v>
      </c>
      <c r="I1397" s="148"/>
      <c r="J1397" s="148">
        <f>ROUND(I1397*H1397,2)</f>
        <v>0</v>
      </c>
      <c r="K1397" s="149"/>
      <c r="L1397" s="31"/>
      <c r="M1397" s="150" t="s">
        <v>1</v>
      </c>
      <c r="N1397" s="151" t="s">
        <v>39</v>
      </c>
      <c r="O1397" s="152">
        <v>0</v>
      </c>
      <c r="P1397" s="152">
        <f>O1397*H1397</f>
        <v>0</v>
      </c>
      <c r="Q1397" s="152">
        <v>0</v>
      </c>
      <c r="R1397" s="152">
        <f>Q1397*H1397</f>
        <v>0</v>
      </c>
      <c r="S1397" s="152">
        <v>0</v>
      </c>
      <c r="T1397" s="153">
        <f>S1397*H1397</f>
        <v>0</v>
      </c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R1397" s="154" t="s">
        <v>169</v>
      </c>
      <c r="AT1397" s="154" t="s">
        <v>165</v>
      </c>
      <c r="AU1397" s="154" t="s">
        <v>84</v>
      </c>
      <c r="AY1397" s="18" t="s">
        <v>163</v>
      </c>
      <c r="BE1397" s="155">
        <f>IF(N1397="základní",J1397,0)</f>
        <v>0</v>
      </c>
      <c r="BF1397" s="155">
        <f>IF(N1397="snížená",J1397,0)</f>
        <v>0</v>
      </c>
      <c r="BG1397" s="155">
        <f>IF(N1397="zákl. přenesená",J1397,0)</f>
        <v>0</v>
      </c>
      <c r="BH1397" s="155">
        <f>IF(N1397="sníž. přenesená",J1397,0)</f>
        <v>0</v>
      </c>
      <c r="BI1397" s="155">
        <f>IF(N1397="nulová",J1397,0)</f>
        <v>0</v>
      </c>
      <c r="BJ1397" s="18" t="s">
        <v>82</v>
      </c>
      <c r="BK1397" s="155">
        <f>ROUND(I1397*H1397,2)</f>
        <v>0</v>
      </c>
      <c r="BL1397" s="18" t="s">
        <v>169</v>
      </c>
      <c r="BM1397" s="154" t="s">
        <v>1474</v>
      </c>
    </row>
    <row r="1398" spans="1:65" s="13" customFormat="1">
      <c r="B1398" s="156"/>
      <c r="D1398" s="157" t="s">
        <v>171</v>
      </c>
      <c r="E1398" s="158" t="s">
        <v>1</v>
      </c>
      <c r="F1398" s="159" t="s">
        <v>1475</v>
      </c>
      <c r="H1398" s="158" t="s">
        <v>1</v>
      </c>
      <c r="L1398" s="156"/>
      <c r="M1398" s="160"/>
      <c r="N1398" s="161"/>
      <c r="O1398" s="161"/>
      <c r="P1398" s="161"/>
      <c r="Q1398" s="161"/>
      <c r="R1398" s="161"/>
      <c r="S1398" s="161"/>
      <c r="T1398" s="162"/>
      <c r="AT1398" s="158" t="s">
        <v>171</v>
      </c>
      <c r="AU1398" s="158" t="s">
        <v>84</v>
      </c>
      <c r="AV1398" s="13" t="s">
        <v>82</v>
      </c>
      <c r="AW1398" s="13" t="s">
        <v>31</v>
      </c>
      <c r="AX1398" s="13" t="s">
        <v>74</v>
      </c>
      <c r="AY1398" s="158" t="s">
        <v>163</v>
      </c>
    </row>
    <row r="1399" spans="1:65" s="13" customFormat="1">
      <c r="B1399" s="156"/>
      <c r="D1399" s="157" t="s">
        <v>171</v>
      </c>
      <c r="E1399" s="158" t="s">
        <v>1</v>
      </c>
      <c r="F1399" s="159" t="s">
        <v>1476</v>
      </c>
      <c r="H1399" s="158" t="s">
        <v>1</v>
      </c>
      <c r="L1399" s="156"/>
      <c r="M1399" s="160"/>
      <c r="N1399" s="161"/>
      <c r="O1399" s="161"/>
      <c r="P1399" s="161"/>
      <c r="Q1399" s="161"/>
      <c r="R1399" s="161"/>
      <c r="S1399" s="161"/>
      <c r="T1399" s="162"/>
      <c r="AT1399" s="158" t="s">
        <v>171</v>
      </c>
      <c r="AU1399" s="158" t="s">
        <v>84</v>
      </c>
      <c r="AV1399" s="13" t="s">
        <v>82</v>
      </c>
      <c r="AW1399" s="13" t="s">
        <v>31</v>
      </c>
      <c r="AX1399" s="13" t="s">
        <v>74</v>
      </c>
      <c r="AY1399" s="158" t="s">
        <v>163</v>
      </c>
    </row>
    <row r="1400" spans="1:65" s="14" customFormat="1">
      <c r="B1400" s="163"/>
      <c r="D1400" s="157" t="s">
        <v>171</v>
      </c>
      <c r="E1400" s="164" t="s">
        <v>1</v>
      </c>
      <c r="F1400" s="165" t="s">
        <v>1477</v>
      </c>
      <c r="H1400" s="166">
        <v>4</v>
      </c>
      <c r="L1400" s="163"/>
      <c r="M1400" s="167"/>
      <c r="N1400" s="168"/>
      <c r="O1400" s="168"/>
      <c r="P1400" s="168"/>
      <c r="Q1400" s="168"/>
      <c r="R1400" s="168"/>
      <c r="S1400" s="168"/>
      <c r="T1400" s="169"/>
      <c r="AT1400" s="164" t="s">
        <v>171</v>
      </c>
      <c r="AU1400" s="164" t="s">
        <v>84</v>
      </c>
      <c r="AV1400" s="14" t="s">
        <v>84</v>
      </c>
      <c r="AW1400" s="14" t="s">
        <v>31</v>
      </c>
      <c r="AX1400" s="14" t="s">
        <v>74</v>
      </c>
      <c r="AY1400" s="164" t="s">
        <v>163</v>
      </c>
    </row>
    <row r="1401" spans="1:65" s="16" customFormat="1">
      <c r="B1401" s="177"/>
      <c r="D1401" s="157" t="s">
        <v>171</v>
      </c>
      <c r="E1401" s="178" t="s">
        <v>1</v>
      </c>
      <c r="F1401" s="179" t="s">
        <v>178</v>
      </c>
      <c r="H1401" s="180">
        <v>4</v>
      </c>
      <c r="L1401" s="177"/>
      <c r="M1401" s="181"/>
      <c r="N1401" s="182"/>
      <c r="O1401" s="182"/>
      <c r="P1401" s="182"/>
      <c r="Q1401" s="182"/>
      <c r="R1401" s="182"/>
      <c r="S1401" s="182"/>
      <c r="T1401" s="183"/>
      <c r="AT1401" s="178" t="s">
        <v>171</v>
      </c>
      <c r="AU1401" s="178" t="s">
        <v>84</v>
      </c>
      <c r="AV1401" s="16" t="s">
        <v>169</v>
      </c>
      <c r="AW1401" s="16" t="s">
        <v>31</v>
      </c>
      <c r="AX1401" s="16" t="s">
        <v>82</v>
      </c>
      <c r="AY1401" s="178" t="s">
        <v>163</v>
      </c>
    </row>
    <row r="1402" spans="1:65" s="2" customFormat="1" ht="24" customHeight="1">
      <c r="A1402" s="30"/>
      <c r="B1402" s="142"/>
      <c r="C1402" s="184" t="s">
        <v>1478</v>
      </c>
      <c r="D1402" s="184" t="s">
        <v>190</v>
      </c>
      <c r="E1402" s="185" t="s">
        <v>1479</v>
      </c>
      <c r="F1402" s="186" t="s">
        <v>1480</v>
      </c>
      <c r="G1402" s="187" t="s">
        <v>204</v>
      </c>
      <c r="H1402" s="188">
        <v>4</v>
      </c>
      <c r="I1402" s="189"/>
      <c r="J1402" s="189">
        <f>ROUND(I1402*H1402,2)</f>
        <v>0</v>
      </c>
      <c r="K1402" s="190"/>
      <c r="L1402" s="191"/>
      <c r="M1402" s="192" t="s">
        <v>1</v>
      </c>
      <c r="N1402" s="193" t="s">
        <v>39</v>
      </c>
      <c r="O1402" s="152">
        <v>0</v>
      </c>
      <c r="P1402" s="152">
        <f>O1402*H1402</f>
        <v>0</v>
      </c>
      <c r="Q1402" s="152">
        <v>0</v>
      </c>
      <c r="R1402" s="152">
        <f>Q1402*H1402</f>
        <v>0</v>
      </c>
      <c r="S1402" s="152">
        <v>0</v>
      </c>
      <c r="T1402" s="153">
        <f>S1402*H1402</f>
        <v>0</v>
      </c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R1402" s="154" t="s">
        <v>193</v>
      </c>
      <c r="AT1402" s="154" t="s">
        <v>190</v>
      </c>
      <c r="AU1402" s="154" t="s">
        <v>84</v>
      </c>
      <c r="AY1402" s="18" t="s">
        <v>163</v>
      </c>
      <c r="BE1402" s="155">
        <f>IF(N1402="základní",J1402,0)</f>
        <v>0</v>
      </c>
      <c r="BF1402" s="155">
        <f>IF(N1402="snížená",J1402,0)</f>
        <v>0</v>
      </c>
      <c r="BG1402" s="155">
        <f>IF(N1402="zákl. přenesená",J1402,0)</f>
        <v>0</v>
      </c>
      <c r="BH1402" s="155">
        <f>IF(N1402="sníž. přenesená",J1402,0)</f>
        <v>0</v>
      </c>
      <c r="BI1402" s="155">
        <f>IF(N1402="nulová",J1402,0)</f>
        <v>0</v>
      </c>
      <c r="BJ1402" s="18" t="s">
        <v>82</v>
      </c>
      <c r="BK1402" s="155">
        <f>ROUND(I1402*H1402,2)</f>
        <v>0</v>
      </c>
      <c r="BL1402" s="18" t="s">
        <v>169</v>
      </c>
      <c r="BM1402" s="154" t="s">
        <v>1481</v>
      </c>
    </row>
    <row r="1403" spans="1:65" s="2" customFormat="1" ht="24" customHeight="1">
      <c r="A1403" s="30"/>
      <c r="B1403" s="142"/>
      <c r="C1403" s="143" t="s">
        <v>648</v>
      </c>
      <c r="D1403" s="143" t="s">
        <v>165</v>
      </c>
      <c r="E1403" s="144" t="s">
        <v>1482</v>
      </c>
      <c r="F1403" s="145" t="s">
        <v>1483</v>
      </c>
      <c r="G1403" s="146" t="s">
        <v>204</v>
      </c>
      <c r="H1403" s="147">
        <v>40</v>
      </c>
      <c r="I1403" s="148"/>
      <c r="J1403" s="148">
        <f>ROUND(I1403*H1403,2)</f>
        <v>0</v>
      </c>
      <c r="K1403" s="149"/>
      <c r="L1403" s="31"/>
      <c r="M1403" s="150" t="s">
        <v>1</v>
      </c>
      <c r="N1403" s="151" t="s">
        <v>39</v>
      </c>
      <c r="O1403" s="152">
        <v>0</v>
      </c>
      <c r="P1403" s="152">
        <f>O1403*H1403</f>
        <v>0</v>
      </c>
      <c r="Q1403" s="152">
        <v>0</v>
      </c>
      <c r="R1403" s="152">
        <f>Q1403*H1403</f>
        <v>0</v>
      </c>
      <c r="S1403" s="152">
        <v>0</v>
      </c>
      <c r="T1403" s="153">
        <f>S1403*H1403</f>
        <v>0</v>
      </c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R1403" s="154" t="s">
        <v>169</v>
      </c>
      <c r="AT1403" s="154" t="s">
        <v>165</v>
      </c>
      <c r="AU1403" s="154" t="s">
        <v>84</v>
      </c>
      <c r="AY1403" s="18" t="s">
        <v>163</v>
      </c>
      <c r="BE1403" s="155">
        <f>IF(N1403="základní",J1403,0)</f>
        <v>0</v>
      </c>
      <c r="BF1403" s="155">
        <f>IF(N1403="snížená",J1403,0)</f>
        <v>0</v>
      </c>
      <c r="BG1403" s="155">
        <f>IF(N1403="zákl. přenesená",J1403,0)</f>
        <v>0</v>
      </c>
      <c r="BH1403" s="155">
        <f>IF(N1403="sníž. přenesená",J1403,0)</f>
        <v>0</v>
      </c>
      <c r="BI1403" s="155">
        <f>IF(N1403="nulová",J1403,0)</f>
        <v>0</v>
      </c>
      <c r="BJ1403" s="18" t="s">
        <v>82</v>
      </c>
      <c r="BK1403" s="155">
        <f>ROUND(I1403*H1403,2)</f>
        <v>0</v>
      </c>
      <c r="BL1403" s="18" t="s">
        <v>169</v>
      </c>
      <c r="BM1403" s="154" t="s">
        <v>1484</v>
      </c>
    </row>
    <row r="1404" spans="1:65" s="13" customFormat="1">
      <c r="B1404" s="156"/>
      <c r="D1404" s="157" t="s">
        <v>171</v>
      </c>
      <c r="E1404" s="158" t="s">
        <v>1</v>
      </c>
      <c r="F1404" s="159" t="s">
        <v>1485</v>
      </c>
      <c r="H1404" s="158" t="s">
        <v>1</v>
      </c>
      <c r="L1404" s="156"/>
      <c r="M1404" s="160"/>
      <c r="N1404" s="161"/>
      <c r="O1404" s="161"/>
      <c r="P1404" s="161"/>
      <c r="Q1404" s="161"/>
      <c r="R1404" s="161"/>
      <c r="S1404" s="161"/>
      <c r="T1404" s="162"/>
      <c r="AT1404" s="158" t="s">
        <v>171</v>
      </c>
      <c r="AU1404" s="158" t="s">
        <v>84</v>
      </c>
      <c r="AV1404" s="13" t="s">
        <v>82</v>
      </c>
      <c r="AW1404" s="13" t="s">
        <v>31</v>
      </c>
      <c r="AX1404" s="13" t="s">
        <v>74</v>
      </c>
      <c r="AY1404" s="158" t="s">
        <v>163</v>
      </c>
    </row>
    <row r="1405" spans="1:65" s="13" customFormat="1">
      <c r="B1405" s="156"/>
      <c r="D1405" s="157" t="s">
        <v>171</v>
      </c>
      <c r="E1405" s="158" t="s">
        <v>1</v>
      </c>
      <c r="F1405" s="159" t="s">
        <v>286</v>
      </c>
      <c r="H1405" s="158" t="s">
        <v>1</v>
      </c>
      <c r="L1405" s="156"/>
      <c r="M1405" s="160"/>
      <c r="N1405" s="161"/>
      <c r="O1405" s="161"/>
      <c r="P1405" s="161"/>
      <c r="Q1405" s="161"/>
      <c r="R1405" s="161"/>
      <c r="S1405" s="161"/>
      <c r="T1405" s="162"/>
      <c r="AT1405" s="158" t="s">
        <v>171</v>
      </c>
      <c r="AU1405" s="158" t="s">
        <v>84</v>
      </c>
      <c r="AV1405" s="13" t="s">
        <v>82</v>
      </c>
      <c r="AW1405" s="13" t="s">
        <v>31</v>
      </c>
      <c r="AX1405" s="13" t="s">
        <v>74</v>
      </c>
      <c r="AY1405" s="158" t="s">
        <v>163</v>
      </c>
    </row>
    <row r="1406" spans="1:65" s="13" customFormat="1">
      <c r="B1406" s="156"/>
      <c r="D1406" s="157" t="s">
        <v>171</v>
      </c>
      <c r="E1406" s="158" t="s">
        <v>1</v>
      </c>
      <c r="F1406" s="159" t="s">
        <v>1486</v>
      </c>
      <c r="H1406" s="158" t="s">
        <v>1</v>
      </c>
      <c r="L1406" s="156"/>
      <c r="M1406" s="160"/>
      <c r="N1406" s="161"/>
      <c r="O1406" s="161"/>
      <c r="P1406" s="161"/>
      <c r="Q1406" s="161"/>
      <c r="R1406" s="161"/>
      <c r="S1406" s="161"/>
      <c r="T1406" s="162"/>
      <c r="AT1406" s="158" t="s">
        <v>171</v>
      </c>
      <c r="AU1406" s="158" t="s">
        <v>84</v>
      </c>
      <c r="AV1406" s="13" t="s">
        <v>82</v>
      </c>
      <c r="AW1406" s="13" t="s">
        <v>31</v>
      </c>
      <c r="AX1406" s="13" t="s">
        <v>74</v>
      </c>
      <c r="AY1406" s="158" t="s">
        <v>163</v>
      </c>
    </row>
    <row r="1407" spans="1:65" s="14" customFormat="1">
      <c r="B1407" s="163"/>
      <c r="D1407" s="157" t="s">
        <v>171</v>
      </c>
      <c r="E1407" s="164" t="s">
        <v>1</v>
      </c>
      <c r="F1407" s="165" t="s">
        <v>1487</v>
      </c>
      <c r="H1407" s="166">
        <v>8</v>
      </c>
      <c r="L1407" s="163"/>
      <c r="M1407" s="167"/>
      <c r="N1407" s="168"/>
      <c r="O1407" s="168"/>
      <c r="P1407" s="168"/>
      <c r="Q1407" s="168"/>
      <c r="R1407" s="168"/>
      <c r="S1407" s="168"/>
      <c r="T1407" s="169"/>
      <c r="AT1407" s="164" t="s">
        <v>171</v>
      </c>
      <c r="AU1407" s="164" t="s">
        <v>84</v>
      </c>
      <c r="AV1407" s="14" t="s">
        <v>84</v>
      </c>
      <c r="AW1407" s="14" t="s">
        <v>31</v>
      </c>
      <c r="AX1407" s="14" t="s">
        <v>74</v>
      </c>
      <c r="AY1407" s="164" t="s">
        <v>163</v>
      </c>
    </row>
    <row r="1408" spans="1:65" s="13" customFormat="1">
      <c r="B1408" s="156"/>
      <c r="D1408" s="157" t="s">
        <v>171</v>
      </c>
      <c r="E1408" s="158" t="s">
        <v>1</v>
      </c>
      <c r="F1408" s="159" t="s">
        <v>1488</v>
      </c>
      <c r="H1408" s="158" t="s">
        <v>1</v>
      </c>
      <c r="L1408" s="156"/>
      <c r="M1408" s="160"/>
      <c r="N1408" s="161"/>
      <c r="O1408" s="161"/>
      <c r="P1408" s="161"/>
      <c r="Q1408" s="161"/>
      <c r="R1408" s="161"/>
      <c r="S1408" s="161"/>
      <c r="T1408" s="162"/>
      <c r="AT1408" s="158" t="s">
        <v>171</v>
      </c>
      <c r="AU1408" s="158" t="s">
        <v>84</v>
      </c>
      <c r="AV1408" s="13" t="s">
        <v>82</v>
      </c>
      <c r="AW1408" s="13" t="s">
        <v>31</v>
      </c>
      <c r="AX1408" s="13" t="s">
        <v>74</v>
      </c>
      <c r="AY1408" s="158" t="s">
        <v>163</v>
      </c>
    </row>
    <row r="1409" spans="1:65" s="14" customFormat="1">
      <c r="B1409" s="163"/>
      <c r="D1409" s="157" t="s">
        <v>171</v>
      </c>
      <c r="E1409" s="164" t="s">
        <v>1</v>
      </c>
      <c r="F1409" s="165" t="s">
        <v>869</v>
      </c>
      <c r="H1409" s="166">
        <v>12</v>
      </c>
      <c r="L1409" s="163"/>
      <c r="M1409" s="167"/>
      <c r="N1409" s="168"/>
      <c r="O1409" s="168"/>
      <c r="P1409" s="168"/>
      <c r="Q1409" s="168"/>
      <c r="R1409" s="168"/>
      <c r="S1409" s="168"/>
      <c r="T1409" s="169"/>
      <c r="AT1409" s="164" t="s">
        <v>171</v>
      </c>
      <c r="AU1409" s="164" t="s">
        <v>84</v>
      </c>
      <c r="AV1409" s="14" t="s">
        <v>84</v>
      </c>
      <c r="AW1409" s="14" t="s">
        <v>31</v>
      </c>
      <c r="AX1409" s="14" t="s">
        <v>74</v>
      </c>
      <c r="AY1409" s="164" t="s">
        <v>163</v>
      </c>
    </row>
    <row r="1410" spans="1:65" s="13" customFormat="1">
      <c r="B1410" s="156"/>
      <c r="D1410" s="157" t="s">
        <v>171</v>
      </c>
      <c r="E1410" s="158" t="s">
        <v>1</v>
      </c>
      <c r="F1410" s="159" t="s">
        <v>381</v>
      </c>
      <c r="H1410" s="158" t="s">
        <v>1</v>
      </c>
      <c r="L1410" s="156"/>
      <c r="M1410" s="160"/>
      <c r="N1410" s="161"/>
      <c r="O1410" s="161"/>
      <c r="P1410" s="161"/>
      <c r="Q1410" s="161"/>
      <c r="R1410" s="161"/>
      <c r="S1410" s="161"/>
      <c r="T1410" s="162"/>
      <c r="AT1410" s="158" t="s">
        <v>171</v>
      </c>
      <c r="AU1410" s="158" t="s">
        <v>84</v>
      </c>
      <c r="AV1410" s="13" t="s">
        <v>82</v>
      </c>
      <c r="AW1410" s="13" t="s">
        <v>31</v>
      </c>
      <c r="AX1410" s="13" t="s">
        <v>74</v>
      </c>
      <c r="AY1410" s="158" t="s">
        <v>163</v>
      </c>
    </row>
    <row r="1411" spans="1:65" s="13" customFormat="1">
      <c r="B1411" s="156"/>
      <c r="D1411" s="157" t="s">
        <v>171</v>
      </c>
      <c r="E1411" s="158" t="s">
        <v>1</v>
      </c>
      <c r="F1411" s="159" t="s">
        <v>1486</v>
      </c>
      <c r="H1411" s="158" t="s">
        <v>1</v>
      </c>
      <c r="L1411" s="156"/>
      <c r="M1411" s="160"/>
      <c r="N1411" s="161"/>
      <c r="O1411" s="161"/>
      <c r="P1411" s="161"/>
      <c r="Q1411" s="161"/>
      <c r="R1411" s="161"/>
      <c r="S1411" s="161"/>
      <c r="T1411" s="162"/>
      <c r="AT1411" s="158" t="s">
        <v>171</v>
      </c>
      <c r="AU1411" s="158" t="s">
        <v>84</v>
      </c>
      <c r="AV1411" s="13" t="s">
        <v>82</v>
      </c>
      <c r="AW1411" s="13" t="s">
        <v>31</v>
      </c>
      <c r="AX1411" s="13" t="s">
        <v>74</v>
      </c>
      <c r="AY1411" s="158" t="s">
        <v>163</v>
      </c>
    </row>
    <row r="1412" spans="1:65" s="14" customFormat="1">
      <c r="B1412" s="163"/>
      <c r="D1412" s="157" t="s">
        <v>171</v>
      </c>
      <c r="E1412" s="164" t="s">
        <v>1</v>
      </c>
      <c r="F1412" s="165" t="s">
        <v>624</v>
      </c>
      <c r="H1412" s="166">
        <v>7</v>
      </c>
      <c r="L1412" s="163"/>
      <c r="M1412" s="167"/>
      <c r="N1412" s="168"/>
      <c r="O1412" s="168"/>
      <c r="P1412" s="168"/>
      <c r="Q1412" s="168"/>
      <c r="R1412" s="168"/>
      <c r="S1412" s="168"/>
      <c r="T1412" s="169"/>
      <c r="AT1412" s="164" t="s">
        <v>171</v>
      </c>
      <c r="AU1412" s="164" t="s">
        <v>84</v>
      </c>
      <c r="AV1412" s="14" t="s">
        <v>84</v>
      </c>
      <c r="AW1412" s="14" t="s">
        <v>31</v>
      </c>
      <c r="AX1412" s="14" t="s">
        <v>74</v>
      </c>
      <c r="AY1412" s="164" t="s">
        <v>163</v>
      </c>
    </row>
    <row r="1413" spans="1:65" s="13" customFormat="1">
      <c r="B1413" s="156"/>
      <c r="D1413" s="157" t="s">
        <v>171</v>
      </c>
      <c r="E1413" s="158" t="s">
        <v>1</v>
      </c>
      <c r="F1413" s="159" t="s">
        <v>1488</v>
      </c>
      <c r="H1413" s="158" t="s">
        <v>1</v>
      </c>
      <c r="L1413" s="156"/>
      <c r="M1413" s="160"/>
      <c r="N1413" s="161"/>
      <c r="O1413" s="161"/>
      <c r="P1413" s="161"/>
      <c r="Q1413" s="161"/>
      <c r="R1413" s="161"/>
      <c r="S1413" s="161"/>
      <c r="T1413" s="162"/>
      <c r="AT1413" s="158" t="s">
        <v>171</v>
      </c>
      <c r="AU1413" s="158" t="s">
        <v>84</v>
      </c>
      <c r="AV1413" s="13" t="s">
        <v>82</v>
      </c>
      <c r="AW1413" s="13" t="s">
        <v>31</v>
      </c>
      <c r="AX1413" s="13" t="s">
        <v>74</v>
      </c>
      <c r="AY1413" s="158" t="s">
        <v>163</v>
      </c>
    </row>
    <row r="1414" spans="1:65" s="14" customFormat="1">
      <c r="B1414" s="163"/>
      <c r="D1414" s="157" t="s">
        <v>171</v>
      </c>
      <c r="E1414" s="164" t="s">
        <v>1</v>
      </c>
      <c r="F1414" s="165" t="s">
        <v>1457</v>
      </c>
      <c r="H1414" s="166">
        <v>13</v>
      </c>
      <c r="L1414" s="163"/>
      <c r="M1414" s="167"/>
      <c r="N1414" s="168"/>
      <c r="O1414" s="168"/>
      <c r="P1414" s="168"/>
      <c r="Q1414" s="168"/>
      <c r="R1414" s="168"/>
      <c r="S1414" s="168"/>
      <c r="T1414" s="169"/>
      <c r="AT1414" s="164" t="s">
        <v>171</v>
      </c>
      <c r="AU1414" s="164" t="s">
        <v>84</v>
      </c>
      <c r="AV1414" s="14" t="s">
        <v>84</v>
      </c>
      <c r="AW1414" s="14" t="s">
        <v>31</v>
      </c>
      <c r="AX1414" s="14" t="s">
        <v>74</v>
      </c>
      <c r="AY1414" s="164" t="s">
        <v>163</v>
      </c>
    </row>
    <row r="1415" spans="1:65" s="15" customFormat="1">
      <c r="B1415" s="170"/>
      <c r="D1415" s="157" t="s">
        <v>171</v>
      </c>
      <c r="E1415" s="171" t="s">
        <v>1</v>
      </c>
      <c r="F1415" s="172" t="s">
        <v>176</v>
      </c>
      <c r="H1415" s="173">
        <v>40</v>
      </c>
      <c r="L1415" s="170"/>
      <c r="M1415" s="174"/>
      <c r="N1415" s="175"/>
      <c r="O1415" s="175"/>
      <c r="P1415" s="175"/>
      <c r="Q1415" s="175"/>
      <c r="R1415" s="175"/>
      <c r="S1415" s="175"/>
      <c r="T1415" s="176"/>
      <c r="AT1415" s="171" t="s">
        <v>171</v>
      </c>
      <c r="AU1415" s="171" t="s">
        <v>84</v>
      </c>
      <c r="AV1415" s="15" t="s">
        <v>177</v>
      </c>
      <c r="AW1415" s="15" t="s">
        <v>31</v>
      </c>
      <c r="AX1415" s="15" t="s">
        <v>74</v>
      </c>
      <c r="AY1415" s="171" t="s">
        <v>163</v>
      </c>
    </row>
    <row r="1416" spans="1:65" s="16" customFormat="1">
      <c r="B1416" s="177"/>
      <c r="D1416" s="157" t="s">
        <v>171</v>
      </c>
      <c r="E1416" s="178" t="s">
        <v>1</v>
      </c>
      <c r="F1416" s="179" t="s">
        <v>178</v>
      </c>
      <c r="H1416" s="180">
        <v>40</v>
      </c>
      <c r="L1416" s="177"/>
      <c r="M1416" s="181"/>
      <c r="N1416" s="182"/>
      <c r="O1416" s="182"/>
      <c r="P1416" s="182"/>
      <c r="Q1416" s="182"/>
      <c r="R1416" s="182"/>
      <c r="S1416" s="182"/>
      <c r="T1416" s="183"/>
      <c r="AT1416" s="178" t="s">
        <v>171</v>
      </c>
      <c r="AU1416" s="178" t="s">
        <v>84</v>
      </c>
      <c r="AV1416" s="16" t="s">
        <v>169</v>
      </c>
      <c r="AW1416" s="16" t="s">
        <v>31</v>
      </c>
      <c r="AX1416" s="16" t="s">
        <v>82</v>
      </c>
      <c r="AY1416" s="178" t="s">
        <v>163</v>
      </c>
    </row>
    <row r="1417" spans="1:65" s="2" customFormat="1" ht="16.5" customHeight="1">
      <c r="A1417" s="30"/>
      <c r="B1417" s="142"/>
      <c r="C1417" s="184" t="s">
        <v>1489</v>
      </c>
      <c r="D1417" s="184" t="s">
        <v>190</v>
      </c>
      <c r="E1417" s="185" t="s">
        <v>1490</v>
      </c>
      <c r="F1417" s="186" t="s">
        <v>1491</v>
      </c>
      <c r="G1417" s="187" t="s">
        <v>204</v>
      </c>
      <c r="H1417" s="188">
        <v>15</v>
      </c>
      <c r="I1417" s="189"/>
      <c r="J1417" s="189">
        <f>ROUND(I1417*H1417,2)</f>
        <v>0</v>
      </c>
      <c r="K1417" s="190"/>
      <c r="L1417" s="191"/>
      <c r="M1417" s="192" t="s">
        <v>1</v>
      </c>
      <c r="N1417" s="193" t="s">
        <v>39</v>
      </c>
      <c r="O1417" s="152">
        <v>0</v>
      </c>
      <c r="P1417" s="152">
        <f>O1417*H1417</f>
        <v>0</v>
      </c>
      <c r="Q1417" s="152">
        <v>0</v>
      </c>
      <c r="R1417" s="152">
        <f>Q1417*H1417</f>
        <v>0</v>
      </c>
      <c r="S1417" s="152">
        <v>0</v>
      </c>
      <c r="T1417" s="153">
        <f>S1417*H1417</f>
        <v>0</v>
      </c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R1417" s="154" t="s">
        <v>193</v>
      </c>
      <c r="AT1417" s="154" t="s">
        <v>190</v>
      </c>
      <c r="AU1417" s="154" t="s">
        <v>84</v>
      </c>
      <c r="AY1417" s="18" t="s">
        <v>163</v>
      </c>
      <c r="BE1417" s="155">
        <f>IF(N1417="základní",J1417,0)</f>
        <v>0</v>
      </c>
      <c r="BF1417" s="155">
        <f>IF(N1417="snížená",J1417,0)</f>
        <v>0</v>
      </c>
      <c r="BG1417" s="155">
        <f>IF(N1417="zákl. přenesená",J1417,0)</f>
        <v>0</v>
      </c>
      <c r="BH1417" s="155">
        <f>IF(N1417="sníž. přenesená",J1417,0)</f>
        <v>0</v>
      </c>
      <c r="BI1417" s="155">
        <f>IF(N1417="nulová",J1417,0)</f>
        <v>0</v>
      </c>
      <c r="BJ1417" s="18" t="s">
        <v>82</v>
      </c>
      <c r="BK1417" s="155">
        <f>ROUND(I1417*H1417,2)</f>
        <v>0</v>
      </c>
      <c r="BL1417" s="18" t="s">
        <v>169</v>
      </c>
      <c r="BM1417" s="154" t="s">
        <v>1492</v>
      </c>
    </row>
    <row r="1418" spans="1:65" s="2" customFormat="1" ht="16.5" customHeight="1">
      <c r="A1418" s="30"/>
      <c r="B1418" s="142"/>
      <c r="C1418" s="184" t="s">
        <v>1493</v>
      </c>
      <c r="D1418" s="184" t="s">
        <v>190</v>
      </c>
      <c r="E1418" s="185" t="s">
        <v>1494</v>
      </c>
      <c r="F1418" s="186" t="s">
        <v>1495</v>
      </c>
      <c r="G1418" s="187" t="s">
        <v>204</v>
      </c>
      <c r="H1418" s="188">
        <v>25</v>
      </c>
      <c r="I1418" s="189"/>
      <c r="J1418" s="189">
        <f>ROUND(I1418*H1418,2)</f>
        <v>0</v>
      </c>
      <c r="K1418" s="190"/>
      <c r="L1418" s="191"/>
      <c r="M1418" s="192" t="s">
        <v>1</v>
      </c>
      <c r="N1418" s="193" t="s">
        <v>39</v>
      </c>
      <c r="O1418" s="152">
        <v>0</v>
      </c>
      <c r="P1418" s="152">
        <f>O1418*H1418</f>
        <v>0</v>
      </c>
      <c r="Q1418" s="152">
        <v>0</v>
      </c>
      <c r="R1418" s="152">
        <f>Q1418*H1418</f>
        <v>0</v>
      </c>
      <c r="S1418" s="152">
        <v>0</v>
      </c>
      <c r="T1418" s="153">
        <f>S1418*H1418</f>
        <v>0</v>
      </c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R1418" s="154" t="s">
        <v>193</v>
      </c>
      <c r="AT1418" s="154" t="s">
        <v>190</v>
      </c>
      <c r="AU1418" s="154" t="s">
        <v>84</v>
      </c>
      <c r="AY1418" s="18" t="s">
        <v>163</v>
      </c>
      <c r="BE1418" s="155">
        <f>IF(N1418="základní",J1418,0)</f>
        <v>0</v>
      </c>
      <c r="BF1418" s="155">
        <f>IF(N1418="snížená",J1418,0)</f>
        <v>0</v>
      </c>
      <c r="BG1418" s="155">
        <f>IF(N1418="zákl. přenesená",J1418,0)</f>
        <v>0</v>
      </c>
      <c r="BH1418" s="155">
        <f>IF(N1418="sníž. přenesená",J1418,0)</f>
        <v>0</v>
      </c>
      <c r="BI1418" s="155">
        <f>IF(N1418="nulová",J1418,0)</f>
        <v>0</v>
      </c>
      <c r="BJ1418" s="18" t="s">
        <v>82</v>
      </c>
      <c r="BK1418" s="155">
        <f>ROUND(I1418*H1418,2)</f>
        <v>0</v>
      </c>
      <c r="BL1418" s="18" t="s">
        <v>169</v>
      </c>
      <c r="BM1418" s="154" t="s">
        <v>1496</v>
      </c>
    </row>
    <row r="1419" spans="1:65" s="2" customFormat="1" ht="16.5" customHeight="1">
      <c r="A1419" s="30"/>
      <c r="B1419" s="142"/>
      <c r="C1419" s="143" t="s">
        <v>1497</v>
      </c>
      <c r="D1419" s="143" t="s">
        <v>165</v>
      </c>
      <c r="E1419" s="144" t="s">
        <v>1498</v>
      </c>
      <c r="F1419" s="145" t="s">
        <v>1499</v>
      </c>
      <c r="G1419" s="146" t="s">
        <v>204</v>
      </c>
      <c r="H1419" s="147">
        <v>40</v>
      </c>
      <c r="I1419" s="148"/>
      <c r="J1419" s="148">
        <f>ROUND(I1419*H1419,2)</f>
        <v>0</v>
      </c>
      <c r="K1419" s="149"/>
      <c r="L1419" s="31"/>
      <c r="M1419" s="150" t="s">
        <v>1</v>
      </c>
      <c r="N1419" s="151" t="s">
        <v>39</v>
      </c>
      <c r="O1419" s="152">
        <v>0</v>
      </c>
      <c r="P1419" s="152">
        <f>O1419*H1419</f>
        <v>0</v>
      </c>
      <c r="Q1419" s="152">
        <v>0</v>
      </c>
      <c r="R1419" s="152">
        <f>Q1419*H1419</f>
        <v>0</v>
      </c>
      <c r="S1419" s="152">
        <v>0</v>
      </c>
      <c r="T1419" s="153">
        <f>S1419*H1419</f>
        <v>0</v>
      </c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R1419" s="154" t="s">
        <v>169</v>
      </c>
      <c r="AT1419" s="154" t="s">
        <v>165</v>
      </c>
      <c r="AU1419" s="154" t="s">
        <v>84</v>
      </c>
      <c r="AY1419" s="18" t="s">
        <v>163</v>
      </c>
      <c r="BE1419" s="155">
        <f>IF(N1419="základní",J1419,0)</f>
        <v>0</v>
      </c>
      <c r="BF1419" s="155">
        <f>IF(N1419="snížená",J1419,0)</f>
        <v>0</v>
      </c>
      <c r="BG1419" s="155">
        <f>IF(N1419="zákl. přenesená",J1419,0)</f>
        <v>0</v>
      </c>
      <c r="BH1419" s="155">
        <f>IF(N1419="sníž. přenesená",J1419,0)</f>
        <v>0</v>
      </c>
      <c r="BI1419" s="155">
        <f>IF(N1419="nulová",J1419,0)</f>
        <v>0</v>
      </c>
      <c r="BJ1419" s="18" t="s">
        <v>82</v>
      </c>
      <c r="BK1419" s="155">
        <f>ROUND(I1419*H1419,2)</f>
        <v>0</v>
      </c>
      <c r="BL1419" s="18" t="s">
        <v>169</v>
      </c>
      <c r="BM1419" s="154" t="s">
        <v>1500</v>
      </c>
    </row>
    <row r="1420" spans="1:65" s="13" customFormat="1">
      <c r="B1420" s="156"/>
      <c r="D1420" s="157" t="s">
        <v>171</v>
      </c>
      <c r="E1420" s="158" t="s">
        <v>1</v>
      </c>
      <c r="F1420" s="159" t="s">
        <v>1501</v>
      </c>
      <c r="H1420" s="158" t="s">
        <v>1</v>
      </c>
      <c r="L1420" s="156"/>
      <c r="M1420" s="160"/>
      <c r="N1420" s="161"/>
      <c r="O1420" s="161"/>
      <c r="P1420" s="161"/>
      <c r="Q1420" s="161"/>
      <c r="R1420" s="161"/>
      <c r="S1420" s="161"/>
      <c r="T1420" s="162"/>
      <c r="AT1420" s="158" t="s">
        <v>171</v>
      </c>
      <c r="AU1420" s="158" t="s">
        <v>84</v>
      </c>
      <c r="AV1420" s="13" t="s">
        <v>82</v>
      </c>
      <c r="AW1420" s="13" t="s">
        <v>31</v>
      </c>
      <c r="AX1420" s="13" t="s">
        <v>74</v>
      </c>
      <c r="AY1420" s="158" t="s">
        <v>163</v>
      </c>
    </row>
    <row r="1421" spans="1:65" s="14" customFormat="1">
      <c r="B1421" s="163"/>
      <c r="D1421" s="157" t="s">
        <v>171</v>
      </c>
      <c r="E1421" s="164" t="s">
        <v>1</v>
      </c>
      <c r="F1421" s="165" t="s">
        <v>638</v>
      </c>
      <c r="H1421" s="166">
        <v>40</v>
      </c>
      <c r="L1421" s="163"/>
      <c r="M1421" s="167"/>
      <c r="N1421" s="168"/>
      <c r="O1421" s="168"/>
      <c r="P1421" s="168"/>
      <c r="Q1421" s="168"/>
      <c r="R1421" s="168"/>
      <c r="S1421" s="168"/>
      <c r="T1421" s="169"/>
      <c r="AT1421" s="164" t="s">
        <v>171</v>
      </c>
      <c r="AU1421" s="164" t="s">
        <v>84</v>
      </c>
      <c r="AV1421" s="14" t="s">
        <v>84</v>
      </c>
      <c r="AW1421" s="14" t="s">
        <v>31</v>
      </c>
      <c r="AX1421" s="14" t="s">
        <v>74</v>
      </c>
      <c r="AY1421" s="164" t="s">
        <v>163</v>
      </c>
    </row>
    <row r="1422" spans="1:65" s="15" customFormat="1">
      <c r="B1422" s="170"/>
      <c r="D1422" s="157" t="s">
        <v>171</v>
      </c>
      <c r="E1422" s="171" t="s">
        <v>1</v>
      </c>
      <c r="F1422" s="172" t="s">
        <v>176</v>
      </c>
      <c r="H1422" s="173">
        <v>40</v>
      </c>
      <c r="L1422" s="170"/>
      <c r="M1422" s="174"/>
      <c r="N1422" s="175"/>
      <c r="O1422" s="175"/>
      <c r="P1422" s="175"/>
      <c r="Q1422" s="175"/>
      <c r="R1422" s="175"/>
      <c r="S1422" s="175"/>
      <c r="T1422" s="176"/>
      <c r="AT1422" s="171" t="s">
        <v>171</v>
      </c>
      <c r="AU1422" s="171" t="s">
        <v>84</v>
      </c>
      <c r="AV1422" s="15" t="s">
        <v>177</v>
      </c>
      <c r="AW1422" s="15" t="s">
        <v>31</v>
      </c>
      <c r="AX1422" s="15" t="s">
        <v>74</v>
      </c>
      <c r="AY1422" s="171" t="s">
        <v>163</v>
      </c>
    </row>
    <row r="1423" spans="1:65" s="16" customFormat="1">
      <c r="B1423" s="177"/>
      <c r="D1423" s="157" t="s">
        <v>171</v>
      </c>
      <c r="E1423" s="178" t="s">
        <v>1</v>
      </c>
      <c r="F1423" s="179" t="s">
        <v>178</v>
      </c>
      <c r="H1423" s="180">
        <v>40</v>
      </c>
      <c r="L1423" s="177"/>
      <c r="M1423" s="181"/>
      <c r="N1423" s="182"/>
      <c r="O1423" s="182"/>
      <c r="P1423" s="182"/>
      <c r="Q1423" s="182"/>
      <c r="R1423" s="182"/>
      <c r="S1423" s="182"/>
      <c r="T1423" s="183"/>
      <c r="AT1423" s="178" t="s">
        <v>171</v>
      </c>
      <c r="AU1423" s="178" t="s">
        <v>84</v>
      </c>
      <c r="AV1423" s="16" t="s">
        <v>169</v>
      </c>
      <c r="AW1423" s="16" t="s">
        <v>31</v>
      </c>
      <c r="AX1423" s="16" t="s">
        <v>82</v>
      </c>
      <c r="AY1423" s="178" t="s">
        <v>163</v>
      </c>
    </row>
    <row r="1424" spans="1:65" s="2" customFormat="1" ht="16.5" customHeight="1">
      <c r="A1424" s="30"/>
      <c r="B1424" s="142"/>
      <c r="C1424" s="184" t="s">
        <v>656</v>
      </c>
      <c r="D1424" s="184" t="s">
        <v>190</v>
      </c>
      <c r="E1424" s="185" t="s">
        <v>1502</v>
      </c>
      <c r="F1424" s="186" t="s">
        <v>1503</v>
      </c>
      <c r="G1424" s="187" t="s">
        <v>204</v>
      </c>
      <c r="H1424" s="188">
        <v>40</v>
      </c>
      <c r="I1424" s="189"/>
      <c r="J1424" s="189">
        <f>ROUND(I1424*H1424,2)</f>
        <v>0</v>
      </c>
      <c r="K1424" s="190"/>
      <c r="L1424" s="191"/>
      <c r="M1424" s="192" t="s">
        <v>1</v>
      </c>
      <c r="N1424" s="193" t="s">
        <v>39</v>
      </c>
      <c r="O1424" s="152">
        <v>0</v>
      </c>
      <c r="P1424" s="152">
        <f>O1424*H1424</f>
        <v>0</v>
      </c>
      <c r="Q1424" s="152">
        <v>0</v>
      </c>
      <c r="R1424" s="152">
        <f>Q1424*H1424</f>
        <v>0</v>
      </c>
      <c r="S1424" s="152">
        <v>0</v>
      </c>
      <c r="T1424" s="153">
        <f>S1424*H1424</f>
        <v>0</v>
      </c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R1424" s="154" t="s">
        <v>193</v>
      </c>
      <c r="AT1424" s="154" t="s">
        <v>190</v>
      </c>
      <c r="AU1424" s="154" t="s">
        <v>84</v>
      </c>
      <c r="AY1424" s="18" t="s">
        <v>163</v>
      </c>
      <c r="BE1424" s="155">
        <f>IF(N1424="základní",J1424,0)</f>
        <v>0</v>
      </c>
      <c r="BF1424" s="155">
        <f>IF(N1424="snížená",J1424,0)</f>
        <v>0</v>
      </c>
      <c r="BG1424" s="155">
        <f>IF(N1424="zákl. přenesená",J1424,0)</f>
        <v>0</v>
      </c>
      <c r="BH1424" s="155">
        <f>IF(N1424="sníž. přenesená",J1424,0)</f>
        <v>0</v>
      </c>
      <c r="BI1424" s="155">
        <f>IF(N1424="nulová",J1424,0)</f>
        <v>0</v>
      </c>
      <c r="BJ1424" s="18" t="s">
        <v>82</v>
      </c>
      <c r="BK1424" s="155">
        <f>ROUND(I1424*H1424,2)</f>
        <v>0</v>
      </c>
      <c r="BL1424" s="18" t="s">
        <v>169</v>
      </c>
      <c r="BM1424" s="154" t="s">
        <v>1504</v>
      </c>
    </row>
    <row r="1425" spans="1:65" s="2" customFormat="1" ht="24" customHeight="1">
      <c r="A1425" s="30"/>
      <c r="B1425" s="142"/>
      <c r="C1425" s="184" t="s">
        <v>1505</v>
      </c>
      <c r="D1425" s="184" t="s">
        <v>190</v>
      </c>
      <c r="E1425" s="185" t="s">
        <v>1506</v>
      </c>
      <c r="F1425" s="186" t="s">
        <v>1507</v>
      </c>
      <c r="G1425" s="187" t="s">
        <v>204</v>
      </c>
      <c r="H1425" s="188">
        <v>40</v>
      </c>
      <c r="I1425" s="189"/>
      <c r="J1425" s="189">
        <f>ROUND(I1425*H1425,2)</f>
        <v>0</v>
      </c>
      <c r="K1425" s="190"/>
      <c r="L1425" s="191"/>
      <c r="M1425" s="192" t="s">
        <v>1</v>
      </c>
      <c r="N1425" s="193" t="s">
        <v>39</v>
      </c>
      <c r="O1425" s="152">
        <v>0</v>
      </c>
      <c r="P1425" s="152">
        <f>O1425*H1425</f>
        <v>0</v>
      </c>
      <c r="Q1425" s="152">
        <v>0</v>
      </c>
      <c r="R1425" s="152">
        <f>Q1425*H1425</f>
        <v>0</v>
      </c>
      <c r="S1425" s="152">
        <v>0</v>
      </c>
      <c r="T1425" s="153">
        <f>S1425*H1425</f>
        <v>0</v>
      </c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R1425" s="154" t="s">
        <v>193</v>
      </c>
      <c r="AT1425" s="154" t="s">
        <v>190</v>
      </c>
      <c r="AU1425" s="154" t="s">
        <v>84</v>
      </c>
      <c r="AY1425" s="18" t="s">
        <v>163</v>
      </c>
      <c r="BE1425" s="155">
        <f>IF(N1425="základní",J1425,0)</f>
        <v>0</v>
      </c>
      <c r="BF1425" s="155">
        <f>IF(N1425="snížená",J1425,0)</f>
        <v>0</v>
      </c>
      <c r="BG1425" s="155">
        <f>IF(N1425="zákl. přenesená",J1425,0)</f>
        <v>0</v>
      </c>
      <c r="BH1425" s="155">
        <f>IF(N1425="sníž. přenesená",J1425,0)</f>
        <v>0</v>
      </c>
      <c r="BI1425" s="155">
        <f>IF(N1425="nulová",J1425,0)</f>
        <v>0</v>
      </c>
      <c r="BJ1425" s="18" t="s">
        <v>82</v>
      </c>
      <c r="BK1425" s="155">
        <f>ROUND(I1425*H1425,2)</f>
        <v>0</v>
      </c>
      <c r="BL1425" s="18" t="s">
        <v>169</v>
      </c>
      <c r="BM1425" s="154" t="s">
        <v>1508</v>
      </c>
    </row>
    <row r="1426" spans="1:65" s="2" customFormat="1" ht="24" customHeight="1">
      <c r="A1426" s="30"/>
      <c r="B1426" s="142"/>
      <c r="C1426" s="143" t="s">
        <v>1509</v>
      </c>
      <c r="D1426" s="143" t="s">
        <v>165</v>
      </c>
      <c r="E1426" s="144" t="s">
        <v>1510</v>
      </c>
      <c r="F1426" s="145" t="s">
        <v>1511</v>
      </c>
      <c r="G1426" s="146" t="s">
        <v>204</v>
      </c>
      <c r="H1426" s="147">
        <v>2</v>
      </c>
      <c r="I1426" s="148"/>
      <c r="J1426" s="148">
        <f>ROUND(I1426*H1426,2)</f>
        <v>0</v>
      </c>
      <c r="K1426" s="149"/>
      <c r="L1426" s="31"/>
      <c r="M1426" s="150" t="s">
        <v>1</v>
      </c>
      <c r="N1426" s="151" t="s">
        <v>39</v>
      </c>
      <c r="O1426" s="152">
        <v>0</v>
      </c>
      <c r="P1426" s="152">
        <f>O1426*H1426</f>
        <v>0</v>
      </c>
      <c r="Q1426" s="152">
        <v>0</v>
      </c>
      <c r="R1426" s="152">
        <f>Q1426*H1426</f>
        <v>0</v>
      </c>
      <c r="S1426" s="152">
        <v>0</v>
      </c>
      <c r="T1426" s="153">
        <f>S1426*H1426</f>
        <v>0</v>
      </c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R1426" s="154" t="s">
        <v>169</v>
      </c>
      <c r="AT1426" s="154" t="s">
        <v>165</v>
      </c>
      <c r="AU1426" s="154" t="s">
        <v>84</v>
      </c>
      <c r="AY1426" s="18" t="s">
        <v>163</v>
      </c>
      <c r="BE1426" s="155">
        <f>IF(N1426="základní",J1426,0)</f>
        <v>0</v>
      </c>
      <c r="BF1426" s="155">
        <f>IF(N1426="snížená",J1426,0)</f>
        <v>0</v>
      </c>
      <c r="BG1426" s="155">
        <f>IF(N1426="zákl. přenesená",J1426,0)</f>
        <v>0</v>
      </c>
      <c r="BH1426" s="155">
        <f>IF(N1426="sníž. přenesená",J1426,0)</f>
        <v>0</v>
      </c>
      <c r="BI1426" s="155">
        <f>IF(N1426="nulová",J1426,0)</f>
        <v>0</v>
      </c>
      <c r="BJ1426" s="18" t="s">
        <v>82</v>
      </c>
      <c r="BK1426" s="155">
        <f>ROUND(I1426*H1426,2)</f>
        <v>0</v>
      </c>
      <c r="BL1426" s="18" t="s">
        <v>169</v>
      </c>
      <c r="BM1426" s="154" t="s">
        <v>1512</v>
      </c>
    </row>
    <row r="1427" spans="1:65" s="13" customFormat="1">
      <c r="B1427" s="156"/>
      <c r="D1427" s="157" t="s">
        <v>171</v>
      </c>
      <c r="E1427" s="158" t="s">
        <v>1</v>
      </c>
      <c r="F1427" s="159" t="s">
        <v>1513</v>
      </c>
      <c r="H1427" s="158" t="s">
        <v>1</v>
      </c>
      <c r="L1427" s="156"/>
      <c r="M1427" s="160"/>
      <c r="N1427" s="161"/>
      <c r="O1427" s="161"/>
      <c r="P1427" s="161"/>
      <c r="Q1427" s="161"/>
      <c r="R1427" s="161"/>
      <c r="S1427" s="161"/>
      <c r="T1427" s="162"/>
      <c r="AT1427" s="158" t="s">
        <v>171</v>
      </c>
      <c r="AU1427" s="158" t="s">
        <v>84</v>
      </c>
      <c r="AV1427" s="13" t="s">
        <v>82</v>
      </c>
      <c r="AW1427" s="13" t="s">
        <v>31</v>
      </c>
      <c r="AX1427" s="13" t="s">
        <v>74</v>
      </c>
      <c r="AY1427" s="158" t="s">
        <v>163</v>
      </c>
    </row>
    <row r="1428" spans="1:65" s="14" customFormat="1">
      <c r="B1428" s="163"/>
      <c r="D1428" s="157" t="s">
        <v>171</v>
      </c>
      <c r="E1428" s="164" t="s">
        <v>1</v>
      </c>
      <c r="F1428" s="165" t="s">
        <v>1201</v>
      </c>
      <c r="H1428" s="166">
        <v>2</v>
      </c>
      <c r="L1428" s="163"/>
      <c r="M1428" s="167"/>
      <c r="N1428" s="168"/>
      <c r="O1428" s="168"/>
      <c r="P1428" s="168"/>
      <c r="Q1428" s="168"/>
      <c r="R1428" s="168"/>
      <c r="S1428" s="168"/>
      <c r="T1428" s="169"/>
      <c r="AT1428" s="164" t="s">
        <v>171</v>
      </c>
      <c r="AU1428" s="164" t="s">
        <v>84</v>
      </c>
      <c r="AV1428" s="14" t="s">
        <v>84</v>
      </c>
      <c r="AW1428" s="14" t="s">
        <v>31</v>
      </c>
      <c r="AX1428" s="14" t="s">
        <v>74</v>
      </c>
      <c r="AY1428" s="164" t="s">
        <v>163</v>
      </c>
    </row>
    <row r="1429" spans="1:65" s="15" customFormat="1">
      <c r="B1429" s="170"/>
      <c r="D1429" s="157" t="s">
        <v>171</v>
      </c>
      <c r="E1429" s="171" t="s">
        <v>1</v>
      </c>
      <c r="F1429" s="172" t="s">
        <v>176</v>
      </c>
      <c r="H1429" s="173">
        <v>2</v>
      </c>
      <c r="L1429" s="170"/>
      <c r="M1429" s="174"/>
      <c r="N1429" s="175"/>
      <c r="O1429" s="175"/>
      <c r="P1429" s="175"/>
      <c r="Q1429" s="175"/>
      <c r="R1429" s="175"/>
      <c r="S1429" s="175"/>
      <c r="T1429" s="176"/>
      <c r="AT1429" s="171" t="s">
        <v>171</v>
      </c>
      <c r="AU1429" s="171" t="s">
        <v>84</v>
      </c>
      <c r="AV1429" s="15" t="s">
        <v>177</v>
      </c>
      <c r="AW1429" s="15" t="s">
        <v>31</v>
      </c>
      <c r="AX1429" s="15" t="s">
        <v>74</v>
      </c>
      <c r="AY1429" s="171" t="s">
        <v>163</v>
      </c>
    </row>
    <row r="1430" spans="1:65" s="16" customFormat="1">
      <c r="B1430" s="177"/>
      <c r="D1430" s="157" t="s">
        <v>171</v>
      </c>
      <c r="E1430" s="178" t="s">
        <v>1</v>
      </c>
      <c r="F1430" s="179" t="s">
        <v>178</v>
      </c>
      <c r="H1430" s="180">
        <v>2</v>
      </c>
      <c r="L1430" s="177"/>
      <c r="M1430" s="181"/>
      <c r="N1430" s="182"/>
      <c r="O1430" s="182"/>
      <c r="P1430" s="182"/>
      <c r="Q1430" s="182"/>
      <c r="R1430" s="182"/>
      <c r="S1430" s="182"/>
      <c r="T1430" s="183"/>
      <c r="AT1430" s="178" t="s">
        <v>171</v>
      </c>
      <c r="AU1430" s="178" t="s">
        <v>84</v>
      </c>
      <c r="AV1430" s="16" t="s">
        <v>169</v>
      </c>
      <c r="AW1430" s="16" t="s">
        <v>31</v>
      </c>
      <c r="AX1430" s="16" t="s">
        <v>82</v>
      </c>
      <c r="AY1430" s="178" t="s">
        <v>163</v>
      </c>
    </row>
    <row r="1431" spans="1:65" s="2" customFormat="1" ht="16.5" customHeight="1">
      <c r="A1431" s="30"/>
      <c r="B1431" s="142"/>
      <c r="C1431" s="184" t="s">
        <v>1514</v>
      </c>
      <c r="D1431" s="184" t="s">
        <v>190</v>
      </c>
      <c r="E1431" s="185" t="s">
        <v>1515</v>
      </c>
      <c r="F1431" s="186" t="s">
        <v>1516</v>
      </c>
      <c r="G1431" s="187" t="s">
        <v>204</v>
      </c>
      <c r="H1431" s="188">
        <v>2</v>
      </c>
      <c r="I1431" s="189"/>
      <c r="J1431" s="189">
        <f>ROUND(I1431*H1431,2)</f>
        <v>0</v>
      </c>
      <c r="K1431" s="190"/>
      <c r="L1431" s="191"/>
      <c r="M1431" s="192" t="s">
        <v>1</v>
      </c>
      <c r="N1431" s="193" t="s">
        <v>39</v>
      </c>
      <c r="O1431" s="152">
        <v>0</v>
      </c>
      <c r="P1431" s="152">
        <f>O1431*H1431</f>
        <v>0</v>
      </c>
      <c r="Q1431" s="152">
        <v>0</v>
      </c>
      <c r="R1431" s="152">
        <f>Q1431*H1431</f>
        <v>0</v>
      </c>
      <c r="S1431" s="152">
        <v>0</v>
      </c>
      <c r="T1431" s="153">
        <f>S1431*H1431</f>
        <v>0</v>
      </c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R1431" s="154" t="s">
        <v>193</v>
      </c>
      <c r="AT1431" s="154" t="s">
        <v>190</v>
      </c>
      <c r="AU1431" s="154" t="s">
        <v>84</v>
      </c>
      <c r="AY1431" s="18" t="s">
        <v>163</v>
      </c>
      <c r="BE1431" s="155">
        <f>IF(N1431="základní",J1431,0)</f>
        <v>0</v>
      </c>
      <c r="BF1431" s="155">
        <f>IF(N1431="snížená",J1431,0)</f>
        <v>0</v>
      </c>
      <c r="BG1431" s="155">
        <f>IF(N1431="zákl. přenesená",J1431,0)</f>
        <v>0</v>
      </c>
      <c r="BH1431" s="155">
        <f>IF(N1431="sníž. přenesená",J1431,0)</f>
        <v>0</v>
      </c>
      <c r="BI1431" s="155">
        <f>IF(N1431="nulová",J1431,0)</f>
        <v>0</v>
      </c>
      <c r="BJ1431" s="18" t="s">
        <v>82</v>
      </c>
      <c r="BK1431" s="155">
        <f>ROUND(I1431*H1431,2)</f>
        <v>0</v>
      </c>
      <c r="BL1431" s="18" t="s">
        <v>169</v>
      </c>
      <c r="BM1431" s="154" t="s">
        <v>1517</v>
      </c>
    </row>
    <row r="1432" spans="1:65" s="2" customFormat="1" ht="24" customHeight="1">
      <c r="A1432" s="30"/>
      <c r="B1432" s="142"/>
      <c r="C1432" s="184" t="s">
        <v>660</v>
      </c>
      <c r="D1432" s="184" t="s">
        <v>190</v>
      </c>
      <c r="E1432" s="185" t="s">
        <v>1518</v>
      </c>
      <c r="F1432" s="186" t="s">
        <v>1519</v>
      </c>
      <c r="G1432" s="187" t="s">
        <v>204</v>
      </c>
      <c r="H1432" s="188">
        <v>2</v>
      </c>
      <c r="I1432" s="189"/>
      <c r="J1432" s="189">
        <f>ROUND(I1432*H1432,2)</f>
        <v>0</v>
      </c>
      <c r="K1432" s="190"/>
      <c r="L1432" s="191"/>
      <c r="M1432" s="192" t="s">
        <v>1</v>
      </c>
      <c r="N1432" s="193" t="s">
        <v>39</v>
      </c>
      <c r="O1432" s="152">
        <v>0</v>
      </c>
      <c r="P1432" s="152">
        <f>O1432*H1432</f>
        <v>0</v>
      </c>
      <c r="Q1432" s="152">
        <v>0</v>
      </c>
      <c r="R1432" s="152">
        <f>Q1432*H1432</f>
        <v>0</v>
      </c>
      <c r="S1432" s="152">
        <v>0</v>
      </c>
      <c r="T1432" s="153">
        <f>S1432*H1432</f>
        <v>0</v>
      </c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R1432" s="154" t="s">
        <v>193</v>
      </c>
      <c r="AT1432" s="154" t="s">
        <v>190</v>
      </c>
      <c r="AU1432" s="154" t="s">
        <v>84</v>
      </c>
      <c r="AY1432" s="18" t="s">
        <v>163</v>
      </c>
      <c r="BE1432" s="155">
        <f>IF(N1432="základní",J1432,0)</f>
        <v>0</v>
      </c>
      <c r="BF1432" s="155">
        <f>IF(N1432="snížená",J1432,0)</f>
        <v>0</v>
      </c>
      <c r="BG1432" s="155">
        <f>IF(N1432="zákl. přenesená",J1432,0)</f>
        <v>0</v>
      </c>
      <c r="BH1432" s="155">
        <f>IF(N1432="sníž. přenesená",J1432,0)</f>
        <v>0</v>
      </c>
      <c r="BI1432" s="155">
        <f>IF(N1432="nulová",J1432,0)</f>
        <v>0</v>
      </c>
      <c r="BJ1432" s="18" t="s">
        <v>82</v>
      </c>
      <c r="BK1432" s="155">
        <f>ROUND(I1432*H1432,2)</f>
        <v>0</v>
      </c>
      <c r="BL1432" s="18" t="s">
        <v>169</v>
      </c>
      <c r="BM1432" s="154" t="s">
        <v>1520</v>
      </c>
    </row>
    <row r="1433" spans="1:65" s="2" customFormat="1" ht="16.5" customHeight="1">
      <c r="A1433" s="30"/>
      <c r="B1433" s="142"/>
      <c r="C1433" s="184" t="s">
        <v>1521</v>
      </c>
      <c r="D1433" s="184" t="s">
        <v>190</v>
      </c>
      <c r="E1433" s="185" t="s">
        <v>1522</v>
      </c>
      <c r="F1433" s="186" t="s">
        <v>1523</v>
      </c>
      <c r="G1433" s="187" t="s">
        <v>1337</v>
      </c>
      <c r="H1433" s="188">
        <v>2</v>
      </c>
      <c r="I1433" s="189"/>
      <c r="J1433" s="189">
        <f>ROUND(I1433*H1433,2)</f>
        <v>0</v>
      </c>
      <c r="K1433" s="190"/>
      <c r="L1433" s="191"/>
      <c r="M1433" s="192" t="s">
        <v>1</v>
      </c>
      <c r="N1433" s="193" t="s">
        <v>39</v>
      </c>
      <c r="O1433" s="152">
        <v>0</v>
      </c>
      <c r="P1433" s="152">
        <f>O1433*H1433</f>
        <v>0</v>
      </c>
      <c r="Q1433" s="152">
        <v>0</v>
      </c>
      <c r="R1433" s="152">
        <f>Q1433*H1433</f>
        <v>0</v>
      </c>
      <c r="S1433" s="152">
        <v>0</v>
      </c>
      <c r="T1433" s="153">
        <f>S1433*H1433</f>
        <v>0</v>
      </c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R1433" s="154" t="s">
        <v>193</v>
      </c>
      <c r="AT1433" s="154" t="s">
        <v>190</v>
      </c>
      <c r="AU1433" s="154" t="s">
        <v>84</v>
      </c>
      <c r="AY1433" s="18" t="s">
        <v>163</v>
      </c>
      <c r="BE1433" s="155">
        <f>IF(N1433="základní",J1433,0)</f>
        <v>0</v>
      </c>
      <c r="BF1433" s="155">
        <f>IF(N1433="snížená",J1433,0)</f>
        <v>0</v>
      </c>
      <c r="BG1433" s="155">
        <f>IF(N1433="zákl. přenesená",J1433,0)</f>
        <v>0</v>
      </c>
      <c r="BH1433" s="155">
        <f>IF(N1433="sníž. přenesená",J1433,0)</f>
        <v>0</v>
      </c>
      <c r="BI1433" s="155">
        <f>IF(N1433="nulová",J1433,0)</f>
        <v>0</v>
      </c>
      <c r="BJ1433" s="18" t="s">
        <v>82</v>
      </c>
      <c r="BK1433" s="155">
        <f>ROUND(I1433*H1433,2)</f>
        <v>0</v>
      </c>
      <c r="BL1433" s="18" t="s">
        <v>169</v>
      </c>
      <c r="BM1433" s="154" t="s">
        <v>1524</v>
      </c>
    </row>
    <row r="1434" spans="1:65" s="2" customFormat="1" ht="24" customHeight="1">
      <c r="A1434" s="30"/>
      <c r="B1434" s="142"/>
      <c r="C1434" s="143" t="s">
        <v>664</v>
      </c>
      <c r="D1434" s="143" t="s">
        <v>165</v>
      </c>
      <c r="E1434" s="144" t="s">
        <v>1525</v>
      </c>
      <c r="F1434" s="145" t="s">
        <v>1526</v>
      </c>
      <c r="G1434" s="146" t="s">
        <v>204</v>
      </c>
      <c r="H1434" s="147">
        <v>20</v>
      </c>
      <c r="I1434" s="148"/>
      <c r="J1434" s="148">
        <f>ROUND(I1434*H1434,2)</f>
        <v>0</v>
      </c>
      <c r="K1434" s="149"/>
      <c r="L1434" s="31"/>
      <c r="M1434" s="150" t="s">
        <v>1</v>
      </c>
      <c r="N1434" s="151" t="s">
        <v>39</v>
      </c>
      <c r="O1434" s="152">
        <v>0</v>
      </c>
      <c r="P1434" s="152">
        <f>O1434*H1434</f>
        <v>0</v>
      </c>
      <c r="Q1434" s="152">
        <v>0</v>
      </c>
      <c r="R1434" s="152">
        <f>Q1434*H1434</f>
        <v>0</v>
      </c>
      <c r="S1434" s="152">
        <v>0</v>
      </c>
      <c r="T1434" s="153">
        <f>S1434*H1434</f>
        <v>0</v>
      </c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R1434" s="154" t="s">
        <v>169</v>
      </c>
      <c r="AT1434" s="154" t="s">
        <v>165</v>
      </c>
      <c r="AU1434" s="154" t="s">
        <v>84</v>
      </c>
      <c r="AY1434" s="18" t="s">
        <v>163</v>
      </c>
      <c r="BE1434" s="155">
        <f>IF(N1434="základní",J1434,0)</f>
        <v>0</v>
      </c>
      <c r="BF1434" s="155">
        <f>IF(N1434="snížená",J1434,0)</f>
        <v>0</v>
      </c>
      <c r="BG1434" s="155">
        <f>IF(N1434="zákl. přenesená",J1434,0)</f>
        <v>0</v>
      </c>
      <c r="BH1434" s="155">
        <f>IF(N1434="sníž. přenesená",J1434,0)</f>
        <v>0</v>
      </c>
      <c r="BI1434" s="155">
        <f>IF(N1434="nulová",J1434,0)</f>
        <v>0</v>
      </c>
      <c r="BJ1434" s="18" t="s">
        <v>82</v>
      </c>
      <c r="BK1434" s="155">
        <f>ROUND(I1434*H1434,2)</f>
        <v>0</v>
      </c>
      <c r="BL1434" s="18" t="s">
        <v>169</v>
      </c>
      <c r="BM1434" s="154" t="s">
        <v>1527</v>
      </c>
    </row>
    <row r="1435" spans="1:65" s="13" customFormat="1">
      <c r="B1435" s="156"/>
      <c r="D1435" s="157" t="s">
        <v>171</v>
      </c>
      <c r="E1435" s="158" t="s">
        <v>1</v>
      </c>
      <c r="F1435" s="159" t="s">
        <v>1528</v>
      </c>
      <c r="H1435" s="158" t="s">
        <v>1</v>
      </c>
      <c r="L1435" s="156"/>
      <c r="M1435" s="160"/>
      <c r="N1435" s="161"/>
      <c r="O1435" s="161"/>
      <c r="P1435" s="161"/>
      <c r="Q1435" s="161"/>
      <c r="R1435" s="161"/>
      <c r="S1435" s="161"/>
      <c r="T1435" s="162"/>
      <c r="AT1435" s="158" t="s">
        <v>171</v>
      </c>
      <c r="AU1435" s="158" t="s">
        <v>84</v>
      </c>
      <c r="AV1435" s="13" t="s">
        <v>82</v>
      </c>
      <c r="AW1435" s="13" t="s">
        <v>31</v>
      </c>
      <c r="AX1435" s="13" t="s">
        <v>74</v>
      </c>
      <c r="AY1435" s="158" t="s">
        <v>163</v>
      </c>
    </row>
    <row r="1436" spans="1:65" s="14" customFormat="1">
      <c r="B1436" s="163"/>
      <c r="D1436" s="157" t="s">
        <v>171</v>
      </c>
      <c r="E1436" s="164" t="s">
        <v>1</v>
      </c>
      <c r="F1436" s="165" t="s">
        <v>1529</v>
      </c>
      <c r="H1436" s="166">
        <v>20</v>
      </c>
      <c r="L1436" s="163"/>
      <c r="M1436" s="167"/>
      <c r="N1436" s="168"/>
      <c r="O1436" s="168"/>
      <c r="P1436" s="168"/>
      <c r="Q1436" s="168"/>
      <c r="R1436" s="168"/>
      <c r="S1436" s="168"/>
      <c r="T1436" s="169"/>
      <c r="AT1436" s="164" t="s">
        <v>171</v>
      </c>
      <c r="AU1436" s="164" t="s">
        <v>84</v>
      </c>
      <c r="AV1436" s="14" t="s">
        <v>84</v>
      </c>
      <c r="AW1436" s="14" t="s">
        <v>31</v>
      </c>
      <c r="AX1436" s="14" t="s">
        <v>74</v>
      </c>
      <c r="AY1436" s="164" t="s">
        <v>163</v>
      </c>
    </row>
    <row r="1437" spans="1:65" s="15" customFormat="1">
      <c r="B1437" s="170"/>
      <c r="D1437" s="157" t="s">
        <v>171</v>
      </c>
      <c r="E1437" s="171" t="s">
        <v>1</v>
      </c>
      <c r="F1437" s="172" t="s">
        <v>176</v>
      </c>
      <c r="H1437" s="173">
        <v>20</v>
      </c>
      <c r="L1437" s="170"/>
      <c r="M1437" s="174"/>
      <c r="N1437" s="175"/>
      <c r="O1437" s="175"/>
      <c r="P1437" s="175"/>
      <c r="Q1437" s="175"/>
      <c r="R1437" s="175"/>
      <c r="S1437" s="175"/>
      <c r="T1437" s="176"/>
      <c r="AT1437" s="171" t="s">
        <v>171</v>
      </c>
      <c r="AU1437" s="171" t="s">
        <v>84</v>
      </c>
      <c r="AV1437" s="15" t="s">
        <v>177</v>
      </c>
      <c r="AW1437" s="15" t="s">
        <v>31</v>
      </c>
      <c r="AX1437" s="15" t="s">
        <v>74</v>
      </c>
      <c r="AY1437" s="171" t="s">
        <v>163</v>
      </c>
    </row>
    <row r="1438" spans="1:65" s="16" customFormat="1">
      <c r="B1438" s="177"/>
      <c r="D1438" s="157" t="s">
        <v>171</v>
      </c>
      <c r="E1438" s="178" t="s">
        <v>1</v>
      </c>
      <c r="F1438" s="179" t="s">
        <v>178</v>
      </c>
      <c r="H1438" s="180">
        <v>20</v>
      </c>
      <c r="L1438" s="177"/>
      <c r="M1438" s="181"/>
      <c r="N1438" s="182"/>
      <c r="O1438" s="182"/>
      <c r="P1438" s="182"/>
      <c r="Q1438" s="182"/>
      <c r="R1438" s="182"/>
      <c r="S1438" s="182"/>
      <c r="T1438" s="183"/>
      <c r="AT1438" s="178" t="s">
        <v>171</v>
      </c>
      <c r="AU1438" s="178" t="s">
        <v>84</v>
      </c>
      <c r="AV1438" s="16" t="s">
        <v>169</v>
      </c>
      <c r="AW1438" s="16" t="s">
        <v>31</v>
      </c>
      <c r="AX1438" s="16" t="s">
        <v>82</v>
      </c>
      <c r="AY1438" s="178" t="s">
        <v>163</v>
      </c>
    </row>
    <row r="1439" spans="1:65" s="2" customFormat="1" ht="24" customHeight="1">
      <c r="A1439" s="30"/>
      <c r="B1439" s="142"/>
      <c r="C1439" s="184" t="s">
        <v>1530</v>
      </c>
      <c r="D1439" s="184" t="s">
        <v>190</v>
      </c>
      <c r="E1439" s="185" t="s">
        <v>1531</v>
      </c>
      <c r="F1439" s="186" t="s">
        <v>1532</v>
      </c>
      <c r="G1439" s="187" t="s">
        <v>204</v>
      </c>
      <c r="H1439" s="188">
        <v>20</v>
      </c>
      <c r="I1439" s="189"/>
      <c r="J1439" s="189">
        <f>ROUND(I1439*H1439,2)</f>
        <v>0</v>
      </c>
      <c r="K1439" s="190"/>
      <c r="L1439" s="191"/>
      <c r="M1439" s="192" t="s">
        <v>1</v>
      </c>
      <c r="N1439" s="193" t="s">
        <v>39</v>
      </c>
      <c r="O1439" s="152">
        <v>0</v>
      </c>
      <c r="P1439" s="152">
        <f>O1439*H1439</f>
        <v>0</v>
      </c>
      <c r="Q1439" s="152">
        <v>0</v>
      </c>
      <c r="R1439" s="152">
        <f>Q1439*H1439</f>
        <v>0</v>
      </c>
      <c r="S1439" s="152">
        <v>0</v>
      </c>
      <c r="T1439" s="153">
        <f>S1439*H1439</f>
        <v>0</v>
      </c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R1439" s="154" t="s">
        <v>193</v>
      </c>
      <c r="AT1439" s="154" t="s">
        <v>190</v>
      </c>
      <c r="AU1439" s="154" t="s">
        <v>84</v>
      </c>
      <c r="AY1439" s="18" t="s">
        <v>163</v>
      </c>
      <c r="BE1439" s="155">
        <f>IF(N1439="základní",J1439,0)</f>
        <v>0</v>
      </c>
      <c r="BF1439" s="155">
        <f>IF(N1439="snížená",J1439,0)</f>
        <v>0</v>
      </c>
      <c r="BG1439" s="155">
        <f>IF(N1439="zákl. přenesená",J1439,0)</f>
        <v>0</v>
      </c>
      <c r="BH1439" s="155">
        <f>IF(N1439="sníž. přenesená",J1439,0)</f>
        <v>0</v>
      </c>
      <c r="BI1439" s="155">
        <f>IF(N1439="nulová",J1439,0)</f>
        <v>0</v>
      </c>
      <c r="BJ1439" s="18" t="s">
        <v>82</v>
      </c>
      <c r="BK1439" s="155">
        <f>ROUND(I1439*H1439,2)</f>
        <v>0</v>
      </c>
      <c r="BL1439" s="18" t="s">
        <v>169</v>
      </c>
      <c r="BM1439" s="154" t="s">
        <v>1533</v>
      </c>
    </row>
    <row r="1440" spans="1:65" s="2" customFormat="1" ht="24" customHeight="1">
      <c r="A1440" s="30"/>
      <c r="B1440" s="142"/>
      <c r="C1440" s="143" t="s">
        <v>670</v>
      </c>
      <c r="D1440" s="143" t="s">
        <v>165</v>
      </c>
      <c r="E1440" s="144" t="s">
        <v>1534</v>
      </c>
      <c r="F1440" s="145" t="s">
        <v>1535</v>
      </c>
      <c r="G1440" s="146" t="s">
        <v>204</v>
      </c>
      <c r="H1440" s="147">
        <v>20</v>
      </c>
      <c r="I1440" s="148"/>
      <c r="J1440" s="148">
        <f>ROUND(I1440*H1440,2)</f>
        <v>0</v>
      </c>
      <c r="K1440" s="149"/>
      <c r="L1440" s="31"/>
      <c r="M1440" s="150" t="s">
        <v>1</v>
      </c>
      <c r="N1440" s="151" t="s">
        <v>39</v>
      </c>
      <c r="O1440" s="152">
        <v>0</v>
      </c>
      <c r="P1440" s="152">
        <f>O1440*H1440</f>
        <v>0</v>
      </c>
      <c r="Q1440" s="152">
        <v>0</v>
      </c>
      <c r="R1440" s="152">
        <f>Q1440*H1440</f>
        <v>0</v>
      </c>
      <c r="S1440" s="152">
        <v>0</v>
      </c>
      <c r="T1440" s="153">
        <f>S1440*H1440</f>
        <v>0</v>
      </c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R1440" s="154" t="s">
        <v>169</v>
      </c>
      <c r="AT1440" s="154" t="s">
        <v>165</v>
      </c>
      <c r="AU1440" s="154" t="s">
        <v>84</v>
      </c>
      <c r="AY1440" s="18" t="s">
        <v>163</v>
      </c>
      <c r="BE1440" s="155">
        <f>IF(N1440="základní",J1440,0)</f>
        <v>0</v>
      </c>
      <c r="BF1440" s="155">
        <f>IF(N1440="snížená",J1440,0)</f>
        <v>0</v>
      </c>
      <c r="BG1440" s="155">
        <f>IF(N1440="zákl. přenesená",J1440,0)</f>
        <v>0</v>
      </c>
      <c r="BH1440" s="155">
        <f>IF(N1440="sníž. přenesená",J1440,0)</f>
        <v>0</v>
      </c>
      <c r="BI1440" s="155">
        <f>IF(N1440="nulová",J1440,0)</f>
        <v>0</v>
      </c>
      <c r="BJ1440" s="18" t="s">
        <v>82</v>
      </c>
      <c r="BK1440" s="155">
        <f>ROUND(I1440*H1440,2)</f>
        <v>0</v>
      </c>
      <c r="BL1440" s="18" t="s">
        <v>169</v>
      </c>
      <c r="BM1440" s="154" t="s">
        <v>1536</v>
      </c>
    </row>
    <row r="1441" spans="1:65" s="13" customFormat="1">
      <c r="B1441" s="156"/>
      <c r="D1441" s="157" t="s">
        <v>171</v>
      </c>
      <c r="E1441" s="158" t="s">
        <v>1</v>
      </c>
      <c r="F1441" s="159" t="s">
        <v>1528</v>
      </c>
      <c r="H1441" s="158" t="s">
        <v>1</v>
      </c>
      <c r="L1441" s="156"/>
      <c r="M1441" s="160"/>
      <c r="N1441" s="161"/>
      <c r="O1441" s="161"/>
      <c r="P1441" s="161"/>
      <c r="Q1441" s="161"/>
      <c r="R1441" s="161"/>
      <c r="S1441" s="161"/>
      <c r="T1441" s="162"/>
      <c r="AT1441" s="158" t="s">
        <v>171</v>
      </c>
      <c r="AU1441" s="158" t="s">
        <v>84</v>
      </c>
      <c r="AV1441" s="13" t="s">
        <v>82</v>
      </c>
      <c r="AW1441" s="13" t="s">
        <v>31</v>
      </c>
      <c r="AX1441" s="13" t="s">
        <v>74</v>
      </c>
      <c r="AY1441" s="158" t="s">
        <v>163</v>
      </c>
    </row>
    <row r="1442" spans="1:65" s="14" customFormat="1">
      <c r="B1442" s="163"/>
      <c r="D1442" s="157" t="s">
        <v>171</v>
      </c>
      <c r="E1442" s="164" t="s">
        <v>1</v>
      </c>
      <c r="F1442" s="165" t="s">
        <v>1529</v>
      </c>
      <c r="H1442" s="166">
        <v>20</v>
      </c>
      <c r="L1442" s="163"/>
      <c r="M1442" s="167"/>
      <c r="N1442" s="168"/>
      <c r="O1442" s="168"/>
      <c r="P1442" s="168"/>
      <c r="Q1442" s="168"/>
      <c r="R1442" s="168"/>
      <c r="S1442" s="168"/>
      <c r="T1442" s="169"/>
      <c r="AT1442" s="164" t="s">
        <v>171</v>
      </c>
      <c r="AU1442" s="164" t="s">
        <v>84</v>
      </c>
      <c r="AV1442" s="14" t="s">
        <v>84</v>
      </c>
      <c r="AW1442" s="14" t="s">
        <v>31</v>
      </c>
      <c r="AX1442" s="14" t="s">
        <v>74</v>
      </c>
      <c r="AY1442" s="164" t="s">
        <v>163</v>
      </c>
    </row>
    <row r="1443" spans="1:65" s="15" customFormat="1">
      <c r="B1443" s="170"/>
      <c r="D1443" s="157" t="s">
        <v>171</v>
      </c>
      <c r="E1443" s="171" t="s">
        <v>1</v>
      </c>
      <c r="F1443" s="172" t="s">
        <v>176</v>
      </c>
      <c r="H1443" s="173">
        <v>20</v>
      </c>
      <c r="L1443" s="170"/>
      <c r="M1443" s="174"/>
      <c r="N1443" s="175"/>
      <c r="O1443" s="175"/>
      <c r="P1443" s="175"/>
      <c r="Q1443" s="175"/>
      <c r="R1443" s="175"/>
      <c r="S1443" s="175"/>
      <c r="T1443" s="176"/>
      <c r="AT1443" s="171" t="s">
        <v>171</v>
      </c>
      <c r="AU1443" s="171" t="s">
        <v>84</v>
      </c>
      <c r="AV1443" s="15" t="s">
        <v>177</v>
      </c>
      <c r="AW1443" s="15" t="s">
        <v>31</v>
      </c>
      <c r="AX1443" s="15" t="s">
        <v>74</v>
      </c>
      <c r="AY1443" s="171" t="s">
        <v>163</v>
      </c>
    </row>
    <row r="1444" spans="1:65" s="16" customFormat="1">
      <c r="B1444" s="177"/>
      <c r="D1444" s="157" t="s">
        <v>171</v>
      </c>
      <c r="E1444" s="178" t="s">
        <v>1</v>
      </c>
      <c r="F1444" s="179" t="s">
        <v>178</v>
      </c>
      <c r="H1444" s="180">
        <v>20</v>
      </c>
      <c r="L1444" s="177"/>
      <c r="M1444" s="181"/>
      <c r="N1444" s="182"/>
      <c r="O1444" s="182"/>
      <c r="P1444" s="182"/>
      <c r="Q1444" s="182"/>
      <c r="R1444" s="182"/>
      <c r="S1444" s="182"/>
      <c r="T1444" s="183"/>
      <c r="AT1444" s="178" t="s">
        <v>171</v>
      </c>
      <c r="AU1444" s="178" t="s">
        <v>84</v>
      </c>
      <c r="AV1444" s="16" t="s">
        <v>169</v>
      </c>
      <c r="AW1444" s="16" t="s">
        <v>31</v>
      </c>
      <c r="AX1444" s="16" t="s">
        <v>82</v>
      </c>
      <c r="AY1444" s="178" t="s">
        <v>163</v>
      </c>
    </row>
    <row r="1445" spans="1:65" s="2" customFormat="1" ht="24" customHeight="1">
      <c r="A1445" s="30"/>
      <c r="B1445" s="142"/>
      <c r="C1445" s="184" t="s">
        <v>1537</v>
      </c>
      <c r="D1445" s="184" t="s">
        <v>190</v>
      </c>
      <c r="E1445" s="185" t="s">
        <v>1538</v>
      </c>
      <c r="F1445" s="186" t="s">
        <v>1539</v>
      </c>
      <c r="G1445" s="187" t="s">
        <v>204</v>
      </c>
      <c r="H1445" s="188">
        <v>20</v>
      </c>
      <c r="I1445" s="189"/>
      <c r="J1445" s="189">
        <f>ROUND(I1445*H1445,2)</f>
        <v>0</v>
      </c>
      <c r="K1445" s="190"/>
      <c r="L1445" s="191"/>
      <c r="M1445" s="192" t="s">
        <v>1</v>
      </c>
      <c r="N1445" s="193" t="s">
        <v>39</v>
      </c>
      <c r="O1445" s="152">
        <v>0</v>
      </c>
      <c r="P1445" s="152">
        <f>O1445*H1445</f>
        <v>0</v>
      </c>
      <c r="Q1445" s="152">
        <v>0</v>
      </c>
      <c r="R1445" s="152">
        <f>Q1445*H1445</f>
        <v>0</v>
      </c>
      <c r="S1445" s="152">
        <v>0</v>
      </c>
      <c r="T1445" s="153">
        <f>S1445*H1445</f>
        <v>0</v>
      </c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R1445" s="154" t="s">
        <v>193</v>
      </c>
      <c r="AT1445" s="154" t="s">
        <v>190</v>
      </c>
      <c r="AU1445" s="154" t="s">
        <v>84</v>
      </c>
      <c r="AY1445" s="18" t="s">
        <v>163</v>
      </c>
      <c r="BE1445" s="155">
        <f>IF(N1445="základní",J1445,0)</f>
        <v>0</v>
      </c>
      <c r="BF1445" s="155">
        <f>IF(N1445="snížená",J1445,0)</f>
        <v>0</v>
      </c>
      <c r="BG1445" s="155">
        <f>IF(N1445="zákl. přenesená",J1445,0)</f>
        <v>0</v>
      </c>
      <c r="BH1445" s="155">
        <f>IF(N1445="sníž. přenesená",J1445,0)</f>
        <v>0</v>
      </c>
      <c r="BI1445" s="155">
        <f>IF(N1445="nulová",J1445,0)</f>
        <v>0</v>
      </c>
      <c r="BJ1445" s="18" t="s">
        <v>82</v>
      </c>
      <c r="BK1445" s="155">
        <f>ROUND(I1445*H1445,2)</f>
        <v>0</v>
      </c>
      <c r="BL1445" s="18" t="s">
        <v>169</v>
      </c>
      <c r="BM1445" s="154" t="s">
        <v>1540</v>
      </c>
    </row>
    <row r="1446" spans="1:65" s="2" customFormat="1" ht="24" customHeight="1">
      <c r="A1446" s="30"/>
      <c r="B1446" s="142"/>
      <c r="C1446" s="143" t="s">
        <v>1541</v>
      </c>
      <c r="D1446" s="143" t="s">
        <v>165</v>
      </c>
      <c r="E1446" s="144" t="s">
        <v>1542</v>
      </c>
      <c r="F1446" s="145" t="s">
        <v>1543</v>
      </c>
      <c r="G1446" s="146" t="s">
        <v>204</v>
      </c>
      <c r="H1446" s="147">
        <v>43</v>
      </c>
      <c r="I1446" s="148"/>
      <c r="J1446" s="148">
        <f>ROUND(I1446*H1446,2)</f>
        <v>0</v>
      </c>
      <c r="K1446" s="149"/>
      <c r="L1446" s="31"/>
      <c r="M1446" s="150" t="s">
        <v>1</v>
      </c>
      <c r="N1446" s="151" t="s">
        <v>39</v>
      </c>
      <c r="O1446" s="152">
        <v>0</v>
      </c>
      <c r="P1446" s="152">
        <f>O1446*H1446</f>
        <v>0</v>
      </c>
      <c r="Q1446" s="152">
        <v>0</v>
      </c>
      <c r="R1446" s="152">
        <f>Q1446*H1446</f>
        <v>0</v>
      </c>
      <c r="S1446" s="152">
        <v>0</v>
      </c>
      <c r="T1446" s="153">
        <f>S1446*H1446</f>
        <v>0</v>
      </c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R1446" s="154" t="s">
        <v>169</v>
      </c>
      <c r="AT1446" s="154" t="s">
        <v>165</v>
      </c>
      <c r="AU1446" s="154" t="s">
        <v>84</v>
      </c>
      <c r="AY1446" s="18" t="s">
        <v>163</v>
      </c>
      <c r="BE1446" s="155">
        <f>IF(N1446="základní",J1446,0)</f>
        <v>0</v>
      </c>
      <c r="BF1446" s="155">
        <f>IF(N1446="snížená",J1446,0)</f>
        <v>0</v>
      </c>
      <c r="BG1446" s="155">
        <f>IF(N1446="zákl. přenesená",J1446,0)</f>
        <v>0</v>
      </c>
      <c r="BH1446" s="155">
        <f>IF(N1446="sníž. přenesená",J1446,0)</f>
        <v>0</v>
      </c>
      <c r="BI1446" s="155">
        <f>IF(N1446="nulová",J1446,0)</f>
        <v>0</v>
      </c>
      <c r="BJ1446" s="18" t="s">
        <v>82</v>
      </c>
      <c r="BK1446" s="155">
        <f>ROUND(I1446*H1446,2)</f>
        <v>0</v>
      </c>
      <c r="BL1446" s="18" t="s">
        <v>169</v>
      </c>
      <c r="BM1446" s="154" t="s">
        <v>1544</v>
      </c>
    </row>
    <row r="1447" spans="1:65" s="13" customFormat="1">
      <c r="B1447" s="156"/>
      <c r="D1447" s="157" t="s">
        <v>171</v>
      </c>
      <c r="E1447" s="158" t="s">
        <v>1</v>
      </c>
      <c r="F1447" s="159" t="s">
        <v>1545</v>
      </c>
      <c r="H1447" s="158" t="s">
        <v>1</v>
      </c>
      <c r="L1447" s="156"/>
      <c r="M1447" s="160"/>
      <c r="N1447" s="161"/>
      <c r="O1447" s="161"/>
      <c r="P1447" s="161"/>
      <c r="Q1447" s="161"/>
      <c r="R1447" s="161"/>
      <c r="S1447" s="161"/>
      <c r="T1447" s="162"/>
      <c r="AT1447" s="158" t="s">
        <v>171</v>
      </c>
      <c r="AU1447" s="158" t="s">
        <v>84</v>
      </c>
      <c r="AV1447" s="13" t="s">
        <v>82</v>
      </c>
      <c r="AW1447" s="13" t="s">
        <v>31</v>
      </c>
      <c r="AX1447" s="13" t="s">
        <v>74</v>
      </c>
      <c r="AY1447" s="158" t="s">
        <v>163</v>
      </c>
    </row>
    <row r="1448" spans="1:65" s="14" customFormat="1">
      <c r="B1448" s="163"/>
      <c r="D1448" s="157" t="s">
        <v>171</v>
      </c>
      <c r="E1448" s="164" t="s">
        <v>1</v>
      </c>
      <c r="F1448" s="165" t="s">
        <v>1546</v>
      </c>
      <c r="H1448" s="166">
        <v>43</v>
      </c>
      <c r="L1448" s="163"/>
      <c r="M1448" s="167"/>
      <c r="N1448" s="168"/>
      <c r="O1448" s="168"/>
      <c r="P1448" s="168"/>
      <c r="Q1448" s="168"/>
      <c r="R1448" s="168"/>
      <c r="S1448" s="168"/>
      <c r="T1448" s="169"/>
      <c r="AT1448" s="164" t="s">
        <v>171</v>
      </c>
      <c r="AU1448" s="164" t="s">
        <v>84</v>
      </c>
      <c r="AV1448" s="14" t="s">
        <v>84</v>
      </c>
      <c r="AW1448" s="14" t="s">
        <v>31</v>
      </c>
      <c r="AX1448" s="14" t="s">
        <v>74</v>
      </c>
      <c r="AY1448" s="164" t="s">
        <v>163</v>
      </c>
    </row>
    <row r="1449" spans="1:65" s="15" customFormat="1">
      <c r="B1449" s="170"/>
      <c r="D1449" s="157" t="s">
        <v>171</v>
      </c>
      <c r="E1449" s="171" t="s">
        <v>1</v>
      </c>
      <c r="F1449" s="172" t="s">
        <v>176</v>
      </c>
      <c r="H1449" s="173">
        <v>43</v>
      </c>
      <c r="L1449" s="170"/>
      <c r="M1449" s="174"/>
      <c r="N1449" s="175"/>
      <c r="O1449" s="175"/>
      <c r="P1449" s="175"/>
      <c r="Q1449" s="175"/>
      <c r="R1449" s="175"/>
      <c r="S1449" s="175"/>
      <c r="T1449" s="176"/>
      <c r="AT1449" s="171" t="s">
        <v>171</v>
      </c>
      <c r="AU1449" s="171" t="s">
        <v>84</v>
      </c>
      <c r="AV1449" s="15" t="s">
        <v>177</v>
      </c>
      <c r="AW1449" s="15" t="s">
        <v>31</v>
      </c>
      <c r="AX1449" s="15" t="s">
        <v>74</v>
      </c>
      <c r="AY1449" s="171" t="s">
        <v>163</v>
      </c>
    </row>
    <row r="1450" spans="1:65" s="16" customFormat="1">
      <c r="B1450" s="177"/>
      <c r="D1450" s="157" t="s">
        <v>171</v>
      </c>
      <c r="E1450" s="178" t="s">
        <v>1</v>
      </c>
      <c r="F1450" s="179" t="s">
        <v>178</v>
      </c>
      <c r="H1450" s="180">
        <v>43</v>
      </c>
      <c r="L1450" s="177"/>
      <c r="M1450" s="181"/>
      <c r="N1450" s="182"/>
      <c r="O1450" s="182"/>
      <c r="P1450" s="182"/>
      <c r="Q1450" s="182"/>
      <c r="R1450" s="182"/>
      <c r="S1450" s="182"/>
      <c r="T1450" s="183"/>
      <c r="AT1450" s="178" t="s">
        <v>171</v>
      </c>
      <c r="AU1450" s="178" t="s">
        <v>84</v>
      </c>
      <c r="AV1450" s="16" t="s">
        <v>169</v>
      </c>
      <c r="AW1450" s="16" t="s">
        <v>31</v>
      </c>
      <c r="AX1450" s="16" t="s">
        <v>82</v>
      </c>
      <c r="AY1450" s="178" t="s">
        <v>163</v>
      </c>
    </row>
    <row r="1451" spans="1:65" s="2" customFormat="1" ht="16.5" customHeight="1">
      <c r="A1451" s="30"/>
      <c r="B1451" s="142"/>
      <c r="C1451" s="184" t="s">
        <v>1547</v>
      </c>
      <c r="D1451" s="184" t="s">
        <v>190</v>
      </c>
      <c r="E1451" s="185" t="s">
        <v>1548</v>
      </c>
      <c r="F1451" s="186" t="s">
        <v>1549</v>
      </c>
      <c r="G1451" s="187" t="s">
        <v>168</v>
      </c>
      <c r="H1451" s="188">
        <v>43</v>
      </c>
      <c r="I1451" s="189"/>
      <c r="J1451" s="189">
        <f>ROUND(I1451*H1451,2)</f>
        <v>0</v>
      </c>
      <c r="K1451" s="190"/>
      <c r="L1451" s="191"/>
      <c r="M1451" s="192" t="s">
        <v>1</v>
      </c>
      <c r="N1451" s="193" t="s">
        <v>39</v>
      </c>
      <c r="O1451" s="152">
        <v>0</v>
      </c>
      <c r="P1451" s="152">
        <f>O1451*H1451</f>
        <v>0</v>
      </c>
      <c r="Q1451" s="152">
        <v>0</v>
      </c>
      <c r="R1451" s="152">
        <f>Q1451*H1451</f>
        <v>0</v>
      </c>
      <c r="S1451" s="152">
        <v>0</v>
      </c>
      <c r="T1451" s="153">
        <f>S1451*H1451</f>
        <v>0</v>
      </c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R1451" s="154" t="s">
        <v>193</v>
      </c>
      <c r="AT1451" s="154" t="s">
        <v>190</v>
      </c>
      <c r="AU1451" s="154" t="s">
        <v>84</v>
      </c>
      <c r="AY1451" s="18" t="s">
        <v>163</v>
      </c>
      <c r="BE1451" s="155">
        <f>IF(N1451="základní",J1451,0)</f>
        <v>0</v>
      </c>
      <c r="BF1451" s="155">
        <f>IF(N1451="snížená",J1451,0)</f>
        <v>0</v>
      </c>
      <c r="BG1451" s="155">
        <f>IF(N1451="zákl. přenesená",J1451,0)</f>
        <v>0</v>
      </c>
      <c r="BH1451" s="155">
        <f>IF(N1451="sníž. přenesená",J1451,0)</f>
        <v>0</v>
      </c>
      <c r="BI1451" s="155">
        <f>IF(N1451="nulová",J1451,0)</f>
        <v>0</v>
      </c>
      <c r="BJ1451" s="18" t="s">
        <v>82</v>
      </c>
      <c r="BK1451" s="155">
        <f>ROUND(I1451*H1451,2)</f>
        <v>0</v>
      </c>
      <c r="BL1451" s="18" t="s">
        <v>169</v>
      </c>
      <c r="BM1451" s="154" t="s">
        <v>1550</v>
      </c>
    </row>
    <row r="1452" spans="1:65" s="2" customFormat="1" ht="24" customHeight="1">
      <c r="A1452" s="30"/>
      <c r="B1452" s="142"/>
      <c r="C1452" s="143" t="s">
        <v>674</v>
      </c>
      <c r="D1452" s="143" t="s">
        <v>165</v>
      </c>
      <c r="E1452" s="144" t="s">
        <v>1551</v>
      </c>
      <c r="F1452" s="145" t="s">
        <v>1552</v>
      </c>
      <c r="G1452" s="146" t="s">
        <v>231</v>
      </c>
      <c r="H1452" s="147">
        <v>7.0209999999999999</v>
      </c>
      <c r="I1452" s="148"/>
      <c r="J1452" s="148">
        <f>ROUND(I1452*H1452,2)</f>
        <v>0</v>
      </c>
      <c r="K1452" s="149"/>
      <c r="L1452" s="31"/>
      <c r="M1452" s="150" t="s">
        <v>1</v>
      </c>
      <c r="N1452" s="151" t="s">
        <v>39</v>
      </c>
      <c r="O1452" s="152">
        <v>0</v>
      </c>
      <c r="P1452" s="152">
        <f>O1452*H1452</f>
        <v>0</v>
      </c>
      <c r="Q1452" s="152">
        <v>0</v>
      </c>
      <c r="R1452" s="152">
        <f>Q1452*H1452</f>
        <v>0</v>
      </c>
      <c r="S1452" s="152">
        <v>0</v>
      </c>
      <c r="T1452" s="153">
        <f>S1452*H1452</f>
        <v>0</v>
      </c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R1452" s="154" t="s">
        <v>169</v>
      </c>
      <c r="AT1452" s="154" t="s">
        <v>165</v>
      </c>
      <c r="AU1452" s="154" t="s">
        <v>84</v>
      </c>
      <c r="AY1452" s="18" t="s">
        <v>163</v>
      </c>
      <c r="BE1452" s="155">
        <f>IF(N1452="základní",J1452,0)</f>
        <v>0</v>
      </c>
      <c r="BF1452" s="155">
        <f>IF(N1452="snížená",J1452,0)</f>
        <v>0</v>
      </c>
      <c r="BG1452" s="155">
        <f>IF(N1452="zákl. přenesená",J1452,0)</f>
        <v>0</v>
      </c>
      <c r="BH1452" s="155">
        <f>IF(N1452="sníž. přenesená",J1452,0)</f>
        <v>0</v>
      </c>
      <c r="BI1452" s="155">
        <f>IF(N1452="nulová",J1452,0)</f>
        <v>0</v>
      </c>
      <c r="BJ1452" s="18" t="s">
        <v>82</v>
      </c>
      <c r="BK1452" s="155">
        <f>ROUND(I1452*H1452,2)</f>
        <v>0</v>
      </c>
      <c r="BL1452" s="18" t="s">
        <v>169</v>
      </c>
      <c r="BM1452" s="154" t="s">
        <v>1553</v>
      </c>
    </row>
    <row r="1453" spans="1:65" s="12" customFormat="1" ht="22.9" customHeight="1">
      <c r="B1453" s="130"/>
      <c r="D1453" s="131" t="s">
        <v>73</v>
      </c>
      <c r="E1453" s="140" t="s">
        <v>1554</v>
      </c>
      <c r="F1453" s="140" t="s">
        <v>1555</v>
      </c>
      <c r="J1453" s="141">
        <f>BK1453</f>
        <v>0</v>
      </c>
      <c r="L1453" s="130"/>
      <c r="M1453" s="134"/>
      <c r="N1453" s="135"/>
      <c r="O1453" s="135"/>
      <c r="P1453" s="136">
        <f>SUM(P1454:P1518)</f>
        <v>0</v>
      </c>
      <c r="Q1453" s="135"/>
      <c r="R1453" s="136">
        <f>SUM(R1454:R1518)</f>
        <v>0</v>
      </c>
      <c r="S1453" s="135"/>
      <c r="T1453" s="137">
        <f>SUM(T1454:T1518)</f>
        <v>0</v>
      </c>
      <c r="AR1453" s="131" t="s">
        <v>84</v>
      </c>
      <c r="AT1453" s="138" t="s">
        <v>73</v>
      </c>
      <c r="AU1453" s="138" t="s">
        <v>82</v>
      </c>
      <c r="AY1453" s="131" t="s">
        <v>163</v>
      </c>
      <c r="BK1453" s="139">
        <f>SUM(BK1454:BK1518)</f>
        <v>0</v>
      </c>
    </row>
    <row r="1454" spans="1:65" s="2" customFormat="1" ht="24" customHeight="1">
      <c r="A1454" s="30"/>
      <c r="B1454" s="142"/>
      <c r="C1454" s="143" t="s">
        <v>1556</v>
      </c>
      <c r="D1454" s="143" t="s">
        <v>165</v>
      </c>
      <c r="E1454" s="144" t="s">
        <v>1557</v>
      </c>
      <c r="F1454" s="145" t="s">
        <v>1558</v>
      </c>
      <c r="G1454" s="146" t="s">
        <v>168</v>
      </c>
      <c r="H1454" s="147">
        <v>131.88</v>
      </c>
      <c r="I1454" s="148"/>
      <c r="J1454" s="148">
        <f>ROUND(I1454*H1454,2)</f>
        <v>0</v>
      </c>
      <c r="K1454" s="149"/>
      <c r="L1454" s="31"/>
      <c r="M1454" s="150" t="s">
        <v>1</v>
      </c>
      <c r="N1454" s="151" t="s">
        <v>39</v>
      </c>
      <c r="O1454" s="152">
        <v>0</v>
      </c>
      <c r="P1454" s="152">
        <f>O1454*H1454</f>
        <v>0</v>
      </c>
      <c r="Q1454" s="152">
        <v>0</v>
      </c>
      <c r="R1454" s="152">
        <f>Q1454*H1454</f>
        <v>0</v>
      </c>
      <c r="S1454" s="152">
        <v>0</v>
      </c>
      <c r="T1454" s="153">
        <f>S1454*H1454</f>
        <v>0</v>
      </c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R1454" s="154" t="s">
        <v>259</v>
      </c>
      <c r="AT1454" s="154" t="s">
        <v>165</v>
      </c>
      <c r="AU1454" s="154" t="s">
        <v>84</v>
      </c>
      <c r="AY1454" s="18" t="s">
        <v>163</v>
      </c>
      <c r="BE1454" s="155">
        <f>IF(N1454="základní",J1454,0)</f>
        <v>0</v>
      </c>
      <c r="BF1454" s="155">
        <f>IF(N1454="snížená",J1454,0)</f>
        <v>0</v>
      </c>
      <c r="BG1454" s="155">
        <f>IF(N1454="zákl. přenesená",J1454,0)</f>
        <v>0</v>
      </c>
      <c r="BH1454" s="155">
        <f>IF(N1454="sníž. přenesená",J1454,0)</f>
        <v>0</v>
      </c>
      <c r="BI1454" s="155">
        <f>IF(N1454="nulová",J1454,0)</f>
        <v>0</v>
      </c>
      <c r="BJ1454" s="18" t="s">
        <v>82</v>
      </c>
      <c r="BK1454" s="155">
        <f>ROUND(I1454*H1454,2)</f>
        <v>0</v>
      </c>
      <c r="BL1454" s="18" t="s">
        <v>259</v>
      </c>
      <c r="BM1454" s="154" t="s">
        <v>1559</v>
      </c>
    </row>
    <row r="1455" spans="1:65" s="13" customFormat="1">
      <c r="B1455" s="156"/>
      <c r="D1455" s="157" t="s">
        <v>171</v>
      </c>
      <c r="E1455" s="158" t="s">
        <v>1</v>
      </c>
      <c r="F1455" s="159" t="s">
        <v>1560</v>
      </c>
      <c r="H1455" s="158" t="s">
        <v>1</v>
      </c>
      <c r="L1455" s="156"/>
      <c r="M1455" s="160"/>
      <c r="N1455" s="161"/>
      <c r="O1455" s="161"/>
      <c r="P1455" s="161"/>
      <c r="Q1455" s="161"/>
      <c r="R1455" s="161"/>
      <c r="S1455" s="161"/>
      <c r="T1455" s="162"/>
      <c r="AT1455" s="158" t="s">
        <v>171</v>
      </c>
      <c r="AU1455" s="158" t="s">
        <v>84</v>
      </c>
      <c r="AV1455" s="13" t="s">
        <v>82</v>
      </c>
      <c r="AW1455" s="13" t="s">
        <v>31</v>
      </c>
      <c r="AX1455" s="13" t="s">
        <v>74</v>
      </c>
      <c r="AY1455" s="158" t="s">
        <v>163</v>
      </c>
    </row>
    <row r="1456" spans="1:65" s="13" customFormat="1">
      <c r="B1456" s="156"/>
      <c r="D1456" s="157" t="s">
        <v>171</v>
      </c>
      <c r="E1456" s="158" t="s">
        <v>1</v>
      </c>
      <c r="F1456" s="159" t="s">
        <v>286</v>
      </c>
      <c r="H1456" s="158" t="s">
        <v>1</v>
      </c>
      <c r="L1456" s="156"/>
      <c r="M1456" s="160"/>
      <c r="N1456" s="161"/>
      <c r="O1456" s="161"/>
      <c r="P1456" s="161"/>
      <c r="Q1456" s="161"/>
      <c r="R1456" s="161"/>
      <c r="S1456" s="161"/>
      <c r="T1456" s="162"/>
      <c r="AT1456" s="158" t="s">
        <v>171</v>
      </c>
      <c r="AU1456" s="158" t="s">
        <v>84</v>
      </c>
      <c r="AV1456" s="13" t="s">
        <v>82</v>
      </c>
      <c r="AW1456" s="13" t="s">
        <v>31</v>
      </c>
      <c r="AX1456" s="13" t="s">
        <v>74</v>
      </c>
      <c r="AY1456" s="158" t="s">
        <v>163</v>
      </c>
    </row>
    <row r="1457" spans="2:51" s="13" customFormat="1">
      <c r="B1457" s="156"/>
      <c r="D1457" s="157" t="s">
        <v>171</v>
      </c>
      <c r="E1457" s="158" t="s">
        <v>1</v>
      </c>
      <c r="F1457" s="159" t="s">
        <v>1561</v>
      </c>
      <c r="H1457" s="158" t="s">
        <v>1</v>
      </c>
      <c r="L1457" s="156"/>
      <c r="M1457" s="160"/>
      <c r="N1457" s="161"/>
      <c r="O1457" s="161"/>
      <c r="P1457" s="161"/>
      <c r="Q1457" s="161"/>
      <c r="R1457" s="161"/>
      <c r="S1457" s="161"/>
      <c r="T1457" s="162"/>
      <c r="AT1457" s="158" t="s">
        <v>171</v>
      </c>
      <c r="AU1457" s="158" t="s">
        <v>84</v>
      </c>
      <c r="AV1457" s="13" t="s">
        <v>82</v>
      </c>
      <c r="AW1457" s="13" t="s">
        <v>31</v>
      </c>
      <c r="AX1457" s="13" t="s">
        <v>74</v>
      </c>
      <c r="AY1457" s="158" t="s">
        <v>163</v>
      </c>
    </row>
    <row r="1458" spans="2:51" s="14" customFormat="1" ht="22.5">
      <c r="B1458" s="163"/>
      <c r="D1458" s="157" t="s">
        <v>171</v>
      </c>
      <c r="E1458" s="164" t="s">
        <v>1</v>
      </c>
      <c r="F1458" s="165" t="s">
        <v>1562</v>
      </c>
      <c r="H1458" s="166">
        <v>29.4</v>
      </c>
      <c r="L1458" s="163"/>
      <c r="M1458" s="167"/>
      <c r="N1458" s="168"/>
      <c r="O1458" s="168"/>
      <c r="P1458" s="168"/>
      <c r="Q1458" s="168"/>
      <c r="R1458" s="168"/>
      <c r="S1458" s="168"/>
      <c r="T1458" s="169"/>
      <c r="AT1458" s="164" t="s">
        <v>171</v>
      </c>
      <c r="AU1458" s="164" t="s">
        <v>84</v>
      </c>
      <c r="AV1458" s="14" t="s">
        <v>84</v>
      </c>
      <c r="AW1458" s="14" t="s">
        <v>31</v>
      </c>
      <c r="AX1458" s="14" t="s">
        <v>74</v>
      </c>
      <c r="AY1458" s="164" t="s">
        <v>163</v>
      </c>
    </row>
    <row r="1459" spans="2:51" s="13" customFormat="1">
      <c r="B1459" s="156"/>
      <c r="D1459" s="157" t="s">
        <v>171</v>
      </c>
      <c r="E1459" s="158" t="s">
        <v>1</v>
      </c>
      <c r="F1459" s="159" t="s">
        <v>316</v>
      </c>
      <c r="H1459" s="158" t="s">
        <v>1</v>
      </c>
      <c r="L1459" s="156"/>
      <c r="M1459" s="160"/>
      <c r="N1459" s="161"/>
      <c r="O1459" s="161"/>
      <c r="P1459" s="161"/>
      <c r="Q1459" s="161"/>
      <c r="R1459" s="161"/>
      <c r="S1459" s="161"/>
      <c r="T1459" s="162"/>
      <c r="AT1459" s="158" t="s">
        <v>171</v>
      </c>
      <c r="AU1459" s="158" t="s">
        <v>84</v>
      </c>
      <c r="AV1459" s="13" t="s">
        <v>82</v>
      </c>
      <c r="AW1459" s="13" t="s">
        <v>31</v>
      </c>
      <c r="AX1459" s="13" t="s">
        <v>74</v>
      </c>
      <c r="AY1459" s="158" t="s">
        <v>163</v>
      </c>
    </row>
    <row r="1460" spans="2:51" s="14" customFormat="1">
      <c r="B1460" s="163"/>
      <c r="D1460" s="157" t="s">
        <v>171</v>
      </c>
      <c r="E1460" s="164" t="s">
        <v>1</v>
      </c>
      <c r="F1460" s="165" t="s">
        <v>1563</v>
      </c>
      <c r="H1460" s="166">
        <v>4.7</v>
      </c>
      <c r="L1460" s="163"/>
      <c r="M1460" s="167"/>
      <c r="N1460" s="168"/>
      <c r="O1460" s="168"/>
      <c r="P1460" s="168"/>
      <c r="Q1460" s="168"/>
      <c r="R1460" s="168"/>
      <c r="S1460" s="168"/>
      <c r="T1460" s="169"/>
      <c r="AT1460" s="164" t="s">
        <v>171</v>
      </c>
      <c r="AU1460" s="164" t="s">
        <v>84</v>
      </c>
      <c r="AV1460" s="14" t="s">
        <v>84</v>
      </c>
      <c r="AW1460" s="14" t="s">
        <v>31</v>
      </c>
      <c r="AX1460" s="14" t="s">
        <v>74</v>
      </c>
      <c r="AY1460" s="164" t="s">
        <v>163</v>
      </c>
    </row>
    <row r="1461" spans="2:51" s="13" customFormat="1">
      <c r="B1461" s="156"/>
      <c r="D1461" s="157" t="s">
        <v>171</v>
      </c>
      <c r="E1461" s="158" t="s">
        <v>1</v>
      </c>
      <c r="F1461" s="159" t="s">
        <v>319</v>
      </c>
      <c r="H1461" s="158" t="s">
        <v>1</v>
      </c>
      <c r="L1461" s="156"/>
      <c r="M1461" s="160"/>
      <c r="N1461" s="161"/>
      <c r="O1461" s="161"/>
      <c r="P1461" s="161"/>
      <c r="Q1461" s="161"/>
      <c r="R1461" s="161"/>
      <c r="S1461" s="161"/>
      <c r="T1461" s="162"/>
      <c r="AT1461" s="158" t="s">
        <v>171</v>
      </c>
      <c r="AU1461" s="158" t="s">
        <v>84</v>
      </c>
      <c r="AV1461" s="13" t="s">
        <v>82</v>
      </c>
      <c r="AW1461" s="13" t="s">
        <v>31</v>
      </c>
      <c r="AX1461" s="13" t="s">
        <v>74</v>
      </c>
      <c r="AY1461" s="158" t="s">
        <v>163</v>
      </c>
    </row>
    <row r="1462" spans="2:51" s="14" customFormat="1">
      <c r="B1462" s="163"/>
      <c r="D1462" s="157" t="s">
        <v>171</v>
      </c>
      <c r="E1462" s="164" t="s">
        <v>1</v>
      </c>
      <c r="F1462" s="165" t="s">
        <v>1564</v>
      </c>
      <c r="H1462" s="166">
        <v>4.5999999999999996</v>
      </c>
      <c r="L1462" s="163"/>
      <c r="M1462" s="167"/>
      <c r="N1462" s="168"/>
      <c r="O1462" s="168"/>
      <c r="P1462" s="168"/>
      <c r="Q1462" s="168"/>
      <c r="R1462" s="168"/>
      <c r="S1462" s="168"/>
      <c r="T1462" s="169"/>
      <c r="AT1462" s="164" t="s">
        <v>171</v>
      </c>
      <c r="AU1462" s="164" t="s">
        <v>84</v>
      </c>
      <c r="AV1462" s="14" t="s">
        <v>84</v>
      </c>
      <c r="AW1462" s="14" t="s">
        <v>31</v>
      </c>
      <c r="AX1462" s="14" t="s">
        <v>74</v>
      </c>
      <c r="AY1462" s="164" t="s">
        <v>163</v>
      </c>
    </row>
    <row r="1463" spans="2:51" s="13" customFormat="1">
      <c r="B1463" s="156"/>
      <c r="D1463" s="157" t="s">
        <v>171</v>
      </c>
      <c r="E1463" s="158" t="s">
        <v>1</v>
      </c>
      <c r="F1463" s="159" t="s">
        <v>325</v>
      </c>
      <c r="H1463" s="158" t="s">
        <v>1</v>
      </c>
      <c r="L1463" s="156"/>
      <c r="M1463" s="160"/>
      <c r="N1463" s="161"/>
      <c r="O1463" s="161"/>
      <c r="P1463" s="161"/>
      <c r="Q1463" s="161"/>
      <c r="R1463" s="161"/>
      <c r="S1463" s="161"/>
      <c r="T1463" s="162"/>
      <c r="AT1463" s="158" t="s">
        <v>171</v>
      </c>
      <c r="AU1463" s="158" t="s">
        <v>84</v>
      </c>
      <c r="AV1463" s="13" t="s">
        <v>82</v>
      </c>
      <c r="AW1463" s="13" t="s">
        <v>31</v>
      </c>
      <c r="AX1463" s="13" t="s">
        <v>74</v>
      </c>
      <c r="AY1463" s="158" t="s">
        <v>163</v>
      </c>
    </row>
    <row r="1464" spans="2:51" s="14" customFormat="1">
      <c r="B1464" s="163"/>
      <c r="D1464" s="157" t="s">
        <v>171</v>
      </c>
      <c r="E1464" s="164" t="s">
        <v>1</v>
      </c>
      <c r="F1464" s="165" t="s">
        <v>1565</v>
      </c>
      <c r="H1464" s="166">
        <v>12.1</v>
      </c>
      <c r="L1464" s="163"/>
      <c r="M1464" s="167"/>
      <c r="N1464" s="168"/>
      <c r="O1464" s="168"/>
      <c r="P1464" s="168"/>
      <c r="Q1464" s="168"/>
      <c r="R1464" s="168"/>
      <c r="S1464" s="168"/>
      <c r="T1464" s="169"/>
      <c r="AT1464" s="164" t="s">
        <v>171</v>
      </c>
      <c r="AU1464" s="164" t="s">
        <v>84</v>
      </c>
      <c r="AV1464" s="14" t="s">
        <v>84</v>
      </c>
      <c r="AW1464" s="14" t="s">
        <v>31</v>
      </c>
      <c r="AX1464" s="14" t="s">
        <v>74</v>
      </c>
      <c r="AY1464" s="164" t="s">
        <v>163</v>
      </c>
    </row>
    <row r="1465" spans="2:51" s="13" customFormat="1">
      <c r="B1465" s="156"/>
      <c r="D1465" s="157" t="s">
        <v>171</v>
      </c>
      <c r="E1465" s="158" t="s">
        <v>1</v>
      </c>
      <c r="F1465" s="159" t="s">
        <v>334</v>
      </c>
      <c r="H1465" s="158" t="s">
        <v>1</v>
      </c>
      <c r="L1465" s="156"/>
      <c r="M1465" s="160"/>
      <c r="N1465" s="161"/>
      <c r="O1465" s="161"/>
      <c r="P1465" s="161"/>
      <c r="Q1465" s="161"/>
      <c r="R1465" s="161"/>
      <c r="S1465" s="161"/>
      <c r="T1465" s="162"/>
      <c r="AT1465" s="158" t="s">
        <v>171</v>
      </c>
      <c r="AU1465" s="158" t="s">
        <v>84</v>
      </c>
      <c r="AV1465" s="13" t="s">
        <v>82</v>
      </c>
      <c r="AW1465" s="13" t="s">
        <v>31</v>
      </c>
      <c r="AX1465" s="13" t="s">
        <v>74</v>
      </c>
      <c r="AY1465" s="158" t="s">
        <v>163</v>
      </c>
    </row>
    <row r="1466" spans="2:51" s="14" customFormat="1">
      <c r="B1466" s="163"/>
      <c r="D1466" s="157" t="s">
        <v>171</v>
      </c>
      <c r="E1466" s="164" t="s">
        <v>1</v>
      </c>
      <c r="F1466" s="165" t="s">
        <v>1566</v>
      </c>
      <c r="H1466" s="166">
        <v>33.19</v>
      </c>
      <c r="L1466" s="163"/>
      <c r="M1466" s="167"/>
      <c r="N1466" s="168"/>
      <c r="O1466" s="168"/>
      <c r="P1466" s="168"/>
      <c r="Q1466" s="168"/>
      <c r="R1466" s="168"/>
      <c r="S1466" s="168"/>
      <c r="T1466" s="169"/>
      <c r="AT1466" s="164" t="s">
        <v>171</v>
      </c>
      <c r="AU1466" s="164" t="s">
        <v>84</v>
      </c>
      <c r="AV1466" s="14" t="s">
        <v>84</v>
      </c>
      <c r="AW1466" s="14" t="s">
        <v>31</v>
      </c>
      <c r="AX1466" s="14" t="s">
        <v>74</v>
      </c>
      <c r="AY1466" s="164" t="s">
        <v>163</v>
      </c>
    </row>
    <row r="1467" spans="2:51" s="13" customFormat="1">
      <c r="B1467" s="156"/>
      <c r="D1467" s="157" t="s">
        <v>171</v>
      </c>
      <c r="E1467" s="158" t="s">
        <v>1</v>
      </c>
      <c r="F1467" s="159" t="s">
        <v>342</v>
      </c>
      <c r="H1467" s="158" t="s">
        <v>1</v>
      </c>
      <c r="L1467" s="156"/>
      <c r="M1467" s="160"/>
      <c r="N1467" s="161"/>
      <c r="O1467" s="161"/>
      <c r="P1467" s="161"/>
      <c r="Q1467" s="161"/>
      <c r="R1467" s="161"/>
      <c r="S1467" s="161"/>
      <c r="T1467" s="162"/>
      <c r="AT1467" s="158" t="s">
        <v>171</v>
      </c>
      <c r="AU1467" s="158" t="s">
        <v>84</v>
      </c>
      <c r="AV1467" s="13" t="s">
        <v>82</v>
      </c>
      <c r="AW1467" s="13" t="s">
        <v>31</v>
      </c>
      <c r="AX1467" s="13" t="s">
        <v>74</v>
      </c>
      <c r="AY1467" s="158" t="s">
        <v>163</v>
      </c>
    </row>
    <row r="1468" spans="2:51" s="14" customFormat="1">
      <c r="B1468" s="163"/>
      <c r="D1468" s="157" t="s">
        <v>171</v>
      </c>
      <c r="E1468" s="164" t="s">
        <v>1</v>
      </c>
      <c r="F1468" s="165" t="s">
        <v>1567</v>
      </c>
      <c r="H1468" s="166">
        <v>4.3</v>
      </c>
      <c r="L1468" s="163"/>
      <c r="M1468" s="167"/>
      <c r="N1468" s="168"/>
      <c r="O1468" s="168"/>
      <c r="P1468" s="168"/>
      <c r="Q1468" s="168"/>
      <c r="R1468" s="168"/>
      <c r="S1468" s="168"/>
      <c r="T1468" s="169"/>
      <c r="AT1468" s="164" t="s">
        <v>171</v>
      </c>
      <c r="AU1468" s="164" t="s">
        <v>84</v>
      </c>
      <c r="AV1468" s="14" t="s">
        <v>84</v>
      </c>
      <c r="AW1468" s="14" t="s">
        <v>31</v>
      </c>
      <c r="AX1468" s="14" t="s">
        <v>74</v>
      </c>
      <c r="AY1468" s="164" t="s">
        <v>163</v>
      </c>
    </row>
    <row r="1469" spans="2:51" s="13" customFormat="1">
      <c r="B1469" s="156"/>
      <c r="D1469" s="157" t="s">
        <v>171</v>
      </c>
      <c r="E1469" s="158" t="s">
        <v>1</v>
      </c>
      <c r="F1469" s="159" t="s">
        <v>345</v>
      </c>
      <c r="H1469" s="158" t="s">
        <v>1</v>
      </c>
      <c r="L1469" s="156"/>
      <c r="M1469" s="160"/>
      <c r="N1469" s="161"/>
      <c r="O1469" s="161"/>
      <c r="P1469" s="161"/>
      <c r="Q1469" s="161"/>
      <c r="R1469" s="161"/>
      <c r="S1469" s="161"/>
      <c r="T1469" s="162"/>
      <c r="AT1469" s="158" t="s">
        <v>171</v>
      </c>
      <c r="AU1469" s="158" t="s">
        <v>84</v>
      </c>
      <c r="AV1469" s="13" t="s">
        <v>82</v>
      </c>
      <c r="AW1469" s="13" t="s">
        <v>31</v>
      </c>
      <c r="AX1469" s="13" t="s">
        <v>74</v>
      </c>
      <c r="AY1469" s="158" t="s">
        <v>163</v>
      </c>
    </row>
    <row r="1470" spans="2:51" s="14" customFormat="1">
      <c r="B1470" s="163"/>
      <c r="D1470" s="157" t="s">
        <v>171</v>
      </c>
      <c r="E1470" s="164" t="s">
        <v>1</v>
      </c>
      <c r="F1470" s="165" t="s">
        <v>1567</v>
      </c>
      <c r="H1470" s="166">
        <v>4.3</v>
      </c>
      <c r="L1470" s="163"/>
      <c r="M1470" s="167"/>
      <c r="N1470" s="168"/>
      <c r="O1470" s="168"/>
      <c r="P1470" s="168"/>
      <c r="Q1470" s="168"/>
      <c r="R1470" s="168"/>
      <c r="S1470" s="168"/>
      <c r="T1470" s="169"/>
      <c r="AT1470" s="164" t="s">
        <v>171</v>
      </c>
      <c r="AU1470" s="164" t="s">
        <v>84</v>
      </c>
      <c r="AV1470" s="14" t="s">
        <v>84</v>
      </c>
      <c r="AW1470" s="14" t="s">
        <v>31</v>
      </c>
      <c r="AX1470" s="14" t="s">
        <v>74</v>
      </c>
      <c r="AY1470" s="164" t="s">
        <v>163</v>
      </c>
    </row>
    <row r="1471" spans="2:51" s="13" customFormat="1">
      <c r="B1471" s="156"/>
      <c r="D1471" s="157" t="s">
        <v>171</v>
      </c>
      <c r="E1471" s="158" t="s">
        <v>1</v>
      </c>
      <c r="F1471" s="159" t="s">
        <v>360</v>
      </c>
      <c r="H1471" s="158" t="s">
        <v>1</v>
      </c>
      <c r="L1471" s="156"/>
      <c r="M1471" s="160"/>
      <c r="N1471" s="161"/>
      <c r="O1471" s="161"/>
      <c r="P1471" s="161"/>
      <c r="Q1471" s="161"/>
      <c r="R1471" s="161"/>
      <c r="S1471" s="161"/>
      <c r="T1471" s="162"/>
      <c r="AT1471" s="158" t="s">
        <v>171</v>
      </c>
      <c r="AU1471" s="158" t="s">
        <v>84</v>
      </c>
      <c r="AV1471" s="13" t="s">
        <v>82</v>
      </c>
      <c r="AW1471" s="13" t="s">
        <v>31</v>
      </c>
      <c r="AX1471" s="13" t="s">
        <v>74</v>
      </c>
      <c r="AY1471" s="158" t="s">
        <v>163</v>
      </c>
    </row>
    <row r="1472" spans="2:51" s="14" customFormat="1">
      <c r="B1472" s="163"/>
      <c r="D1472" s="157" t="s">
        <v>171</v>
      </c>
      <c r="E1472" s="164" t="s">
        <v>1</v>
      </c>
      <c r="F1472" s="165" t="s">
        <v>1568</v>
      </c>
      <c r="H1472" s="166">
        <v>4.08</v>
      </c>
      <c r="L1472" s="163"/>
      <c r="M1472" s="167"/>
      <c r="N1472" s="168"/>
      <c r="O1472" s="168"/>
      <c r="P1472" s="168"/>
      <c r="Q1472" s="168"/>
      <c r="R1472" s="168"/>
      <c r="S1472" s="168"/>
      <c r="T1472" s="169"/>
      <c r="AT1472" s="164" t="s">
        <v>171</v>
      </c>
      <c r="AU1472" s="164" t="s">
        <v>84</v>
      </c>
      <c r="AV1472" s="14" t="s">
        <v>84</v>
      </c>
      <c r="AW1472" s="14" t="s">
        <v>31</v>
      </c>
      <c r="AX1472" s="14" t="s">
        <v>74</v>
      </c>
      <c r="AY1472" s="164" t="s">
        <v>163</v>
      </c>
    </row>
    <row r="1473" spans="1:65" s="13" customFormat="1">
      <c r="B1473" s="156"/>
      <c r="D1473" s="157" t="s">
        <v>171</v>
      </c>
      <c r="E1473" s="158" t="s">
        <v>1</v>
      </c>
      <c r="F1473" s="159" t="s">
        <v>362</v>
      </c>
      <c r="H1473" s="158" t="s">
        <v>1</v>
      </c>
      <c r="L1473" s="156"/>
      <c r="M1473" s="160"/>
      <c r="N1473" s="161"/>
      <c r="O1473" s="161"/>
      <c r="P1473" s="161"/>
      <c r="Q1473" s="161"/>
      <c r="R1473" s="161"/>
      <c r="S1473" s="161"/>
      <c r="T1473" s="162"/>
      <c r="AT1473" s="158" t="s">
        <v>171</v>
      </c>
      <c r="AU1473" s="158" t="s">
        <v>84</v>
      </c>
      <c r="AV1473" s="13" t="s">
        <v>82</v>
      </c>
      <c r="AW1473" s="13" t="s">
        <v>31</v>
      </c>
      <c r="AX1473" s="13" t="s">
        <v>74</v>
      </c>
      <c r="AY1473" s="158" t="s">
        <v>163</v>
      </c>
    </row>
    <row r="1474" spans="1:65" s="14" customFormat="1">
      <c r="B1474" s="163"/>
      <c r="D1474" s="157" t="s">
        <v>171</v>
      </c>
      <c r="E1474" s="164" t="s">
        <v>1</v>
      </c>
      <c r="F1474" s="165" t="s">
        <v>1569</v>
      </c>
      <c r="H1474" s="166">
        <v>4.18</v>
      </c>
      <c r="L1474" s="163"/>
      <c r="M1474" s="167"/>
      <c r="N1474" s="168"/>
      <c r="O1474" s="168"/>
      <c r="P1474" s="168"/>
      <c r="Q1474" s="168"/>
      <c r="R1474" s="168"/>
      <c r="S1474" s="168"/>
      <c r="T1474" s="169"/>
      <c r="AT1474" s="164" t="s">
        <v>171</v>
      </c>
      <c r="AU1474" s="164" t="s">
        <v>84</v>
      </c>
      <c r="AV1474" s="14" t="s">
        <v>84</v>
      </c>
      <c r="AW1474" s="14" t="s">
        <v>31</v>
      </c>
      <c r="AX1474" s="14" t="s">
        <v>74</v>
      </c>
      <c r="AY1474" s="164" t="s">
        <v>163</v>
      </c>
    </row>
    <row r="1475" spans="1:65" s="13" customFormat="1">
      <c r="B1475" s="156"/>
      <c r="D1475" s="157" t="s">
        <v>171</v>
      </c>
      <c r="E1475" s="158" t="s">
        <v>1</v>
      </c>
      <c r="F1475" s="159" t="s">
        <v>378</v>
      </c>
      <c r="H1475" s="158" t="s">
        <v>1</v>
      </c>
      <c r="L1475" s="156"/>
      <c r="M1475" s="160"/>
      <c r="N1475" s="161"/>
      <c r="O1475" s="161"/>
      <c r="P1475" s="161"/>
      <c r="Q1475" s="161"/>
      <c r="R1475" s="161"/>
      <c r="S1475" s="161"/>
      <c r="T1475" s="162"/>
      <c r="AT1475" s="158" t="s">
        <v>171</v>
      </c>
      <c r="AU1475" s="158" t="s">
        <v>84</v>
      </c>
      <c r="AV1475" s="13" t="s">
        <v>82</v>
      </c>
      <c r="AW1475" s="13" t="s">
        <v>31</v>
      </c>
      <c r="AX1475" s="13" t="s">
        <v>74</v>
      </c>
      <c r="AY1475" s="158" t="s">
        <v>163</v>
      </c>
    </row>
    <row r="1476" spans="1:65" s="14" customFormat="1">
      <c r="B1476" s="163"/>
      <c r="D1476" s="157" t="s">
        <v>171</v>
      </c>
      <c r="E1476" s="164" t="s">
        <v>1</v>
      </c>
      <c r="F1476" s="165" t="s">
        <v>1570</v>
      </c>
      <c r="H1476" s="166">
        <v>13.76</v>
      </c>
      <c r="L1476" s="163"/>
      <c r="M1476" s="167"/>
      <c r="N1476" s="168"/>
      <c r="O1476" s="168"/>
      <c r="P1476" s="168"/>
      <c r="Q1476" s="168"/>
      <c r="R1476" s="168"/>
      <c r="S1476" s="168"/>
      <c r="T1476" s="169"/>
      <c r="AT1476" s="164" t="s">
        <v>171</v>
      </c>
      <c r="AU1476" s="164" t="s">
        <v>84</v>
      </c>
      <c r="AV1476" s="14" t="s">
        <v>84</v>
      </c>
      <c r="AW1476" s="14" t="s">
        <v>31</v>
      </c>
      <c r="AX1476" s="14" t="s">
        <v>74</v>
      </c>
      <c r="AY1476" s="164" t="s">
        <v>163</v>
      </c>
    </row>
    <row r="1477" spans="1:65" s="15" customFormat="1">
      <c r="B1477" s="170"/>
      <c r="D1477" s="157" t="s">
        <v>171</v>
      </c>
      <c r="E1477" s="171" t="s">
        <v>1</v>
      </c>
      <c r="F1477" s="172" t="s">
        <v>176</v>
      </c>
      <c r="H1477" s="173">
        <v>114.61</v>
      </c>
      <c r="L1477" s="170"/>
      <c r="M1477" s="174"/>
      <c r="N1477" s="175"/>
      <c r="O1477" s="175"/>
      <c r="P1477" s="175"/>
      <c r="Q1477" s="175"/>
      <c r="R1477" s="175"/>
      <c r="S1477" s="175"/>
      <c r="T1477" s="176"/>
      <c r="AT1477" s="171" t="s">
        <v>171</v>
      </c>
      <c r="AU1477" s="171" t="s">
        <v>84</v>
      </c>
      <c r="AV1477" s="15" t="s">
        <v>177</v>
      </c>
      <c r="AW1477" s="15" t="s">
        <v>31</v>
      </c>
      <c r="AX1477" s="15" t="s">
        <v>74</v>
      </c>
      <c r="AY1477" s="171" t="s">
        <v>163</v>
      </c>
    </row>
    <row r="1478" spans="1:65" s="13" customFormat="1">
      <c r="B1478" s="156"/>
      <c r="D1478" s="157" t="s">
        <v>171</v>
      </c>
      <c r="E1478" s="158" t="s">
        <v>1</v>
      </c>
      <c r="F1478" s="159" t="s">
        <v>381</v>
      </c>
      <c r="H1478" s="158" t="s">
        <v>1</v>
      </c>
      <c r="L1478" s="156"/>
      <c r="M1478" s="160"/>
      <c r="N1478" s="161"/>
      <c r="O1478" s="161"/>
      <c r="P1478" s="161"/>
      <c r="Q1478" s="161"/>
      <c r="R1478" s="161"/>
      <c r="S1478" s="161"/>
      <c r="T1478" s="162"/>
      <c r="AT1478" s="158" t="s">
        <v>171</v>
      </c>
      <c r="AU1478" s="158" t="s">
        <v>84</v>
      </c>
      <c r="AV1478" s="13" t="s">
        <v>82</v>
      </c>
      <c r="AW1478" s="13" t="s">
        <v>31</v>
      </c>
      <c r="AX1478" s="13" t="s">
        <v>74</v>
      </c>
      <c r="AY1478" s="158" t="s">
        <v>163</v>
      </c>
    </row>
    <row r="1479" spans="1:65" s="13" customFormat="1">
      <c r="B1479" s="156"/>
      <c r="D1479" s="157" t="s">
        <v>171</v>
      </c>
      <c r="E1479" s="158" t="s">
        <v>1</v>
      </c>
      <c r="F1479" s="159" t="s">
        <v>382</v>
      </c>
      <c r="H1479" s="158" t="s">
        <v>1</v>
      </c>
      <c r="L1479" s="156"/>
      <c r="M1479" s="160"/>
      <c r="N1479" s="161"/>
      <c r="O1479" s="161"/>
      <c r="P1479" s="161"/>
      <c r="Q1479" s="161"/>
      <c r="R1479" s="161"/>
      <c r="S1479" s="161"/>
      <c r="T1479" s="162"/>
      <c r="AT1479" s="158" t="s">
        <v>171</v>
      </c>
      <c r="AU1479" s="158" t="s">
        <v>84</v>
      </c>
      <c r="AV1479" s="13" t="s">
        <v>82</v>
      </c>
      <c r="AW1479" s="13" t="s">
        <v>31</v>
      </c>
      <c r="AX1479" s="13" t="s">
        <v>74</v>
      </c>
      <c r="AY1479" s="158" t="s">
        <v>163</v>
      </c>
    </row>
    <row r="1480" spans="1:65" s="14" customFormat="1">
      <c r="B1480" s="163"/>
      <c r="D1480" s="157" t="s">
        <v>171</v>
      </c>
      <c r="E1480" s="164" t="s">
        <v>1</v>
      </c>
      <c r="F1480" s="165" t="s">
        <v>1571</v>
      </c>
      <c r="H1480" s="166">
        <v>17.27</v>
      </c>
      <c r="L1480" s="163"/>
      <c r="M1480" s="167"/>
      <c r="N1480" s="168"/>
      <c r="O1480" s="168"/>
      <c r="P1480" s="168"/>
      <c r="Q1480" s="168"/>
      <c r="R1480" s="168"/>
      <c r="S1480" s="168"/>
      <c r="T1480" s="169"/>
      <c r="AT1480" s="164" t="s">
        <v>171</v>
      </c>
      <c r="AU1480" s="164" t="s">
        <v>84</v>
      </c>
      <c r="AV1480" s="14" t="s">
        <v>84</v>
      </c>
      <c r="AW1480" s="14" t="s">
        <v>31</v>
      </c>
      <c r="AX1480" s="14" t="s">
        <v>74</v>
      </c>
      <c r="AY1480" s="164" t="s">
        <v>163</v>
      </c>
    </row>
    <row r="1481" spans="1:65" s="15" customFormat="1">
      <c r="B1481" s="170"/>
      <c r="D1481" s="157" t="s">
        <v>171</v>
      </c>
      <c r="E1481" s="171" t="s">
        <v>1</v>
      </c>
      <c r="F1481" s="172" t="s">
        <v>176</v>
      </c>
      <c r="H1481" s="173">
        <v>17.27</v>
      </c>
      <c r="L1481" s="170"/>
      <c r="M1481" s="174"/>
      <c r="N1481" s="175"/>
      <c r="O1481" s="175"/>
      <c r="P1481" s="175"/>
      <c r="Q1481" s="175"/>
      <c r="R1481" s="175"/>
      <c r="S1481" s="175"/>
      <c r="T1481" s="176"/>
      <c r="AT1481" s="171" t="s">
        <v>171</v>
      </c>
      <c r="AU1481" s="171" t="s">
        <v>84</v>
      </c>
      <c r="AV1481" s="15" t="s">
        <v>177</v>
      </c>
      <c r="AW1481" s="15" t="s">
        <v>31</v>
      </c>
      <c r="AX1481" s="15" t="s">
        <v>74</v>
      </c>
      <c r="AY1481" s="171" t="s">
        <v>163</v>
      </c>
    </row>
    <row r="1482" spans="1:65" s="16" customFormat="1">
      <c r="B1482" s="177"/>
      <c r="D1482" s="157" t="s">
        <v>171</v>
      </c>
      <c r="E1482" s="178" t="s">
        <v>1</v>
      </c>
      <c r="F1482" s="179" t="s">
        <v>178</v>
      </c>
      <c r="H1482" s="180">
        <v>131.88</v>
      </c>
      <c r="L1482" s="177"/>
      <c r="M1482" s="181"/>
      <c r="N1482" s="182"/>
      <c r="O1482" s="182"/>
      <c r="P1482" s="182"/>
      <c r="Q1482" s="182"/>
      <c r="R1482" s="182"/>
      <c r="S1482" s="182"/>
      <c r="T1482" s="183"/>
      <c r="AT1482" s="178" t="s">
        <v>171</v>
      </c>
      <c r="AU1482" s="178" t="s">
        <v>84</v>
      </c>
      <c r="AV1482" s="16" t="s">
        <v>169</v>
      </c>
      <c r="AW1482" s="16" t="s">
        <v>31</v>
      </c>
      <c r="AX1482" s="16" t="s">
        <v>82</v>
      </c>
      <c r="AY1482" s="178" t="s">
        <v>163</v>
      </c>
    </row>
    <row r="1483" spans="1:65" s="2" customFormat="1" ht="24" customHeight="1">
      <c r="A1483" s="30"/>
      <c r="B1483" s="142"/>
      <c r="C1483" s="184" t="s">
        <v>1572</v>
      </c>
      <c r="D1483" s="184" t="s">
        <v>190</v>
      </c>
      <c r="E1483" s="185" t="s">
        <v>1573</v>
      </c>
      <c r="F1483" s="186" t="s">
        <v>1574</v>
      </c>
      <c r="G1483" s="187" t="s">
        <v>204</v>
      </c>
      <c r="H1483" s="188">
        <v>659.4</v>
      </c>
      <c r="I1483" s="189"/>
      <c r="J1483" s="189">
        <f>ROUND(I1483*H1483,2)</f>
        <v>0</v>
      </c>
      <c r="K1483" s="190"/>
      <c r="L1483" s="191"/>
      <c r="M1483" s="192" t="s">
        <v>1</v>
      </c>
      <c r="N1483" s="193" t="s">
        <v>39</v>
      </c>
      <c r="O1483" s="152">
        <v>0</v>
      </c>
      <c r="P1483" s="152">
        <f>O1483*H1483</f>
        <v>0</v>
      </c>
      <c r="Q1483" s="152">
        <v>0</v>
      </c>
      <c r="R1483" s="152">
        <f>Q1483*H1483</f>
        <v>0</v>
      </c>
      <c r="S1483" s="152">
        <v>0</v>
      </c>
      <c r="T1483" s="153">
        <f>S1483*H1483</f>
        <v>0</v>
      </c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R1483" s="154" t="s">
        <v>486</v>
      </c>
      <c r="AT1483" s="154" t="s">
        <v>190</v>
      </c>
      <c r="AU1483" s="154" t="s">
        <v>84</v>
      </c>
      <c r="AY1483" s="18" t="s">
        <v>163</v>
      </c>
      <c r="BE1483" s="155">
        <f>IF(N1483="základní",J1483,0)</f>
        <v>0</v>
      </c>
      <c r="BF1483" s="155">
        <f>IF(N1483="snížená",J1483,0)</f>
        <v>0</v>
      </c>
      <c r="BG1483" s="155">
        <f>IF(N1483="zákl. přenesená",J1483,0)</f>
        <v>0</v>
      </c>
      <c r="BH1483" s="155">
        <f>IF(N1483="sníž. přenesená",J1483,0)</f>
        <v>0</v>
      </c>
      <c r="BI1483" s="155">
        <f>IF(N1483="nulová",J1483,0)</f>
        <v>0</v>
      </c>
      <c r="BJ1483" s="18" t="s">
        <v>82</v>
      </c>
      <c r="BK1483" s="155">
        <f>ROUND(I1483*H1483,2)</f>
        <v>0</v>
      </c>
      <c r="BL1483" s="18" t="s">
        <v>259</v>
      </c>
      <c r="BM1483" s="154" t="s">
        <v>1575</v>
      </c>
    </row>
    <row r="1484" spans="1:65" s="14" customFormat="1">
      <c r="B1484" s="163"/>
      <c r="D1484" s="157" t="s">
        <v>171</v>
      </c>
      <c r="E1484" s="164" t="s">
        <v>1</v>
      </c>
      <c r="F1484" s="165" t="s">
        <v>1576</v>
      </c>
      <c r="H1484" s="166">
        <v>659.4</v>
      </c>
      <c r="L1484" s="163"/>
      <c r="M1484" s="167"/>
      <c r="N1484" s="168"/>
      <c r="O1484" s="168"/>
      <c r="P1484" s="168"/>
      <c r="Q1484" s="168"/>
      <c r="R1484" s="168"/>
      <c r="S1484" s="168"/>
      <c r="T1484" s="169"/>
      <c r="AT1484" s="164" t="s">
        <v>171</v>
      </c>
      <c r="AU1484" s="164" t="s">
        <v>84</v>
      </c>
      <c r="AV1484" s="14" t="s">
        <v>84</v>
      </c>
      <c r="AW1484" s="14" t="s">
        <v>31</v>
      </c>
      <c r="AX1484" s="14" t="s">
        <v>74</v>
      </c>
      <c r="AY1484" s="164" t="s">
        <v>163</v>
      </c>
    </row>
    <row r="1485" spans="1:65" s="16" customFormat="1">
      <c r="B1485" s="177"/>
      <c r="D1485" s="157" t="s">
        <v>171</v>
      </c>
      <c r="E1485" s="178" t="s">
        <v>1</v>
      </c>
      <c r="F1485" s="179" t="s">
        <v>178</v>
      </c>
      <c r="H1485" s="180">
        <v>659.4</v>
      </c>
      <c r="L1485" s="177"/>
      <c r="M1485" s="181"/>
      <c r="N1485" s="182"/>
      <c r="O1485" s="182"/>
      <c r="P1485" s="182"/>
      <c r="Q1485" s="182"/>
      <c r="R1485" s="182"/>
      <c r="S1485" s="182"/>
      <c r="T1485" s="183"/>
      <c r="AT1485" s="178" t="s">
        <v>171</v>
      </c>
      <c r="AU1485" s="178" t="s">
        <v>84</v>
      </c>
      <c r="AV1485" s="16" t="s">
        <v>169</v>
      </c>
      <c r="AW1485" s="16" t="s">
        <v>31</v>
      </c>
      <c r="AX1485" s="16" t="s">
        <v>82</v>
      </c>
      <c r="AY1485" s="178" t="s">
        <v>163</v>
      </c>
    </row>
    <row r="1486" spans="1:65" s="2" customFormat="1" ht="24" customHeight="1">
      <c r="A1486" s="30"/>
      <c r="B1486" s="142"/>
      <c r="C1486" s="143" t="s">
        <v>1577</v>
      </c>
      <c r="D1486" s="143" t="s">
        <v>165</v>
      </c>
      <c r="E1486" s="144" t="s">
        <v>1578</v>
      </c>
      <c r="F1486" s="145" t="s">
        <v>1579</v>
      </c>
      <c r="G1486" s="146" t="s">
        <v>186</v>
      </c>
      <c r="H1486" s="147">
        <v>213.02</v>
      </c>
      <c r="I1486" s="148"/>
      <c r="J1486" s="148">
        <f>ROUND(I1486*H1486,2)</f>
        <v>0</v>
      </c>
      <c r="K1486" s="149"/>
      <c r="L1486" s="31"/>
      <c r="M1486" s="150" t="s">
        <v>1</v>
      </c>
      <c r="N1486" s="151" t="s">
        <v>39</v>
      </c>
      <c r="O1486" s="152">
        <v>0</v>
      </c>
      <c r="P1486" s="152">
        <f>O1486*H1486</f>
        <v>0</v>
      </c>
      <c r="Q1486" s="152">
        <v>0</v>
      </c>
      <c r="R1486" s="152">
        <f>Q1486*H1486</f>
        <v>0</v>
      </c>
      <c r="S1486" s="152">
        <v>0</v>
      </c>
      <c r="T1486" s="153">
        <f>S1486*H1486</f>
        <v>0</v>
      </c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R1486" s="154" t="s">
        <v>259</v>
      </c>
      <c r="AT1486" s="154" t="s">
        <v>165</v>
      </c>
      <c r="AU1486" s="154" t="s">
        <v>84</v>
      </c>
      <c r="AY1486" s="18" t="s">
        <v>163</v>
      </c>
      <c r="BE1486" s="155">
        <f>IF(N1486="základní",J1486,0)</f>
        <v>0</v>
      </c>
      <c r="BF1486" s="155">
        <f>IF(N1486="snížená",J1486,0)</f>
        <v>0</v>
      </c>
      <c r="BG1486" s="155">
        <f>IF(N1486="zákl. přenesená",J1486,0)</f>
        <v>0</v>
      </c>
      <c r="BH1486" s="155">
        <f>IF(N1486="sníž. přenesená",J1486,0)</f>
        <v>0</v>
      </c>
      <c r="BI1486" s="155">
        <f>IF(N1486="nulová",J1486,0)</f>
        <v>0</v>
      </c>
      <c r="BJ1486" s="18" t="s">
        <v>82</v>
      </c>
      <c r="BK1486" s="155">
        <f>ROUND(I1486*H1486,2)</f>
        <v>0</v>
      </c>
      <c r="BL1486" s="18" t="s">
        <v>259</v>
      </c>
      <c r="BM1486" s="154" t="s">
        <v>1580</v>
      </c>
    </row>
    <row r="1487" spans="1:65" s="13" customFormat="1">
      <c r="B1487" s="156"/>
      <c r="D1487" s="157" t="s">
        <v>171</v>
      </c>
      <c r="E1487" s="158" t="s">
        <v>1</v>
      </c>
      <c r="F1487" s="159" t="s">
        <v>1581</v>
      </c>
      <c r="H1487" s="158" t="s">
        <v>1</v>
      </c>
      <c r="L1487" s="156"/>
      <c r="M1487" s="160"/>
      <c r="N1487" s="161"/>
      <c r="O1487" s="161"/>
      <c r="P1487" s="161"/>
      <c r="Q1487" s="161"/>
      <c r="R1487" s="161"/>
      <c r="S1487" s="161"/>
      <c r="T1487" s="162"/>
      <c r="AT1487" s="158" t="s">
        <v>171</v>
      </c>
      <c r="AU1487" s="158" t="s">
        <v>84</v>
      </c>
      <c r="AV1487" s="13" t="s">
        <v>82</v>
      </c>
      <c r="AW1487" s="13" t="s">
        <v>31</v>
      </c>
      <c r="AX1487" s="13" t="s">
        <v>74</v>
      </c>
      <c r="AY1487" s="158" t="s">
        <v>163</v>
      </c>
    </row>
    <row r="1488" spans="1:65" s="13" customFormat="1">
      <c r="B1488" s="156"/>
      <c r="D1488" s="157" t="s">
        <v>171</v>
      </c>
      <c r="E1488" s="158" t="s">
        <v>1</v>
      </c>
      <c r="F1488" s="159" t="s">
        <v>286</v>
      </c>
      <c r="H1488" s="158" t="s">
        <v>1</v>
      </c>
      <c r="L1488" s="156"/>
      <c r="M1488" s="160"/>
      <c r="N1488" s="161"/>
      <c r="O1488" s="161"/>
      <c r="P1488" s="161"/>
      <c r="Q1488" s="161"/>
      <c r="R1488" s="161"/>
      <c r="S1488" s="161"/>
      <c r="T1488" s="162"/>
      <c r="AT1488" s="158" t="s">
        <v>171</v>
      </c>
      <c r="AU1488" s="158" t="s">
        <v>84</v>
      </c>
      <c r="AV1488" s="13" t="s">
        <v>82</v>
      </c>
      <c r="AW1488" s="13" t="s">
        <v>31</v>
      </c>
      <c r="AX1488" s="13" t="s">
        <v>74</v>
      </c>
      <c r="AY1488" s="158" t="s">
        <v>163</v>
      </c>
    </row>
    <row r="1489" spans="1:65" s="14" customFormat="1" ht="22.5">
      <c r="B1489" s="163"/>
      <c r="D1489" s="157" t="s">
        <v>171</v>
      </c>
      <c r="E1489" s="164" t="s">
        <v>1</v>
      </c>
      <c r="F1489" s="165" t="s">
        <v>1582</v>
      </c>
      <c r="H1489" s="166">
        <v>149.59</v>
      </c>
      <c r="L1489" s="163"/>
      <c r="M1489" s="167"/>
      <c r="N1489" s="168"/>
      <c r="O1489" s="168"/>
      <c r="P1489" s="168"/>
      <c r="Q1489" s="168"/>
      <c r="R1489" s="168"/>
      <c r="S1489" s="168"/>
      <c r="T1489" s="169"/>
      <c r="AT1489" s="164" t="s">
        <v>171</v>
      </c>
      <c r="AU1489" s="164" t="s">
        <v>84</v>
      </c>
      <c r="AV1489" s="14" t="s">
        <v>84</v>
      </c>
      <c r="AW1489" s="14" t="s">
        <v>31</v>
      </c>
      <c r="AX1489" s="14" t="s">
        <v>74</v>
      </c>
      <c r="AY1489" s="164" t="s">
        <v>163</v>
      </c>
    </row>
    <row r="1490" spans="1:65" s="14" customFormat="1">
      <c r="B1490" s="163"/>
      <c r="D1490" s="157" t="s">
        <v>171</v>
      </c>
      <c r="E1490" s="164" t="s">
        <v>1</v>
      </c>
      <c r="F1490" s="165" t="s">
        <v>1583</v>
      </c>
      <c r="H1490" s="166">
        <v>37.72</v>
      </c>
      <c r="L1490" s="163"/>
      <c r="M1490" s="167"/>
      <c r="N1490" s="168"/>
      <c r="O1490" s="168"/>
      <c r="P1490" s="168"/>
      <c r="Q1490" s="168"/>
      <c r="R1490" s="168"/>
      <c r="S1490" s="168"/>
      <c r="T1490" s="169"/>
      <c r="AT1490" s="164" t="s">
        <v>171</v>
      </c>
      <c r="AU1490" s="164" t="s">
        <v>84</v>
      </c>
      <c r="AV1490" s="14" t="s">
        <v>84</v>
      </c>
      <c r="AW1490" s="14" t="s">
        <v>31</v>
      </c>
      <c r="AX1490" s="14" t="s">
        <v>74</v>
      </c>
      <c r="AY1490" s="164" t="s">
        <v>163</v>
      </c>
    </row>
    <row r="1491" spans="1:65" s="15" customFormat="1">
      <c r="B1491" s="170"/>
      <c r="D1491" s="157" t="s">
        <v>171</v>
      </c>
      <c r="E1491" s="171" t="s">
        <v>1</v>
      </c>
      <c r="F1491" s="172" t="s">
        <v>176</v>
      </c>
      <c r="H1491" s="173">
        <v>187.31</v>
      </c>
      <c r="L1491" s="170"/>
      <c r="M1491" s="174"/>
      <c r="N1491" s="175"/>
      <c r="O1491" s="175"/>
      <c r="P1491" s="175"/>
      <c r="Q1491" s="175"/>
      <c r="R1491" s="175"/>
      <c r="S1491" s="175"/>
      <c r="T1491" s="176"/>
      <c r="AT1491" s="171" t="s">
        <v>171</v>
      </c>
      <c r="AU1491" s="171" t="s">
        <v>84</v>
      </c>
      <c r="AV1491" s="15" t="s">
        <v>177</v>
      </c>
      <c r="AW1491" s="15" t="s">
        <v>31</v>
      </c>
      <c r="AX1491" s="15" t="s">
        <v>74</v>
      </c>
      <c r="AY1491" s="171" t="s">
        <v>163</v>
      </c>
    </row>
    <row r="1492" spans="1:65" s="13" customFormat="1">
      <c r="B1492" s="156"/>
      <c r="D1492" s="157" t="s">
        <v>171</v>
      </c>
      <c r="E1492" s="158" t="s">
        <v>1</v>
      </c>
      <c r="F1492" s="159" t="s">
        <v>381</v>
      </c>
      <c r="H1492" s="158" t="s">
        <v>1</v>
      </c>
      <c r="L1492" s="156"/>
      <c r="M1492" s="160"/>
      <c r="N1492" s="161"/>
      <c r="O1492" s="161"/>
      <c r="P1492" s="161"/>
      <c r="Q1492" s="161"/>
      <c r="R1492" s="161"/>
      <c r="S1492" s="161"/>
      <c r="T1492" s="162"/>
      <c r="AT1492" s="158" t="s">
        <v>171</v>
      </c>
      <c r="AU1492" s="158" t="s">
        <v>84</v>
      </c>
      <c r="AV1492" s="13" t="s">
        <v>82</v>
      </c>
      <c r="AW1492" s="13" t="s">
        <v>31</v>
      </c>
      <c r="AX1492" s="13" t="s">
        <v>74</v>
      </c>
      <c r="AY1492" s="158" t="s">
        <v>163</v>
      </c>
    </row>
    <row r="1493" spans="1:65" s="14" customFormat="1">
      <c r="B1493" s="163"/>
      <c r="D1493" s="157" t="s">
        <v>171</v>
      </c>
      <c r="E1493" s="164" t="s">
        <v>1</v>
      </c>
      <c r="F1493" s="165" t="s">
        <v>1584</v>
      </c>
      <c r="H1493" s="166">
        <v>25.71</v>
      </c>
      <c r="L1493" s="163"/>
      <c r="M1493" s="167"/>
      <c r="N1493" s="168"/>
      <c r="O1493" s="168"/>
      <c r="P1493" s="168"/>
      <c r="Q1493" s="168"/>
      <c r="R1493" s="168"/>
      <c r="S1493" s="168"/>
      <c r="T1493" s="169"/>
      <c r="AT1493" s="164" t="s">
        <v>171</v>
      </c>
      <c r="AU1493" s="164" t="s">
        <v>84</v>
      </c>
      <c r="AV1493" s="14" t="s">
        <v>84</v>
      </c>
      <c r="AW1493" s="14" t="s">
        <v>31</v>
      </c>
      <c r="AX1493" s="14" t="s">
        <v>74</v>
      </c>
      <c r="AY1493" s="164" t="s">
        <v>163</v>
      </c>
    </row>
    <row r="1494" spans="1:65" s="15" customFormat="1">
      <c r="B1494" s="170"/>
      <c r="D1494" s="157" t="s">
        <v>171</v>
      </c>
      <c r="E1494" s="171" t="s">
        <v>1</v>
      </c>
      <c r="F1494" s="172" t="s">
        <v>176</v>
      </c>
      <c r="H1494" s="173">
        <v>25.71</v>
      </c>
      <c r="L1494" s="170"/>
      <c r="M1494" s="174"/>
      <c r="N1494" s="175"/>
      <c r="O1494" s="175"/>
      <c r="P1494" s="175"/>
      <c r="Q1494" s="175"/>
      <c r="R1494" s="175"/>
      <c r="S1494" s="175"/>
      <c r="T1494" s="176"/>
      <c r="AT1494" s="171" t="s">
        <v>171</v>
      </c>
      <c r="AU1494" s="171" t="s">
        <v>84</v>
      </c>
      <c r="AV1494" s="15" t="s">
        <v>177</v>
      </c>
      <c r="AW1494" s="15" t="s">
        <v>31</v>
      </c>
      <c r="AX1494" s="15" t="s">
        <v>74</v>
      </c>
      <c r="AY1494" s="171" t="s">
        <v>163</v>
      </c>
    </row>
    <row r="1495" spans="1:65" s="16" customFormat="1">
      <c r="B1495" s="177"/>
      <c r="D1495" s="157" t="s">
        <v>171</v>
      </c>
      <c r="E1495" s="178" t="s">
        <v>1</v>
      </c>
      <c r="F1495" s="179" t="s">
        <v>178</v>
      </c>
      <c r="H1495" s="180">
        <v>213.02</v>
      </c>
      <c r="L1495" s="177"/>
      <c r="M1495" s="181"/>
      <c r="N1495" s="182"/>
      <c r="O1495" s="182"/>
      <c r="P1495" s="182"/>
      <c r="Q1495" s="182"/>
      <c r="R1495" s="182"/>
      <c r="S1495" s="182"/>
      <c r="T1495" s="183"/>
      <c r="AT1495" s="178" t="s">
        <v>171</v>
      </c>
      <c r="AU1495" s="178" t="s">
        <v>84</v>
      </c>
      <c r="AV1495" s="16" t="s">
        <v>169</v>
      </c>
      <c r="AW1495" s="16" t="s">
        <v>31</v>
      </c>
      <c r="AX1495" s="16" t="s">
        <v>82</v>
      </c>
      <c r="AY1495" s="178" t="s">
        <v>163</v>
      </c>
    </row>
    <row r="1496" spans="1:65" s="2" customFormat="1" ht="24" customHeight="1">
      <c r="A1496" s="30"/>
      <c r="B1496" s="142"/>
      <c r="C1496" s="184" t="s">
        <v>678</v>
      </c>
      <c r="D1496" s="184" t="s">
        <v>190</v>
      </c>
      <c r="E1496" s="185" t="s">
        <v>1585</v>
      </c>
      <c r="F1496" s="186" t="s">
        <v>1586</v>
      </c>
      <c r="G1496" s="187" t="s">
        <v>186</v>
      </c>
      <c r="H1496" s="188">
        <v>234.322</v>
      </c>
      <c r="I1496" s="189"/>
      <c r="J1496" s="189">
        <f>ROUND(I1496*H1496,2)</f>
        <v>0</v>
      </c>
      <c r="K1496" s="190"/>
      <c r="L1496" s="191"/>
      <c r="M1496" s="192" t="s">
        <v>1</v>
      </c>
      <c r="N1496" s="193" t="s">
        <v>39</v>
      </c>
      <c r="O1496" s="152">
        <v>0</v>
      </c>
      <c r="P1496" s="152">
        <f>O1496*H1496</f>
        <v>0</v>
      </c>
      <c r="Q1496" s="152">
        <v>0</v>
      </c>
      <c r="R1496" s="152">
        <f>Q1496*H1496</f>
        <v>0</v>
      </c>
      <c r="S1496" s="152">
        <v>0</v>
      </c>
      <c r="T1496" s="153">
        <f>S1496*H1496</f>
        <v>0</v>
      </c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R1496" s="154" t="s">
        <v>486</v>
      </c>
      <c r="AT1496" s="154" t="s">
        <v>190</v>
      </c>
      <c r="AU1496" s="154" t="s">
        <v>84</v>
      </c>
      <c r="AY1496" s="18" t="s">
        <v>163</v>
      </c>
      <c r="BE1496" s="155">
        <f>IF(N1496="základní",J1496,0)</f>
        <v>0</v>
      </c>
      <c r="BF1496" s="155">
        <f>IF(N1496="snížená",J1496,0)</f>
        <v>0</v>
      </c>
      <c r="BG1496" s="155">
        <f>IF(N1496="zákl. přenesená",J1496,0)</f>
        <v>0</v>
      </c>
      <c r="BH1496" s="155">
        <f>IF(N1496="sníž. přenesená",J1496,0)</f>
        <v>0</v>
      </c>
      <c r="BI1496" s="155">
        <f>IF(N1496="nulová",J1496,0)</f>
        <v>0</v>
      </c>
      <c r="BJ1496" s="18" t="s">
        <v>82</v>
      </c>
      <c r="BK1496" s="155">
        <f>ROUND(I1496*H1496,2)</f>
        <v>0</v>
      </c>
      <c r="BL1496" s="18" t="s">
        <v>259</v>
      </c>
      <c r="BM1496" s="154" t="s">
        <v>1587</v>
      </c>
    </row>
    <row r="1497" spans="1:65" s="2" customFormat="1" ht="16.5" customHeight="1">
      <c r="A1497" s="30"/>
      <c r="B1497" s="142"/>
      <c r="C1497" s="143" t="s">
        <v>1588</v>
      </c>
      <c r="D1497" s="143" t="s">
        <v>165</v>
      </c>
      <c r="E1497" s="144" t="s">
        <v>1589</v>
      </c>
      <c r="F1497" s="145" t="s">
        <v>1590</v>
      </c>
      <c r="G1497" s="146" t="s">
        <v>186</v>
      </c>
      <c r="H1497" s="147">
        <v>213.02</v>
      </c>
      <c r="I1497" s="148"/>
      <c r="J1497" s="148">
        <f>ROUND(I1497*H1497,2)</f>
        <v>0</v>
      </c>
      <c r="K1497" s="149"/>
      <c r="L1497" s="31"/>
      <c r="M1497" s="150" t="s">
        <v>1</v>
      </c>
      <c r="N1497" s="151" t="s">
        <v>39</v>
      </c>
      <c r="O1497" s="152">
        <v>0</v>
      </c>
      <c r="P1497" s="152">
        <f>O1497*H1497</f>
        <v>0</v>
      </c>
      <c r="Q1497" s="152">
        <v>0</v>
      </c>
      <c r="R1497" s="152">
        <f>Q1497*H1497</f>
        <v>0</v>
      </c>
      <c r="S1497" s="152">
        <v>0</v>
      </c>
      <c r="T1497" s="153">
        <f>S1497*H1497</f>
        <v>0</v>
      </c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R1497" s="154" t="s">
        <v>259</v>
      </c>
      <c r="AT1497" s="154" t="s">
        <v>165</v>
      </c>
      <c r="AU1497" s="154" t="s">
        <v>84</v>
      </c>
      <c r="AY1497" s="18" t="s">
        <v>163</v>
      </c>
      <c r="BE1497" s="155">
        <f>IF(N1497="základní",J1497,0)</f>
        <v>0</v>
      </c>
      <c r="BF1497" s="155">
        <f>IF(N1497="snížená",J1497,0)</f>
        <v>0</v>
      </c>
      <c r="BG1497" s="155">
        <f>IF(N1497="zákl. přenesená",J1497,0)</f>
        <v>0</v>
      </c>
      <c r="BH1497" s="155">
        <f>IF(N1497="sníž. přenesená",J1497,0)</f>
        <v>0</v>
      </c>
      <c r="BI1497" s="155">
        <f>IF(N1497="nulová",J1497,0)</f>
        <v>0</v>
      </c>
      <c r="BJ1497" s="18" t="s">
        <v>82</v>
      </c>
      <c r="BK1497" s="155">
        <f>ROUND(I1497*H1497,2)</f>
        <v>0</v>
      </c>
      <c r="BL1497" s="18" t="s">
        <v>259</v>
      </c>
      <c r="BM1497" s="154" t="s">
        <v>1591</v>
      </c>
    </row>
    <row r="1498" spans="1:65" s="13" customFormat="1">
      <c r="B1498" s="156"/>
      <c r="D1498" s="157" t="s">
        <v>171</v>
      </c>
      <c r="E1498" s="158" t="s">
        <v>1</v>
      </c>
      <c r="F1498" s="159" t="s">
        <v>1592</v>
      </c>
      <c r="H1498" s="158" t="s">
        <v>1</v>
      </c>
      <c r="L1498" s="156"/>
      <c r="M1498" s="160"/>
      <c r="N1498" s="161"/>
      <c r="O1498" s="161"/>
      <c r="P1498" s="161"/>
      <c r="Q1498" s="161"/>
      <c r="R1498" s="161"/>
      <c r="S1498" s="161"/>
      <c r="T1498" s="162"/>
      <c r="AT1498" s="158" t="s">
        <v>171</v>
      </c>
      <c r="AU1498" s="158" t="s">
        <v>84</v>
      </c>
      <c r="AV1498" s="13" t="s">
        <v>82</v>
      </c>
      <c r="AW1498" s="13" t="s">
        <v>31</v>
      </c>
      <c r="AX1498" s="13" t="s">
        <v>74</v>
      </c>
      <c r="AY1498" s="158" t="s">
        <v>163</v>
      </c>
    </row>
    <row r="1499" spans="1:65" s="13" customFormat="1">
      <c r="B1499" s="156"/>
      <c r="D1499" s="157" t="s">
        <v>171</v>
      </c>
      <c r="E1499" s="158" t="s">
        <v>1</v>
      </c>
      <c r="F1499" s="159" t="s">
        <v>286</v>
      </c>
      <c r="H1499" s="158" t="s">
        <v>1</v>
      </c>
      <c r="L1499" s="156"/>
      <c r="M1499" s="160"/>
      <c r="N1499" s="161"/>
      <c r="O1499" s="161"/>
      <c r="P1499" s="161"/>
      <c r="Q1499" s="161"/>
      <c r="R1499" s="161"/>
      <c r="S1499" s="161"/>
      <c r="T1499" s="162"/>
      <c r="AT1499" s="158" t="s">
        <v>171</v>
      </c>
      <c r="AU1499" s="158" t="s">
        <v>84</v>
      </c>
      <c r="AV1499" s="13" t="s">
        <v>82</v>
      </c>
      <c r="AW1499" s="13" t="s">
        <v>31</v>
      </c>
      <c r="AX1499" s="13" t="s">
        <v>74</v>
      </c>
      <c r="AY1499" s="158" t="s">
        <v>163</v>
      </c>
    </row>
    <row r="1500" spans="1:65" s="14" customFormat="1" ht="22.5">
      <c r="B1500" s="163"/>
      <c r="D1500" s="157" t="s">
        <v>171</v>
      </c>
      <c r="E1500" s="164" t="s">
        <v>1</v>
      </c>
      <c r="F1500" s="165" t="s">
        <v>1582</v>
      </c>
      <c r="H1500" s="166">
        <v>149.59</v>
      </c>
      <c r="L1500" s="163"/>
      <c r="M1500" s="167"/>
      <c r="N1500" s="168"/>
      <c r="O1500" s="168"/>
      <c r="P1500" s="168"/>
      <c r="Q1500" s="168"/>
      <c r="R1500" s="168"/>
      <c r="S1500" s="168"/>
      <c r="T1500" s="169"/>
      <c r="AT1500" s="164" t="s">
        <v>171</v>
      </c>
      <c r="AU1500" s="164" t="s">
        <v>84</v>
      </c>
      <c r="AV1500" s="14" t="s">
        <v>84</v>
      </c>
      <c r="AW1500" s="14" t="s">
        <v>31</v>
      </c>
      <c r="AX1500" s="14" t="s">
        <v>74</v>
      </c>
      <c r="AY1500" s="164" t="s">
        <v>163</v>
      </c>
    </row>
    <row r="1501" spans="1:65" s="14" customFormat="1">
      <c r="B1501" s="163"/>
      <c r="D1501" s="157" t="s">
        <v>171</v>
      </c>
      <c r="E1501" s="164" t="s">
        <v>1</v>
      </c>
      <c r="F1501" s="165" t="s">
        <v>1583</v>
      </c>
      <c r="H1501" s="166">
        <v>37.72</v>
      </c>
      <c r="L1501" s="163"/>
      <c r="M1501" s="167"/>
      <c r="N1501" s="168"/>
      <c r="O1501" s="168"/>
      <c r="P1501" s="168"/>
      <c r="Q1501" s="168"/>
      <c r="R1501" s="168"/>
      <c r="S1501" s="168"/>
      <c r="T1501" s="169"/>
      <c r="AT1501" s="164" t="s">
        <v>171</v>
      </c>
      <c r="AU1501" s="164" t="s">
        <v>84</v>
      </c>
      <c r="AV1501" s="14" t="s">
        <v>84</v>
      </c>
      <c r="AW1501" s="14" t="s">
        <v>31</v>
      </c>
      <c r="AX1501" s="14" t="s">
        <v>74</v>
      </c>
      <c r="AY1501" s="164" t="s">
        <v>163</v>
      </c>
    </row>
    <row r="1502" spans="1:65" s="15" customFormat="1">
      <c r="B1502" s="170"/>
      <c r="D1502" s="157" t="s">
        <v>171</v>
      </c>
      <c r="E1502" s="171" t="s">
        <v>1</v>
      </c>
      <c r="F1502" s="172" t="s">
        <v>176</v>
      </c>
      <c r="H1502" s="173">
        <v>187.31</v>
      </c>
      <c r="L1502" s="170"/>
      <c r="M1502" s="174"/>
      <c r="N1502" s="175"/>
      <c r="O1502" s="175"/>
      <c r="P1502" s="175"/>
      <c r="Q1502" s="175"/>
      <c r="R1502" s="175"/>
      <c r="S1502" s="175"/>
      <c r="T1502" s="176"/>
      <c r="AT1502" s="171" t="s">
        <v>171</v>
      </c>
      <c r="AU1502" s="171" t="s">
        <v>84</v>
      </c>
      <c r="AV1502" s="15" t="s">
        <v>177</v>
      </c>
      <c r="AW1502" s="15" t="s">
        <v>31</v>
      </c>
      <c r="AX1502" s="15" t="s">
        <v>74</v>
      </c>
      <c r="AY1502" s="171" t="s">
        <v>163</v>
      </c>
    </row>
    <row r="1503" spans="1:65" s="13" customFormat="1">
      <c r="B1503" s="156"/>
      <c r="D1503" s="157" t="s">
        <v>171</v>
      </c>
      <c r="E1503" s="158" t="s">
        <v>1</v>
      </c>
      <c r="F1503" s="159" t="s">
        <v>381</v>
      </c>
      <c r="H1503" s="158" t="s">
        <v>1</v>
      </c>
      <c r="L1503" s="156"/>
      <c r="M1503" s="160"/>
      <c r="N1503" s="161"/>
      <c r="O1503" s="161"/>
      <c r="P1503" s="161"/>
      <c r="Q1503" s="161"/>
      <c r="R1503" s="161"/>
      <c r="S1503" s="161"/>
      <c r="T1503" s="162"/>
      <c r="AT1503" s="158" t="s">
        <v>171</v>
      </c>
      <c r="AU1503" s="158" t="s">
        <v>84</v>
      </c>
      <c r="AV1503" s="13" t="s">
        <v>82</v>
      </c>
      <c r="AW1503" s="13" t="s">
        <v>31</v>
      </c>
      <c r="AX1503" s="13" t="s">
        <v>74</v>
      </c>
      <c r="AY1503" s="158" t="s">
        <v>163</v>
      </c>
    </row>
    <row r="1504" spans="1:65" s="14" customFormat="1">
      <c r="B1504" s="163"/>
      <c r="D1504" s="157" t="s">
        <v>171</v>
      </c>
      <c r="E1504" s="164" t="s">
        <v>1</v>
      </c>
      <c r="F1504" s="165" t="s">
        <v>1584</v>
      </c>
      <c r="H1504" s="166">
        <v>25.71</v>
      </c>
      <c r="L1504" s="163"/>
      <c r="M1504" s="167"/>
      <c r="N1504" s="168"/>
      <c r="O1504" s="168"/>
      <c r="P1504" s="168"/>
      <c r="Q1504" s="168"/>
      <c r="R1504" s="168"/>
      <c r="S1504" s="168"/>
      <c r="T1504" s="169"/>
      <c r="AT1504" s="164" t="s">
        <v>171</v>
      </c>
      <c r="AU1504" s="164" t="s">
        <v>84</v>
      </c>
      <c r="AV1504" s="14" t="s">
        <v>84</v>
      </c>
      <c r="AW1504" s="14" t="s">
        <v>31</v>
      </c>
      <c r="AX1504" s="14" t="s">
        <v>74</v>
      </c>
      <c r="AY1504" s="164" t="s">
        <v>163</v>
      </c>
    </row>
    <row r="1505" spans="1:65" s="15" customFormat="1">
      <c r="B1505" s="170"/>
      <c r="D1505" s="157" t="s">
        <v>171</v>
      </c>
      <c r="E1505" s="171" t="s">
        <v>1</v>
      </c>
      <c r="F1505" s="172" t="s">
        <v>176</v>
      </c>
      <c r="H1505" s="173">
        <v>25.71</v>
      </c>
      <c r="L1505" s="170"/>
      <c r="M1505" s="174"/>
      <c r="N1505" s="175"/>
      <c r="O1505" s="175"/>
      <c r="P1505" s="175"/>
      <c r="Q1505" s="175"/>
      <c r="R1505" s="175"/>
      <c r="S1505" s="175"/>
      <c r="T1505" s="176"/>
      <c r="AT1505" s="171" t="s">
        <v>171</v>
      </c>
      <c r="AU1505" s="171" t="s">
        <v>84</v>
      </c>
      <c r="AV1505" s="15" t="s">
        <v>177</v>
      </c>
      <c r="AW1505" s="15" t="s">
        <v>31</v>
      </c>
      <c r="AX1505" s="15" t="s">
        <v>74</v>
      </c>
      <c r="AY1505" s="171" t="s">
        <v>163</v>
      </c>
    </row>
    <row r="1506" spans="1:65" s="16" customFormat="1">
      <c r="B1506" s="177"/>
      <c r="D1506" s="157" t="s">
        <v>171</v>
      </c>
      <c r="E1506" s="178" t="s">
        <v>1</v>
      </c>
      <c r="F1506" s="179" t="s">
        <v>178</v>
      </c>
      <c r="H1506" s="180">
        <v>213.02</v>
      </c>
      <c r="L1506" s="177"/>
      <c r="M1506" s="181"/>
      <c r="N1506" s="182"/>
      <c r="O1506" s="182"/>
      <c r="P1506" s="182"/>
      <c r="Q1506" s="182"/>
      <c r="R1506" s="182"/>
      <c r="S1506" s="182"/>
      <c r="T1506" s="183"/>
      <c r="AT1506" s="178" t="s">
        <v>171</v>
      </c>
      <c r="AU1506" s="178" t="s">
        <v>84</v>
      </c>
      <c r="AV1506" s="16" t="s">
        <v>169</v>
      </c>
      <c r="AW1506" s="16" t="s">
        <v>31</v>
      </c>
      <c r="AX1506" s="16" t="s">
        <v>82</v>
      </c>
      <c r="AY1506" s="178" t="s">
        <v>163</v>
      </c>
    </row>
    <row r="1507" spans="1:65" s="2" customFormat="1" ht="24" customHeight="1">
      <c r="A1507" s="30"/>
      <c r="B1507" s="142"/>
      <c r="C1507" s="143" t="s">
        <v>1593</v>
      </c>
      <c r="D1507" s="143" t="s">
        <v>165</v>
      </c>
      <c r="E1507" s="144" t="s">
        <v>1594</v>
      </c>
      <c r="F1507" s="145" t="s">
        <v>1595</v>
      </c>
      <c r="G1507" s="146" t="s">
        <v>186</v>
      </c>
      <c r="H1507" s="147">
        <v>213.02</v>
      </c>
      <c r="I1507" s="148"/>
      <c r="J1507" s="148">
        <f>ROUND(I1507*H1507,2)</f>
        <v>0</v>
      </c>
      <c r="K1507" s="149"/>
      <c r="L1507" s="31"/>
      <c r="M1507" s="150" t="s">
        <v>1</v>
      </c>
      <c r="N1507" s="151" t="s">
        <v>39</v>
      </c>
      <c r="O1507" s="152">
        <v>0</v>
      </c>
      <c r="P1507" s="152">
        <f>O1507*H1507</f>
        <v>0</v>
      </c>
      <c r="Q1507" s="152">
        <v>0</v>
      </c>
      <c r="R1507" s="152">
        <f>Q1507*H1507</f>
        <v>0</v>
      </c>
      <c r="S1507" s="152">
        <v>0</v>
      </c>
      <c r="T1507" s="153">
        <f>S1507*H1507</f>
        <v>0</v>
      </c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R1507" s="154" t="s">
        <v>259</v>
      </c>
      <c r="AT1507" s="154" t="s">
        <v>165</v>
      </c>
      <c r="AU1507" s="154" t="s">
        <v>84</v>
      </c>
      <c r="AY1507" s="18" t="s">
        <v>163</v>
      </c>
      <c r="BE1507" s="155">
        <f>IF(N1507="základní",J1507,0)</f>
        <v>0</v>
      </c>
      <c r="BF1507" s="155">
        <f>IF(N1507="snížená",J1507,0)</f>
        <v>0</v>
      </c>
      <c r="BG1507" s="155">
        <f>IF(N1507="zákl. přenesená",J1507,0)</f>
        <v>0</v>
      </c>
      <c r="BH1507" s="155">
        <f>IF(N1507="sníž. přenesená",J1507,0)</f>
        <v>0</v>
      </c>
      <c r="BI1507" s="155">
        <f>IF(N1507="nulová",J1507,0)</f>
        <v>0</v>
      </c>
      <c r="BJ1507" s="18" t="s">
        <v>82</v>
      </c>
      <c r="BK1507" s="155">
        <f>ROUND(I1507*H1507,2)</f>
        <v>0</v>
      </c>
      <c r="BL1507" s="18" t="s">
        <v>259</v>
      </c>
      <c r="BM1507" s="154" t="s">
        <v>1596</v>
      </c>
    </row>
    <row r="1508" spans="1:65" s="13" customFormat="1">
      <c r="B1508" s="156"/>
      <c r="D1508" s="157" t="s">
        <v>171</v>
      </c>
      <c r="E1508" s="158" t="s">
        <v>1</v>
      </c>
      <c r="F1508" s="159" t="s">
        <v>1597</v>
      </c>
      <c r="H1508" s="158" t="s">
        <v>1</v>
      </c>
      <c r="L1508" s="156"/>
      <c r="M1508" s="160"/>
      <c r="N1508" s="161"/>
      <c r="O1508" s="161"/>
      <c r="P1508" s="161"/>
      <c r="Q1508" s="161"/>
      <c r="R1508" s="161"/>
      <c r="S1508" s="161"/>
      <c r="T1508" s="162"/>
      <c r="AT1508" s="158" t="s">
        <v>171</v>
      </c>
      <c r="AU1508" s="158" t="s">
        <v>84</v>
      </c>
      <c r="AV1508" s="13" t="s">
        <v>82</v>
      </c>
      <c r="AW1508" s="13" t="s">
        <v>31</v>
      </c>
      <c r="AX1508" s="13" t="s">
        <v>74</v>
      </c>
      <c r="AY1508" s="158" t="s">
        <v>163</v>
      </c>
    </row>
    <row r="1509" spans="1:65" s="13" customFormat="1">
      <c r="B1509" s="156"/>
      <c r="D1509" s="157" t="s">
        <v>171</v>
      </c>
      <c r="E1509" s="158" t="s">
        <v>1</v>
      </c>
      <c r="F1509" s="159" t="s">
        <v>286</v>
      </c>
      <c r="H1509" s="158" t="s">
        <v>1</v>
      </c>
      <c r="L1509" s="156"/>
      <c r="M1509" s="160"/>
      <c r="N1509" s="161"/>
      <c r="O1509" s="161"/>
      <c r="P1509" s="161"/>
      <c r="Q1509" s="161"/>
      <c r="R1509" s="161"/>
      <c r="S1509" s="161"/>
      <c r="T1509" s="162"/>
      <c r="AT1509" s="158" t="s">
        <v>171</v>
      </c>
      <c r="AU1509" s="158" t="s">
        <v>84</v>
      </c>
      <c r="AV1509" s="13" t="s">
        <v>82</v>
      </c>
      <c r="AW1509" s="13" t="s">
        <v>31</v>
      </c>
      <c r="AX1509" s="13" t="s">
        <v>74</v>
      </c>
      <c r="AY1509" s="158" t="s">
        <v>163</v>
      </c>
    </row>
    <row r="1510" spans="1:65" s="14" customFormat="1" ht="22.5">
      <c r="B1510" s="163"/>
      <c r="D1510" s="157" t="s">
        <v>171</v>
      </c>
      <c r="E1510" s="164" t="s">
        <v>1</v>
      </c>
      <c r="F1510" s="165" t="s">
        <v>1582</v>
      </c>
      <c r="H1510" s="166">
        <v>149.59</v>
      </c>
      <c r="L1510" s="163"/>
      <c r="M1510" s="167"/>
      <c r="N1510" s="168"/>
      <c r="O1510" s="168"/>
      <c r="P1510" s="168"/>
      <c r="Q1510" s="168"/>
      <c r="R1510" s="168"/>
      <c r="S1510" s="168"/>
      <c r="T1510" s="169"/>
      <c r="AT1510" s="164" t="s">
        <v>171</v>
      </c>
      <c r="AU1510" s="164" t="s">
        <v>84</v>
      </c>
      <c r="AV1510" s="14" t="s">
        <v>84</v>
      </c>
      <c r="AW1510" s="14" t="s">
        <v>31</v>
      </c>
      <c r="AX1510" s="14" t="s">
        <v>74</v>
      </c>
      <c r="AY1510" s="164" t="s">
        <v>163</v>
      </c>
    </row>
    <row r="1511" spans="1:65" s="14" customFormat="1">
      <c r="B1511" s="163"/>
      <c r="D1511" s="157" t="s">
        <v>171</v>
      </c>
      <c r="E1511" s="164" t="s">
        <v>1</v>
      </c>
      <c r="F1511" s="165" t="s">
        <v>1583</v>
      </c>
      <c r="H1511" s="166">
        <v>37.72</v>
      </c>
      <c r="L1511" s="163"/>
      <c r="M1511" s="167"/>
      <c r="N1511" s="168"/>
      <c r="O1511" s="168"/>
      <c r="P1511" s="168"/>
      <c r="Q1511" s="168"/>
      <c r="R1511" s="168"/>
      <c r="S1511" s="168"/>
      <c r="T1511" s="169"/>
      <c r="AT1511" s="164" t="s">
        <v>171</v>
      </c>
      <c r="AU1511" s="164" t="s">
        <v>84</v>
      </c>
      <c r="AV1511" s="14" t="s">
        <v>84</v>
      </c>
      <c r="AW1511" s="14" t="s">
        <v>31</v>
      </c>
      <c r="AX1511" s="14" t="s">
        <v>74</v>
      </c>
      <c r="AY1511" s="164" t="s">
        <v>163</v>
      </c>
    </row>
    <row r="1512" spans="1:65" s="15" customFormat="1">
      <c r="B1512" s="170"/>
      <c r="D1512" s="157" t="s">
        <v>171</v>
      </c>
      <c r="E1512" s="171" t="s">
        <v>1</v>
      </c>
      <c r="F1512" s="172" t="s">
        <v>176</v>
      </c>
      <c r="H1512" s="173">
        <v>187.31</v>
      </c>
      <c r="L1512" s="170"/>
      <c r="M1512" s="174"/>
      <c r="N1512" s="175"/>
      <c r="O1512" s="175"/>
      <c r="P1512" s="175"/>
      <c r="Q1512" s="175"/>
      <c r="R1512" s="175"/>
      <c r="S1512" s="175"/>
      <c r="T1512" s="176"/>
      <c r="AT1512" s="171" t="s">
        <v>171</v>
      </c>
      <c r="AU1512" s="171" t="s">
        <v>84</v>
      </c>
      <c r="AV1512" s="15" t="s">
        <v>177</v>
      </c>
      <c r="AW1512" s="15" t="s">
        <v>31</v>
      </c>
      <c r="AX1512" s="15" t="s">
        <v>74</v>
      </c>
      <c r="AY1512" s="171" t="s">
        <v>163</v>
      </c>
    </row>
    <row r="1513" spans="1:65" s="13" customFormat="1">
      <c r="B1513" s="156"/>
      <c r="D1513" s="157" t="s">
        <v>171</v>
      </c>
      <c r="E1513" s="158" t="s">
        <v>1</v>
      </c>
      <c r="F1513" s="159" t="s">
        <v>381</v>
      </c>
      <c r="H1513" s="158" t="s">
        <v>1</v>
      </c>
      <c r="L1513" s="156"/>
      <c r="M1513" s="160"/>
      <c r="N1513" s="161"/>
      <c r="O1513" s="161"/>
      <c r="P1513" s="161"/>
      <c r="Q1513" s="161"/>
      <c r="R1513" s="161"/>
      <c r="S1513" s="161"/>
      <c r="T1513" s="162"/>
      <c r="AT1513" s="158" t="s">
        <v>171</v>
      </c>
      <c r="AU1513" s="158" t="s">
        <v>84</v>
      </c>
      <c r="AV1513" s="13" t="s">
        <v>82</v>
      </c>
      <c r="AW1513" s="13" t="s">
        <v>31</v>
      </c>
      <c r="AX1513" s="13" t="s">
        <v>74</v>
      </c>
      <c r="AY1513" s="158" t="s">
        <v>163</v>
      </c>
    </row>
    <row r="1514" spans="1:65" s="14" customFormat="1">
      <c r="B1514" s="163"/>
      <c r="D1514" s="157" t="s">
        <v>171</v>
      </c>
      <c r="E1514" s="164" t="s">
        <v>1</v>
      </c>
      <c r="F1514" s="165" t="s">
        <v>1584</v>
      </c>
      <c r="H1514" s="166">
        <v>25.71</v>
      </c>
      <c r="L1514" s="163"/>
      <c r="M1514" s="167"/>
      <c r="N1514" s="168"/>
      <c r="O1514" s="168"/>
      <c r="P1514" s="168"/>
      <c r="Q1514" s="168"/>
      <c r="R1514" s="168"/>
      <c r="S1514" s="168"/>
      <c r="T1514" s="169"/>
      <c r="AT1514" s="164" t="s">
        <v>171</v>
      </c>
      <c r="AU1514" s="164" t="s">
        <v>84</v>
      </c>
      <c r="AV1514" s="14" t="s">
        <v>84</v>
      </c>
      <c r="AW1514" s="14" t="s">
        <v>31</v>
      </c>
      <c r="AX1514" s="14" t="s">
        <v>74</v>
      </c>
      <c r="AY1514" s="164" t="s">
        <v>163</v>
      </c>
    </row>
    <row r="1515" spans="1:65" s="15" customFormat="1">
      <c r="B1515" s="170"/>
      <c r="D1515" s="157" t="s">
        <v>171</v>
      </c>
      <c r="E1515" s="171" t="s">
        <v>1</v>
      </c>
      <c r="F1515" s="172" t="s">
        <v>176</v>
      </c>
      <c r="H1515" s="173">
        <v>25.71</v>
      </c>
      <c r="L1515" s="170"/>
      <c r="M1515" s="174"/>
      <c r="N1515" s="175"/>
      <c r="O1515" s="175"/>
      <c r="P1515" s="175"/>
      <c r="Q1515" s="175"/>
      <c r="R1515" s="175"/>
      <c r="S1515" s="175"/>
      <c r="T1515" s="176"/>
      <c r="AT1515" s="171" t="s">
        <v>171</v>
      </c>
      <c r="AU1515" s="171" t="s">
        <v>84</v>
      </c>
      <c r="AV1515" s="15" t="s">
        <v>177</v>
      </c>
      <c r="AW1515" s="15" t="s">
        <v>31</v>
      </c>
      <c r="AX1515" s="15" t="s">
        <v>74</v>
      </c>
      <c r="AY1515" s="171" t="s">
        <v>163</v>
      </c>
    </row>
    <row r="1516" spans="1:65" s="16" customFormat="1">
      <c r="B1516" s="177"/>
      <c r="D1516" s="157" t="s">
        <v>171</v>
      </c>
      <c r="E1516" s="178" t="s">
        <v>1</v>
      </c>
      <c r="F1516" s="179" t="s">
        <v>178</v>
      </c>
      <c r="H1516" s="180">
        <v>213.02</v>
      </c>
      <c r="L1516" s="177"/>
      <c r="M1516" s="181"/>
      <c r="N1516" s="182"/>
      <c r="O1516" s="182"/>
      <c r="P1516" s="182"/>
      <c r="Q1516" s="182"/>
      <c r="R1516" s="182"/>
      <c r="S1516" s="182"/>
      <c r="T1516" s="183"/>
      <c r="AT1516" s="178" t="s">
        <v>171</v>
      </c>
      <c r="AU1516" s="178" t="s">
        <v>84</v>
      </c>
      <c r="AV1516" s="16" t="s">
        <v>169</v>
      </c>
      <c r="AW1516" s="16" t="s">
        <v>31</v>
      </c>
      <c r="AX1516" s="16" t="s">
        <v>82</v>
      </c>
      <c r="AY1516" s="178" t="s">
        <v>163</v>
      </c>
    </row>
    <row r="1517" spans="1:65" s="2" customFormat="1" ht="24" customHeight="1">
      <c r="A1517" s="30"/>
      <c r="B1517" s="142"/>
      <c r="C1517" s="143" t="s">
        <v>1598</v>
      </c>
      <c r="D1517" s="143" t="s">
        <v>165</v>
      </c>
      <c r="E1517" s="144" t="s">
        <v>1599</v>
      </c>
      <c r="F1517" s="145" t="s">
        <v>1600</v>
      </c>
      <c r="G1517" s="146" t="s">
        <v>231</v>
      </c>
      <c r="H1517" s="147">
        <v>7.2380000000000004</v>
      </c>
      <c r="I1517" s="148"/>
      <c r="J1517" s="148">
        <f>ROUND(I1517*H1517,2)</f>
        <v>0</v>
      </c>
      <c r="K1517" s="149"/>
      <c r="L1517" s="31"/>
      <c r="M1517" s="150" t="s">
        <v>1</v>
      </c>
      <c r="N1517" s="151" t="s">
        <v>39</v>
      </c>
      <c r="O1517" s="152">
        <v>0</v>
      </c>
      <c r="P1517" s="152">
        <f>O1517*H1517</f>
        <v>0</v>
      </c>
      <c r="Q1517" s="152">
        <v>0</v>
      </c>
      <c r="R1517" s="152">
        <f>Q1517*H1517</f>
        <v>0</v>
      </c>
      <c r="S1517" s="152">
        <v>0</v>
      </c>
      <c r="T1517" s="153">
        <f>S1517*H1517</f>
        <v>0</v>
      </c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R1517" s="154" t="s">
        <v>259</v>
      </c>
      <c r="AT1517" s="154" t="s">
        <v>165</v>
      </c>
      <c r="AU1517" s="154" t="s">
        <v>84</v>
      </c>
      <c r="AY1517" s="18" t="s">
        <v>163</v>
      </c>
      <c r="BE1517" s="155">
        <f>IF(N1517="základní",J1517,0)</f>
        <v>0</v>
      </c>
      <c r="BF1517" s="155">
        <f>IF(N1517="snížená",J1517,0)</f>
        <v>0</v>
      </c>
      <c r="BG1517" s="155">
        <f>IF(N1517="zákl. přenesená",J1517,0)</f>
        <v>0</v>
      </c>
      <c r="BH1517" s="155">
        <f>IF(N1517="sníž. přenesená",J1517,0)</f>
        <v>0</v>
      </c>
      <c r="BI1517" s="155">
        <f>IF(N1517="nulová",J1517,0)</f>
        <v>0</v>
      </c>
      <c r="BJ1517" s="18" t="s">
        <v>82</v>
      </c>
      <c r="BK1517" s="155">
        <f>ROUND(I1517*H1517,2)</f>
        <v>0</v>
      </c>
      <c r="BL1517" s="18" t="s">
        <v>259</v>
      </c>
      <c r="BM1517" s="154" t="s">
        <v>1601</v>
      </c>
    </row>
    <row r="1518" spans="1:65" s="2" customFormat="1" ht="24" customHeight="1">
      <c r="A1518" s="30"/>
      <c r="B1518" s="142"/>
      <c r="C1518" s="143" t="s">
        <v>682</v>
      </c>
      <c r="D1518" s="143" t="s">
        <v>165</v>
      </c>
      <c r="E1518" s="144" t="s">
        <v>1602</v>
      </c>
      <c r="F1518" s="145" t="s">
        <v>1603</v>
      </c>
      <c r="G1518" s="146" t="s">
        <v>231</v>
      </c>
      <c r="H1518" s="147">
        <v>7.2380000000000004</v>
      </c>
      <c r="I1518" s="148"/>
      <c r="J1518" s="148">
        <f>ROUND(I1518*H1518,2)</f>
        <v>0</v>
      </c>
      <c r="K1518" s="149"/>
      <c r="L1518" s="31"/>
      <c r="M1518" s="150" t="s">
        <v>1</v>
      </c>
      <c r="N1518" s="151" t="s">
        <v>39</v>
      </c>
      <c r="O1518" s="152">
        <v>0</v>
      </c>
      <c r="P1518" s="152">
        <f>O1518*H1518</f>
        <v>0</v>
      </c>
      <c r="Q1518" s="152">
        <v>0</v>
      </c>
      <c r="R1518" s="152">
        <f>Q1518*H1518</f>
        <v>0</v>
      </c>
      <c r="S1518" s="152">
        <v>0</v>
      </c>
      <c r="T1518" s="153">
        <f>S1518*H1518</f>
        <v>0</v>
      </c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R1518" s="154" t="s">
        <v>259</v>
      </c>
      <c r="AT1518" s="154" t="s">
        <v>165</v>
      </c>
      <c r="AU1518" s="154" t="s">
        <v>84</v>
      </c>
      <c r="AY1518" s="18" t="s">
        <v>163</v>
      </c>
      <c r="BE1518" s="155">
        <f>IF(N1518="základní",J1518,0)</f>
        <v>0</v>
      </c>
      <c r="BF1518" s="155">
        <f>IF(N1518="snížená",J1518,0)</f>
        <v>0</v>
      </c>
      <c r="BG1518" s="155">
        <f>IF(N1518="zákl. přenesená",J1518,0)</f>
        <v>0</v>
      </c>
      <c r="BH1518" s="155">
        <f>IF(N1518="sníž. přenesená",J1518,0)</f>
        <v>0</v>
      </c>
      <c r="BI1518" s="155">
        <f>IF(N1518="nulová",J1518,0)</f>
        <v>0</v>
      </c>
      <c r="BJ1518" s="18" t="s">
        <v>82</v>
      </c>
      <c r="BK1518" s="155">
        <f>ROUND(I1518*H1518,2)</f>
        <v>0</v>
      </c>
      <c r="BL1518" s="18" t="s">
        <v>259</v>
      </c>
      <c r="BM1518" s="154" t="s">
        <v>1604</v>
      </c>
    </row>
    <row r="1519" spans="1:65" s="12" customFormat="1" ht="22.9" customHeight="1">
      <c r="B1519" s="130"/>
      <c r="D1519" s="131" t="s">
        <v>73</v>
      </c>
      <c r="E1519" s="140" t="s">
        <v>1605</v>
      </c>
      <c r="F1519" s="140" t="s">
        <v>1606</v>
      </c>
      <c r="J1519" s="141">
        <f>BK1519</f>
        <v>0</v>
      </c>
      <c r="L1519" s="130"/>
      <c r="M1519" s="134"/>
      <c r="N1519" s="135"/>
      <c r="O1519" s="135"/>
      <c r="P1519" s="136">
        <f>SUM(P1520:P1566)</f>
        <v>0</v>
      </c>
      <c r="Q1519" s="135"/>
      <c r="R1519" s="136">
        <f>SUM(R1520:R1566)</f>
        <v>0</v>
      </c>
      <c r="S1519" s="135"/>
      <c r="T1519" s="137">
        <f>SUM(T1520:T1566)</f>
        <v>0</v>
      </c>
      <c r="AR1519" s="131" t="s">
        <v>84</v>
      </c>
      <c r="AT1519" s="138" t="s">
        <v>73</v>
      </c>
      <c r="AU1519" s="138" t="s">
        <v>82</v>
      </c>
      <c r="AY1519" s="131" t="s">
        <v>163</v>
      </c>
      <c r="BK1519" s="139">
        <f>SUM(BK1520:BK1566)</f>
        <v>0</v>
      </c>
    </row>
    <row r="1520" spans="1:65" s="2" customFormat="1" ht="24" customHeight="1">
      <c r="A1520" s="30"/>
      <c r="B1520" s="142"/>
      <c r="C1520" s="143" t="s">
        <v>1607</v>
      </c>
      <c r="D1520" s="143" t="s">
        <v>165</v>
      </c>
      <c r="E1520" s="144" t="s">
        <v>1608</v>
      </c>
      <c r="F1520" s="145" t="s">
        <v>1609</v>
      </c>
      <c r="G1520" s="146" t="s">
        <v>168</v>
      </c>
      <c r="H1520" s="147">
        <v>300.60000000000002</v>
      </c>
      <c r="I1520" s="148"/>
      <c r="J1520" s="148">
        <f>ROUND(I1520*H1520,2)</f>
        <v>0</v>
      </c>
      <c r="K1520" s="149"/>
      <c r="L1520" s="31"/>
      <c r="M1520" s="150" t="s">
        <v>1</v>
      </c>
      <c r="N1520" s="151" t="s">
        <v>39</v>
      </c>
      <c r="O1520" s="152">
        <v>0</v>
      </c>
      <c r="P1520" s="152">
        <f>O1520*H1520</f>
        <v>0</v>
      </c>
      <c r="Q1520" s="152">
        <v>0</v>
      </c>
      <c r="R1520" s="152">
        <f>Q1520*H1520</f>
        <v>0</v>
      </c>
      <c r="S1520" s="152">
        <v>0</v>
      </c>
      <c r="T1520" s="153">
        <f>S1520*H1520</f>
        <v>0</v>
      </c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R1520" s="154" t="s">
        <v>259</v>
      </c>
      <c r="AT1520" s="154" t="s">
        <v>165</v>
      </c>
      <c r="AU1520" s="154" t="s">
        <v>84</v>
      </c>
      <c r="AY1520" s="18" t="s">
        <v>163</v>
      </c>
      <c r="BE1520" s="155">
        <f>IF(N1520="základní",J1520,0)</f>
        <v>0</v>
      </c>
      <c r="BF1520" s="155">
        <f>IF(N1520="snížená",J1520,0)</f>
        <v>0</v>
      </c>
      <c r="BG1520" s="155">
        <f>IF(N1520="zákl. přenesená",J1520,0)</f>
        <v>0</v>
      </c>
      <c r="BH1520" s="155">
        <f>IF(N1520="sníž. přenesená",J1520,0)</f>
        <v>0</v>
      </c>
      <c r="BI1520" s="155">
        <f>IF(N1520="nulová",J1520,0)</f>
        <v>0</v>
      </c>
      <c r="BJ1520" s="18" t="s">
        <v>82</v>
      </c>
      <c r="BK1520" s="155">
        <f>ROUND(I1520*H1520,2)</f>
        <v>0</v>
      </c>
      <c r="BL1520" s="18" t="s">
        <v>259</v>
      </c>
      <c r="BM1520" s="154" t="s">
        <v>1610</v>
      </c>
    </row>
    <row r="1521" spans="2:51" s="13" customFormat="1">
      <c r="B1521" s="156"/>
      <c r="D1521" s="157" t="s">
        <v>171</v>
      </c>
      <c r="E1521" s="158" t="s">
        <v>1</v>
      </c>
      <c r="F1521" s="159" t="s">
        <v>1611</v>
      </c>
      <c r="H1521" s="158" t="s">
        <v>1</v>
      </c>
      <c r="L1521" s="156"/>
      <c r="M1521" s="160"/>
      <c r="N1521" s="161"/>
      <c r="O1521" s="161"/>
      <c r="P1521" s="161"/>
      <c r="Q1521" s="161"/>
      <c r="R1521" s="161"/>
      <c r="S1521" s="161"/>
      <c r="T1521" s="162"/>
      <c r="AT1521" s="158" t="s">
        <v>171</v>
      </c>
      <c r="AU1521" s="158" t="s">
        <v>84</v>
      </c>
      <c r="AV1521" s="13" t="s">
        <v>82</v>
      </c>
      <c r="AW1521" s="13" t="s">
        <v>31</v>
      </c>
      <c r="AX1521" s="13" t="s">
        <v>74</v>
      </c>
      <c r="AY1521" s="158" t="s">
        <v>163</v>
      </c>
    </row>
    <row r="1522" spans="2:51" s="13" customFormat="1">
      <c r="B1522" s="156"/>
      <c r="D1522" s="157" t="s">
        <v>171</v>
      </c>
      <c r="E1522" s="158" t="s">
        <v>1</v>
      </c>
      <c r="F1522" s="159" t="s">
        <v>286</v>
      </c>
      <c r="H1522" s="158" t="s">
        <v>1</v>
      </c>
      <c r="L1522" s="156"/>
      <c r="M1522" s="160"/>
      <c r="N1522" s="161"/>
      <c r="O1522" s="161"/>
      <c r="P1522" s="161"/>
      <c r="Q1522" s="161"/>
      <c r="R1522" s="161"/>
      <c r="S1522" s="161"/>
      <c r="T1522" s="162"/>
      <c r="AT1522" s="158" t="s">
        <v>171</v>
      </c>
      <c r="AU1522" s="158" t="s">
        <v>84</v>
      </c>
      <c r="AV1522" s="13" t="s">
        <v>82</v>
      </c>
      <c r="AW1522" s="13" t="s">
        <v>31</v>
      </c>
      <c r="AX1522" s="13" t="s">
        <v>74</v>
      </c>
      <c r="AY1522" s="158" t="s">
        <v>163</v>
      </c>
    </row>
    <row r="1523" spans="2:51" s="14" customFormat="1">
      <c r="B1523" s="163"/>
      <c r="D1523" s="157" t="s">
        <v>171</v>
      </c>
      <c r="E1523" s="164" t="s">
        <v>1</v>
      </c>
      <c r="F1523" s="165" t="s">
        <v>1612</v>
      </c>
      <c r="H1523" s="166">
        <v>11.9</v>
      </c>
      <c r="L1523" s="163"/>
      <c r="M1523" s="167"/>
      <c r="N1523" s="168"/>
      <c r="O1523" s="168"/>
      <c r="P1523" s="168"/>
      <c r="Q1523" s="168"/>
      <c r="R1523" s="168"/>
      <c r="S1523" s="168"/>
      <c r="T1523" s="169"/>
      <c r="AT1523" s="164" t="s">
        <v>171</v>
      </c>
      <c r="AU1523" s="164" t="s">
        <v>84</v>
      </c>
      <c r="AV1523" s="14" t="s">
        <v>84</v>
      </c>
      <c r="AW1523" s="14" t="s">
        <v>31</v>
      </c>
      <c r="AX1523" s="14" t="s">
        <v>74</v>
      </c>
      <c r="AY1523" s="164" t="s">
        <v>163</v>
      </c>
    </row>
    <row r="1524" spans="2:51" s="14" customFormat="1">
      <c r="B1524" s="163"/>
      <c r="D1524" s="157" t="s">
        <v>171</v>
      </c>
      <c r="E1524" s="164" t="s">
        <v>1</v>
      </c>
      <c r="F1524" s="165" t="s">
        <v>1613</v>
      </c>
      <c r="H1524" s="166">
        <v>12.96</v>
      </c>
      <c r="L1524" s="163"/>
      <c r="M1524" s="167"/>
      <c r="N1524" s="168"/>
      <c r="O1524" s="168"/>
      <c r="P1524" s="168"/>
      <c r="Q1524" s="168"/>
      <c r="R1524" s="168"/>
      <c r="S1524" s="168"/>
      <c r="T1524" s="169"/>
      <c r="AT1524" s="164" t="s">
        <v>171</v>
      </c>
      <c r="AU1524" s="164" t="s">
        <v>84</v>
      </c>
      <c r="AV1524" s="14" t="s">
        <v>84</v>
      </c>
      <c r="AW1524" s="14" t="s">
        <v>31</v>
      </c>
      <c r="AX1524" s="14" t="s">
        <v>74</v>
      </c>
      <c r="AY1524" s="164" t="s">
        <v>163</v>
      </c>
    </row>
    <row r="1525" spans="2:51" s="14" customFormat="1">
      <c r="B1525" s="163"/>
      <c r="D1525" s="157" t="s">
        <v>171</v>
      </c>
      <c r="E1525" s="164" t="s">
        <v>1</v>
      </c>
      <c r="F1525" s="165" t="s">
        <v>1614</v>
      </c>
      <c r="H1525" s="166">
        <v>25.04</v>
      </c>
      <c r="L1525" s="163"/>
      <c r="M1525" s="167"/>
      <c r="N1525" s="168"/>
      <c r="O1525" s="168"/>
      <c r="P1525" s="168"/>
      <c r="Q1525" s="168"/>
      <c r="R1525" s="168"/>
      <c r="S1525" s="168"/>
      <c r="T1525" s="169"/>
      <c r="AT1525" s="164" t="s">
        <v>171</v>
      </c>
      <c r="AU1525" s="164" t="s">
        <v>84</v>
      </c>
      <c r="AV1525" s="14" t="s">
        <v>84</v>
      </c>
      <c r="AW1525" s="14" t="s">
        <v>31</v>
      </c>
      <c r="AX1525" s="14" t="s">
        <v>74</v>
      </c>
      <c r="AY1525" s="164" t="s">
        <v>163</v>
      </c>
    </row>
    <row r="1526" spans="2:51" s="14" customFormat="1">
      <c r="B1526" s="163"/>
      <c r="D1526" s="157" t="s">
        <v>171</v>
      </c>
      <c r="E1526" s="164" t="s">
        <v>1</v>
      </c>
      <c r="F1526" s="165" t="s">
        <v>1615</v>
      </c>
      <c r="H1526" s="166">
        <v>7.6</v>
      </c>
      <c r="L1526" s="163"/>
      <c r="M1526" s="167"/>
      <c r="N1526" s="168"/>
      <c r="O1526" s="168"/>
      <c r="P1526" s="168"/>
      <c r="Q1526" s="168"/>
      <c r="R1526" s="168"/>
      <c r="S1526" s="168"/>
      <c r="T1526" s="169"/>
      <c r="AT1526" s="164" t="s">
        <v>171</v>
      </c>
      <c r="AU1526" s="164" t="s">
        <v>84</v>
      </c>
      <c r="AV1526" s="14" t="s">
        <v>84</v>
      </c>
      <c r="AW1526" s="14" t="s">
        <v>31</v>
      </c>
      <c r="AX1526" s="14" t="s">
        <v>74</v>
      </c>
      <c r="AY1526" s="164" t="s">
        <v>163</v>
      </c>
    </row>
    <row r="1527" spans="2:51" s="15" customFormat="1">
      <c r="B1527" s="170"/>
      <c r="D1527" s="157" t="s">
        <v>171</v>
      </c>
      <c r="E1527" s="171" t="s">
        <v>1</v>
      </c>
      <c r="F1527" s="172" t="s">
        <v>176</v>
      </c>
      <c r="H1527" s="173">
        <v>57.5</v>
      </c>
      <c r="L1527" s="170"/>
      <c r="M1527" s="174"/>
      <c r="N1527" s="175"/>
      <c r="O1527" s="175"/>
      <c r="P1527" s="175"/>
      <c r="Q1527" s="175"/>
      <c r="R1527" s="175"/>
      <c r="S1527" s="175"/>
      <c r="T1527" s="176"/>
      <c r="AT1527" s="171" t="s">
        <v>171</v>
      </c>
      <c r="AU1527" s="171" t="s">
        <v>84</v>
      </c>
      <c r="AV1527" s="15" t="s">
        <v>177</v>
      </c>
      <c r="AW1527" s="15" t="s">
        <v>31</v>
      </c>
      <c r="AX1527" s="15" t="s">
        <v>74</v>
      </c>
      <c r="AY1527" s="171" t="s">
        <v>163</v>
      </c>
    </row>
    <row r="1528" spans="2:51" s="13" customFormat="1">
      <c r="B1528" s="156"/>
      <c r="D1528" s="157" t="s">
        <v>171</v>
      </c>
      <c r="E1528" s="158" t="s">
        <v>1</v>
      </c>
      <c r="F1528" s="159" t="s">
        <v>381</v>
      </c>
      <c r="H1528" s="158" t="s">
        <v>1</v>
      </c>
      <c r="L1528" s="156"/>
      <c r="M1528" s="160"/>
      <c r="N1528" s="161"/>
      <c r="O1528" s="161"/>
      <c r="P1528" s="161"/>
      <c r="Q1528" s="161"/>
      <c r="R1528" s="161"/>
      <c r="S1528" s="161"/>
      <c r="T1528" s="162"/>
      <c r="AT1528" s="158" t="s">
        <v>171</v>
      </c>
      <c r="AU1528" s="158" t="s">
        <v>84</v>
      </c>
      <c r="AV1528" s="13" t="s">
        <v>82</v>
      </c>
      <c r="AW1528" s="13" t="s">
        <v>31</v>
      </c>
      <c r="AX1528" s="13" t="s">
        <v>74</v>
      </c>
      <c r="AY1528" s="158" t="s">
        <v>163</v>
      </c>
    </row>
    <row r="1529" spans="2:51" s="14" customFormat="1">
      <c r="B1529" s="163"/>
      <c r="D1529" s="157" t="s">
        <v>171</v>
      </c>
      <c r="E1529" s="164" t="s">
        <v>1</v>
      </c>
      <c r="F1529" s="165" t="s">
        <v>1616</v>
      </c>
      <c r="H1529" s="166">
        <v>15.92</v>
      </c>
      <c r="L1529" s="163"/>
      <c r="M1529" s="167"/>
      <c r="N1529" s="168"/>
      <c r="O1529" s="168"/>
      <c r="P1529" s="168"/>
      <c r="Q1529" s="168"/>
      <c r="R1529" s="168"/>
      <c r="S1529" s="168"/>
      <c r="T1529" s="169"/>
      <c r="AT1529" s="164" t="s">
        <v>171</v>
      </c>
      <c r="AU1529" s="164" t="s">
        <v>84</v>
      </c>
      <c r="AV1529" s="14" t="s">
        <v>84</v>
      </c>
      <c r="AW1529" s="14" t="s">
        <v>31</v>
      </c>
      <c r="AX1529" s="14" t="s">
        <v>74</v>
      </c>
      <c r="AY1529" s="164" t="s">
        <v>163</v>
      </c>
    </row>
    <row r="1530" spans="2:51" s="14" customFormat="1">
      <c r="B1530" s="163"/>
      <c r="D1530" s="157" t="s">
        <v>171</v>
      </c>
      <c r="E1530" s="164" t="s">
        <v>1</v>
      </c>
      <c r="F1530" s="165" t="s">
        <v>1617</v>
      </c>
      <c r="H1530" s="166">
        <v>18.5</v>
      </c>
      <c r="L1530" s="163"/>
      <c r="M1530" s="167"/>
      <c r="N1530" s="168"/>
      <c r="O1530" s="168"/>
      <c r="P1530" s="168"/>
      <c r="Q1530" s="168"/>
      <c r="R1530" s="168"/>
      <c r="S1530" s="168"/>
      <c r="T1530" s="169"/>
      <c r="AT1530" s="164" t="s">
        <v>171</v>
      </c>
      <c r="AU1530" s="164" t="s">
        <v>84</v>
      </c>
      <c r="AV1530" s="14" t="s">
        <v>84</v>
      </c>
      <c r="AW1530" s="14" t="s">
        <v>31</v>
      </c>
      <c r="AX1530" s="14" t="s">
        <v>74</v>
      </c>
      <c r="AY1530" s="164" t="s">
        <v>163</v>
      </c>
    </row>
    <row r="1531" spans="2:51" s="14" customFormat="1">
      <c r="B1531" s="163"/>
      <c r="D1531" s="157" t="s">
        <v>171</v>
      </c>
      <c r="E1531" s="164" t="s">
        <v>1</v>
      </c>
      <c r="F1531" s="165" t="s">
        <v>1618</v>
      </c>
      <c r="H1531" s="166">
        <v>19.68</v>
      </c>
      <c r="L1531" s="163"/>
      <c r="M1531" s="167"/>
      <c r="N1531" s="168"/>
      <c r="O1531" s="168"/>
      <c r="P1531" s="168"/>
      <c r="Q1531" s="168"/>
      <c r="R1531" s="168"/>
      <c r="S1531" s="168"/>
      <c r="T1531" s="169"/>
      <c r="AT1531" s="164" t="s">
        <v>171</v>
      </c>
      <c r="AU1531" s="164" t="s">
        <v>84</v>
      </c>
      <c r="AV1531" s="14" t="s">
        <v>84</v>
      </c>
      <c r="AW1531" s="14" t="s">
        <v>31</v>
      </c>
      <c r="AX1531" s="14" t="s">
        <v>74</v>
      </c>
      <c r="AY1531" s="164" t="s">
        <v>163</v>
      </c>
    </row>
    <row r="1532" spans="2:51" s="14" customFormat="1">
      <c r="B1532" s="163"/>
      <c r="D1532" s="157" t="s">
        <v>171</v>
      </c>
      <c r="E1532" s="164" t="s">
        <v>1</v>
      </c>
      <c r="F1532" s="165" t="s">
        <v>1619</v>
      </c>
      <c r="H1532" s="166">
        <v>18.5</v>
      </c>
      <c r="L1532" s="163"/>
      <c r="M1532" s="167"/>
      <c r="N1532" s="168"/>
      <c r="O1532" s="168"/>
      <c r="P1532" s="168"/>
      <c r="Q1532" s="168"/>
      <c r="R1532" s="168"/>
      <c r="S1532" s="168"/>
      <c r="T1532" s="169"/>
      <c r="AT1532" s="164" t="s">
        <v>171</v>
      </c>
      <c r="AU1532" s="164" t="s">
        <v>84</v>
      </c>
      <c r="AV1532" s="14" t="s">
        <v>84</v>
      </c>
      <c r="AW1532" s="14" t="s">
        <v>31</v>
      </c>
      <c r="AX1532" s="14" t="s">
        <v>74</v>
      </c>
      <c r="AY1532" s="164" t="s">
        <v>163</v>
      </c>
    </row>
    <row r="1533" spans="2:51" s="14" customFormat="1">
      <c r="B1533" s="163"/>
      <c r="D1533" s="157" t="s">
        <v>171</v>
      </c>
      <c r="E1533" s="164" t="s">
        <v>1</v>
      </c>
      <c r="F1533" s="165" t="s">
        <v>1620</v>
      </c>
      <c r="H1533" s="166">
        <v>13.22</v>
      </c>
      <c r="L1533" s="163"/>
      <c r="M1533" s="167"/>
      <c r="N1533" s="168"/>
      <c r="O1533" s="168"/>
      <c r="P1533" s="168"/>
      <c r="Q1533" s="168"/>
      <c r="R1533" s="168"/>
      <c r="S1533" s="168"/>
      <c r="T1533" s="169"/>
      <c r="AT1533" s="164" t="s">
        <v>171</v>
      </c>
      <c r="AU1533" s="164" t="s">
        <v>84</v>
      </c>
      <c r="AV1533" s="14" t="s">
        <v>84</v>
      </c>
      <c r="AW1533" s="14" t="s">
        <v>31</v>
      </c>
      <c r="AX1533" s="14" t="s">
        <v>74</v>
      </c>
      <c r="AY1533" s="164" t="s">
        <v>163</v>
      </c>
    </row>
    <row r="1534" spans="2:51" s="14" customFormat="1">
      <c r="B1534" s="163"/>
      <c r="D1534" s="157" t="s">
        <v>171</v>
      </c>
      <c r="E1534" s="164" t="s">
        <v>1</v>
      </c>
      <c r="F1534" s="165" t="s">
        <v>1621</v>
      </c>
      <c r="H1534" s="166">
        <v>13.34</v>
      </c>
      <c r="L1534" s="163"/>
      <c r="M1534" s="167"/>
      <c r="N1534" s="168"/>
      <c r="O1534" s="168"/>
      <c r="P1534" s="168"/>
      <c r="Q1534" s="168"/>
      <c r="R1534" s="168"/>
      <c r="S1534" s="168"/>
      <c r="T1534" s="169"/>
      <c r="AT1534" s="164" t="s">
        <v>171</v>
      </c>
      <c r="AU1534" s="164" t="s">
        <v>84</v>
      </c>
      <c r="AV1534" s="14" t="s">
        <v>84</v>
      </c>
      <c r="AW1534" s="14" t="s">
        <v>31</v>
      </c>
      <c r="AX1534" s="14" t="s">
        <v>74</v>
      </c>
      <c r="AY1534" s="164" t="s">
        <v>163</v>
      </c>
    </row>
    <row r="1535" spans="2:51" s="14" customFormat="1">
      <c r="B1535" s="163"/>
      <c r="D1535" s="157" t="s">
        <v>171</v>
      </c>
      <c r="E1535" s="164" t="s">
        <v>1</v>
      </c>
      <c r="F1535" s="165" t="s">
        <v>1622</v>
      </c>
      <c r="H1535" s="166">
        <v>60.04</v>
      </c>
      <c r="L1535" s="163"/>
      <c r="M1535" s="167"/>
      <c r="N1535" s="168"/>
      <c r="O1535" s="168"/>
      <c r="P1535" s="168"/>
      <c r="Q1535" s="168"/>
      <c r="R1535" s="168"/>
      <c r="S1535" s="168"/>
      <c r="T1535" s="169"/>
      <c r="AT1535" s="164" t="s">
        <v>171</v>
      </c>
      <c r="AU1535" s="164" t="s">
        <v>84</v>
      </c>
      <c r="AV1535" s="14" t="s">
        <v>84</v>
      </c>
      <c r="AW1535" s="14" t="s">
        <v>31</v>
      </c>
      <c r="AX1535" s="14" t="s">
        <v>74</v>
      </c>
      <c r="AY1535" s="164" t="s">
        <v>163</v>
      </c>
    </row>
    <row r="1536" spans="2:51" s="14" customFormat="1">
      <c r="B1536" s="163"/>
      <c r="D1536" s="157" t="s">
        <v>171</v>
      </c>
      <c r="E1536" s="164" t="s">
        <v>1</v>
      </c>
      <c r="F1536" s="165" t="s">
        <v>1623</v>
      </c>
      <c r="H1536" s="166">
        <v>14.48</v>
      </c>
      <c r="L1536" s="163"/>
      <c r="M1536" s="167"/>
      <c r="N1536" s="168"/>
      <c r="O1536" s="168"/>
      <c r="P1536" s="168"/>
      <c r="Q1536" s="168"/>
      <c r="R1536" s="168"/>
      <c r="S1536" s="168"/>
      <c r="T1536" s="169"/>
      <c r="AT1536" s="164" t="s">
        <v>171</v>
      </c>
      <c r="AU1536" s="164" t="s">
        <v>84</v>
      </c>
      <c r="AV1536" s="14" t="s">
        <v>84</v>
      </c>
      <c r="AW1536" s="14" t="s">
        <v>31</v>
      </c>
      <c r="AX1536" s="14" t="s">
        <v>74</v>
      </c>
      <c r="AY1536" s="164" t="s">
        <v>163</v>
      </c>
    </row>
    <row r="1537" spans="1:65" s="14" customFormat="1">
      <c r="B1537" s="163"/>
      <c r="D1537" s="157" t="s">
        <v>171</v>
      </c>
      <c r="E1537" s="164" t="s">
        <v>1</v>
      </c>
      <c r="F1537" s="165" t="s">
        <v>1624</v>
      </c>
      <c r="H1537" s="166">
        <v>19.78</v>
      </c>
      <c r="L1537" s="163"/>
      <c r="M1537" s="167"/>
      <c r="N1537" s="168"/>
      <c r="O1537" s="168"/>
      <c r="P1537" s="168"/>
      <c r="Q1537" s="168"/>
      <c r="R1537" s="168"/>
      <c r="S1537" s="168"/>
      <c r="T1537" s="169"/>
      <c r="AT1537" s="164" t="s">
        <v>171</v>
      </c>
      <c r="AU1537" s="164" t="s">
        <v>84</v>
      </c>
      <c r="AV1537" s="14" t="s">
        <v>84</v>
      </c>
      <c r="AW1537" s="14" t="s">
        <v>31</v>
      </c>
      <c r="AX1537" s="14" t="s">
        <v>74</v>
      </c>
      <c r="AY1537" s="164" t="s">
        <v>163</v>
      </c>
    </row>
    <row r="1538" spans="1:65" s="14" customFormat="1">
      <c r="B1538" s="163"/>
      <c r="D1538" s="157" t="s">
        <v>171</v>
      </c>
      <c r="E1538" s="164" t="s">
        <v>1</v>
      </c>
      <c r="F1538" s="165" t="s">
        <v>1624</v>
      </c>
      <c r="H1538" s="166">
        <v>19.78</v>
      </c>
      <c r="L1538" s="163"/>
      <c r="M1538" s="167"/>
      <c r="N1538" s="168"/>
      <c r="O1538" s="168"/>
      <c r="P1538" s="168"/>
      <c r="Q1538" s="168"/>
      <c r="R1538" s="168"/>
      <c r="S1538" s="168"/>
      <c r="T1538" s="169"/>
      <c r="AT1538" s="164" t="s">
        <v>171</v>
      </c>
      <c r="AU1538" s="164" t="s">
        <v>84</v>
      </c>
      <c r="AV1538" s="14" t="s">
        <v>84</v>
      </c>
      <c r="AW1538" s="14" t="s">
        <v>31</v>
      </c>
      <c r="AX1538" s="14" t="s">
        <v>74</v>
      </c>
      <c r="AY1538" s="164" t="s">
        <v>163</v>
      </c>
    </row>
    <row r="1539" spans="1:65" s="14" customFormat="1">
      <c r="B1539" s="163"/>
      <c r="D1539" s="157" t="s">
        <v>171</v>
      </c>
      <c r="E1539" s="164" t="s">
        <v>1</v>
      </c>
      <c r="F1539" s="165" t="s">
        <v>1625</v>
      </c>
      <c r="H1539" s="166">
        <v>15.24</v>
      </c>
      <c r="L1539" s="163"/>
      <c r="M1539" s="167"/>
      <c r="N1539" s="168"/>
      <c r="O1539" s="168"/>
      <c r="P1539" s="168"/>
      <c r="Q1539" s="168"/>
      <c r="R1539" s="168"/>
      <c r="S1539" s="168"/>
      <c r="T1539" s="169"/>
      <c r="AT1539" s="164" t="s">
        <v>171</v>
      </c>
      <c r="AU1539" s="164" t="s">
        <v>84</v>
      </c>
      <c r="AV1539" s="14" t="s">
        <v>84</v>
      </c>
      <c r="AW1539" s="14" t="s">
        <v>31</v>
      </c>
      <c r="AX1539" s="14" t="s">
        <v>74</v>
      </c>
      <c r="AY1539" s="164" t="s">
        <v>163</v>
      </c>
    </row>
    <row r="1540" spans="1:65" s="14" customFormat="1">
      <c r="B1540" s="163"/>
      <c r="D1540" s="157" t="s">
        <v>171</v>
      </c>
      <c r="E1540" s="164" t="s">
        <v>1</v>
      </c>
      <c r="F1540" s="165" t="s">
        <v>1626</v>
      </c>
      <c r="H1540" s="166">
        <v>14.62</v>
      </c>
      <c r="L1540" s="163"/>
      <c r="M1540" s="167"/>
      <c r="N1540" s="168"/>
      <c r="O1540" s="168"/>
      <c r="P1540" s="168"/>
      <c r="Q1540" s="168"/>
      <c r="R1540" s="168"/>
      <c r="S1540" s="168"/>
      <c r="T1540" s="169"/>
      <c r="AT1540" s="164" t="s">
        <v>171</v>
      </c>
      <c r="AU1540" s="164" t="s">
        <v>84</v>
      </c>
      <c r="AV1540" s="14" t="s">
        <v>84</v>
      </c>
      <c r="AW1540" s="14" t="s">
        <v>31</v>
      </c>
      <c r="AX1540" s="14" t="s">
        <v>74</v>
      </c>
      <c r="AY1540" s="164" t="s">
        <v>163</v>
      </c>
    </row>
    <row r="1541" spans="1:65" s="15" customFormat="1">
      <c r="B1541" s="170"/>
      <c r="D1541" s="157" t="s">
        <v>171</v>
      </c>
      <c r="E1541" s="171" t="s">
        <v>1</v>
      </c>
      <c r="F1541" s="172" t="s">
        <v>176</v>
      </c>
      <c r="H1541" s="173">
        <v>243.1</v>
      </c>
      <c r="L1541" s="170"/>
      <c r="M1541" s="174"/>
      <c r="N1541" s="175"/>
      <c r="O1541" s="175"/>
      <c r="P1541" s="175"/>
      <c r="Q1541" s="175"/>
      <c r="R1541" s="175"/>
      <c r="S1541" s="175"/>
      <c r="T1541" s="176"/>
      <c r="AT1541" s="171" t="s">
        <v>171</v>
      </c>
      <c r="AU1541" s="171" t="s">
        <v>84</v>
      </c>
      <c r="AV1541" s="15" t="s">
        <v>177</v>
      </c>
      <c r="AW1541" s="15" t="s">
        <v>31</v>
      </c>
      <c r="AX1541" s="15" t="s">
        <v>74</v>
      </c>
      <c r="AY1541" s="171" t="s">
        <v>163</v>
      </c>
    </row>
    <row r="1542" spans="1:65" s="16" customFormat="1">
      <c r="B1542" s="177"/>
      <c r="D1542" s="157" t="s">
        <v>171</v>
      </c>
      <c r="E1542" s="178" t="s">
        <v>1</v>
      </c>
      <c r="F1542" s="179" t="s">
        <v>178</v>
      </c>
      <c r="H1542" s="180">
        <v>300.60000000000002</v>
      </c>
      <c r="L1542" s="177"/>
      <c r="M1542" s="181"/>
      <c r="N1542" s="182"/>
      <c r="O1542" s="182"/>
      <c r="P1542" s="182"/>
      <c r="Q1542" s="182"/>
      <c r="R1542" s="182"/>
      <c r="S1542" s="182"/>
      <c r="T1542" s="183"/>
      <c r="AT1542" s="178" t="s">
        <v>171</v>
      </c>
      <c r="AU1542" s="178" t="s">
        <v>84</v>
      </c>
      <c r="AV1542" s="16" t="s">
        <v>169</v>
      </c>
      <c r="AW1542" s="16" t="s">
        <v>31</v>
      </c>
      <c r="AX1542" s="16" t="s">
        <v>82</v>
      </c>
      <c r="AY1542" s="178" t="s">
        <v>163</v>
      </c>
    </row>
    <row r="1543" spans="1:65" s="2" customFormat="1" ht="16.5" customHeight="1">
      <c r="A1543" s="30"/>
      <c r="B1543" s="142"/>
      <c r="C1543" s="184" t="s">
        <v>686</v>
      </c>
      <c r="D1543" s="184" t="s">
        <v>190</v>
      </c>
      <c r="E1543" s="185" t="s">
        <v>1627</v>
      </c>
      <c r="F1543" s="186" t="s">
        <v>1628</v>
      </c>
      <c r="G1543" s="187" t="s">
        <v>168</v>
      </c>
      <c r="H1543" s="188">
        <v>330.66</v>
      </c>
      <c r="I1543" s="189"/>
      <c r="J1543" s="189">
        <f>ROUND(I1543*H1543,2)</f>
        <v>0</v>
      </c>
      <c r="K1543" s="190"/>
      <c r="L1543" s="191"/>
      <c r="M1543" s="192" t="s">
        <v>1</v>
      </c>
      <c r="N1543" s="193" t="s">
        <v>39</v>
      </c>
      <c r="O1543" s="152">
        <v>0</v>
      </c>
      <c r="P1543" s="152">
        <f>O1543*H1543</f>
        <v>0</v>
      </c>
      <c r="Q1543" s="152">
        <v>0</v>
      </c>
      <c r="R1543" s="152">
        <f>Q1543*H1543</f>
        <v>0</v>
      </c>
      <c r="S1543" s="152">
        <v>0</v>
      </c>
      <c r="T1543" s="153">
        <f>S1543*H1543</f>
        <v>0</v>
      </c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R1543" s="154" t="s">
        <v>486</v>
      </c>
      <c r="AT1543" s="154" t="s">
        <v>190</v>
      </c>
      <c r="AU1543" s="154" t="s">
        <v>84</v>
      </c>
      <c r="AY1543" s="18" t="s">
        <v>163</v>
      </c>
      <c r="BE1543" s="155">
        <f>IF(N1543="základní",J1543,0)</f>
        <v>0</v>
      </c>
      <c r="BF1543" s="155">
        <f>IF(N1543="snížená",J1543,0)</f>
        <v>0</v>
      </c>
      <c r="BG1543" s="155">
        <f>IF(N1543="zákl. přenesená",J1543,0)</f>
        <v>0</v>
      </c>
      <c r="BH1543" s="155">
        <f>IF(N1543="sníž. přenesená",J1543,0)</f>
        <v>0</v>
      </c>
      <c r="BI1543" s="155">
        <f>IF(N1543="nulová",J1543,0)</f>
        <v>0</v>
      </c>
      <c r="BJ1543" s="18" t="s">
        <v>82</v>
      </c>
      <c r="BK1543" s="155">
        <f>ROUND(I1543*H1543,2)</f>
        <v>0</v>
      </c>
      <c r="BL1543" s="18" t="s">
        <v>259</v>
      </c>
      <c r="BM1543" s="154" t="s">
        <v>1629</v>
      </c>
    </row>
    <row r="1544" spans="1:65" s="14" customFormat="1">
      <c r="B1544" s="163"/>
      <c r="D1544" s="157" t="s">
        <v>171</v>
      </c>
      <c r="E1544" s="164" t="s">
        <v>1</v>
      </c>
      <c r="F1544" s="165" t="s">
        <v>1630</v>
      </c>
      <c r="H1544" s="166">
        <v>330.66</v>
      </c>
      <c r="L1544" s="163"/>
      <c r="M1544" s="167"/>
      <c r="N1544" s="168"/>
      <c r="O1544" s="168"/>
      <c r="P1544" s="168"/>
      <c r="Q1544" s="168"/>
      <c r="R1544" s="168"/>
      <c r="S1544" s="168"/>
      <c r="T1544" s="169"/>
      <c r="AT1544" s="164" t="s">
        <v>171</v>
      </c>
      <c r="AU1544" s="164" t="s">
        <v>84</v>
      </c>
      <c r="AV1544" s="14" t="s">
        <v>84</v>
      </c>
      <c r="AW1544" s="14" t="s">
        <v>31</v>
      </c>
      <c r="AX1544" s="14" t="s">
        <v>74</v>
      </c>
      <c r="AY1544" s="164" t="s">
        <v>163</v>
      </c>
    </row>
    <row r="1545" spans="1:65" s="16" customFormat="1">
      <c r="B1545" s="177"/>
      <c r="D1545" s="157" t="s">
        <v>171</v>
      </c>
      <c r="E1545" s="178" t="s">
        <v>1</v>
      </c>
      <c r="F1545" s="179" t="s">
        <v>178</v>
      </c>
      <c r="H1545" s="180">
        <v>330.66</v>
      </c>
      <c r="L1545" s="177"/>
      <c r="M1545" s="181"/>
      <c r="N1545" s="182"/>
      <c r="O1545" s="182"/>
      <c r="P1545" s="182"/>
      <c r="Q1545" s="182"/>
      <c r="R1545" s="182"/>
      <c r="S1545" s="182"/>
      <c r="T1545" s="183"/>
      <c r="AT1545" s="178" t="s">
        <v>171</v>
      </c>
      <c r="AU1545" s="178" t="s">
        <v>84</v>
      </c>
      <c r="AV1545" s="16" t="s">
        <v>169</v>
      </c>
      <c r="AW1545" s="16" t="s">
        <v>31</v>
      </c>
      <c r="AX1545" s="16" t="s">
        <v>82</v>
      </c>
      <c r="AY1545" s="178" t="s">
        <v>163</v>
      </c>
    </row>
    <row r="1546" spans="1:65" s="2" customFormat="1" ht="24" customHeight="1">
      <c r="A1546" s="30"/>
      <c r="B1546" s="142"/>
      <c r="C1546" s="143" t="s">
        <v>1631</v>
      </c>
      <c r="D1546" s="143" t="s">
        <v>165</v>
      </c>
      <c r="E1546" s="144" t="s">
        <v>1632</v>
      </c>
      <c r="F1546" s="145" t="s">
        <v>1633</v>
      </c>
      <c r="G1546" s="146" t="s">
        <v>186</v>
      </c>
      <c r="H1546" s="147">
        <v>281.5</v>
      </c>
      <c r="I1546" s="148"/>
      <c r="J1546" s="148">
        <f>ROUND(I1546*H1546,2)</f>
        <v>0</v>
      </c>
      <c r="K1546" s="149"/>
      <c r="L1546" s="31"/>
      <c r="M1546" s="150" t="s">
        <v>1</v>
      </c>
      <c r="N1546" s="151" t="s">
        <v>39</v>
      </c>
      <c r="O1546" s="152">
        <v>0</v>
      </c>
      <c r="P1546" s="152">
        <f>O1546*H1546</f>
        <v>0</v>
      </c>
      <c r="Q1546" s="152">
        <v>0</v>
      </c>
      <c r="R1546" s="152">
        <f>Q1546*H1546</f>
        <v>0</v>
      </c>
      <c r="S1546" s="152">
        <v>0</v>
      </c>
      <c r="T1546" s="153">
        <f>S1546*H1546</f>
        <v>0</v>
      </c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R1546" s="154" t="s">
        <v>259</v>
      </c>
      <c r="AT1546" s="154" t="s">
        <v>165</v>
      </c>
      <c r="AU1546" s="154" t="s">
        <v>84</v>
      </c>
      <c r="AY1546" s="18" t="s">
        <v>163</v>
      </c>
      <c r="BE1546" s="155">
        <f>IF(N1546="základní",J1546,0)</f>
        <v>0</v>
      </c>
      <c r="BF1546" s="155">
        <f>IF(N1546="snížená",J1546,0)</f>
        <v>0</v>
      </c>
      <c r="BG1546" s="155">
        <f>IF(N1546="zákl. přenesená",J1546,0)</f>
        <v>0</v>
      </c>
      <c r="BH1546" s="155">
        <f>IF(N1546="sníž. přenesená",J1546,0)</f>
        <v>0</v>
      </c>
      <c r="BI1546" s="155">
        <f>IF(N1546="nulová",J1546,0)</f>
        <v>0</v>
      </c>
      <c r="BJ1546" s="18" t="s">
        <v>82</v>
      </c>
      <c r="BK1546" s="155">
        <f>ROUND(I1546*H1546,2)</f>
        <v>0</v>
      </c>
      <c r="BL1546" s="18" t="s">
        <v>259</v>
      </c>
      <c r="BM1546" s="154" t="s">
        <v>1634</v>
      </c>
    </row>
    <row r="1547" spans="1:65" s="13" customFormat="1">
      <c r="B1547" s="156"/>
      <c r="D1547" s="157" t="s">
        <v>171</v>
      </c>
      <c r="E1547" s="158" t="s">
        <v>1</v>
      </c>
      <c r="F1547" s="159" t="s">
        <v>1635</v>
      </c>
      <c r="H1547" s="158" t="s">
        <v>1</v>
      </c>
      <c r="L1547" s="156"/>
      <c r="M1547" s="160"/>
      <c r="N1547" s="161"/>
      <c r="O1547" s="161"/>
      <c r="P1547" s="161"/>
      <c r="Q1547" s="161"/>
      <c r="R1547" s="161"/>
      <c r="S1547" s="161"/>
      <c r="T1547" s="162"/>
      <c r="AT1547" s="158" t="s">
        <v>171</v>
      </c>
      <c r="AU1547" s="158" t="s">
        <v>84</v>
      </c>
      <c r="AV1547" s="13" t="s">
        <v>82</v>
      </c>
      <c r="AW1547" s="13" t="s">
        <v>31</v>
      </c>
      <c r="AX1547" s="13" t="s">
        <v>74</v>
      </c>
      <c r="AY1547" s="158" t="s">
        <v>163</v>
      </c>
    </row>
    <row r="1548" spans="1:65" s="13" customFormat="1">
      <c r="B1548" s="156"/>
      <c r="D1548" s="157" t="s">
        <v>171</v>
      </c>
      <c r="E1548" s="158" t="s">
        <v>1</v>
      </c>
      <c r="F1548" s="159" t="s">
        <v>286</v>
      </c>
      <c r="H1548" s="158" t="s">
        <v>1</v>
      </c>
      <c r="L1548" s="156"/>
      <c r="M1548" s="160"/>
      <c r="N1548" s="161"/>
      <c r="O1548" s="161"/>
      <c r="P1548" s="161"/>
      <c r="Q1548" s="161"/>
      <c r="R1548" s="161"/>
      <c r="S1548" s="161"/>
      <c r="T1548" s="162"/>
      <c r="AT1548" s="158" t="s">
        <v>171</v>
      </c>
      <c r="AU1548" s="158" t="s">
        <v>84</v>
      </c>
      <c r="AV1548" s="13" t="s">
        <v>82</v>
      </c>
      <c r="AW1548" s="13" t="s">
        <v>31</v>
      </c>
      <c r="AX1548" s="13" t="s">
        <v>74</v>
      </c>
      <c r="AY1548" s="158" t="s">
        <v>163</v>
      </c>
    </row>
    <row r="1549" spans="1:65" s="14" customFormat="1">
      <c r="B1549" s="163"/>
      <c r="D1549" s="157" t="s">
        <v>171</v>
      </c>
      <c r="E1549" s="164" t="s">
        <v>1</v>
      </c>
      <c r="F1549" s="165" t="s">
        <v>1636</v>
      </c>
      <c r="H1549" s="166">
        <v>80.209999999999994</v>
      </c>
      <c r="L1549" s="163"/>
      <c r="M1549" s="167"/>
      <c r="N1549" s="168"/>
      <c r="O1549" s="168"/>
      <c r="P1549" s="168"/>
      <c r="Q1549" s="168"/>
      <c r="R1549" s="168"/>
      <c r="S1549" s="168"/>
      <c r="T1549" s="169"/>
      <c r="AT1549" s="164" t="s">
        <v>171</v>
      </c>
      <c r="AU1549" s="164" t="s">
        <v>84</v>
      </c>
      <c r="AV1549" s="14" t="s">
        <v>84</v>
      </c>
      <c r="AW1549" s="14" t="s">
        <v>31</v>
      </c>
      <c r="AX1549" s="14" t="s">
        <v>74</v>
      </c>
      <c r="AY1549" s="164" t="s">
        <v>163</v>
      </c>
    </row>
    <row r="1550" spans="1:65" s="15" customFormat="1">
      <c r="B1550" s="170"/>
      <c r="D1550" s="157" t="s">
        <v>171</v>
      </c>
      <c r="E1550" s="171" t="s">
        <v>1</v>
      </c>
      <c r="F1550" s="172" t="s">
        <v>176</v>
      </c>
      <c r="H1550" s="173">
        <v>80.209999999999994</v>
      </c>
      <c r="L1550" s="170"/>
      <c r="M1550" s="174"/>
      <c r="N1550" s="175"/>
      <c r="O1550" s="175"/>
      <c r="P1550" s="175"/>
      <c r="Q1550" s="175"/>
      <c r="R1550" s="175"/>
      <c r="S1550" s="175"/>
      <c r="T1550" s="176"/>
      <c r="AT1550" s="171" t="s">
        <v>171</v>
      </c>
      <c r="AU1550" s="171" t="s">
        <v>84</v>
      </c>
      <c r="AV1550" s="15" t="s">
        <v>177</v>
      </c>
      <c r="AW1550" s="15" t="s">
        <v>31</v>
      </c>
      <c r="AX1550" s="15" t="s">
        <v>74</v>
      </c>
      <c r="AY1550" s="171" t="s">
        <v>163</v>
      </c>
    </row>
    <row r="1551" spans="1:65" s="13" customFormat="1">
      <c r="B1551" s="156"/>
      <c r="D1551" s="157" t="s">
        <v>171</v>
      </c>
      <c r="E1551" s="158" t="s">
        <v>1</v>
      </c>
      <c r="F1551" s="159" t="s">
        <v>381</v>
      </c>
      <c r="H1551" s="158" t="s">
        <v>1</v>
      </c>
      <c r="L1551" s="156"/>
      <c r="M1551" s="160"/>
      <c r="N1551" s="161"/>
      <c r="O1551" s="161"/>
      <c r="P1551" s="161"/>
      <c r="Q1551" s="161"/>
      <c r="R1551" s="161"/>
      <c r="S1551" s="161"/>
      <c r="T1551" s="162"/>
      <c r="AT1551" s="158" t="s">
        <v>171</v>
      </c>
      <c r="AU1551" s="158" t="s">
        <v>84</v>
      </c>
      <c r="AV1551" s="13" t="s">
        <v>82</v>
      </c>
      <c r="AW1551" s="13" t="s">
        <v>31</v>
      </c>
      <c r="AX1551" s="13" t="s">
        <v>74</v>
      </c>
      <c r="AY1551" s="158" t="s">
        <v>163</v>
      </c>
    </row>
    <row r="1552" spans="1:65" s="14" customFormat="1" ht="22.5">
      <c r="B1552" s="163"/>
      <c r="D1552" s="157" t="s">
        <v>171</v>
      </c>
      <c r="E1552" s="164" t="s">
        <v>1</v>
      </c>
      <c r="F1552" s="165" t="s">
        <v>1637</v>
      </c>
      <c r="H1552" s="166">
        <v>201.29</v>
      </c>
      <c r="L1552" s="163"/>
      <c r="M1552" s="167"/>
      <c r="N1552" s="168"/>
      <c r="O1552" s="168"/>
      <c r="P1552" s="168"/>
      <c r="Q1552" s="168"/>
      <c r="R1552" s="168"/>
      <c r="S1552" s="168"/>
      <c r="T1552" s="169"/>
      <c r="AT1552" s="164" t="s">
        <v>171</v>
      </c>
      <c r="AU1552" s="164" t="s">
        <v>84</v>
      </c>
      <c r="AV1552" s="14" t="s">
        <v>84</v>
      </c>
      <c r="AW1552" s="14" t="s">
        <v>31</v>
      </c>
      <c r="AX1552" s="14" t="s">
        <v>74</v>
      </c>
      <c r="AY1552" s="164" t="s">
        <v>163</v>
      </c>
    </row>
    <row r="1553" spans="1:65" s="15" customFormat="1">
      <c r="B1553" s="170"/>
      <c r="D1553" s="157" t="s">
        <v>171</v>
      </c>
      <c r="E1553" s="171" t="s">
        <v>1</v>
      </c>
      <c r="F1553" s="172" t="s">
        <v>176</v>
      </c>
      <c r="H1553" s="173">
        <v>201.29</v>
      </c>
      <c r="L1553" s="170"/>
      <c r="M1553" s="174"/>
      <c r="N1553" s="175"/>
      <c r="O1553" s="175"/>
      <c r="P1553" s="175"/>
      <c r="Q1553" s="175"/>
      <c r="R1553" s="175"/>
      <c r="S1553" s="175"/>
      <c r="T1553" s="176"/>
      <c r="AT1553" s="171" t="s">
        <v>171</v>
      </c>
      <c r="AU1553" s="171" t="s">
        <v>84</v>
      </c>
      <c r="AV1553" s="15" t="s">
        <v>177</v>
      </c>
      <c r="AW1553" s="15" t="s">
        <v>31</v>
      </c>
      <c r="AX1553" s="15" t="s">
        <v>74</v>
      </c>
      <c r="AY1553" s="171" t="s">
        <v>163</v>
      </c>
    </row>
    <row r="1554" spans="1:65" s="16" customFormat="1">
      <c r="B1554" s="177"/>
      <c r="D1554" s="157" t="s">
        <v>171</v>
      </c>
      <c r="E1554" s="178" t="s">
        <v>1</v>
      </c>
      <c r="F1554" s="179" t="s">
        <v>178</v>
      </c>
      <c r="H1554" s="180">
        <v>281.5</v>
      </c>
      <c r="L1554" s="177"/>
      <c r="M1554" s="181"/>
      <c r="N1554" s="182"/>
      <c r="O1554" s="182"/>
      <c r="P1554" s="182"/>
      <c r="Q1554" s="182"/>
      <c r="R1554" s="182"/>
      <c r="S1554" s="182"/>
      <c r="T1554" s="183"/>
      <c r="AT1554" s="178" t="s">
        <v>171</v>
      </c>
      <c r="AU1554" s="178" t="s">
        <v>84</v>
      </c>
      <c r="AV1554" s="16" t="s">
        <v>169</v>
      </c>
      <c r="AW1554" s="16" t="s">
        <v>31</v>
      </c>
      <c r="AX1554" s="16" t="s">
        <v>82</v>
      </c>
      <c r="AY1554" s="178" t="s">
        <v>163</v>
      </c>
    </row>
    <row r="1555" spans="1:65" s="2" customFormat="1" ht="36" customHeight="1">
      <c r="A1555" s="30"/>
      <c r="B1555" s="142"/>
      <c r="C1555" s="184" t="s">
        <v>691</v>
      </c>
      <c r="D1555" s="184" t="s">
        <v>190</v>
      </c>
      <c r="E1555" s="185" t="s">
        <v>1638</v>
      </c>
      <c r="F1555" s="186" t="s">
        <v>1639</v>
      </c>
      <c r="G1555" s="187" t="s">
        <v>186</v>
      </c>
      <c r="H1555" s="188">
        <v>309.64999999999998</v>
      </c>
      <c r="I1555" s="189"/>
      <c r="J1555" s="189">
        <f>ROUND(I1555*H1555,2)</f>
        <v>0</v>
      </c>
      <c r="K1555" s="190"/>
      <c r="L1555" s="191"/>
      <c r="M1555" s="192" t="s">
        <v>1</v>
      </c>
      <c r="N1555" s="193" t="s">
        <v>39</v>
      </c>
      <c r="O1555" s="152">
        <v>0</v>
      </c>
      <c r="P1555" s="152">
        <f>O1555*H1555</f>
        <v>0</v>
      </c>
      <c r="Q1555" s="152">
        <v>0</v>
      </c>
      <c r="R1555" s="152">
        <f>Q1555*H1555</f>
        <v>0</v>
      </c>
      <c r="S1555" s="152">
        <v>0</v>
      </c>
      <c r="T1555" s="153">
        <f>S1555*H1555</f>
        <v>0</v>
      </c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R1555" s="154" t="s">
        <v>486</v>
      </c>
      <c r="AT1555" s="154" t="s">
        <v>190</v>
      </c>
      <c r="AU1555" s="154" t="s">
        <v>84</v>
      </c>
      <c r="AY1555" s="18" t="s">
        <v>163</v>
      </c>
      <c r="BE1555" s="155">
        <f>IF(N1555="základní",J1555,0)</f>
        <v>0</v>
      </c>
      <c r="BF1555" s="155">
        <f>IF(N1555="snížená",J1555,0)</f>
        <v>0</v>
      </c>
      <c r="BG1555" s="155">
        <f>IF(N1555="zákl. přenesená",J1555,0)</f>
        <v>0</v>
      </c>
      <c r="BH1555" s="155">
        <f>IF(N1555="sníž. přenesená",J1555,0)</f>
        <v>0</v>
      </c>
      <c r="BI1555" s="155">
        <f>IF(N1555="nulová",J1555,0)</f>
        <v>0</v>
      </c>
      <c r="BJ1555" s="18" t="s">
        <v>82</v>
      </c>
      <c r="BK1555" s="155">
        <f>ROUND(I1555*H1555,2)</f>
        <v>0</v>
      </c>
      <c r="BL1555" s="18" t="s">
        <v>259</v>
      </c>
      <c r="BM1555" s="154" t="s">
        <v>1640</v>
      </c>
    </row>
    <row r="1556" spans="1:65" s="2" customFormat="1" ht="24" customHeight="1">
      <c r="A1556" s="30"/>
      <c r="B1556" s="142"/>
      <c r="C1556" s="143" t="s">
        <v>1641</v>
      </c>
      <c r="D1556" s="143" t="s">
        <v>165</v>
      </c>
      <c r="E1556" s="144" t="s">
        <v>1642</v>
      </c>
      <c r="F1556" s="145" t="s">
        <v>1643</v>
      </c>
      <c r="G1556" s="146" t="s">
        <v>186</v>
      </c>
      <c r="H1556" s="147">
        <v>281.5</v>
      </c>
      <c r="I1556" s="148"/>
      <c r="J1556" s="148">
        <f>ROUND(I1556*H1556,2)</f>
        <v>0</v>
      </c>
      <c r="K1556" s="149"/>
      <c r="L1556" s="31"/>
      <c r="M1556" s="150" t="s">
        <v>1</v>
      </c>
      <c r="N1556" s="151" t="s">
        <v>39</v>
      </c>
      <c r="O1556" s="152">
        <v>0</v>
      </c>
      <c r="P1556" s="152">
        <f>O1556*H1556</f>
        <v>0</v>
      </c>
      <c r="Q1556" s="152">
        <v>0</v>
      </c>
      <c r="R1556" s="152">
        <f>Q1556*H1556</f>
        <v>0</v>
      </c>
      <c r="S1556" s="152">
        <v>0</v>
      </c>
      <c r="T1556" s="153">
        <f>S1556*H1556</f>
        <v>0</v>
      </c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R1556" s="154" t="s">
        <v>259</v>
      </c>
      <c r="AT1556" s="154" t="s">
        <v>165</v>
      </c>
      <c r="AU1556" s="154" t="s">
        <v>84</v>
      </c>
      <c r="AY1556" s="18" t="s">
        <v>163</v>
      </c>
      <c r="BE1556" s="155">
        <f>IF(N1556="základní",J1556,0)</f>
        <v>0</v>
      </c>
      <c r="BF1556" s="155">
        <f>IF(N1556="snížená",J1556,0)</f>
        <v>0</v>
      </c>
      <c r="BG1556" s="155">
        <f>IF(N1556="zákl. přenesená",J1556,0)</f>
        <v>0</v>
      </c>
      <c r="BH1556" s="155">
        <f>IF(N1556="sníž. přenesená",J1556,0)</f>
        <v>0</v>
      </c>
      <c r="BI1556" s="155">
        <f>IF(N1556="nulová",J1556,0)</f>
        <v>0</v>
      </c>
      <c r="BJ1556" s="18" t="s">
        <v>82</v>
      </c>
      <c r="BK1556" s="155">
        <f>ROUND(I1556*H1556,2)</f>
        <v>0</v>
      </c>
      <c r="BL1556" s="18" t="s">
        <v>259</v>
      </c>
      <c r="BM1556" s="154" t="s">
        <v>1644</v>
      </c>
    </row>
    <row r="1557" spans="1:65" s="13" customFormat="1">
      <c r="B1557" s="156"/>
      <c r="D1557" s="157" t="s">
        <v>171</v>
      </c>
      <c r="E1557" s="158" t="s">
        <v>1</v>
      </c>
      <c r="F1557" s="159" t="s">
        <v>1635</v>
      </c>
      <c r="H1557" s="158" t="s">
        <v>1</v>
      </c>
      <c r="L1557" s="156"/>
      <c r="M1557" s="160"/>
      <c r="N1557" s="161"/>
      <c r="O1557" s="161"/>
      <c r="P1557" s="161"/>
      <c r="Q1557" s="161"/>
      <c r="R1557" s="161"/>
      <c r="S1557" s="161"/>
      <c r="T1557" s="162"/>
      <c r="AT1557" s="158" t="s">
        <v>171</v>
      </c>
      <c r="AU1557" s="158" t="s">
        <v>84</v>
      </c>
      <c r="AV1557" s="13" t="s">
        <v>82</v>
      </c>
      <c r="AW1557" s="13" t="s">
        <v>31</v>
      </c>
      <c r="AX1557" s="13" t="s">
        <v>74</v>
      </c>
      <c r="AY1557" s="158" t="s">
        <v>163</v>
      </c>
    </row>
    <row r="1558" spans="1:65" s="13" customFormat="1">
      <c r="B1558" s="156"/>
      <c r="D1558" s="157" t="s">
        <v>171</v>
      </c>
      <c r="E1558" s="158" t="s">
        <v>1</v>
      </c>
      <c r="F1558" s="159" t="s">
        <v>286</v>
      </c>
      <c r="H1558" s="158" t="s">
        <v>1</v>
      </c>
      <c r="L1558" s="156"/>
      <c r="M1558" s="160"/>
      <c r="N1558" s="161"/>
      <c r="O1558" s="161"/>
      <c r="P1558" s="161"/>
      <c r="Q1558" s="161"/>
      <c r="R1558" s="161"/>
      <c r="S1558" s="161"/>
      <c r="T1558" s="162"/>
      <c r="AT1558" s="158" t="s">
        <v>171</v>
      </c>
      <c r="AU1558" s="158" t="s">
        <v>84</v>
      </c>
      <c r="AV1558" s="13" t="s">
        <v>82</v>
      </c>
      <c r="AW1558" s="13" t="s">
        <v>31</v>
      </c>
      <c r="AX1558" s="13" t="s">
        <v>74</v>
      </c>
      <c r="AY1558" s="158" t="s">
        <v>163</v>
      </c>
    </row>
    <row r="1559" spans="1:65" s="14" customFormat="1">
      <c r="B1559" s="163"/>
      <c r="D1559" s="157" t="s">
        <v>171</v>
      </c>
      <c r="E1559" s="164" t="s">
        <v>1</v>
      </c>
      <c r="F1559" s="165" t="s">
        <v>1636</v>
      </c>
      <c r="H1559" s="166">
        <v>80.209999999999994</v>
      </c>
      <c r="L1559" s="163"/>
      <c r="M1559" s="167"/>
      <c r="N1559" s="168"/>
      <c r="O1559" s="168"/>
      <c r="P1559" s="168"/>
      <c r="Q1559" s="168"/>
      <c r="R1559" s="168"/>
      <c r="S1559" s="168"/>
      <c r="T1559" s="169"/>
      <c r="AT1559" s="164" t="s">
        <v>171</v>
      </c>
      <c r="AU1559" s="164" t="s">
        <v>84</v>
      </c>
      <c r="AV1559" s="14" t="s">
        <v>84</v>
      </c>
      <c r="AW1559" s="14" t="s">
        <v>31</v>
      </c>
      <c r="AX1559" s="14" t="s">
        <v>74</v>
      </c>
      <c r="AY1559" s="164" t="s">
        <v>163</v>
      </c>
    </row>
    <row r="1560" spans="1:65" s="15" customFormat="1">
      <c r="B1560" s="170"/>
      <c r="D1560" s="157" t="s">
        <v>171</v>
      </c>
      <c r="E1560" s="171" t="s">
        <v>1</v>
      </c>
      <c r="F1560" s="172" t="s">
        <v>176</v>
      </c>
      <c r="H1560" s="173">
        <v>80.209999999999994</v>
      </c>
      <c r="L1560" s="170"/>
      <c r="M1560" s="174"/>
      <c r="N1560" s="175"/>
      <c r="O1560" s="175"/>
      <c r="P1560" s="175"/>
      <c r="Q1560" s="175"/>
      <c r="R1560" s="175"/>
      <c r="S1560" s="175"/>
      <c r="T1560" s="176"/>
      <c r="AT1560" s="171" t="s">
        <v>171</v>
      </c>
      <c r="AU1560" s="171" t="s">
        <v>84</v>
      </c>
      <c r="AV1560" s="15" t="s">
        <v>177</v>
      </c>
      <c r="AW1560" s="15" t="s">
        <v>31</v>
      </c>
      <c r="AX1560" s="15" t="s">
        <v>74</v>
      </c>
      <c r="AY1560" s="171" t="s">
        <v>163</v>
      </c>
    </row>
    <row r="1561" spans="1:65" s="13" customFormat="1">
      <c r="B1561" s="156"/>
      <c r="D1561" s="157" t="s">
        <v>171</v>
      </c>
      <c r="E1561" s="158" t="s">
        <v>1</v>
      </c>
      <c r="F1561" s="159" t="s">
        <v>381</v>
      </c>
      <c r="H1561" s="158" t="s">
        <v>1</v>
      </c>
      <c r="L1561" s="156"/>
      <c r="M1561" s="160"/>
      <c r="N1561" s="161"/>
      <c r="O1561" s="161"/>
      <c r="P1561" s="161"/>
      <c r="Q1561" s="161"/>
      <c r="R1561" s="161"/>
      <c r="S1561" s="161"/>
      <c r="T1561" s="162"/>
      <c r="AT1561" s="158" t="s">
        <v>171</v>
      </c>
      <c r="AU1561" s="158" t="s">
        <v>84</v>
      </c>
      <c r="AV1561" s="13" t="s">
        <v>82</v>
      </c>
      <c r="AW1561" s="13" t="s">
        <v>31</v>
      </c>
      <c r="AX1561" s="13" t="s">
        <v>74</v>
      </c>
      <c r="AY1561" s="158" t="s">
        <v>163</v>
      </c>
    </row>
    <row r="1562" spans="1:65" s="14" customFormat="1" ht="22.5">
      <c r="B1562" s="163"/>
      <c r="D1562" s="157" t="s">
        <v>171</v>
      </c>
      <c r="E1562" s="164" t="s">
        <v>1</v>
      </c>
      <c r="F1562" s="165" t="s">
        <v>1637</v>
      </c>
      <c r="H1562" s="166">
        <v>201.29</v>
      </c>
      <c r="L1562" s="163"/>
      <c r="M1562" s="167"/>
      <c r="N1562" s="168"/>
      <c r="O1562" s="168"/>
      <c r="P1562" s="168"/>
      <c r="Q1562" s="168"/>
      <c r="R1562" s="168"/>
      <c r="S1562" s="168"/>
      <c r="T1562" s="169"/>
      <c r="AT1562" s="164" t="s">
        <v>171</v>
      </c>
      <c r="AU1562" s="164" t="s">
        <v>84</v>
      </c>
      <c r="AV1562" s="14" t="s">
        <v>84</v>
      </c>
      <c r="AW1562" s="14" t="s">
        <v>31</v>
      </c>
      <c r="AX1562" s="14" t="s">
        <v>74</v>
      </c>
      <c r="AY1562" s="164" t="s">
        <v>163</v>
      </c>
    </row>
    <row r="1563" spans="1:65" s="15" customFormat="1">
      <c r="B1563" s="170"/>
      <c r="D1563" s="157" t="s">
        <v>171</v>
      </c>
      <c r="E1563" s="171" t="s">
        <v>1</v>
      </c>
      <c r="F1563" s="172" t="s">
        <v>176</v>
      </c>
      <c r="H1563" s="173">
        <v>201.29</v>
      </c>
      <c r="L1563" s="170"/>
      <c r="M1563" s="174"/>
      <c r="N1563" s="175"/>
      <c r="O1563" s="175"/>
      <c r="P1563" s="175"/>
      <c r="Q1563" s="175"/>
      <c r="R1563" s="175"/>
      <c r="S1563" s="175"/>
      <c r="T1563" s="176"/>
      <c r="AT1563" s="171" t="s">
        <v>171</v>
      </c>
      <c r="AU1563" s="171" t="s">
        <v>84</v>
      </c>
      <c r="AV1563" s="15" t="s">
        <v>177</v>
      </c>
      <c r="AW1563" s="15" t="s">
        <v>31</v>
      </c>
      <c r="AX1563" s="15" t="s">
        <v>74</v>
      </c>
      <c r="AY1563" s="171" t="s">
        <v>163</v>
      </c>
    </row>
    <row r="1564" spans="1:65" s="16" customFormat="1">
      <c r="B1564" s="177"/>
      <c r="D1564" s="157" t="s">
        <v>171</v>
      </c>
      <c r="E1564" s="178" t="s">
        <v>1</v>
      </c>
      <c r="F1564" s="179" t="s">
        <v>178</v>
      </c>
      <c r="H1564" s="180">
        <v>281.5</v>
      </c>
      <c r="L1564" s="177"/>
      <c r="M1564" s="181"/>
      <c r="N1564" s="182"/>
      <c r="O1564" s="182"/>
      <c r="P1564" s="182"/>
      <c r="Q1564" s="182"/>
      <c r="R1564" s="182"/>
      <c r="S1564" s="182"/>
      <c r="T1564" s="183"/>
      <c r="AT1564" s="178" t="s">
        <v>171</v>
      </c>
      <c r="AU1564" s="178" t="s">
        <v>84</v>
      </c>
      <c r="AV1564" s="16" t="s">
        <v>169</v>
      </c>
      <c r="AW1564" s="16" t="s">
        <v>31</v>
      </c>
      <c r="AX1564" s="16" t="s">
        <v>82</v>
      </c>
      <c r="AY1564" s="178" t="s">
        <v>163</v>
      </c>
    </row>
    <row r="1565" spans="1:65" s="2" customFormat="1" ht="16.5" customHeight="1">
      <c r="A1565" s="30"/>
      <c r="B1565" s="142"/>
      <c r="C1565" s="184" t="s">
        <v>696</v>
      </c>
      <c r="D1565" s="184" t="s">
        <v>190</v>
      </c>
      <c r="E1565" s="185" t="s">
        <v>1645</v>
      </c>
      <c r="F1565" s="186" t="s">
        <v>1646</v>
      </c>
      <c r="G1565" s="187" t="s">
        <v>186</v>
      </c>
      <c r="H1565" s="188">
        <v>309.64999999999998</v>
      </c>
      <c r="I1565" s="189"/>
      <c r="J1565" s="189">
        <f>ROUND(I1565*H1565,2)</f>
        <v>0</v>
      </c>
      <c r="K1565" s="190"/>
      <c r="L1565" s="191"/>
      <c r="M1565" s="192" t="s">
        <v>1</v>
      </c>
      <c r="N1565" s="193" t="s">
        <v>39</v>
      </c>
      <c r="O1565" s="152">
        <v>0</v>
      </c>
      <c r="P1565" s="152">
        <f>O1565*H1565</f>
        <v>0</v>
      </c>
      <c r="Q1565" s="152">
        <v>0</v>
      </c>
      <c r="R1565" s="152">
        <f>Q1565*H1565</f>
        <v>0</v>
      </c>
      <c r="S1565" s="152">
        <v>0</v>
      </c>
      <c r="T1565" s="153">
        <f>S1565*H1565</f>
        <v>0</v>
      </c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R1565" s="154" t="s">
        <v>486</v>
      </c>
      <c r="AT1565" s="154" t="s">
        <v>190</v>
      </c>
      <c r="AU1565" s="154" t="s">
        <v>84</v>
      </c>
      <c r="AY1565" s="18" t="s">
        <v>163</v>
      </c>
      <c r="BE1565" s="155">
        <f>IF(N1565="základní",J1565,0)</f>
        <v>0</v>
      </c>
      <c r="BF1565" s="155">
        <f>IF(N1565="snížená",J1565,0)</f>
        <v>0</v>
      </c>
      <c r="BG1565" s="155">
        <f>IF(N1565="zákl. přenesená",J1565,0)</f>
        <v>0</v>
      </c>
      <c r="BH1565" s="155">
        <f>IF(N1565="sníž. přenesená",J1565,0)</f>
        <v>0</v>
      </c>
      <c r="BI1565" s="155">
        <f>IF(N1565="nulová",J1565,0)</f>
        <v>0</v>
      </c>
      <c r="BJ1565" s="18" t="s">
        <v>82</v>
      </c>
      <c r="BK1565" s="155">
        <f>ROUND(I1565*H1565,2)</f>
        <v>0</v>
      </c>
      <c r="BL1565" s="18" t="s">
        <v>259</v>
      </c>
      <c r="BM1565" s="154" t="s">
        <v>1647</v>
      </c>
    </row>
    <row r="1566" spans="1:65" s="2" customFormat="1" ht="24" customHeight="1">
      <c r="A1566" s="30"/>
      <c r="B1566" s="142"/>
      <c r="C1566" s="143" t="s">
        <v>1648</v>
      </c>
      <c r="D1566" s="143" t="s">
        <v>165</v>
      </c>
      <c r="E1566" s="144" t="s">
        <v>1649</v>
      </c>
      <c r="F1566" s="145" t="s">
        <v>1650</v>
      </c>
      <c r="G1566" s="146" t="s">
        <v>231</v>
      </c>
      <c r="H1566" s="147">
        <v>2.4649999999999999</v>
      </c>
      <c r="I1566" s="148"/>
      <c r="J1566" s="148">
        <f>ROUND(I1566*H1566,2)</f>
        <v>0</v>
      </c>
      <c r="K1566" s="149"/>
      <c r="L1566" s="31"/>
      <c r="M1566" s="150" t="s">
        <v>1</v>
      </c>
      <c r="N1566" s="151" t="s">
        <v>39</v>
      </c>
      <c r="O1566" s="152">
        <v>0</v>
      </c>
      <c r="P1566" s="152">
        <f>O1566*H1566</f>
        <v>0</v>
      </c>
      <c r="Q1566" s="152">
        <v>0</v>
      </c>
      <c r="R1566" s="152">
        <f>Q1566*H1566</f>
        <v>0</v>
      </c>
      <c r="S1566" s="152">
        <v>0</v>
      </c>
      <c r="T1566" s="153">
        <f>S1566*H1566</f>
        <v>0</v>
      </c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R1566" s="154" t="s">
        <v>259</v>
      </c>
      <c r="AT1566" s="154" t="s">
        <v>165</v>
      </c>
      <c r="AU1566" s="154" t="s">
        <v>84</v>
      </c>
      <c r="AY1566" s="18" t="s">
        <v>163</v>
      </c>
      <c r="BE1566" s="155">
        <f>IF(N1566="základní",J1566,0)</f>
        <v>0</v>
      </c>
      <c r="BF1566" s="155">
        <f>IF(N1566="snížená",J1566,0)</f>
        <v>0</v>
      </c>
      <c r="BG1566" s="155">
        <f>IF(N1566="zákl. přenesená",J1566,0)</f>
        <v>0</v>
      </c>
      <c r="BH1566" s="155">
        <f>IF(N1566="sníž. přenesená",J1566,0)</f>
        <v>0</v>
      </c>
      <c r="BI1566" s="155">
        <f>IF(N1566="nulová",J1566,0)</f>
        <v>0</v>
      </c>
      <c r="BJ1566" s="18" t="s">
        <v>82</v>
      </c>
      <c r="BK1566" s="155">
        <f>ROUND(I1566*H1566,2)</f>
        <v>0</v>
      </c>
      <c r="BL1566" s="18" t="s">
        <v>259</v>
      </c>
      <c r="BM1566" s="154" t="s">
        <v>1651</v>
      </c>
    </row>
    <row r="1567" spans="1:65" s="12" customFormat="1" ht="22.9" customHeight="1">
      <c r="B1567" s="130"/>
      <c r="D1567" s="131" t="s">
        <v>73</v>
      </c>
      <c r="E1567" s="140" t="s">
        <v>1652</v>
      </c>
      <c r="F1567" s="140" t="s">
        <v>1653</v>
      </c>
      <c r="J1567" s="141">
        <f>BK1567</f>
        <v>0</v>
      </c>
      <c r="L1567" s="130"/>
      <c r="M1567" s="134"/>
      <c r="N1567" s="135"/>
      <c r="O1567" s="135"/>
      <c r="P1567" s="136">
        <f>SUM(P1568:P1640)</f>
        <v>0</v>
      </c>
      <c r="Q1567" s="135"/>
      <c r="R1567" s="136">
        <f>SUM(R1568:R1640)</f>
        <v>0</v>
      </c>
      <c r="S1567" s="135"/>
      <c r="T1567" s="137">
        <f>SUM(T1568:T1640)</f>
        <v>0</v>
      </c>
      <c r="AR1567" s="131" t="s">
        <v>84</v>
      </c>
      <c r="AT1567" s="138" t="s">
        <v>73</v>
      </c>
      <c r="AU1567" s="138" t="s">
        <v>82</v>
      </c>
      <c r="AY1567" s="131" t="s">
        <v>163</v>
      </c>
      <c r="BK1567" s="139">
        <f>SUM(BK1568:BK1640)</f>
        <v>0</v>
      </c>
    </row>
    <row r="1568" spans="1:65" s="2" customFormat="1" ht="16.5" customHeight="1">
      <c r="A1568" s="30"/>
      <c r="B1568" s="142"/>
      <c r="C1568" s="143" t="s">
        <v>701</v>
      </c>
      <c r="D1568" s="143" t="s">
        <v>165</v>
      </c>
      <c r="E1568" s="144" t="s">
        <v>1654</v>
      </c>
      <c r="F1568" s="145" t="s">
        <v>1655</v>
      </c>
      <c r="G1568" s="146" t="s">
        <v>168</v>
      </c>
      <c r="H1568" s="147">
        <v>19.8</v>
      </c>
      <c r="I1568" s="148"/>
      <c r="J1568" s="148">
        <f>ROUND(I1568*H1568,2)</f>
        <v>0</v>
      </c>
      <c r="K1568" s="149"/>
      <c r="L1568" s="31"/>
      <c r="M1568" s="150" t="s">
        <v>1</v>
      </c>
      <c r="N1568" s="151" t="s">
        <v>39</v>
      </c>
      <c r="O1568" s="152">
        <v>0</v>
      </c>
      <c r="P1568" s="152">
        <f>O1568*H1568</f>
        <v>0</v>
      </c>
      <c r="Q1568" s="152">
        <v>0</v>
      </c>
      <c r="R1568" s="152">
        <f>Q1568*H1568</f>
        <v>0</v>
      </c>
      <c r="S1568" s="152">
        <v>0</v>
      </c>
      <c r="T1568" s="153">
        <f>S1568*H1568</f>
        <v>0</v>
      </c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R1568" s="154" t="s">
        <v>259</v>
      </c>
      <c r="AT1568" s="154" t="s">
        <v>165</v>
      </c>
      <c r="AU1568" s="154" t="s">
        <v>84</v>
      </c>
      <c r="AY1568" s="18" t="s">
        <v>163</v>
      </c>
      <c r="BE1568" s="155">
        <f>IF(N1568="základní",J1568,0)</f>
        <v>0</v>
      </c>
      <c r="BF1568" s="155">
        <f>IF(N1568="snížená",J1568,0)</f>
        <v>0</v>
      </c>
      <c r="BG1568" s="155">
        <f>IF(N1568="zákl. přenesená",J1568,0)</f>
        <v>0</v>
      </c>
      <c r="BH1568" s="155">
        <f>IF(N1568="sníž. přenesená",J1568,0)</f>
        <v>0</v>
      </c>
      <c r="BI1568" s="155">
        <f>IF(N1568="nulová",J1568,0)</f>
        <v>0</v>
      </c>
      <c r="BJ1568" s="18" t="s">
        <v>82</v>
      </c>
      <c r="BK1568" s="155">
        <f>ROUND(I1568*H1568,2)</f>
        <v>0</v>
      </c>
      <c r="BL1568" s="18" t="s">
        <v>259</v>
      </c>
      <c r="BM1568" s="154" t="s">
        <v>1656</v>
      </c>
    </row>
    <row r="1569" spans="1:65" s="13" customFormat="1">
      <c r="B1569" s="156"/>
      <c r="D1569" s="157" t="s">
        <v>171</v>
      </c>
      <c r="E1569" s="158" t="s">
        <v>1</v>
      </c>
      <c r="F1569" s="159" t="s">
        <v>1657</v>
      </c>
      <c r="H1569" s="158" t="s">
        <v>1</v>
      </c>
      <c r="L1569" s="156"/>
      <c r="M1569" s="160"/>
      <c r="N1569" s="161"/>
      <c r="O1569" s="161"/>
      <c r="P1569" s="161"/>
      <c r="Q1569" s="161"/>
      <c r="R1569" s="161"/>
      <c r="S1569" s="161"/>
      <c r="T1569" s="162"/>
      <c r="AT1569" s="158" t="s">
        <v>171</v>
      </c>
      <c r="AU1569" s="158" t="s">
        <v>84</v>
      </c>
      <c r="AV1569" s="13" t="s">
        <v>82</v>
      </c>
      <c r="AW1569" s="13" t="s">
        <v>31</v>
      </c>
      <c r="AX1569" s="13" t="s">
        <v>74</v>
      </c>
      <c r="AY1569" s="158" t="s">
        <v>163</v>
      </c>
    </row>
    <row r="1570" spans="1:65" s="14" customFormat="1">
      <c r="B1570" s="163"/>
      <c r="D1570" s="157" t="s">
        <v>171</v>
      </c>
      <c r="E1570" s="164" t="s">
        <v>1</v>
      </c>
      <c r="F1570" s="165" t="s">
        <v>1658</v>
      </c>
      <c r="H1570" s="166">
        <v>19.8</v>
      </c>
      <c r="L1570" s="163"/>
      <c r="M1570" s="167"/>
      <c r="N1570" s="168"/>
      <c r="O1570" s="168"/>
      <c r="P1570" s="168"/>
      <c r="Q1570" s="168"/>
      <c r="R1570" s="168"/>
      <c r="S1570" s="168"/>
      <c r="T1570" s="169"/>
      <c r="AT1570" s="164" t="s">
        <v>171</v>
      </c>
      <c r="AU1570" s="164" t="s">
        <v>84</v>
      </c>
      <c r="AV1570" s="14" t="s">
        <v>84</v>
      </c>
      <c r="AW1570" s="14" t="s">
        <v>31</v>
      </c>
      <c r="AX1570" s="14" t="s">
        <v>74</v>
      </c>
      <c r="AY1570" s="164" t="s">
        <v>163</v>
      </c>
    </row>
    <row r="1571" spans="1:65" s="15" customFormat="1">
      <c r="B1571" s="170"/>
      <c r="D1571" s="157" t="s">
        <v>171</v>
      </c>
      <c r="E1571" s="171" t="s">
        <v>1</v>
      </c>
      <c r="F1571" s="172" t="s">
        <v>176</v>
      </c>
      <c r="H1571" s="173">
        <v>19.8</v>
      </c>
      <c r="L1571" s="170"/>
      <c r="M1571" s="174"/>
      <c r="N1571" s="175"/>
      <c r="O1571" s="175"/>
      <c r="P1571" s="175"/>
      <c r="Q1571" s="175"/>
      <c r="R1571" s="175"/>
      <c r="S1571" s="175"/>
      <c r="T1571" s="176"/>
      <c r="AT1571" s="171" t="s">
        <v>171</v>
      </c>
      <c r="AU1571" s="171" t="s">
        <v>84</v>
      </c>
      <c r="AV1571" s="15" t="s">
        <v>177</v>
      </c>
      <c r="AW1571" s="15" t="s">
        <v>31</v>
      </c>
      <c r="AX1571" s="15" t="s">
        <v>74</v>
      </c>
      <c r="AY1571" s="171" t="s">
        <v>163</v>
      </c>
    </row>
    <row r="1572" spans="1:65" s="16" customFormat="1">
      <c r="B1572" s="177"/>
      <c r="D1572" s="157" t="s">
        <v>171</v>
      </c>
      <c r="E1572" s="178" t="s">
        <v>1</v>
      </c>
      <c r="F1572" s="179" t="s">
        <v>178</v>
      </c>
      <c r="H1572" s="180">
        <v>19.8</v>
      </c>
      <c r="L1572" s="177"/>
      <c r="M1572" s="181"/>
      <c r="N1572" s="182"/>
      <c r="O1572" s="182"/>
      <c r="P1572" s="182"/>
      <c r="Q1572" s="182"/>
      <c r="R1572" s="182"/>
      <c r="S1572" s="182"/>
      <c r="T1572" s="183"/>
      <c r="AT1572" s="178" t="s">
        <v>171</v>
      </c>
      <c r="AU1572" s="178" t="s">
        <v>84</v>
      </c>
      <c r="AV1572" s="16" t="s">
        <v>169</v>
      </c>
      <c r="AW1572" s="16" t="s">
        <v>31</v>
      </c>
      <c r="AX1572" s="16" t="s">
        <v>82</v>
      </c>
      <c r="AY1572" s="178" t="s">
        <v>163</v>
      </c>
    </row>
    <row r="1573" spans="1:65" s="2" customFormat="1" ht="16.5" customHeight="1">
      <c r="A1573" s="30"/>
      <c r="B1573" s="142"/>
      <c r="C1573" s="143" t="s">
        <v>1659</v>
      </c>
      <c r="D1573" s="143" t="s">
        <v>165</v>
      </c>
      <c r="E1573" s="144" t="s">
        <v>1660</v>
      </c>
      <c r="F1573" s="145" t="s">
        <v>1661</v>
      </c>
      <c r="G1573" s="146" t="s">
        <v>168</v>
      </c>
      <c r="H1573" s="147">
        <v>19.8</v>
      </c>
      <c r="I1573" s="148"/>
      <c r="J1573" s="148">
        <f>ROUND(I1573*H1573,2)</f>
        <v>0</v>
      </c>
      <c r="K1573" s="149"/>
      <c r="L1573" s="31"/>
      <c r="M1573" s="150" t="s">
        <v>1</v>
      </c>
      <c r="N1573" s="151" t="s">
        <v>39</v>
      </c>
      <c r="O1573" s="152">
        <v>0</v>
      </c>
      <c r="P1573" s="152">
        <f>O1573*H1573</f>
        <v>0</v>
      </c>
      <c r="Q1573" s="152">
        <v>0</v>
      </c>
      <c r="R1573" s="152">
        <f>Q1573*H1573</f>
        <v>0</v>
      </c>
      <c r="S1573" s="152">
        <v>0</v>
      </c>
      <c r="T1573" s="153">
        <f>S1573*H1573</f>
        <v>0</v>
      </c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R1573" s="154" t="s">
        <v>259</v>
      </c>
      <c r="AT1573" s="154" t="s">
        <v>165</v>
      </c>
      <c r="AU1573" s="154" t="s">
        <v>84</v>
      </c>
      <c r="AY1573" s="18" t="s">
        <v>163</v>
      </c>
      <c r="BE1573" s="155">
        <f>IF(N1573="základní",J1573,0)</f>
        <v>0</v>
      </c>
      <c r="BF1573" s="155">
        <f>IF(N1573="snížená",J1573,0)</f>
        <v>0</v>
      </c>
      <c r="BG1573" s="155">
        <f>IF(N1573="zákl. přenesená",J1573,0)</f>
        <v>0</v>
      </c>
      <c r="BH1573" s="155">
        <f>IF(N1573="sníž. přenesená",J1573,0)</f>
        <v>0</v>
      </c>
      <c r="BI1573" s="155">
        <f>IF(N1573="nulová",J1573,0)</f>
        <v>0</v>
      </c>
      <c r="BJ1573" s="18" t="s">
        <v>82</v>
      </c>
      <c r="BK1573" s="155">
        <f>ROUND(I1573*H1573,2)</f>
        <v>0</v>
      </c>
      <c r="BL1573" s="18" t="s">
        <v>259</v>
      </c>
      <c r="BM1573" s="154" t="s">
        <v>1662</v>
      </c>
    </row>
    <row r="1574" spans="1:65" s="13" customFormat="1">
      <c r="B1574" s="156"/>
      <c r="D1574" s="157" t="s">
        <v>171</v>
      </c>
      <c r="E1574" s="158" t="s">
        <v>1</v>
      </c>
      <c r="F1574" s="159" t="s">
        <v>1663</v>
      </c>
      <c r="H1574" s="158" t="s">
        <v>1</v>
      </c>
      <c r="L1574" s="156"/>
      <c r="M1574" s="160"/>
      <c r="N1574" s="161"/>
      <c r="O1574" s="161"/>
      <c r="P1574" s="161"/>
      <c r="Q1574" s="161"/>
      <c r="R1574" s="161"/>
      <c r="S1574" s="161"/>
      <c r="T1574" s="162"/>
      <c r="AT1574" s="158" t="s">
        <v>171</v>
      </c>
      <c r="AU1574" s="158" t="s">
        <v>84</v>
      </c>
      <c r="AV1574" s="13" t="s">
        <v>82</v>
      </c>
      <c r="AW1574" s="13" t="s">
        <v>31</v>
      </c>
      <c r="AX1574" s="13" t="s">
        <v>74</v>
      </c>
      <c r="AY1574" s="158" t="s">
        <v>163</v>
      </c>
    </row>
    <row r="1575" spans="1:65" s="14" customFormat="1">
      <c r="B1575" s="163"/>
      <c r="D1575" s="157" t="s">
        <v>171</v>
      </c>
      <c r="E1575" s="164" t="s">
        <v>1</v>
      </c>
      <c r="F1575" s="165" t="s">
        <v>1658</v>
      </c>
      <c r="H1575" s="166">
        <v>19.8</v>
      </c>
      <c r="L1575" s="163"/>
      <c r="M1575" s="167"/>
      <c r="N1575" s="168"/>
      <c r="O1575" s="168"/>
      <c r="P1575" s="168"/>
      <c r="Q1575" s="168"/>
      <c r="R1575" s="168"/>
      <c r="S1575" s="168"/>
      <c r="T1575" s="169"/>
      <c r="AT1575" s="164" t="s">
        <v>171</v>
      </c>
      <c r="AU1575" s="164" t="s">
        <v>84</v>
      </c>
      <c r="AV1575" s="14" t="s">
        <v>84</v>
      </c>
      <c r="AW1575" s="14" t="s">
        <v>31</v>
      </c>
      <c r="AX1575" s="14" t="s">
        <v>74</v>
      </c>
      <c r="AY1575" s="164" t="s">
        <v>163</v>
      </c>
    </row>
    <row r="1576" spans="1:65" s="15" customFormat="1">
      <c r="B1576" s="170"/>
      <c r="D1576" s="157" t="s">
        <v>171</v>
      </c>
      <c r="E1576" s="171" t="s">
        <v>1</v>
      </c>
      <c r="F1576" s="172" t="s">
        <v>176</v>
      </c>
      <c r="H1576" s="173">
        <v>19.8</v>
      </c>
      <c r="L1576" s="170"/>
      <c r="M1576" s="174"/>
      <c r="N1576" s="175"/>
      <c r="O1576" s="175"/>
      <c r="P1576" s="175"/>
      <c r="Q1576" s="175"/>
      <c r="R1576" s="175"/>
      <c r="S1576" s="175"/>
      <c r="T1576" s="176"/>
      <c r="AT1576" s="171" t="s">
        <v>171</v>
      </c>
      <c r="AU1576" s="171" t="s">
        <v>84</v>
      </c>
      <c r="AV1576" s="15" t="s">
        <v>177</v>
      </c>
      <c r="AW1576" s="15" t="s">
        <v>31</v>
      </c>
      <c r="AX1576" s="15" t="s">
        <v>74</v>
      </c>
      <c r="AY1576" s="171" t="s">
        <v>163</v>
      </c>
    </row>
    <row r="1577" spans="1:65" s="16" customFormat="1">
      <c r="B1577" s="177"/>
      <c r="D1577" s="157" t="s">
        <v>171</v>
      </c>
      <c r="E1577" s="178" t="s">
        <v>1</v>
      </c>
      <c r="F1577" s="179" t="s">
        <v>178</v>
      </c>
      <c r="H1577" s="180">
        <v>19.8</v>
      </c>
      <c r="L1577" s="177"/>
      <c r="M1577" s="181"/>
      <c r="N1577" s="182"/>
      <c r="O1577" s="182"/>
      <c r="P1577" s="182"/>
      <c r="Q1577" s="182"/>
      <c r="R1577" s="182"/>
      <c r="S1577" s="182"/>
      <c r="T1577" s="183"/>
      <c r="AT1577" s="178" t="s">
        <v>171</v>
      </c>
      <c r="AU1577" s="178" t="s">
        <v>84</v>
      </c>
      <c r="AV1577" s="16" t="s">
        <v>169</v>
      </c>
      <c r="AW1577" s="16" t="s">
        <v>31</v>
      </c>
      <c r="AX1577" s="16" t="s">
        <v>82</v>
      </c>
      <c r="AY1577" s="178" t="s">
        <v>163</v>
      </c>
    </row>
    <row r="1578" spans="1:65" s="2" customFormat="1" ht="16.5" customHeight="1">
      <c r="A1578" s="30"/>
      <c r="B1578" s="142"/>
      <c r="C1578" s="143" t="s">
        <v>706</v>
      </c>
      <c r="D1578" s="143" t="s">
        <v>165</v>
      </c>
      <c r="E1578" s="144" t="s">
        <v>1664</v>
      </c>
      <c r="F1578" s="145" t="s">
        <v>1665</v>
      </c>
      <c r="G1578" s="146" t="s">
        <v>168</v>
      </c>
      <c r="H1578" s="147">
        <v>19.8</v>
      </c>
      <c r="I1578" s="148"/>
      <c r="J1578" s="148">
        <f>ROUND(I1578*H1578,2)</f>
        <v>0</v>
      </c>
      <c r="K1578" s="149"/>
      <c r="L1578" s="31"/>
      <c r="M1578" s="150" t="s">
        <v>1</v>
      </c>
      <c r="N1578" s="151" t="s">
        <v>39</v>
      </c>
      <c r="O1578" s="152">
        <v>0</v>
      </c>
      <c r="P1578" s="152">
        <f>O1578*H1578</f>
        <v>0</v>
      </c>
      <c r="Q1578" s="152">
        <v>0</v>
      </c>
      <c r="R1578" s="152">
        <f>Q1578*H1578</f>
        <v>0</v>
      </c>
      <c r="S1578" s="152">
        <v>0</v>
      </c>
      <c r="T1578" s="153">
        <f>S1578*H1578</f>
        <v>0</v>
      </c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R1578" s="154" t="s">
        <v>259</v>
      </c>
      <c r="AT1578" s="154" t="s">
        <v>165</v>
      </c>
      <c r="AU1578" s="154" t="s">
        <v>84</v>
      </c>
      <c r="AY1578" s="18" t="s">
        <v>163</v>
      </c>
      <c r="BE1578" s="155">
        <f>IF(N1578="základní",J1578,0)</f>
        <v>0</v>
      </c>
      <c r="BF1578" s="155">
        <f>IF(N1578="snížená",J1578,0)</f>
        <v>0</v>
      </c>
      <c r="BG1578" s="155">
        <f>IF(N1578="zákl. přenesená",J1578,0)</f>
        <v>0</v>
      </c>
      <c r="BH1578" s="155">
        <f>IF(N1578="sníž. přenesená",J1578,0)</f>
        <v>0</v>
      </c>
      <c r="BI1578" s="155">
        <f>IF(N1578="nulová",J1578,0)</f>
        <v>0</v>
      </c>
      <c r="BJ1578" s="18" t="s">
        <v>82</v>
      </c>
      <c r="BK1578" s="155">
        <f>ROUND(I1578*H1578,2)</f>
        <v>0</v>
      </c>
      <c r="BL1578" s="18" t="s">
        <v>259</v>
      </c>
      <c r="BM1578" s="154" t="s">
        <v>1666</v>
      </c>
    </row>
    <row r="1579" spans="1:65" s="13" customFormat="1">
      <c r="B1579" s="156"/>
      <c r="D1579" s="157" t="s">
        <v>171</v>
      </c>
      <c r="E1579" s="158" t="s">
        <v>1</v>
      </c>
      <c r="F1579" s="159" t="s">
        <v>1657</v>
      </c>
      <c r="H1579" s="158" t="s">
        <v>1</v>
      </c>
      <c r="L1579" s="156"/>
      <c r="M1579" s="160"/>
      <c r="N1579" s="161"/>
      <c r="O1579" s="161"/>
      <c r="P1579" s="161"/>
      <c r="Q1579" s="161"/>
      <c r="R1579" s="161"/>
      <c r="S1579" s="161"/>
      <c r="T1579" s="162"/>
      <c r="AT1579" s="158" t="s">
        <v>171</v>
      </c>
      <c r="AU1579" s="158" t="s">
        <v>84</v>
      </c>
      <c r="AV1579" s="13" t="s">
        <v>82</v>
      </c>
      <c r="AW1579" s="13" t="s">
        <v>31</v>
      </c>
      <c r="AX1579" s="13" t="s">
        <v>74</v>
      </c>
      <c r="AY1579" s="158" t="s">
        <v>163</v>
      </c>
    </row>
    <row r="1580" spans="1:65" s="14" customFormat="1">
      <c r="B1580" s="163"/>
      <c r="D1580" s="157" t="s">
        <v>171</v>
      </c>
      <c r="E1580" s="164" t="s">
        <v>1</v>
      </c>
      <c r="F1580" s="165" t="s">
        <v>1658</v>
      </c>
      <c r="H1580" s="166">
        <v>19.8</v>
      </c>
      <c r="L1580" s="163"/>
      <c r="M1580" s="167"/>
      <c r="N1580" s="168"/>
      <c r="O1580" s="168"/>
      <c r="P1580" s="168"/>
      <c r="Q1580" s="168"/>
      <c r="R1580" s="168"/>
      <c r="S1580" s="168"/>
      <c r="T1580" s="169"/>
      <c r="AT1580" s="164" t="s">
        <v>171</v>
      </c>
      <c r="AU1580" s="164" t="s">
        <v>84</v>
      </c>
      <c r="AV1580" s="14" t="s">
        <v>84</v>
      </c>
      <c r="AW1580" s="14" t="s">
        <v>31</v>
      </c>
      <c r="AX1580" s="14" t="s">
        <v>74</v>
      </c>
      <c r="AY1580" s="164" t="s">
        <v>163</v>
      </c>
    </row>
    <row r="1581" spans="1:65" s="15" customFormat="1">
      <c r="B1581" s="170"/>
      <c r="D1581" s="157" t="s">
        <v>171</v>
      </c>
      <c r="E1581" s="171" t="s">
        <v>1</v>
      </c>
      <c r="F1581" s="172" t="s">
        <v>176</v>
      </c>
      <c r="H1581" s="173">
        <v>19.8</v>
      </c>
      <c r="L1581" s="170"/>
      <c r="M1581" s="174"/>
      <c r="N1581" s="175"/>
      <c r="O1581" s="175"/>
      <c r="P1581" s="175"/>
      <c r="Q1581" s="175"/>
      <c r="R1581" s="175"/>
      <c r="S1581" s="175"/>
      <c r="T1581" s="176"/>
      <c r="AT1581" s="171" t="s">
        <v>171</v>
      </c>
      <c r="AU1581" s="171" t="s">
        <v>84</v>
      </c>
      <c r="AV1581" s="15" t="s">
        <v>177</v>
      </c>
      <c r="AW1581" s="15" t="s">
        <v>31</v>
      </c>
      <c r="AX1581" s="15" t="s">
        <v>74</v>
      </c>
      <c r="AY1581" s="171" t="s">
        <v>163</v>
      </c>
    </row>
    <row r="1582" spans="1:65" s="16" customFormat="1">
      <c r="B1582" s="177"/>
      <c r="D1582" s="157" t="s">
        <v>171</v>
      </c>
      <c r="E1582" s="178" t="s">
        <v>1</v>
      </c>
      <c r="F1582" s="179" t="s">
        <v>178</v>
      </c>
      <c r="H1582" s="180">
        <v>19.8</v>
      </c>
      <c r="L1582" s="177"/>
      <c r="M1582" s="181"/>
      <c r="N1582" s="182"/>
      <c r="O1582" s="182"/>
      <c r="P1582" s="182"/>
      <c r="Q1582" s="182"/>
      <c r="R1582" s="182"/>
      <c r="S1582" s="182"/>
      <c r="T1582" s="183"/>
      <c r="AT1582" s="178" t="s">
        <v>171</v>
      </c>
      <c r="AU1582" s="178" t="s">
        <v>84</v>
      </c>
      <c r="AV1582" s="16" t="s">
        <v>169</v>
      </c>
      <c r="AW1582" s="16" t="s">
        <v>31</v>
      </c>
      <c r="AX1582" s="16" t="s">
        <v>82</v>
      </c>
      <c r="AY1582" s="178" t="s">
        <v>163</v>
      </c>
    </row>
    <row r="1583" spans="1:65" s="2" customFormat="1" ht="16.5" customHeight="1">
      <c r="A1583" s="30"/>
      <c r="B1583" s="142"/>
      <c r="C1583" s="143" t="s">
        <v>1667</v>
      </c>
      <c r="D1583" s="143" t="s">
        <v>165</v>
      </c>
      <c r="E1583" s="144" t="s">
        <v>1668</v>
      </c>
      <c r="F1583" s="145" t="s">
        <v>1669</v>
      </c>
      <c r="G1583" s="146" t="s">
        <v>168</v>
      </c>
      <c r="H1583" s="147">
        <v>19.8</v>
      </c>
      <c r="I1583" s="148"/>
      <c r="J1583" s="148">
        <f>ROUND(I1583*H1583,2)</f>
        <v>0</v>
      </c>
      <c r="K1583" s="149"/>
      <c r="L1583" s="31"/>
      <c r="M1583" s="150" t="s">
        <v>1</v>
      </c>
      <c r="N1583" s="151" t="s">
        <v>39</v>
      </c>
      <c r="O1583" s="152">
        <v>0</v>
      </c>
      <c r="P1583" s="152">
        <f>O1583*H1583</f>
        <v>0</v>
      </c>
      <c r="Q1583" s="152">
        <v>0</v>
      </c>
      <c r="R1583" s="152">
        <f>Q1583*H1583</f>
        <v>0</v>
      </c>
      <c r="S1583" s="152">
        <v>0</v>
      </c>
      <c r="T1583" s="153">
        <f>S1583*H1583</f>
        <v>0</v>
      </c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R1583" s="154" t="s">
        <v>259</v>
      </c>
      <c r="AT1583" s="154" t="s">
        <v>165</v>
      </c>
      <c r="AU1583" s="154" t="s">
        <v>84</v>
      </c>
      <c r="AY1583" s="18" t="s">
        <v>163</v>
      </c>
      <c r="BE1583" s="155">
        <f>IF(N1583="základní",J1583,0)</f>
        <v>0</v>
      </c>
      <c r="BF1583" s="155">
        <f>IF(N1583="snížená",J1583,0)</f>
        <v>0</v>
      </c>
      <c r="BG1583" s="155">
        <f>IF(N1583="zákl. přenesená",J1583,0)</f>
        <v>0</v>
      </c>
      <c r="BH1583" s="155">
        <f>IF(N1583="sníž. přenesená",J1583,0)</f>
        <v>0</v>
      </c>
      <c r="BI1583" s="155">
        <f>IF(N1583="nulová",J1583,0)</f>
        <v>0</v>
      </c>
      <c r="BJ1583" s="18" t="s">
        <v>82</v>
      </c>
      <c r="BK1583" s="155">
        <f>ROUND(I1583*H1583,2)</f>
        <v>0</v>
      </c>
      <c r="BL1583" s="18" t="s">
        <v>259</v>
      </c>
      <c r="BM1583" s="154" t="s">
        <v>1670</v>
      </c>
    </row>
    <row r="1584" spans="1:65" s="13" customFormat="1">
      <c r="B1584" s="156"/>
      <c r="D1584" s="157" t="s">
        <v>171</v>
      </c>
      <c r="E1584" s="158" t="s">
        <v>1</v>
      </c>
      <c r="F1584" s="159" t="s">
        <v>1663</v>
      </c>
      <c r="H1584" s="158" t="s">
        <v>1</v>
      </c>
      <c r="L1584" s="156"/>
      <c r="M1584" s="160"/>
      <c r="N1584" s="161"/>
      <c r="O1584" s="161"/>
      <c r="P1584" s="161"/>
      <c r="Q1584" s="161"/>
      <c r="R1584" s="161"/>
      <c r="S1584" s="161"/>
      <c r="T1584" s="162"/>
      <c r="AT1584" s="158" t="s">
        <v>171</v>
      </c>
      <c r="AU1584" s="158" t="s">
        <v>84</v>
      </c>
      <c r="AV1584" s="13" t="s">
        <v>82</v>
      </c>
      <c r="AW1584" s="13" t="s">
        <v>31</v>
      </c>
      <c r="AX1584" s="13" t="s">
        <v>74</v>
      </c>
      <c r="AY1584" s="158" t="s">
        <v>163</v>
      </c>
    </row>
    <row r="1585" spans="1:65" s="14" customFormat="1">
      <c r="B1585" s="163"/>
      <c r="D1585" s="157" t="s">
        <v>171</v>
      </c>
      <c r="E1585" s="164" t="s">
        <v>1</v>
      </c>
      <c r="F1585" s="165" t="s">
        <v>1658</v>
      </c>
      <c r="H1585" s="166">
        <v>19.8</v>
      </c>
      <c r="L1585" s="163"/>
      <c r="M1585" s="167"/>
      <c r="N1585" s="168"/>
      <c r="O1585" s="168"/>
      <c r="P1585" s="168"/>
      <c r="Q1585" s="168"/>
      <c r="R1585" s="168"/>
      <c r="S1585" s="168"/>
      <c r="T1585" s="169"/>
      <c r="AT1585" s="164" t="s">
        <v>171</v>
      </c>
      <c r="AU1585" s="164" t="s">
        <v>84</v>
      </c>
      <c r="AV1585" s="14" t="s">
        <v>84</v>
      </c>
      <c r="AW1585" s="14" t="s">
        <v>31</v>
      </c>
      <c r="AX1585" s="14" t="s">
        <v>74</v>
      </c>
      <c r="AY1585" s="164" t="s">
        <v>163</v>
      </c>
    </row>
    <row r="1586" spans="1:65" s="15" customFormat="1">
      <c r="B1586" s="170"/>
      <c r="D1586" s="157" t="s">
        <v>171</v>
      </c>
      <c r="E1586" s="171" t="s">
        <v>1</v>
      </c>
      <c r="F1586" s="172" t="s">
        <v>176</v>
      </c>
      <c r="H1586" s="173">
        <v>19.8</v>
      </c>
      <c r="L1586" s="170"/>
      <c r="M1586" s="174"/>
      <c r="N1586" s="175"/>
      <c r="O1586" s="175"/>
      <c r="P1586" s="175"/>
      <c r="Q1586" s="175"/>
      <c r="R1586" s="175"/>
      <c r="S1586" s="175"/>
      <c r="T1586" s="176"/>
      <c r="AT1586" s="171" t="s">
        <v>171</v>
      </c>
      <c r="AU1586" s="171" t="s">
        <v>84</v>
      </c>
      <c r="AV1586" s="15" t="s">
        <v>177</v>
      </c>
      <c r="AW1586" s="15" t="s">
        <v>31</v>
      </c>
      <c r="AX1586" s="15" t="s">
        <v>74</v>
      </c>
      <c r="AY1586" s="171" t="s">
        <v>163</v>
      </c>
    </row>
    <row r="1587" spans="1:65" s="16" customFormat="1">
      <c r="B1587" s="177"/>
      <c r="D1587" s="157" t="s">
        <v>171</v>
      </c>
      <c r="E1587" s="178" t="s">
        <v>1</v>
      </c>
      <c r="F1587" s="179" t="s">
        <v>178</v>
      </c>
      <c r="H1587" s="180">
        <v>19.8</v>
      </c>
      <c r="L1587" s="177"/>
      <c r="M1587" s="181"/>
      <c r="N1587" s="182"/>
      <c r="O1587" s="182"/>
      <c r="P1587" s="182"/>
      <c r="Q1587" s="182"/>
      <c r="R1587" s="182"/>
      <c r="S1587" s="182"/>
      <c r="T1587" s="183"/>
      <c r="AT1587" s="178" t="s">
        <v>171</v>
      </c>
      <c r="AU1587" s="178" t="s">
        <v>84</v>
      </c>
      <c r="AV1587" s="16" t="s">
        <v>169</v>
      </c>
      <c r="AW1587" s="16" t="s">
        <v>31</v>
      </c>
      <c r="AX1587" s="16" t="s">
        <v>82</v>
      </c>
      <c r="AY1587" s="178" t="s">
        <v>163</v>
      </c>
    </row>
    <row r="1588" spans="1:65" s="2" customFormat="1" ht="24" customHeight="1">
      <c r="A1588" s="30"/>
      <c r="B1588" s="142"/>
      <c r="C1588" s="143" t="s">
        <v>710</v>
      </c>
      <c r="D1588" s="143" t="s">
        <v>165</v>
      </c>
      <c r="E1588" s="144" t="s">
        <v>1671</v>
      </c>
      <c r="F1588" s="145" t="s">
        <v>1672</v>
      </c>
      <c r="G1588" s="146" t="s">
        <v>186</v>
      </c>
      <c r="H1588" s="147">
        <v>349.04</v>
      </c>
      <c r="I1588" s="148"/>
      <c r="J1588" s="148">
        <f>ROUND(I1588*H1588,2)</f>
        <v>0</v>
      </c>
      <c r="K1588" s="149"/>
      <c r="L1588" s="31"/>
      <c r="M1588" s="150" t="s">
        <v>1</v>
      </c>
      <c r="N1588" s="151" t="s">
        <v>39</v>
      </c>
      <c r="O1588" s="152">
        <v>0</v>
      </c>
      <c r="P1588" s="152">
        <f>O1588*H1588</f>
        <v>0</v>
      </c>
      <c r="Q1588" s="152">
        <v>0</v>
      </c>
      <c r="R1588" s="152">
        <f>Q1588*H1588</f>
        <v>0</v>
      </c>
      <c r="S1588" s="152">
        <v>0</v>
      </c>
      <c r="T1588" s="153">
        <f>S1588*H1588</f>
        <v>0</v>
      </c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R1588" s="154" t="s">
        <v>259</v>
      </c>
      <c r="AT1588" s="154" t="s">
        <v>165</v>
      </c>
      <c r="AU1588" s="154" t="s">
        <v>84</v>
      </c>
      <c r="AY1588" s="18" t="s">
        <v>163</v>
      </c>
      <c r="BE1588" s="155">
        <f>IF(N1588="základní",J1588,0)</f>
        <v>0</v>
      </c>
      <c r="BF1588" s="155">
        <f>IF(N1588="snížená",J1588,0)</f>
        <v>0</v>
      </c>
      <c r="BG1588" s="155">
        <f>IF(N1588="zákl. přenesená",J1588,0)</f>
        <v>0</v>
      </c>
      <c r="BH1588" s="155">
        <f>IF(N1588="sníž. přenesená",J1588,0)</f>
        <v>0</v>
      </c>
      <c r="BI1588" s="155">
        <f>IF(N1588="nulová",J1588,0)</f>
        <v>0</v>
      </c>
      <c r="BJ1588" s="18" t="s">
        <v>82</v>
      </c>
      <c r="BK1588" s="155">
        <f>ROUND(I1588*H1588,2)</f>
        <v>0</v>
      </c>
      <c r="BL1588" s="18" t="s">
        <v>259</v>
      </c>
      <c r="BM1588" s="154" t="s">
        <v>1673</v>
      </c>
    </row>
    <row r="1589" spans="1:65" s="13" customFormat="1">
      <c r="B1589" s="156"/>
      <c r="D1589" s="157" t="s">
        <v>171</v>
      </c>
      <c r="E1589" s="158" t="s">
        <v>1</v>
      </c>
      <c r="F1589" s="159" t="s">
        <v>1674</v>
      </c>
      <c r="H1589" s="158" t="s">
        <v>1</v>
      </c>
      <c r="L1589" s="156"/>
      <c r="M1589" s="160"/>
      <c r="N1589" s="161"/>
      <c r="O1589" s="161"/>
      <c r="P1589" s="161"/>
      <c r="Q1589" s="161"/>
      <c r="R1589" s="161"/>
      <c r="S1589" s="161"/>
      <c r="T1589" s="162"/>
      <c r="AT1589" s="158" t="s">
        <v>171</v>
      </c>
      <c r="AU1589" s="158" t="s">
        <v>84</v>
      </c>
      <c r="AV1589" s="13" t="s">
        <v>82</v>
      </c>
      <c r="AW1589" s="13" t="s">
        <v>31</v>
      </c>
      <c r="AX1589" s="13" t="s">
        <v>74</v>
      </c>
      <c r="AY1589" s="158" t="s">
        <v>163</v>
      </c>
    </row>
    <row r="1590" spans="1:65" s="14" customFormat="1">
      <c r="B1590" s="163"/>
      <c r="D1590" s="157" t="s">
        <v>171</v>
      </c>
      <c r="E1590" s="164" t="s">
        <v>1</v>
      </c>
      <c r="F1590" s="165" t="s">
        <v>1675</v>
      </c>
      <c r="H1590" s="166">
        <v>349.04</v>
      </c>
      <c r="L1590" s="163"/>
      <c r="M1590" s="167"/>
      <c r="N1590" s="168"/>
      <c r="O1590" s="168"/>
      <c r="P1590" s="168"/>
      <c r="Q1590" s="168"/>
      <c r="R1590" s="168"/>
      <c r="S1590" s="168"/>
      <c r="T1590" s="169"/>
      <c r="AT1590" s="164" t="s">
        <v>171</v>
      </c>
      <c r="AU1590" s="164" t="s">
        <v>84</v>
      </c>
      <c r="AV1590" s="14" t="s">
        <v>84</v>
      </c>
      <c r="AW1590" s="14" t="s">
        <v>31</v>
      </c>
      <c r="AX1590" s="14" t="s">
        <v>74</v>
      </c>
      <c r="AY1590" s="164" t="s">
        <v>163</v>
      </c>
    </row>
    <row r="1591" spans="1:65" s="15" customFormat="1">
      <c r="B1591" s="170"/>
      <c r="D1591" s="157" t="s">
        <v>171</v>
      </c>
      <c r="E1591" s="171" t="s">
        <v>1</v>
      </c>
      <c r="F1591" s="172" t="s">
        <v>176</v>
      </c>
      <c r="H1591" s="173">
        <v>349.04</v>
      </c>
      <c r="L1591" s="170"/>
      <c r="M1591" s="174"/>
      <c r="N1591" s="175"/>
      <c r="O1591" s="175"/>
      <c r="P1591" s="175"/>
      <c r="Q1591" s="175"/>
      <c r="R1591" s="175"/>
      <c r="S1591" s="175"/>
      <c r="T1591" s="176"/>
      <c r="AT1591" s="171" t="s">
        <v>171</v>
      </c>
      <c r="AU1591" s="171" t="s">
        <v>84</v>
      </c>
      <c r="AV1591" s="15" t="s">
        <v>177</v>
      </c>
      <c r="AW1591" s="15" t="s">
        <v>31</v>
      </c>
      <c r="AX1591" s="15" t="s">
        <v>74</v>
      </c>
      <c r="AY1591" s="171" t="s">
        <v>163</v>
      </c>
    </row>
    <row r="1592" spans="1:65" s="16" customFormat="1">
      <c r="B1592" s="177"/>
      <c r="D1592" s="157" t="s">
        <v>171</v>
      </c>
      <c r="E1592" s="178" t="s">
        <v>1</v>
      </c>
      <c r="F1592" s="179" t="s">
        <v>178</v>
      </c>
      <c r="H1592" s="180">
        <v>349.04</v>
      </c>
      <c r="L1592" s="177"/>
      <c r="M1592" s="181"/>
      <c r="N1592" s="182"/>
      <c r="O1592" s="182"/>
      <c r="P1592" s="182"/>
      <c r="Q1592" s="182"/>
      <c r="R1592" s="182"/>
      <c r="S1592" s="182"/>
      <c r="T1592" s="183"/>
      <c r="AT1592" s="178" t="s">
        <v>171</v>
      </c>
      <c r="AU1592" s="178" t="s">
        <v>84</v>
      </c>
      <c r="AV1592" s="16" t="s">
        <v>169</v>
      </c>
      <c r="AW1592" s="16" t="s">
        <v>31</v>
      </c>
      <c r="AX1592" s="16" t="s">
        <v>82</v>
      </c>
      <c r="AY1592" s="178" t="s">
        <v>163</v>
      </c>
    </row>
    <row r="1593" spans="1:65" s="2" customFormat="1" ht="16.5" customHeight="1">
      <c r="A1593" s="30"/>
      <c r="B1593" s="142"/>
      <c r="C1593" s="143" t="s">
        <v>1676</v>
      </c>
      <c r="D1593" s="143" t="s">
        <v>165</v>
      </c>
      <c r="E1593" s="144" t="s">
        <v>1677</v>
      </c>
      <c r="F1593" s="145" t="s">
        <v>1678</v>
      </c>
      <c r="G1593" s="146" t="s">
        <v>168</v>
      </c>
      <c r="H1593" s="147">
        <v>19.8</v>
      </c>
      <c r="I1593" s="148"/>
      <c r="J1593" s="148">
        <f>ROUND(I1593*H1593,2)</f>
        <v>0</v>
      </c>
      <c r="K1593" s="149"/>
      <c r="L1593" s="31"/>
      <c r="M1593" s="150" t="s">
        <v>1</v>
      </c>
      <c r="N1593" s="151" t="s">
        <v>39</v>
      </c>
      <c r="O1593" s="152">
        <v>0</v>
      </c>
      <c r="P1593" s="152">
        <f>O1593*H1593</f>
        <v>0</v>
      </c>
      <c r="Q1593" s="152">
        <v>0</v>
      </c>
      <c r="R1593" s="152">
        <f>Q1593*H1593</f>
        <v>0</v>
      </c>
      <c r="S1593" s="152">
        <v>0</v>
      </c>
      <c r="T1593" s="153">
        <f>S1593*H1593</f>
        <v>0</v>
      </c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R1593" s="154" t="s">
        <v>259</v>
      </c>
      <c r="AT1593" s="154" t="s">
        <v>165</v>
      </c>
      <c r="AU1593" s="154" t="s">
        <v>84</v>
      </c>
      <c r="AY1593" s="18" t="s">
        <v>163</v>
      </c>
      <c r="BE1593" s="155">
        <f>IF(N1593="základní",J1593,0)</f>
        <v>0</v>
      </c>
      <c r="BF1593" s="155">
        <f>IF(N1593="snížená",J1593,0)</f>
        <v>0</v>
      </c>
      <c r="BG1593" s="155">
        <f>IF(N1593="zákl. přenesená",J1593,0)</f>
        <v>0</v>
      </c>
      <c r="BH1593" s="155">
        <f>IF(N1593="sníž. přenesená",J1593,0)</f>
        <v>0</v>
      </c>
      <c r="BI1593" s="155">
        <f>IF(N1593="nulová",J1593,0)</f>
        <v>0</v>
      </c>
      <c r="BJ1593" s="18" t="s">
        <v>82</v>
      </c>
      <c r="BK1593" s="155">
        <f>ROUND(I1593*H1593,2)</f>
        <v>0</v>
      </c>
      <c r="BL1593" s="18" t="s">
        <v>259</v>
      </c>
      <c r="BM1593" s="154" t="s">
        <v>1679</v>
      </c>
    </row>
    <row r="1594" spans="1:65" s="13" customFormat="1">
      <c r="B1594" s="156"/>
      <c r="D1594" s="157" t="s">
        <v>171</v>
      </c>
      <c r="E1594" s="158" t="s">
        <v>1</v>
      </c>
      <c r="F1594" s="159" t="s">
        <v>1657</v>
      </c>
      <c r="H1594" s="158" t="s">
        <v>1</v>
      </c>
      <c r="L1594" s="156"/>
      <c r="M1594" s="160"/>
      <c r="N1594" s="161"/>
      <c r="O1594" s="161"/>
      <c r="P1594" s="161"/>
      <c r="Q1594" s="161"/>
      <c r="R1594" s="161"/>
      <c r="S1594" s="161"/>
      <c r="T1594" s="162"/>
      <c r="AT1594" s="158" t="s">
        <v>171</v>
      </c>
      <c r="AU1594" s="158" t="s">
        <v>84</v>
      </c>
      <c r="AV1594" s="13" t="s">
        <v>82</v>
      </c>
      <c r="AW1594" s="13" t="s">
        <v>31</v>
      </c>
      <c r="AX1594" s="13" t="s">
        <v>74</v>
      </c>
      <c r="AY1594" s="158" t="s">
        <v>163</v>
      </c>
    </row>
    <row r="1595" spans="1:65" s="14" customFormat="1">
      <c r="B1595" s="163"/>
      <c r="D1595" s="157" t="s">
        <v>171</v>
      </c>
      <c r="E1595" s="164" t="s">
        <v>1</v>
      </c>
      <c r="F1595" s="165" t="s">
        <v>1658</v>
      </c>
      <c r="H1595" s="166">
        <v>19.8</v>
      </c>
      <c r="L1595" s="163"/>
      <c r="M1595" s="167"/>
      <c r="N1595" s="168"/>
      <c r="O1595" s="168"/>
      <c r="P1595" s="168"/>
      <c r="Q1595" s="168"/>
      <c r="R1595" s="168"/>
      <c r="S1595" s="168"/>
      <c r="T1595" s="169"/>
      <c r="AT1595" s="164" t="s">
        <v>171</v>
      </c>
      <c r="AU1595" s="164" t="s">
        <v>84</v>
      </c>
      <c r="AV1595" s="14" t="s">
        <v>84</v>
      </c>
      <c r="AW1595" s="14" t="s">
        <v>31</v>
      </c>
      <c r="AX1595" s="14" t="s">
        <v>74</v>
      </c>
      <c r="AY1595" s="164" t="s">
        <v>163</v>
      </c>
    </row>
    <row r="1596" spans="1:65" s="15" customFormat="1">
      <c r="B1596" s="170"/>
      <c r="D1596" s="157" t="s">
        <v>171</v>
      </c>
      <c r="E1596" s="171" t="s">
        <v>1</v>
      </c>
      <c r="F1596" s="172" t="s">
        <v>176</v>
      </c>
      <c r="H1596" s="173">
        <v>19.8</v>
      </c>
      <c r="L1596" s="170"/>
      <c r="M1596" s="174"/>
      <c r="N1596" s="175"/>
      <c r="O1596" s="175"/>
      <c r="P1596" s="175"/>
      <c r="Q1596" s="175"/>
      <c r="R1596" s="175"/>
      <c r="S1596" s="175"/>
      <c r="T1596" s="176"/>
      <c r="AT1596" s="171" t="s">
        <v>171</v>
      </c>
      <c r="AU1596" s="171" t="s">
        <v>84</v>
      </c>
      <c r="AV1596" s="15" t="s">
        <v>177</v>
      </c>
      <c r="AW1596" s="15" t="s">
        <v>31</v>
      </c>
      <c r="AX1596" s="15" t="s">
        <v>74</v>
      </c>
      <c r="AY1596" s="171" t="s">
        <v>163</v>
      </c>
    </row>
    <row r="1597" spans="1:65" s="16" customFormat="1">
      <c r="B1597" s="177"/>
      <c r="D1597" s="157" t="s">
        <v>171</v>
      </c>
      <c r="E1597" s="178" t="s">
        <v>1</v>
      </c>
      <c r="F1597" s="179" t="s">
        <v>178</v>
      </c>
      <c r="H1597" s="180">
        <v>19.8</v>
      </c>
      <c r="L1597" s="177"/>
      <c r="M1597" s="181"/>
      <c r="N1597" s="182"/>
      <c r="O1597" s="182"/>
      <c r="P1597" s="182"/>
      <c r="Q1597" s="182"/>
      <c r="R1597" s="182"/>
      <c r="S1597" s="182"/>
      <c r="T1597" s="183"/>
      <c r="AT1597" s="178" t="s">
        <v>171</v>
      </c>
      <c r="AU1597" s="178" t="s">
        <v>84</v>
      </c>
      <c r="AV1597" s="16" t="s">
        <v>169</v>
      </c>
      <c r="AW1597" s="16" t="s">
        <v>31</v>
      </c>
      <c r="AX1597" s="16" t="s">
        <v>82</v>
      </c>
      <c r="AY1597" s="178" t="s">
        <v>163</v>
      </c>
    </row>
    <row r="1598" spans="1:65" s="2" customFormat="1" ht="16.5" customHeight="1">
      <c r="A1598" s="30"/>
      <c r="B1598" s="142"/>
      <c r="C1598" s="143" t="s">
        <v>712</v>
      </c>
      <c r="D1598" s="143" t="s">
        <v>165</v>
      </c>
      <c r="E1598" s="144" t="s">
        <v>1680</v>
      </c>
      <c r="F1598" s="145" t="s">
        <v>1681</v>
      </c>
      <c r="G1598" s="146" t="s">
        <v>168</v>
      </c>
      <c r="H1598" s="147">
        <v>19.8</v>
      </c>
      <c r="I1598" s="148"/>
      <c r="J1598" s="148">
        <f>ROUND(I1598*H1598,2)</f>
        <v>0</v>
      </c>
      <c r="K1598" s="149"/>
      <c r="L1598" s="31"/>
      <c r="M1598" s="150" t="s">
        <v>1</v>
      </c>
      <c r="N1598" s="151" t="s">
        <v>39</v>
      </c>
      <c r="O1598" s="152">
        <v>0</v>
      </c>
      <c r="P1598" s="152">
        <f>O1598*H1598</f>
        <v>0</v>
      </c>
      <c r="Q1598" s="152">
        <v>0</v>
      </c>
      <c r="R1598" s="152">
        <f>Q1598*H1598</f>
        <v>0</v>
      </c>
      <c r="S1598" s="152">
        <v>0</v>
      </c>
      <c r="T1598" s="153">
        <f>S1598*H1598</f>
        <v>0</v>
      </c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R1598" s="154" t="s">
        <v>259</v>
      </c>
      <c r="AT1598" s="154" t="s">
        <v>165</v>
      </c>
      <c r="AU1598" s="154" t="s">
        <v>84</v>
      </c>
      <c r="AY1598" s="18" t="s">
        <v>163</v>
      </c>
      <c r="BE1598" s="155">
        <f>IF(N1598="základní",J1598,0)</f>
        <v>0</v>
      </c>
      <c r="BF1598" s="155">
        <f>IF(N1598="snížená",J1598,0)</f>
        <v>0</v>
      </c>
      <c r="BG1598" s="155">
        <f>IF(N1598="zákl. přenesená",J1598,0)</f>
        <v>0</v>
      </c>
      <c r="BH1598" s="155">
        <f>IF(N1598="sníž. přenesená",J1598,0)</f>
        <v>0</v>
      </c>
      <c r="BI1598" s="155">
        <f>IF(N1598="nulová",J1598,0)</f>
        <v>0</v>
      </c>
      <c r="BJ1598" s="18" t="s">
        <v>82</v>
      </c>
      <c r="BK1598" s="155">
        <f>ROUND(I1598*H1598,2)</f>
        <v>0</v>
      </c>
      <c r="BL1598" s="18" t="s">
        <v>259</v>
      </c>
      <c r="BM1598" s="154" t="s">
        <v>1682</v>
      </c>
    </row>
    <row r="1599" spans="1:65" s="13" customFormat="1">
      <c r="B1599" s="156"/>
      <c r="D1599" s="157" t="s">
        <v>171</v>
      </c>
      <c r="E1599" s="158" t="s">
        <v>1</v>
      </c>
      <c r="F1599" s="159" t="s">
        <v>1663</v>
      </c>
      <c r="H1599" s="158" t="s">
        <v>1</v>
      </c>
      <c r="L1599" s="156"/>
      <c r="M1599" s="160"/>
      <c r="N1599" s="161"/>
      <c r="O1599" s="161"/>
      <c r="P1599" s="161"/>
      <c r="Q1599" s="161"/>
      <c r="R1599" s="161"/>
      <c r="S1599" s="161"/>
      <c r="T1599" s="162"/>
      <c r="AT1599" s="158" t="s">
        <v>171</v>
      </c>
      <c r="AU1599" s="158" t="s">
        <v>84</v>
      </c>
      <c r="AV1599" s="13" t="s">
        <v>82</v>
      </c>
      <c r="AW1599" s="13" t="s">
        <v>31</v>
      </c>
      <c r="AX1599" s="13" t="s">
        <v>74</v>
      </c>
      <c r="AY1599" s="158" t="s">
        <v>163</v>
      </c>
    </row>
    <row r="1600" spans="1:65" s="14" customFormat="1">
      <c r="B1600" s="163"/>
      <c r="D1600" s="157" t="s">
        <v>171</v>
      </c>
      <c r="E1600" s="164" t="s">
        <v>1</v>
      </c>
      <c r="F1600" s="165" t="s">
        <v>1658</v>
      </c>
      <c r="H1600" s="166">
        <v>19.8</v>
      </c>
      <c r="L1600" s="163"/>
      <c r="M1600" s="167"/>
      <c r="N1600" s="168"/>
      <c r="O1600" s="168"/>
      <c r="P1600" s="168"/>
      <c r="Q1600" s="168"/>
      <c r="R1600" s="168"/>
      <c r="S1600" s="168"/>
      <c r="T1600" s="169"/>
      <c r="AT1600" s="164" t="s">
        <v>171</v>
      </c>
      <c r="AU1600" s="164" t="s">
        <v>84</v>
      </c>
      <c r="AV1600" s="14" t="s">
        <v>84</v>
      </c>
      <c r="AW1600" s="14" t="s">
        <v>31</v>
      </c>
      <c r="AX1600" s="14" t="s">
        <v>74</v>
      </c>
      <c r="AY1600" s="164" t="s">
        <v>163</v>
      </c>
    </row>
    <row r="1601" spans="1:65" s="15" customFormat="1">
      <c r="B1601" s="170"/>
      <c r="D1601" s="157" t="s">
        <v>171</v>
      </c>
      <c r="E1601" s="171" t="s">
        <v>1</v>
      </c>
      <c r="F1601" s="172" t="s">
        <v>176</v>
      </c>
      <c r="H1601" s="173">
        <v>19.8</v>
      </c>
      <c r="L1601" s="170"/>
      <c r="M1601" s="174"/>
      <c r="N1601" s="175"/>
      <c r="O1601" s="175"/>
      <c r="P1601" s="175"/>
      <c r="Q1601" s="175"/>
      <c r="R1601" s="175"/>
      <c r="S1601" s="175"/>
      <c r="T1601" s="176"/>
      <c r="AT1601" s="171" t="s">
        <v>171</v>
      </c>
      <c r="AU1601" s="171" t="s">
        <v>84</v>
      </c>
      <c r="AV1601" s="15" t="s">
        <v>177</v>
      </c>
      <c r="AW1601" s="15" t="s">
        <v>31</v>
      </c>
      <c r="AX1601" s="15" t="s">
        <v>74</v>
      </c>
      <c r="AY1601" s="171" t="s">
        <v>163</v>
      </c>
    </row>
    <row r="1602" spans="1:65" s="16" customFormat="1">
      <c r="B1602" s="177"/>
      <c r="D1602" s="157" t="s">
        <v>171</v>
      </c>
      <c r="E1602" s="178" t="s">
        <v>1</v>
      </c>
      <c r="F1602" s="179" t="s">
        <v>178</v>
      </c>
      <c r="H1602" s="180">
        <v>19.8</v>
      </c>
      <c r="L1602" s="177"/>
      <c r="M1602" s="181"/>
      <c r="N1602" s="182"/>
      <c r="O1602" s="182"/>
      <c r="P1602" s="182"/>
      <c r="Q1602" s="182"/>
      <c r="R1602" s="182"/>
      <c r="S1602" s="182"/>
      <c r="T1602" s="183"/>
      <c r="AT1602" s="178" t="s">
        <v>171</v>
      </c>
      <c r="AU1602" s="178" t="s">
        <v>84</v>
      </c>
      <c r="AV1602" s="16" t="s">
        <v>169</v>
      </c>
      <c r="AW1602" s="16" t="s">
        <v>31</v>
      </c>
      <c r="AX1602" s="16" t="s">
        <v>82</v>
      </c>
      <c r="AY1602" s="178" t="s">
        <v>163</v>
      </c>
    </row>
    <row r="1603" spans="1:65" s="2" customFormat="1" ht="24" customHeight="1">
      <c r="A1603" s="30"/>
      <c r="B1603" s="142"/>
      <c r="C1603" s="143" t="s">
        <v>1683</v>
      </c>
      <c r="D1603" s="143" t="s">
        <v>165</v>
      </c>
      <c r="E1603" s="144" t="s">
        <v>1684</v>
      </c>
      <c r="F1603" s="145" t="s">
        <v>1685</v>
      </c>
      <c r="G1603" s="146" t="s">
        <v>186</v>
      </c>
      <c r="H1603" s="147">
        <v>349.04</v>
      </c>
      <c r="I1603" s="148"/>
      <c r="J1603" s="148">
        <f>ROUND(I1603*H1603,2)</f>
        <v>0</v>
      </c>
      <c r="K1603" s="149"/>
      <c r="L1603" s="31"/>
      <c r="M1603" s="150" t="s">
        <v>1</v>
      </c>
      <c r="N1603" s="151" t="s">
        <v>39</v>
      </c>
      <c r="O1603" s="152">
        <v>0</v>
      </c>
      <c r="P1603" s="152">
        <f>O1603*H1603</f>
        <v>0</v>
      </c>
      <c r="Q1603" s="152">
        <v>0</v>
      </c>
      <c r="R1603" s="152">
        <f>Q1603*H1603</f>
        <v>0</v>
      </c>
      <c r="S1603" s="152">
        <v>0</v>
      </c>
      <c r="T1603" s="153">
        <f>S1603*H1603</f>
        <v>0</v>
      </c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R1603" s="154" t="s">
        <v>259</v>
      </c>
      <c r="AT1603" s="154" t="s">
        <v>165</v>
      </c>
      <c r="AU1603" s="154" t="s">
        <v>84</v>
      </c>
      <c r="AY1603" s="18" t="s">
        <v>163</v>
      </c>
      <c r="BE1603" s="155">
        <f>IF(N1603="základní",J1603,0)</f>
        <v>0</v>
      </c>
      <c r="BF1603" s="155">
        <f>IF(N1603="snížená",J1603,0)</f>
        <v>0</v>
      </c>
      <c r="BG1603" s="155">
        <f>IF(N1603="zákl. přenesená",J1603,0)</f>
        <v>0</v>
      </c>
      <c r="BH1603" s="155">
        <f>IF(N1603="sníž. přenesená",J1603,0)</f>
        <v>0</v>
      </c>
      <c r="BI1603" s="155">
        <f>IF(N1603="nulová",J1603,0)</f>
        <v>0</v>
      </c>
      <c r="BJ1603" s="18" t="s">
        <v>82</v>
      </c>
      <c r="BK1603" s="155">
        <f>ROUND(I1603*H1603,2)</f>
        <v>0</v>
      </c>
      <c r="BL1603" s="18" t="s">
        <v>259</v>
      </c>
      <c r="BM1603" s="154" t="s">
        <v>1686</v>
      </c>
    </row>
    <row r="1604" spans="1:65" s="13" customFormat="1">
      <c r="B1604" s="156"/>
      <c r="D1604" s="157" t="s">
        <v>171</v>
      </c>
      <c r="E1604" s="158" t="s">
        <v>1</v>
      </c>
      <c r="F1604" s="159" t="s">
        <v>1687</v>
      </c>
      <c r="H1604" s="158" t="s">
        <v>1</v>
      </c>
      <c r="L1604" s="156"/>
      <c r="M1604" s="160"/>
      <c r="N1604" s="161"/>
      <c r="O1604" s="161"/>
      <c r="P1604" s="161"/>
      <c r="Q1604" s="161"/>
      <c r="R1604" s="161"/>
      <c r="S1604" s="161"/>
      <c r="T1604" s="162"/>
      <c r="AT1604" s="158" t="s">
        <v>171</v>
      </c>
      <c r="AU1604" s="158" t="s">
        <v>84</v>
      </c>
      <c r="AV1604" s="13" t="s">
        <v>82</v>
      </c>
      <c r="AW1604" s="13" t="s">
        <v>31</v>
      </c>
      <c r="AX1604" s="13" t="s">
        <v>74</v>
      </c>
      <c r="AY1604" s="158" t="s">
        <v>163</v>
      </c>
    </row>
    <row r="1605" spans="1:65" s="14" customFormat="1">
      <c r="B1605" s="163"/>
      <c r="D1605" s="157" t="s">
        <v>171</v>
      </c>
      <c r="E1605" s="164" t="s">
        <v>1</v>
      </c>
      <c r="F1605" s="165" t="s">
        <v>1675</v>
      </c>
      <c r="H1605" s="166">
        <v>349.04</v>
      </c>
      <c r="L1605" s="163"/>
      <c r="M1605" s="167"/>
      <c r="N1605" s="168"/>
      <c r="O1605" s="168"/>
      <c r="P1605" s="168"/>
      <c r="Q1605" s="168"/>
      <c r="R1605" s="168"/>
      <c r="S1605" s="168"/>
      <c r="T1605" s="169"/>
      <c r="AT1605" s="164" t="s">
        <v>171</v>
      </c>
      <c r="AU1605" s="164" t="s">
        <v>84</v>
      </c>
      <c r="AV1605" s="14" t="s">
        <v>84</v>
      </c>
      <c r="AW1605" s="14" t="s">
        <v>31</v>
      </c>
      <c r="AX1605" s="14" t="s">
        <v>74</v>
      </c>
      <c r="AY1605" s="164" t="s">
        <v>163</v>
      </c>
    </row>
    <row r="1606" spans="1:65" s="15" customFormat="1">
      <c r="B1606" s="170"/>
      <c r="D1606" s="157" t="s">
        <v>171</v>
      </c>
      <c r="E1606" s="171" t="s">
        <v>1</v>
      </c>
      <c r="F1606" s="172" t="s">
        <v>176</v>
      </c>
      <c r="H1606" s="173">
        <v>349.04</v>
      </c>
      <c r="L1606" s="170"/>
      <c r="M1606" s="174"/>
      <c r="N1606" s="175"/>
      <c r="O1606" s="175"/>
      <c r="P1606" s="175"/>
      <c r="Q1606" s="175"/>
      <c r="R1606" s="175"/>
      <c r="S1606" s="175"/>
      <c r="T1606" s="176"/>
      <c r="AT1606" s="171" t="s">
        <v>171</v>
      </c>
      <c r="AU1606" s="171" t="s">
        <v>84</v>
      </c>
      <c r="AV1606" s="15" t="s">
        <v>177</v>
      </c>
      <c r="AW1606" s="15" t="s">
        <v>31</v>
      </c>
      <c r="AX1606" s="15" t="s">
        <v>74</v>
      </c>
      <c r="AY1606" s="171" t="s">
        <v>163</v>
      </c>
    </row>
    <row r="1607" spans="1:65" s="16" customFormat="1">
      <c r="B1607" s="177"/>
      <c r="D1607" s="157" t="s">
        <v>171</v>
      </c>
      <c r="E1607" s="178" t="s">
        <v>1</v>
      </c>
      <c r="F1607" s="179" t="s">
        <v>178</v>
      </c>
      <c r="H1607" s="180">
        <v>349.04</v>
      </c>
      <c r="L1607" s="177"/>
      <c r="M1607" s="181"/>
      <c r="N1607" s="182"/>
      <c r="O1607" s="182"/>
      <c r="P1607" s="182"/>
      <c r="Q1607" s="182"/>
      <c r="R1607" s="182"/>
      <c r="S1607" s="182"/>
      <c r="T1607" s="183"/>
      <c r="AT1607" s="178" t="s">
        <v>171</v>
      </c>
      <c r="AU1607" s="178" t="s">
        <v>84</v>
      </c>
      <c r="AV1607" s="16" t="s">
        <v>169</v>
      </c>
      <c r="AW1607" s="16" t="s">
        <v>31</v>
      </c>
      <c r="AX1607" s="16" t="s">
        <v>82</v>
      </c>
      <c r="AY1607" s="178" t="s">
        <v>163</v>
      </c>
    </row>
    <row r="1608" spans="1:65" s="2" customFormat="1" ht="16.5" customHeight="1">
      <c r="A1608" s="30"/>
      <c r="B1608" s="142"/>
      <c r="C1608" s="143" t="s">
        <v>1688</v>
      </c>
      <c r="D1608" s="143" t="s">
        <v>165</v>
      </c>
      <c r="E1608" s="144" t="s">
        <v>1689</v>
      </c>
      <c r="F1608" s="145" t="s">
        <v>1690</v>
      </c>
      <c r="G1608" s="146" t="s">
        <v>186</v>
      </c>
      <c r="H1608" s="147">
        <v>67.540000000000006</v>
      </c>
      <c r="I1608" s="148"/>
      <c r="J1608" s="148">
        <f>ROUND(I1608*H1608,2)</f>
        <v>0</v>
      </c>
      <c r="K1608" s="149"/>
      <c r="L1608" s="31"/>
      <c r="M1608" s="150" t="s">
        <v>1</v>
      </c>
      <c r="N1608" s="151" t="s">
        <v>39</v>
      </c>
      <c r="O1608" s="152">
        <v>0</v>
      </c>
      <c r="P1608" s="152">
        <f>O1608*H1608</f>
        <v>0</v>
      </c>
      <c r="Q1608" s="152">
        <v>0</v>
      </c>
      <c r="R1608" s="152">
        <f>Q1608*H1608</f>
        <v>0</v>
      </c>
      <c r="S1608" s="152">
        <v>0</v>
      </c>
      <c r="T1608" s="153">
        <f>S1608*H1608</f>
        <v>0</v>
      </c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R1608" s="154" t="s">
        <v>259</v>
      </c>
      <c r="AT1608" s="154" t="s">
        <v>165</v>
      </c>
      <c r="AU1608" s="154" t="s">
        <v>84</v>
      </c>
      <c r="AY1608" s="18" t="s">
        <v>163</v>
      </c>
      <c r="BE1608" s="155">
        <f>IF(N1608="základní",J1608,0)</f>
        <v>0</v>
      </c>
      <c r="BF1608" s="155">
        <f>IF(N1608="snížená",J1608,0)</f>
        <v>0</v>
      </c>
      <c r="BG1608" s="155">
        <f>IF(N1608="zákl. přenesená",J1608,0)</f>
        <v>0</v>
      </c>
      <c r="BH1608" s="155">
        <f>IF(N1608="sníž. přenesená",J1608,0)</f>
        <v>0</v>
      </c>
      <c r="BI1608" s="155">
        <f>IF(N1608="nulová",J1608,0)</f>
        <v>0</v>
      </c>
      <c r="BJ1608" s="18" t="s">
        <v>82</v>
      </c>
      <c r="BK1608" s="155">
        <f>ROUND(I1608*H1608,2)</f>
        <v>0</v>
      </c>
      <c r="BL1608" s="18" t="s">
        <v>259</v>
      </c>
      <c r="BM1608" s="154" t="s">
        <v>1691</v>
      </c>
    </row>
    <row r="1609" spans="1:65" s="13" customFormat="1">
      <c r="B1609" s="156"/>
      <c r="D1609" s="157" t="s">
        <v>171</v>
      </c>
      <c r="E1609" s="158" t="s">
        <v>1</v>
      </c>
      <c r="F1609" s="159" t="s">
        <v>1692</v>
      </c>
      <c r="H1609" s="158" t="s">
        <v>1</v>
      </c>
      <c r="L1609" s="156"/>
      <c r="M1609" s="160"/>
      <c r="N1609" s="161"/>
      <c r="O1609" s="161"/>
      <c r="P1609" s="161"/>
      <c r="Q1609" s="161"/>
      <c r="R1609" s="161"/>
      <c r="S1609" s="161"/>
      <c r="T1609" s="162"/>
      <c r="AT1609" s="158" t="s">
        <v>171</v>
      </c>
      <c r="AU1609" s="158" t="s">
        <v>84</v>
      </c>
      <c r="AV1609" s="13" t="s">
        <v>82</v>
      </c>
      <c r="AW1609" s="13" t="s">
        <v>31</v>
      </c>
      <c r="AX1609" s="13" t="s">
        <v>74</v>
      </c>
      <c r="AY1609" s="158" t="s">
        <v>163</v>
      </c>
    </row>
    <row r="1610" spans="1:65" s="13" customFormat="1">
      <c r="B1610" s="156"/>
      <c r="D1610" s="157" t="s">
        <v>171</v>
      </c>
      <c r="E1610" s="158" t="s">
        <v>1</v>
      </c>
      <c r="F1610" s="159" t="s">
        <v>286</v>
      </c>
      <c r="H1610" s="158" t="s">
        <v>1</v>
      </c>
      <c r="L1610" s="156"/>
      <c r="M1610" s="160"/>
      <c r="N1610" s="161"/>
      <c r="O1610" s="161"/>
      <c r="P1610" s="161"/>
      <c r="Q1610" s="161"/>
      <c r="R1610" s="161"/>
      <c r="S1610" s="161"/>
      <c r="T1610" s="162"/>
      <c r="AT1610" s="158" t="s">
        <v>171</v>
      </c>
      <c r="AU1610" s="158" t="s">
        <v>84</v>
      </c>
      <c r="AV1610" s="13" t="s">
        <v>82</v>
      </c>
      <c r="AW1610" s="13" t="s">
        <v>31</v>
      </c>
      <c r="AX1610" s="13" t="s">
        <v>74</v>
      </c>
      <c r="AY1610" s="158" t="s">
        <v>163</v>
      </c>
    </row>
    <row r="1611" spans="1:65" s="14" customFormat="1">
      <c r="B1611" s="163"/>
      <c r="D1611" s="157" t="s">
        <v>171</v>
      </c>
      <c r="E1611" s="164" t="s">
        <v>1</v>
      </c>
      <c r="F1611" s="165" t="s">
        <v>1693</v>
      </c>
      <c r="H1611" s="166">
        <v>15.17</v>
      </c>
      <c r="L1611" s="163"/>
      <c r="M1611" s="167"/>
      <c r="N1611" s="168"/>
      <c r="O1611" s="168"/>
      <c r="P1611" s="168"/>
      <c r="Q1611" s="168"/>
      <c r="R1611" s="168"/>
      <c r="S1611" s="168"/>
      <c r="T1611" s="169"/>
      <c r="AT1611" s="164" t="s">
        <v>171</v>
      </c>
      <c r="AU1611" s="164" t="s">
        <v>84</v>
      </c>
      <c r="AV1611" s="14" t="s">
        <v>84</v>
      </c>
      <c r="AW1611" s="14" t="s">
        <v>31</v>
      </c>
      <c r="AX1611" s="14" t="s">
        <v>74</v>
      </c>
      <c r="AY1611" s="164" t="s">
        <v>163</v>
      </c>
    </row>
    <row r="1612" spans="1:65" s="15" customFormat="1">
      <c r="B1612" s="170"/>
      <c r="D1612" s="157" t="s">
        <v>171</v>
      </c>
      <c r="E1612" s="171" t="s">
        <v>1</v>
      </c>
      <c r="F1612" s="172" t="s">
        <v>176</v>
      </c>
      <c r="H1612" s="173">
        <v>15.17</v>
      </c>
      <c r="L1612" s="170"/>
      <c r="M1612" s="174"/>
      <c r="N1612" s="175"/>
      <c r="O1612" s="175"/>
      <c r="P1612" s="175"/>
      <c r="Q1612" s="175"/>
      <c r="R1612" s="175"/>
      <c r="S1612" s="175"/>
      <c r="T1612" s="176"/>
      <c r="AT1612" s="171" t="s">
        <v>171</v>
      </c>
      <c r="AU1612" s="171" t="s">
        <v>84</v>
      </c>
      <c r="AV1612" s="15" t="s">
        <v>177</v>
      </c>
      <c r="AW1612" s="15" t="s">
        <v>31</v>
      </c>
      <c r="AX1612" s="15" t="s">
        <v>74</v>
      </c>
      <c r="AY1612" s="171" t="s">
        <v>163</v>
      </c>
    </row>
    <row r="1613" spans="1:65" s="13" customFormat="1">
      <c r="B1613" s="156"/>
      <c r="D1613" s="157" t="s">
        <v>171</v>
      </c>
      <c r="E1613" s="158" t="s">
        <v>1</v>
      </c>
      <c r="F1613" s="159" t="s">
        <v>381</v>
      </c>
      <c r="H1613" s="158" t="s">
        <v>1</v>
      </c>
      <c r="L1613" s="156"/>
      <c r="M1613" s="160"/>
      <c r="N1613" s="161"/>
      <c r="O1613" s="161"/>
      <c r="P1613" s="161"/>
      <c r="Q1613" s="161"/>
      <c r="R1613" s="161"/>
      <c r="S1613" s="161"/>
      <c r="T1613" s="162"/>
      <c r="AT1613" s="158" t="s">
        <v>171</v>
      </c>
      <c r="AU1613" s="158" t="s">
        <v>84</v>
      </c>
      <c r="AV1613" s="13" t="s">
        <v>82</v>
      </c>
      <c r="AW1613" s="13" t="s">
        <v>31</v>
      </c>
      <c r="AX1613" s="13" t="s">
        <v>74</v>
      </c>
      <c r="AY1613" s="158" t="s">
        <v>163</v>
      </c>
    </row>
    <row r="1614" spans="1:65" s="14" customFormat="1">
      <c r="B1614" s="163"/>
      <c r="D1614" s="157" t="s">
        <v>171</v>
      </c>
      <c r="E1614" s="164" t="s">
        <v>1</v>
      </c>
      <c r="F1614" s="165" t="s">
        <v>1694</v>
      </c>
      <c r="H1614" s="166">
        <v>52.37</v>
      </c>
      <c r="L1614" s="163"/>
      <c r="M1614" s="167"/>
      <c r="N1614" s="168"/>
      <c r="O1614" s="168"/>
      <c r="P1614" s="168"/>
      <c r="Q1614" s="168"/>
      <c r="R1614" s="168"/>
      <c r="S1614" s="168"/>
      <c r="T1614" s="169"/>
      <c r="AT1614" s="164" t="s">
        <v>171</v>
      </c>
      <c r="AU1614" s="164" t="s">
        <v>84</v>
      </c>
      <c r="AV1614" s="14" t="s">
        <v>84</v>
      </c>
      <c r="AW1614" s="14" t="s">
        <v>31</v>
      </c>
      <c r="AX1614" s="14" t="s">
        <v>74</v>
      </c>
      <c r="AY1614" s="164" t="s">
        <v>163</v>
      </c>
    </row>
    <row r="1615" spans="1:65" s="15" customFormat="1">
      <c r="B1615" s="170"/>
      <c r="D1615" s="157" t="s">
        <v>171</v>
      </c>
      <c r="E1615" s="171" t="s">
        <v>1</v>
      </c>
      <c r="F1615" s="172" t="s">
        <v>176</v>
      </c>
      <c r="H1615" s="173">
        <v>52.37</v>
      </c>
      <c r="L1615" s="170"/>
      <c r="M1615" s="174"/>
      <c r="N1615" s="175"/>
      <c r="O1615" s="175"/>
      <c r="P1615" s="175"/>
      <c r="Q1615" s="175"/>
      <c r="R1615" s="175"/>
      <c r="S1615" s="175"/>
      <c r="T1615" s="176"/>
      <c r="AT1615" s="171" t="s">
        <v>171</v>
      </c>
      <c r="AU1615" s="171" t="s">
        <v>84</v>
      </c>
      <c r="AV1615" s="15" t="s">
        <v>177</v>
      </c>
      <c r="AW1615" s="15" t="s">
        <v>31</v>
      </c>
      <c r="AX1615" s="15" t="s">
        <v>74</v>
      </c>
      <c r="AY1615" s="171" t="s">
        <v>163</v>
      </c>
    </row>
    <row r="1616" spans="1:65" s="16" customFormat="1">
      <c r="B1616" s="177"/>
      <c r="D1616" s="157" t="s">
        <v>171</v>
      </c>
      <c r="E1616" s="178" t="s">
        <v>1</v>
      </c>
      <c r="F1616" s="179" t="s">
        <v>178</v>
      </c>
      <c r="H1616" s="180">
        <v>67.540000000000006</v>
      </c>
      <c r="L1616" s="177"/>
      <c r="M1616" s="181"/>
      <c r="N1616" s="182"/>
      <c r="O1616" s="182"/>
      <c r="P1616" s="182"/>
      <c r="Q1616" s="182"/>
      <c r="R1616" s="182"/>
      <c r="S1616" s="182"/>
      <c r="T1616" s="183"/>
      <c r="AT1616" s="178" t="s">
        <v>171</v>
      </c>
      <c r="AU1616" s="178" t="s">
        <v>84</v>
      </c>
      <c r="AV1616" s="16" t="s">
        <v>169</v>
      </c>
      <c r="AW1616" s="16" t="s">
        <v>31</v>
      </c>
      <c r="AX1616" s="16" t="s">
        <v>82</v>
      </c>
      <c r="AY1616" s="178" t="s">
        <v>163</v>
      </c>
    </row>
    <row r="1617" spans="1:65" s="2" customFormat="1" ht="36" customHeight="1">
      <c r="A1617" s="30"/>
      <c r="B1617" s="142"/>
      <c r="C1617" s="184" t="s">
        <v>1695</v>
      </c>
      <c r="D1617" s="184" t="s">
        <v>190</v>
      </c>
      <c r="E1617" s="185" t="s">
        <v>1696</v>
      </c>
      <c r="F1617" s="186" t="s">
        <v>1697</v>
      </c>
      <c r="G1617" s="187" t="s">
        <v>186</v>
      </c>
      <c r="H1617" s="188">
        <v>74.293999999999997</v>
      </c>
      <c r="I1617" s="189"/>
      <c r="J1617" s="189">
        <f>ROUND(I1617*H1617,2)</f>
        <v>0</v>
      </c>
      <c r="K1617" s="190"/>
      <c r="L1617" s="191"/>
      <c r="M1617" s="192" t="s">
        <v>1</v>
      </c>
      <c r="N1617" s="193" t="s">
        <v>39</v>
      </c>
      <c r="O1617" s="152">
        <v>0</v>
      </c>
      <c r="P1617" s="152">
        <f>O1617*H1617</f>
        <v>0</v>
      </c>
      <c r="Q1617" s="152">
        <v>0</v>
      </c>
      <c r="R1617" s="152">
        <f>Q1617*H1617</f>
        <v>0</v>
      </c>
      <c r="S1617" s="152">
        <v>0</v>
      </c>
      <c r="T1617" s="153">
        <f>S1617*H1617</f>
        <v>0</v>
      </c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R1617" s="154" t="s">
        <v>486</v>
      </c>
      <c r="AT1617" s="154" t="s">
        <v>190</v>
      </c>
      <c r="AU1617" s="154" t="s">
        <v>84</v>
      </c>
      <c r="AY1617" s="18" t="s">
        <v>163</v>
      </c>
      <c r="BE1617" s="155">
        <f>IF(N1617="základní",J1617,0)</f>
        <v>0</v>
      </c>
      <c r="BF1617" s="155">
        <f>IF(N1617="snížená",J1617,0)</f>
        <v>0</v>
      </c>
      <c r="BG1617" s="155">
        <f>IF(N1617="zákl. přenesená",J1617,0)</f>
        <v>0</v>
      </c>
      <c r="BH1617" s="155">
        <f>IF(N1617="sníž. přenesená",J1617,0)</f>
        <v>0</v>
      </c>
      <c r="BI1617" s="155">
        <f>IF(N1617="nulová",J1617,0)</f>
        <v>0</v>
      </c>
      <c r="BJ1617" s="18" t="s">
        <v>82</v>
      </c>
      <c r="BK1617" s="155">
        <f>ROUND(I1617*H1617,2)</f>
        <v>0</v>
      </c>
      <c r="BL1617" s="18" t="s">
        <v>259</v>
      </c>
      <c r="BM1617" s="154" t="s">
        <v>1698</v>
      </c>
    </row>
    <row r="1618" spans="1:65" s="2" customFormat="1" ht="24" customHeight="1">
      <c r="A1618" s="30"/>
      <c r="B1618" s="142"/>
      <c r="C1618" s="143" t="s">
        <v>716</v>
      </c>
      <c r="D1618" s="143" t="s">
        <v>165</v>
      </c>
      <c r="E1618" s="144" t="s">
        <v>1699</v>
      </c>
      <c r="F1618" s="145" t="s">
        <v>1700</v>
      </c>
      <c r="G1618" s="146" t="s">
        <v>168</v>
      </c>
      <c r="H1618" s="147">
        <v>19.8</v>
      </c>
      <c r="I1618" s="148"/>
      <c r="J1618" s="148">
        <f>ROUND(I1618*H1618,2)</f>
        <v>0</v>
      </c>
      <c r="K1618" s="149"/>
      <c r="L1618" s="31"/>
      <c r="M1618" s="150" t="s">
        <v>1</v>
      </c>
      <c r="N1618" s="151" t="s">
        <v>39</v>
      </c>
      <c r="O1618" s="152">
        <v>0</v>
      </c>
      <c r="P1618" s="152">
        <f>O1618*H1618</f>
        <v>0</v>
      </c>
      <c r="Q1618" s="152">
        <v>0</v>
      </c>
      <c r="R1618" s="152">
        <f>Q1618*H1618</f>
        <v>0</v>
      </c>
      <c r="S1618" s="152">
        <v>0</v>
      </c>
      <c r="T1618" s="153">
        <f>S1618*H1618</f>
        <v>0</v>
      </c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R1618" s="154" t="s">
        <v>259</v>
      </c>
      <c r="AT1618" s="154" t="s">
        <v>165</v>
      </c>
      <c r="AU1618" s="154" t="s">
        <v>84</v>
      </c>
      <c r="AY1618" s="18" t="s">
        <v>163</v>
      </c>
      <c r="BE1618" s="155">
        <f>IF(N1618="základní",J1618,0)</f>
        <v>0</v>
      </c>
      <c r="BF1618" s="155">
        <f>IF(N1618="snížená",J1618,0)</f>
        <v>0</v>
      </c>
      <c r="BG1618" s="155">
        <f>IF(N1618="zákl. přenesená",J1618,0)</f>
        <v>0</v>
      </c>
      <c r="BH1618" s="155">
        <f>IF(N1618="sníž. přenesená",J1618,0)</f>
        <v>0</v>
      </c>
      <c r="BI1618" s="155">
        <f>IF(N1618="nulová",J1618,0)</f>
        <v>0</v>
      </c>
      <c r="BJ1618" s="18" t="s">
        <v>82</v>
      </c>
      <c r="BK1618" s="155">
        <f>ROUND(I1618*H1618,2)</f>
        <v>0</v>
      </c>
      <c r="BL1618" s="18" t="s">
        <v>259</v>
      </c>
      <c r="BM1618" s="154" t="s">
        <v>1701</v>
      </c>
    </row>
    <row r="1619" spans="1:65" s="13" customFormat="1">
      <c r="B1619" s="156"/>
      <c r="D1619" s="157" t="s">
        <v>171</v>
      </c>
      <c r="E1619" s="158" t="s">
        <v>1</v>
      </c>
      <c r="F1619" s="159" t="s">
        <v>1657</v>
      </c>
      <c r="H1619" s="158" t="s">
        <v>1</v>
      </c>
      <c r="L1619" s="156"/>
      <c r="M1619" s="160"/>
      <c r="N1619" s="161"/>
      <c r="O1619" s="161"/>
      <c r="P1619" s="161"/>
      <c r="Q1619" s="161"/>
      <c r="R1619" s="161"/>
      <c r="S1619" s="161"/>
      <c r="T1619" s="162"/>
      <c r="AT1619" s="158" t="s">
        <v>171</v>
      </c>
      <c r="AU1619" s="158" t="s">
        <v>84</v>
      </c>
      <c r="AV1619" s="13" t="s">
        <v>82</v>
      </c>
      <c r="AW1619" s="13" t="s">
        <v>31</v>
      </c>
      <c r="AX1619" s="13" t="s">
        <v>74</v>
      </c>
      <c r="AY1619" s="158" t="s">
        <v>163</v>
      </c>
    </row>
    <row r="1620" spans="1:65" s="14" customFormat="1">
      <c r="B1620" s="163"/>
      <c r="D1620" s="157" t="s">
        <v>171</v>
      </c>
      <c r="E1620" s="164" t="s">
        <v>1</v>
      </c>
      <c r="F1620" s="165" t="s">
        <v>1658</v>
      </c>
      <c r="H1620" s="166">
        <v>19.8</v>
      </c>
      <c r="L1620" s="163"/>
      <c r="M1620" s="167"/>
      <c r="N1620" s="168"/>
      <c r="O1620" s="168"/>
      <c r="P1620" s="168"/>
      <c r="Q1620" s="168"/>
      <c r="R1620" s="168"/>
      <c r="S1620" s="168"/>
      <c r="T1620" s="169"/>
      <c r="AT1620" s="164" t="s">
        <v>171</v>
      </c>
      <c r="AU1620" s="164" t="s">
        <v>84</v>
      </c>
      <c r="AV1620" s="14" t="s">
        <v>84</v>
      </c>
      <c r="AW1620" s="14" t="s">
        <v>31</v>
      </c>
      <c r="AX1620" s="14" t="s">
        <v>74</v>
      </c>
      <c r="AY1620" s="164" t="s">
        <v>163</v>
      </c>
    </row>
    <row r="1621" spans="1:65" s="15" customFormat="1">
      <c r="B1621" s="170"/>
      <c r="D1621" s="157" t="s">
        <v>171</v>
      </c>
      <c r="E1621" s="171" t="s">
        <v>1</v>
      </c>
      <c r="F1621" s="172" t="s">
        <v>176</v>
      </c>
      <c r="H1621" s="173">
        <v>19.8</v>
      </c>
      <c r="L1621" s="170"/>
      <c r="M1621" s="174"/>
      <c r="N1621" s="175"/>
      <c r="O1621" s="175"/>
      <c r="P1621" s="175"/>
      <c r="Q1621" s="175"/>
      <c r="R1621" s="175"/>
      <c r="S1621" s="175"/>
      <c r="T1621" s="176"/>
      <c r="AT1621" s="171" t="s">
        <v>171</v>
      </c>
      <c r="AU1621" s="171" t="s">
        <v>84</v>
      </c>
      <c r="AV1621" s="15" t="s">
        <v>177</v>
      </c>
      <c r="AW1621" s="15" t="s">
        <v>31</v>
      </c>
      <c r="AX1621" s="15" t="s">
        <v>74</v>
      </c>
      <c r="AY1621" s="171" t="s">
        <v>163</v>
      </c>
    </row>
    <row r="1622" spans="1:65" s="16" customFormat="1">
      <c r="B1622" s="177"/>
      <c r="D1622" s="157" t="s">
        <v>171</v>
      </c>
      <c r="E1622" s="178" t="s">
        <v>1</v>
      </c>
      <c r="F1622" s="179" t="s">
        <v>178</v>
      </c>
      <c r="H1622" s="180">
        <v>19.8</v>
      </c>
      <c r="L1622" s="177"/>
      <c r="M1622" s="181"/>
      <c r="N1622" s="182"/>
      <c r="O1622" s="182"/>
      <c r="P1622" s="182"/>
      <c r="Q1622" s="182"/>
      <c r="R1622" s="182"/>
      <c r="S1622" s="182"/>
      <c r="T1622" s="183"/>
      <c r="AT1622" s="178" t="s">
        <v>171</v>
      </c>
      <c r="AU1622" s="178" t="s">
        <v>84</v>
      </c>
      <c r="AV1622" s="16" t="s">
        <v>169</v>
      </c>
      <c r="AW1622" s="16" t="s">
        <v>31</v>
      </c>
      <c r="AX1622" s="16" t="s">
        <v>82</v>
      </c>
      <c r="AY1622" s="178" t="s">
        <v>163</v>
      </c>
    </row>
    <row r="1623" spans="1:65" s="2" customFormat="1" ht="36" customHeight="1">
      <c r="A1623" s="30"/>
      <c r="B1623" s="142"/>
      <c r="C1623" s="184" t="s">
        <v>1702</v>
      </c>
      <c r="D1623" s="184" t="s">
        <v>190</v>
      </c>
      <c r="E1623" s="185" t="s">
        <v>1638</v>
      </c>
      <c r="F1623" s="186" t="s">
        <v>1639</v>
      </c>
      <c r="G1623" s="187" t="s">
        <v>186</v>
      </c>
      <c r="H1623" s="188">
        <v>5.0090000000000003</v>
      </c>
      <c r="I1623" s="189"/>
      <c r="J1623" s="189">
        <f>ROUND(I1623*H1623,2)</f>
        <v>0</v>
      </c>
      <c r="K1623" s="190"/>
      <c r="L1623" s="191"/>
      <c r="M1623" s="192" t="s">
        <v>1</v>
      </c>
      <c r="N1623" s="193" t="s">
        <v>39</v>
      </c>
      <c r="O1623" s="152">
        <v>0</v>
      </c>
      <c r="P1623" s="152">
        <f>O1623*H1623</f>
        <v>0</v>
      </c>
      <c r="Q1623" s="152">
        <v>0</v>
      </c>
      <c r="R1623" s="152">
        <f>Q1623*H1623</f>
        <v>0</v>
      </c>
      <c r="S1623" s="152">
        <v>0</v>
      </c>
      <c r="T1623" s="153">
        <f>S1623*H1623</f>
        <v>0</v>
      </c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R1623" s="154" t="s">
        <v>486</v>
      </c>
      <c r="AT1623" s="154" t="s">
        <v>190</v>
      </c>
      <c r="AU1623" s="154" t="s">
        <v>84</v>
      </c>
      <c r="AY1623" s="18" t="s">
        <v>163</v>
      </c>
      <c r="BE1623" s="155">
        <f>IF(N1623="základní",J1623,0)</f>
        <v>0</v>
      </c>
      <c r="BF1623" s="155">
        <f>IF(N1623="snížená",J1623,0)</f>
        <v>0</v>
      </c>
      <c r="BG1623" s="155">
        <f>IF(N1623="zákl. přenesená",J1623,0)</f>
        <v>0</v>
      </c>
      <c r="BH1623" s="155">
        <f>IF(N1623="sníž. přenesená",J1623,0)</f>
        <v>0</v>
      </c>
      <c r="BI1623" s="155">
        <f>IF(N1623="nulová",J1623,0)</f>
        <v>0</v>
      </c>
      <c r="BJ1623" s="18" t="s">
        <v>82</v>
      </c>
      <c r="BK1623" s="155">
        <f>ROUND(I1623*H1623,2)</f>
        <v>0</v>
      </c>
      <c r="BL1623" s="18" t="s">
        <v>259</v>
      </c>
      <c r="BM1623" s="154" t="s">
        <v>1703</v>
      </c>
    </row>
    <row r="1624" spans="1:65" s="14" customFormat="1">
      <c r="B1624" s="163"/>
      <c r="D1624" s="157" t="s">
        <v>171</v>
      </c>
      <c r="E1624" s="164" t="s">
        <v>1</v>
      </c>
      <c r="F1624" s="165" t="s">
        <v>1704</v>
      </c>
      <c r="H1624" s="166">
        <v>5.0090000000000003</v>
      </c>
      <c r="L1624" s="163"/>
      <c r="M1624" s="167"/>
      <c r="N1624" s="168"/>
      <c r="O1624" s="168"/>
      <c r="P1624" s="168"/>
      <c r="Q1624" s="168"/>
      <c r="R1624" s="168"/>
      <c r="S1624" s="168"/>
      <c r="T1624" s="169"/>
      <c r="AT1624" s="164" t="s">
        <v>171</v>
      </c>
      <c r="AU1624" s="164" t="s">
        <v>84</v>
      </c>
      <c r="AV1624" s="14" t="s">
        <v>84</v>
      </c>
      <c r="AW1624" s="14" t="s">
        <v>31</v>
      </c>
      <c r="AX1624" s="14" t="s">
        <v>74</v>
      </c>
      <c r="AY1624" s="164" t="s">
        <v>163</v>
      </c>
    </row>
    <row r="1625" spans="1:65" s="16" customFormat="1">
      <c r="B1625" s="177"/>
      <c r="D1625" s="157" t="s">
        <v>171</v>
      </c>
      <c r="E1625" s="178" t="s">
        <v>1</v>
      </c>
      <c r="F1625" s="179" t="s">
        <v>178</v>
      </c>
      <c r="H1625" s="180">
        <v>5.0090000000000003</v>
      </c>
      <c r="L1625" s="177"/>
      <c r="M1625" s="181"/>
      <c r="N1625" s="182"/>
      <c r="O1625" s="182"/>
      <c r="P1625" s="182"/>
      <c r="Q1625" s="182"/>
      <c r="R1625" s="182"/>
      <c r="S1625" s="182"/>
      <c r="T1625" s="183"/>
      <c r="AT1625" s="178" t="s">
        <v>171</v>
      </c>
      <c r="AU1625" s="178" t="s">
        <v>84</v>
      </c>
      <c r="AV1625" s="16" t="s">
        <v>169</v>
      </c>
      <c r="AW1625" s="16" t="s">
        <v>31</v>
      </c>
      <c r="AX1625" s="16" t="s">
        <v>82</v>
      </c>
      <c r="AY1625" s="178" t="s">
        <v>163</v>
      </c>
    </row>
    <row r="1626" spans="1:65" s="2" customFormat="1" ht="24" customHeight="1">
      <c r="A1626" s="30"/>
      <c r="B1626" s="142"/>
      <c r="C1626" s="143" t="s">
        <v>720</v>
      </c>
      <c r="D1626" s="143" t="s">
        <v>165</v>
      </c>
      <c r="E1626" s="144" t="s">
        <v>1705</v>
      </c>
      <c r="F1626" s="145" t="s">
        <v>1706</v>
      </c>
      <c r="G1626" s="146" t="s">
        <v>168</v>
      </c>
      <c r="H1626" s="147">
        <v>19.8</v>
      </c>
      <c r="I1626" s="148"/>
      <c r="J1626" s="148">
        <f>ROUND(I1626*H1626,2)</f>
        <v>0</v>
      </c>
      <c r="K1626" s="149"/>
      <c r="L1626" s="31"/>
      <c r="M1626" s="150" t="s">
        <v>1</v>
      </c>
      <c r="N1626" s="151" t="s">
        <v>39</v>
      </c>
      <c r="O1626" s="152">
        <v>0</v>
      </c>
      <c r="P1626" s="152">
        <f>O1626*H1626</f>
        <v>0</v>
      </c>
      <c r="Q1626" s="152">
        <v>0</v>
      </c>
      <c r="R1626" s="152">
        <f>Q1626*H1626</f>
        <v>0</v>
      </c>
      <c r="S1626" s="152">
        <v>0</v>
      </c>
      <c r="T1626" s="153">
        <f>S1626*H1626</f>
        <v>0</v>
      </c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R1626" s="154" t="s">
        <v>259</v>
      </c>
      <c r="AT1626" s="154" t="s">
        <v>165</v>
      </c>
      <c r="AU1626" s="154" t="s">
        <v>84</v>
      </c>
      <c r="AY1626" s="18" t="s">
        <v>163</v>
      </c>
      <c r="BE1626" s="155">
        <f>IF(N1626="základní",J1626,0)</f>
        <v>0</v>
      </c>
      <c r="BF1626" s="155">
        <f>IF(N1626="snížená",J1626,0)</f>
        <v>0</v>
      </c>
      <c r="BG1626" s="155">
        <f>IF(N1626="zákl. přenesená",J1626,0)</f>
        <v>0</v>
      </c>
      <c r="BH1626" s="155">
        <f>IF(N1626="sníž. přenesená",J1626,0)</f>
        <v>0</v>
      </c>
      <c r="BI1626" s="155">
        <f>IF(N1626="nulová",J1626,0)</f>
        <v>0</v>
      </c>
      <c r="BJ1626" s="18" t="s">
        <v>82</v>
      </c>
      <c r="BK1626" s="155">
        <f>ROUND(I1626*H1626,2)</f>
        <v>0</v>
      </c>
      <c r="BL1626" s="18" t="s">
        <v>259</v>
      </c>
      <c r="BM1626" s="154" t="s">
        <v>1707</v>
      </c>
    </row>
    <row r="1627" spans="1:65" s="13" customFormat="1">
      <c r="B1627" s="156"/>
      <c r="D1627" s="157" t="s">
        <v>171</v>
      </c>
      <c r="E1627" s="158" t="s">
        <v>1</v>
      </c>
      <c r="F1627" s="159" t="s">
        <v>1663</v>
      </c>
      <c r="H1627" s="158" t="s">
        <v>1</v>
      </c>
      <c r="L1627" s="156"/>
      <c r="M1627" s="160"/>
      <c r="N1627" s="161"/>
      <c r="O1627" s="161"/>
      <c r="P1627" s="161"/>
      <c r="Q1627" s="161"/>
      <c r="R1627" s="161"/>
      <c r="S1627" s="161"/>
      <c r="T1627" s="162"/>
      <c r="AT1627" s="158" t="s">
        <v>171</v>
      </c>
      <c r="AU1627" s="158" t="s">
        <v>84</v>
      </c>
      <c r="AV1627" s="13" t="s">
        <v>82</v>
      </c>
      <c r="AW1627" s="13" t="s">
        <v>31</v>
      </c>
      <c r="AX1627" s="13" t="s">
        <v>74</v>
      </c>
      <c r="AY1627" s="158" t="s">
        <v>163</v>
      </c>
    </row>
    <row r="1628" spans="1:65" s="14" customFormat="1">
      <c r="B1628" s="163"/>
      <c r="D1628" s="157" t="s">
        <v>171</v>
      </c>
      <c r="E1628" s="164" t="s">
        <v>1</v>
      </c>
      <c r="F1628" s="165" t="s">
        <v>1658</v>
      </c>
      <c r="H1628" s="166">
        <v>19.8</v>
      </c>
      <c r="L1628" s="163"/>
      <c r="M1628" s="167"/>
      <c r="N1628" s="168"/>
      <c r="O1628" s="168"/>
      <c r="P1628" s="168"/>
      <c r="Q1628" s="168"/>
      <c r="R1628" s="168"/>
      <c r="S1628" s="168"/>
      <c r="T1628" s="169"/>
      <c r="AT1628" s="164" t="s">
        <v>171</v>
      </c>
      <c r="AU1628" s="164" t="s">
        <v>84</v>
      </c>
      <c r="AV1628" s="14" t="s">
        <v>84</v>
      </c>
      <c r="AW1628" s="14" t="s">
        <v>31</v>
      </c>
      <c r="AX1628" s="14" t="s">
        <v>74</v>
      </c>
      <c r="AY1628" s="164" t="s">
        <v>163</v>
      </c>
    </row>
    <row r="1629" spans="1:65" s="15" customFormat="1">
      <c r="B1629" s="170"/>
      <c r="D1629" s="157" t="s">
        <v>171</v>
      </c>
      <c r="E1629" s="171" t="s">
        <v>1</v>
      </c>
      <c r="F1629" s="172" t="s">
        <v>176</v>
      </c>
      <c r="H1629" s="173">
        <v>19.8</v>
      </c>
      <c r="L1629" s="170"/>
      <c r="M1629" s="174"/>
      <c r="N1629" s="175"/>
      <c r="O1629" s="175"/>
      <c r="P1629" s="175"/>
      <c r="Q1629" s="175"/>
      <c r="R1629" s="175"/>
      <c r="S1629" s="175"/>
      <c r="T1629" s="176"/>
      <c r="AT1629" s="171" t="s">
        <v>171</v>
      </c>
      <c r="AU1629" s="171" t="s">
        <v>84</v>
      </c>
      <c r="AV1629" s="15" t="s">
        <v>177</v>
      </c>
      <c r="AW1629" s="15" t="s">
        <v>31</v>
      </c>
      <c r="AX1629" s="15" t="s">
        <v>74</v>
      </c>
      <c r="AY1629" s="171" t="s">
        <v>163</v>
      </c>
    </row>
    <row r="1630" spans="1:65" s="16" customFormat="1">
      <c r="B1630" s="177"/>
      <c r="D1630" s="157" t="s">
        <v>171</v>
      </c>
      <c r="E1630" s="178" t="s">
        <v>1</v>
      </c>
      <c r="F1630" s="179" t="s">
        <v>178</v>
      </c>
      <c r="H1630" s="180">
        <v>19.8</v>
      </c>
      <c r="L1630" s="177"/>
      <c r="M1630" s="181"/>
      <c r="N1630" s="182"/>
      <c r="O1630" s="182"/>
      <c r="P1630" s="182"/>
      <c r="Q1630" s="182"/>
      <c r="R1630" s="182"/>
      <c r="S1630" s="182"/>
      <c r="T1630" s="183"/>
      <c r="AT1630" s="178" t="s">
        <v>171</v>
      </c>
      <c r="AU1630" s="178" t="s">
        <v>84</v>
      </c>
      <c r="AV1630" s="16" t="s">
        <v>169</v>
      </c>
      <c r="AW1630" s="16" t="s">
        <v>31</v>
      </c>
      <c r="AX1630" s="16" t="s">
        <v>82</v>
      </c>
      <c r="AY1630" s="178" t="s">
        <v>163</v>
      </c>
    </row>
    <row r="1631" spans="1:65" s="2" customFormat="1" ht="36" customHeight="1">
      <c r="A1631" s="30"/>
      <c r="B1631" s="142"/>
      <c r="C1631" s="184" t="s">
        <v>1708</v>
      </c>
      <c r="D1631" s="184" t="s">
        <v>190</v>
      </c>
      <c r="E1631" s="185" t="s">
        <v>1638</v>
      </c>
      <c r="F1631" s="186" t="s">
        <v>1639</v>
      </c>
      <c r="G1631" s="187" t="s">
        <v>186</v>
      </c>
      <c r="H1631" s="188">
        <v>3.6629999999999998</v>
      </c>
      <c r="I1631" s="189"/>
      <c r="J1631" s="189">
        <f>ROUND(I1631*H1631,2)</f>
        <v>0</v>
      </c>
      <c r="K1631" s="190"/>
      <c r="L1631" s="191"/>
      <c r="M1631" s="192" t="s">
        <v>1</v>
      </c>
      <c r="N1631" s="193" t="s">
        <v>39</v>
      </c>
      <c r="O1631" s="152">
        <v>0</v>
      </c>
      <c r="P1631" s="152">
        <f>O1631*H1631</f>
        <v>0</v>
      </c>
      <c r="Q1631" s="152">
        <v>0</v>
      </c>
      <c r="R1631" s="152">
        <f>Q1631*H1631</f>
        <v>0</v>
      </c>
      <c r="S1631" s="152">
        <v>0</v>
      </c>
      <c r="T1631" s="153">
        <f>S1631*H1631</f>
        <v>0</v>
      </c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R1631" s="154" t="s">
        <v>486</v>
      </c>
      <c r="AT1631" s="154" t="s">
        <v>190</v>
      </c>
      <c r="AU1631" s="154" t="s">
        <v>84</v>
      </c>
      <c r="AY1631" s="18" t="s">
        <v>163</v>
      </c>
      <c r="BE1631" s="155">
        <f>IF(N1631="základní",J1631,0)</f>
        <v>0</v>
      </c>
      <c r="BF1631" s="155">
        <f>IF(N1631="snížená",J1631,0)</f>
        <v>0</v>
      </c>
      <c r="BG1631" s="155">
        <f>IF(N1631="zákl. přenesená",J1631,0)</f>
        <v>0</v>
      </c>
      <c r="BH1631" s="155">
        <f>IF(N1631="sníž. přenesená",J1631,0)</f>
        <v>0</v>
      </c>
      <c r="BI1631" s="155">
        <f>IF(N1631="nulová",J1631,0)</f>
        <v>0</v>
      </c>
      <c r="BJ1631" s="18" t="s">
        <v>82</v>
      </c>
      <c r="BK1631" s="155">
        <f>ROUND(I1631*H1631,2)</f>
        <v>0</v>
      </c>
      <c r="BL1631" s="18" t="s">
        <v>259</v>
      </c>
      <c r="BM1631" s="154" t="s">
        <v>1709</v>
      </c>
    </row>
    <row r="1632" spans="1:65" s="14" customFormat="1">
      <c r="B1632" s="163"/>
      <c r="D1632" s="157" t="s">
        <v>171</v>
      </c>
      <c r="E1632" s="164" t="s">
        <v>1</v>
      </c>
      <c r="F1632" s="165" t="s">
        <v>1710</v>
      </c>
      <c r="H1632" s="166">
        <v>3.6629999999999998</v>
      </c>
      <c r="L1632" s="163"/>
      <c r="M1632" s="167"/>
      <c r="N1632" s="168"/>
      <c r="O1632" s="168"/>
      <c r="P1632" s="168"/>
      <c r="Q1632" s="168"/>
      <c r="R1632" s="168"/>
      <c r="S1632" s="168"/>
      <c r="T1632" s="169"/>
      <c r="AT1632" s="164" t="s">
        <v>171</v>
      </c>
      <c r="AU1632" s="164" t="s">
        <v>84</v>
      </c>
      <c r="AV1632" s="14" t="s">
        <v>84</v>
      </c>
      <c r="AW1632" s="14" t="s">
        <v>31</v>
      </c>
      <c r="AX1632" s="14" t="s">
        <v>74</v>
      </c>
      <c r="AY1632" s="164" t="s">
        <v>163</v>
      </c>
    </row>
    <row r="1633" spans="1:65" s="16" customFormat="1">
      <c r="B1633" s="177"/>
      <c r="D1633" s="157" t="s">
        <v>171</v>
      </c>
      <c r="E1633" s="178" t="s">
        <v>1</v>
      </c>
      <c r="F1633" s="179" t="s">
        <v>178</v>
      </c>
      <c r="H1633" s="180">
        <v>3.6629999999999998</v>
      </c>
      <c r="L1633" s="177"/>
      <c r="M1633" s="181"/>
      <c r="N1633" s="182"/>
      <c r="O1633" s="182"/>
      <c r="P1633" s="182"/>
      <c r="Q1633" s="182"/>
      <c r="R1633" s="182"/>
      <c r="S1633" s="182"/>
      <c r="T1633" s="183"/>
      <c r="AT1633" s="178" t="s">
        <v>171</v>
      </c>
      <c r="AU1633" s="178" t="s">
        <v>84</v>
      </c>
      <c r="AV1633" s="16" t="s">
        <v>169</v>
      </c>
      <c r="AW1633" s="16" t="s">
        <v>31</v>
      </c>
      <c r="AX1633" s="16" t="s">
        <v>82</v>
      </c>
      <c r="AY1633" s="178" t="s">
        <v>163</v>
      </c>
    </row>
    <row r="1634" spans="1:65" s="2" customFormat="1" ht="16.5" customHeight="1">
      <c r="A1634" s="30"/>
      <c r="B1634" s="142"/>
      <c r="C1634" s="143" t="s">
        <v>725</v>
      </c>
      <c r="D1634" s="143" t="s">
        <v>165</v>
      </c>
      <c r="E1634" s="144" t="s">
        <v>1711</v>
      </c>
      <c r="F1634" s="145" t="s">
        <v>1712</v>
      </c>
      <c r="G1634" s="146" t="s">
        <v>168</v>
      </c>
      <c r="H1634" s="147">
        <v>19.8</v>
      </c>
      <c r="I1634" s="148"/>
      <c r="J1634" s="148">
        <f>ROUND(I1634*H1634,2)</f>
        <v>0</v>
      </c>
      <c r="K1634" s="149"/>
      <c r="L1634" s="31"/>
      <c r="M1634" s="150" t="s">
        <v>1</v>
      </c>
      <c r="N1634" s="151" t="s">
        <v>39</v>
      </c>
      <c r="O1634" s="152">
        <v>0</v>
      </c>
      <c r="P1634" s="152">
        <f>O1634*H1634</f>
        <v>0</v>
      </c>
      <c r="Q1634" s="152">
        <v>0</v>
      </c>
      <c r="R1634" s="152">
        <f>Q1634*H1634</f>
        <v>0</v>
      </c>
      <c r="S1634" s="152">
        <v>0</v>
      </c>
      <c r="T1634" s="153">
        <f>S1634*H1634</f>
        <v>0</v>
      </c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R1634" s="154" t="s">
        <v>259</v>
      </c>
      <c r="AT1634" s="154" t="s">
        <v>165</v>
      </c>
      <c r="AU1634" s="154" t="s">
        <v>84</v>
      </c>
      <c r="AY1634" s="18" t="s">
        <v>163</v>
      </c>
      <c r="BE1634" s="155">
        <f>IF(N1634="základní",J1634,0)</f>
        <v>0</v>
      </c>
      <c r="BF1634" s="155">
        <f>IF(N1634="snížená",J1634,0)</f>
        <v>0</v>
      </c>
      <c r="BG1634" s="155">
        <f>IF(N1634="zákl. přenesená",J1634,0)</f>
        <v>0</v>
      </c>
      <c r="BH1634" s="155">
        <f>IF(N1634="sníž. přenesená",J1634,0)</f>
        <v>0</v>
      </c>
      <c r="BI1634" s="155">
        <f>IF(N1634="nulová",J1634,0)</f>
        <v>0</v>
      </c>
      <c r="BJ1634" s="18" t="s">
        <v>82</v>
      </c>
      <c r="BK1634" s="155">
        <f>ROUND(I1634*H1634,2)</f>
        <v>0</v>
      </c>
      <c r="BL1634" s="18" t="s">
        <v>259</v>
      </c>
      <c r="BM1634" s="154" t="s">
        <v>1713</v>
      </c>
    </row>
    <row r="1635" spans="1:65" s="13" customFormat="1">
      <c r="B1635" s="156"/>
      <c r="D1635" s="157" t="s">
        <v>171</v>
      </c>
      <c r="E1635" s="158" t="s">
        <v>1</v>
      </c>
      <c r="F1635" s="159" t="s">
        <v>1657</v>
      </c>
      <c r="H1635" s="158" t="s">
        <v>1</v>
      </c>
      <c r="L1635" s="156"/>
      <c r="M1635" s="160"/>
      <c r="N1635" s="161"/>
      <c r="O1635" s="161"/>
      <c r="P1635" s="161"/>
      <c r="Q1635" s="161"/>
      <c r="R1635" s="161"/>
      <c r="S1635" s="161"/>
      <c r="T1635" s="162"/>
      <c r="AT1635" s="158" t="s">
        <v>171</v>
      </c>
      <c r="AU1635" s="158" t="s">
        <v>84</v>
      </c>
      <c r="AV1635" s="13" t="s">
        <v>82</v>
      </c>
      <c r="AW1635" s="13" t="s">
        <v>31</v>
      </c>
      <c r="AX1635" s="13" t="s">
        <v>74</v>
      </c>
      <c r="AY1635" s="158" t="s">
        <v>163</v>
      </c>
    </row>
    <row r="1636" spans="1:65" s="14" customFormat="1">
      <c r="B1636" s="163"/>
      <c r="D1636" s="157" t="s">
        <v>171</v>
      </c>
      <c r="E1636" s="164" t="s">
        <v>1</v>
      </c>
      <c r="F1636" s="165" t="s">
        <v>1658</v>
      </c>
      <c r="H1636" s="166">
        <v>19.8</v>
      </c>
      <c r="L1636" s="163"/>
      <c r="M1636" s="167"/>
      <c r="N1636" s="168"/>
      <c r="O1636" s="168"/>
      <c r="P1636" s="168"/>
      <c r="Q1636" s="168"/>
      <c r="R1636" s="168"/>
      <c r="S1636" s="168"/>
      <c r="T1636" s="169"/>
      <c r="AT1636" s="164" t="s">
        <v>171</v>
      </c>
      <c r="AU1636" s="164" t="s">
        <v>84</v>
      </c>
      <c r="AV1636" s="14" t="s">
        <v>84</v>
      </c>
      <c r="AW1636" s="14" t="s">
        <v>31</v>
      </c>
      <c r="AX1636" s="14" t="s">
        <v>74</v>
      </c>
      <c r="AY1636" s="164" t="s">
        <v>163</v>
      </c>
    </row>
    <row r="1637" spans="1:65" s="15" customFormat="1">
      <c r="B1637" s="170"/>
      <c r="D1637" s="157" t="s">
        <v>171</v>
      </c>
      <c r="E1637" s="171" t="s">
        <v>1</v>
      </c>
      <c r="F1637" s="172" t="s">
        <v>176</v>
      </c>
      <c r="H1637" s="173">
        <v>19.8</v>
      </c>
      <c r="L1637" s="170"/>
      <c r="M1637" s="174"/>
      <c r="N1637" s="175"/>
      <c r="O1637" s="175"/>
      <c r="P1637" s="175"/>
      <c r="Q1637" s="175"/>
      <c r="R1637" s="175"/>
      <c r="S1637" s="175"/>
      <c r="T1637" s="176"/>
      <c r="AT1637" s="171" t="s">
        <v>171</v>
      </c>
      <c r="AU1637" s="171" t="s">
        <v>84</v>
      </c>
      <c r="AV1637" s="15" t="s">
        <v>177</v>
      </c>
      <c r="AW1637" s="15" t="s">
        <v>31</v>
      </c>
      <c r="AX1637" s="15" t="s">
        <v>74</v>
      </c>
      <c r="AY1637" s="171" t="s">
        <v>163</v>
      </c>
    </row>
    <row r="1638" spans="1:65" s="16" customFormat="1">
      <c r="B1638" s="177"/>
      <c r="D1638" s="157" t="s">
        <v>171</v>
      </c>
      <c r="E1638" s="178" t="s">
        <v>1</v>
      </c>
      <c r="F1638" s="179" t="s">
        <v>178</v>
      </c>
      <c r="H1638" s="180">
        <v>19.8</v>
      </c>
      <c r="L1638" s="177"/>
      <c r="M1638" s="181"/>
      <c r="N1638" s="182"/>
      <c r="O1638" s="182"/>
      <c r="P1638" s="182"/>
      <c r="Q1638" s="182"/>
      <c r="R1638" s="182"/>
      <c r="S1638" s="182"/>
      <c r="T1638" s="183"/>
      <c r="AT1638" s="178" t="s">
        <v>171</v>
      </c>
      <c r="AU1638" s="178" t="s">
        <v>84</v>
      </c>
      <c r="AV1638" s="16" t="s">
        <v>169</v>
      </c>
      <c r="AW1638" s="16" t="s">
        <v>31</v>
      </c>
      <c r="AX1638" s="16" t="s">
        <v>82</v>
      </c>
      <c r="AY1638" s="178" t="s">
        <v>163</v>
      </c>
    </row>
    <row r="1639" spans="1:65" s="2" customFormat="1" ht="16.5" customHeight="1">
      <c r="A1639" s="30"/>
      <c r="B1639" s="142"/>
      <c r="C1639" s="184" t="s">
        <v>1714</v>
      </c>
      <c r="D1639" s="184" t="s">
        <v>190</v>
      </c>
      <c r="E1639" s="185" t="s">
        <v>1715</v>
      </c>
      <c r="F1639" s="186" t="s">
        <v>1716</v>
      </c>
      <c r="G1639" s="187" t="s">
        <v>168</v>
      </c>
      <c r="H1639" s="188">
        <v>20.196000000000002</v>
      </c>
      <c r="I1639" s="189"/>
      <c r="J1639" s="189">
        <f>ROUND(I1639*H1639,2)</f>
        <v>0</v>
      </c>
      <c r="K1639" s="190"/>
      <c r="L1639" s="191"/>
      <c r="M1639" s="192" t="s">
        <v>1</v>
      </c>
      <c r="N1639" s="193" t="s">
        <v>39</v>
      </c>
      <c r="O1639" s="152">
        <v>0</v>
      </c>
      <c r="P1639" s="152">
        <f>O1639*H1639</f>
        <v>0</v>
      </c>
      <c r="Q1639" s="152">
        <v>0</v>
      </c>
      <c r="R1639" s="152">
        <f>Q1639*H1639</f>
        <v>0</v>
      </c>
      <c r="S1639" s="152">
        <v>0</v>
      </c>
      <c r="T1639" s="153">
        <f>S1639*H1639</f>
        <v>0</v>
      </c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R1639" s="154" t="s">
        <v>486</v>
      </c>
      <c r="AT1639" s="154" t="s">
        <v>190</v>
      </c>
      <c r="AU1639" s="154" t="s">
        <v>84</v>
      </c>
      <c r="AY1639" s="18" t="s">
        <v>163</v>
      </c>
      <c r="BE1639" s="155">
        <f>IF(N1639="základní",J1639,0)</f>
        <v>0</v>
      </c>
      <c r="BF1639" s="155">
        <f>IF(N1639="snížená",J1639,0)</f>
        <v>0</v>
      </c>
      <c r="BG1639" s="155">
        <f>IF(N1639="zákl. přenesená",J1639,0)</f>
        <v>0</v>
      </c>
      <c r="BH1639" s="155">
        <f>IF(N1639="sníž. přenesená",J1639,0)</f>
        <v>0</v>
      </c>
      <c r="BI1639" s="155">
        <f>IF(N1639="nulová",J1639,0)</f>
        <v>0</v>
      </c>
      <c r="BJ1639" s="18" t="s">
        <v>82</v>
      </c>
      <c r="BK1639" s="155">
        <f>ROUND(I1639*H1639,2)</f>
        <v>0</v>
      </c>
      <c r="BL1639" s="18" t="s">
        <v>259</v>
      </c>
      <c r="BM1639" s="154" t="s">
        <v>1717</v>
      </c>
    </row>
    <row r="1640" spans="1:65" s="2" customFormat="1" ht="24" customHeight="1">
      <c r="A1640" s="30"/>
      <c r="B1640" s="142"/>
      <c r="C1640" s="143" t="s">
        <v>1718</v>
      </c>
      <c r="D1640" s="143" t="s">
        <v>165</v>
      </c>
      <c r="E1640" s="144" t="s">
        <v>1719</v>
      </c>
      <c r="F1640" s="145" t="s">
        <v>1720</v>
      </c>
      <c r="G1640" s="146" t="s">
        <v>231</v>
      </c>
      <c r="H1640" s="147">
        <v>2.1629999999999998</v>
      </c>
      <c r="I1640" s="148"/>
      <c r="J1640" s="148">
        <f>ROUND(I1640*H1640,2)</f>
        <v>0</v>
      </c>
      <c r="K1640" s="149"/>
      <c r="L1640" s="31"/>
      <c r="M1640" s="150" t="s">
        <v>1</v>
      </c>
      <c r="N1640" s="151" t="s">
        <v>39</v>
      </c>
      <c r="O1640" s="152">
        <v>0</v>
      </c>
      <c r="P1640" s="152">
        <f>O1640*H1640</f>
        <v>0</v>
      </c>
      <c r="Q1640" s="152">
        <v>0</v>
      </c>
      <c r="R1640" s="152">
        <f>Q1640*H1640</f>
        <v>0</v>
      </c>
      <c r="S1640" s="152">
        <v>0</v>
      </c>
      <c r="T1640" s="153">
        <f>S1640*H1640</f>
        <v>0</v>
      </c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R1640" s="154" t="s">
        <v>259</v>
      </c>
      <c r="AT1640" s="154" t="s">
        <v>165</v>
      </c>
      <c r="AU1640" s="154" t="s">
        <v>84</v>
      </c>
      <c r="AY1640" s="18" t="s">
        <v>163</v>
      </c>
      <c r="BE1640" s="155">
        <f>IF(N1640="základní",J1640,0)</f>
        <v>0</v>
      </c>
      <c r="BF1640" s="155">
        <f>IF(N1640="snížená",J1640,0)</f>
        <v>0</v>
      </c>
      <c r="BG1640" s="155">
        <f>IF(N1640="zákl. přenesená",J1640,0)</f>
        <v>0</v>
      </c>
      <c r="BH1640" s="155">
        <f>IF(N1640="sníž. přenesená",J1640,0)</f>
        <v>0</v>
      </c>
      <c r="BI1640" s="155">
        <f>IF(N1640="nulová",J1640,0)</f>
        <v>0</v>
      </c>
      <c r="BJ1640" s="18" t="s">
        <v>82</v>
      </c>
      <c r="BK1640" s="155">
        <f>ROUND(I1640*H1640,2)</f>
        <v>0</v>
      </c>
      <c r="BL1640" s="18" t="s">
        <v>259</v>
      </c>
      <c r="BM1640" s="154" t="s">
        <v>1721</v>
      </c>
    </row>
    <row r="1641" spans="1:65" s="12" customFormat="1" ht="22.9" customHeight="1">
      <c r="B1641" s="130"/>
      <c r="D1641" s="131" t="s">
        <v>73</v>
      </c>
      <c r="E1641" s="140" t="s">
        <v>1722</v>
      </c>
      <c r="F1641" s="140" t="s">
        <v>1723</v>
      </c>
      <c r="J1641" s="141">
        <f>BK1641</f>
        <v>0</v>
      </c>
      <c r="L1641" s="130"/>
      <c r="M1641" s="134"/>
      <c r="N1641" s="135"/>
      <c r="O1641" s="135"/>
      <c r="P1641" s="136">
        <f>SUM(P1642:P1704)</f>
        <v>0</v>
      </c>
      <c r="Q1641" s="135"/>
      <c r="R1641" s="136">
        <f>SUM(R1642:R1704)</f>
        <v>0</v>
      </c>
      <c r="S1641" s="135"/>
      <c r="T1641" s="137">
        <f>SUM(T1642:T1704)</f>
        <v>0</v>
      </c>
      <c r="AR1641" s="131" t="s">
        <v>84</v>
      </c>
      <c r="AT1641" s="138" t="s">
        <v>73</v>
      </c>
      <c r="AU1641" s="138" t="s">
        <v>82</v>
      </c>
      <c r="AY1641" s="131" t="s">
        <v>163</v>
      </c>
      <c r="BK1641" s="139">
        <f>SUM(BK1642:BK1704)</f>
        <v>0</v>
      </c>
    </row>
    <row r="1642" spans="1:65" s="2" customFormat="1" ht="24" customHeight="1">
      <c r="A1642" s="30"/>
      <c r="B1642" s="142"/>
      <c r="C1642" s="143" t="s">
        <v>1724</v>
      </c>
      <c r="D1642" s="143" t="s">
        <v>165</v>
      </c>
      <c r="E1642" s="144" t="s">
        <v>1725</v>
      </c>
      <c r="F1642" s="145" t="s">
        <v>1726</v>
      </c>
      <c r="G1642" s="146" t="s">
        <v>186</v>
      </c>
      <c r="H1642" s="147">
        <v>259.5</v>
      </c>
      <c r="I1642" s="148"/>
      <c r="J1642" s="148">
        <f>ROUND(I1642*H1642,2)</f>
        <v>0</v>
      </c>
      <c r="K1642" s="149"/>
      <c r="L1642" s="31"/>
      <c r="M1642" s="150" t="s">
        <v>1</v>
      </c>
      <c r="N1642" s="151" t="s">
        <v>39</v>
      </c>
      <c r="O1642" s="152">
        <v>0</v>
      </c>
      <c r="P1642" s="152">
        <f>O1642*H1642</f>
        <v>0</v>
      </c>
      <c r="Q1642" s="152">
        <v>0</v>
      </c>
      <c r="R1642" s="152">
        <f>Q1642*H1642</f>
        <v>0</v>
      </c>
      <c r="S1642" s="152">
        <v>0</v>
      </c>
      <c r="T1642" s="153">
        <f>S1642*H1642</f>
        <v>0</v>
      </c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R1642" s="154" t="s">
        <v>259</v>
      </c>
      <c r="AT1642" s="154" t="s">
        <v>165</v>
      </c>
      <c r="AU1642" s="154" t="s">
        <v>84</v>
      </c>
      <c r="AY1642" s="18" t="s">
        <v>163</v>
      </c>
      <c r="BE1642" s="155">
        <f>IF(N1642="základní",J1642,0)</f>
        <v>0</v>
      </c>
      <c r="BF1642" s="155">
        <f>IF(N1642="snížená",J1642,0)</f>
        <v>0</v>
      </c>
      <c r="BG1642" s="155">
        <f>IF(N1642="zákl. přenesená",J1642,0)</f>
        <v>0</v>
      </c>
      <c r="BH1642" s="155">
        <f>IF(N1642="sníž. přenesená",J1642,0)</f>
        <v>0</v>
      </c>
      <c r="BI1642" s="155">
        <f>IF(N1642="nulová",J1642,0)</f>
        <v>0</v>
      </c>
      <c r="BJ1642" s="18" t="s">
        <v>82</v>
      </c>
      <c r="BK1642" s="155">
        <f>ROUND(I1642*H1642,2)</f>
        <v>0</v>
      </c>
      <c r="BL1642" s="18" t="s">
        <v>259</v>
      </c>
      <c r="BM1642" s="154" t="s">
        <v>1727</v>
      </c>
    </row>
    <row r="1643" spans="1:65" s="13" customFormat="1">
      <c r="B1643" s="156"/>
      <c r="D1643" s="157" t="s">
        <v>171</v>
      </c>
      <c r="E1643" s="158" t="s">
        <v>1</v>
      </c>
      <c r="F1643" s="159" t="s">
        <v>1728</v>
      </c>
      <c r="H1643" s="158" t="s">
        <v>1</v>
      </c>
      <c r="L1643" s="156"/>
      <c r="M1643" s="160"/>
      <c r="N1643" s="161"/>
      <c r="O1643" s="161"/>
      <c r="P1643" s="161"/>
      <c r="Q1643" s="161"/>
      <c r="R1643" s="161"/>
      <c r="S1643" s="161"/>
      <c r="T1643" s="162"/>
      <c r="AT1643" s="158" t="s">
        <v>171</v>
      </c>
      <c r="AU1643" s="158" t="s">
        <v>84</v>
      </c>
      <c r="AV1643" s="13" t="s">
        <v>82</v>
      </c>
      <c r="AW1643" s="13" t="s">
        <v>31</v>
      </c>
      <c r="AX1643" s="13" t="s">
        <v>74</v>
      </c>
      <c r="AY1643" s="158" t="s">
        <v>163</v>
      </c>
    </row>
    <row r="1644" spans="1:65" s="13" customFormat="1">
      <c r="B1644" s="156"/>
      <c r="D1644" s="157" t="s">
        <v>171</v>
      </c>
      <c r="E1644" s="158" t="s">
        <v>1</v>
      </c>
      <c r="F1644" s="159" t="s">
        <v>286</v>
      </c>
      <c r="H1644" s="158" t="s">
        <v>1</v>
      </c>
      <c r="L1644" s="156"/>
      <c r="M1644" s="160"/>
      <c r="N1644" s="161"/>
      <c r="O1644" s="161"/>
      <c r="P1644" s="161"/>
      <c r="Q1644" s="161"/>
      <c r="R1644" s="161"/>
      <c r="S1644" s="161"/>
      <c r="T1644" s="162"/>
      <c r="AT1644" s="158" t="s">
        <v>171</v>
      </c>
      <c r="AU1644" s="158" t="s">
        <v>84</v>
      </c>
      <c r="AV1644" s="13" t="s">
        <v>82</v>
      </c>
      <c r="AW1644" s="13" t="s">
        <v>31</v>
      </c>
      <c r="AX1644" s="13" t="s">
        <v>74</v>
      </c>
      <c r="AY1644" s="158" t="s">
        <v>163</v>
      </c>
    </row>
    <row r="1645" spans="1:65" s="13" customFormat="1">
      <c r="B1645" s="156"/>
      <c r="D1645" s="157" t="s">
        <v>171</v>
      </c>
      <c r="E1645" s="158" t="s">
        <v>1</v>
      </c>
      <c r="F1645" s="159" t="s">
        <v>313</v>
      </c>
      <c r="H1645" s="158" t="s">
        <v>1</v>
      </c>
      <c r="L1645" s="156"/>
      <c r="M1645" s="160"/>
      <c r="N1645" s="161"/>
      <c r="O1645" s="161"/>
      <c r="P1645" s="161"/>
      <c r="Q1645" s="161"/>
      <c r="R1645" s="161"/>
      <c r="S1645" s="161"/>
      <c r="T1645" s="162"/>
      <c r="AT1645" s="158" t="s">
        <v>171</v>
      </c>
      <c r="AU1645" s="158" t="s">
        <v>84</v>
      </c>
      <c r="AV1645" s="13" t="s">
        <v>82</v>
      </c>
      <c r="AW1645" s="13" t="s">
        <v>31</v>
      </c>
      <c r="AX1645" s="13" t="s">
        <v>74</v>
      </c>
      <c r="AY1645" s="158" t="s">
        <v>163</v>
      </c>
    </row>
    <row r="1646" spans="1:65" s="14" customFormat="1">
      <c r="B1646" s="163"/>
      <c r="D1646" s="157" t="s">
        <v>171</v>
      </c>
      <c r="E1646" s="164" t="s">
        <v>1</v>
      </c>
      <c r="F1646" s="165" t="s">
        <v>1729</v>
      </c>
      <c r="H1646" s="166">
        <v>17.07</v>
      </c>
      <c r="L1646" s="163"/>
      <c r="M1646" s="167"/>
      <c r="N1646" s="168"/>
      <c r="O1646" s="168"/>
      <c r="P1646" s="168"/>
      <c r="Q1646" s="168"/>
      <c r="R1646" s="168"/>
      <c r="S1646" s="168"/>
      <c r="T1646" s="169"/>
      <c r="AT1646" s="164" t="s">
        <v>171</v>
      </c>
      <c r="AU1646" s="164" t="s">
        <v>84</v>
      </c>
      <c r="AV1646" s="14" t="s">
        <v>84</v>
      </c>
      <c r="AW1646" s="14" t="s">
        <v>31</v>
      </c>
      <c r="AX1646" s="14" t="s">
        <v>74</v>
      </c>
      <c r="AY1646" s="164" t="s">
        <v>163</v>
      </c>
    </row>
    <row r="1647" spans="1:65" s="13" customFormat="1">
      <c r="B1647" s="156"/>
      <c r="D1647" s="157" t="s">
        <v>171</v>
      </c>
      <c r="E1647" s="158" t="s">
        <v>1</v>
      </c>
      <c r="F1647" s="159" t="s">
        <v>319</v>
      </c>
      <c r="H1647" s="158" t="s">
        <v>1</v>
      </c>
      <c r="L1647" s="156"/>
      <c r="M1647" s="160"/>
      <c r="N1647" s="161"/>
      <c r="O1647" s="161"/>
      <c r="P1647" s="161"/>
      <c r="Q1647" s="161"/>
      <c r="R1647" s="161"/>
      <c r="S1647" s="161"/>
      <c r="T1647" s="162"/>
      <c r="AT1647" s="158" t="s">
        <v>171</v>
      </c>
      <c r="AU1647" s="158" t="s">
        <v>84</v>
      </c>
      <c r="AV1647" s="13" t="s">
        <v>82</v>
      </c>
      <c r="AW1647" s="13" t="s">
        <v>31</v>
      </c>
      <c r="AX1647" s="13" t="s">
        <v>74</v>
      </c>
      <c r="AY1647" s="158" t="s">
        <v>163</v>
      </c>
    </row>
    <row r="1648" spans="1:65" s="14" customFormat="1">
      <c r="B1648" s="163"/>
      <c r="D1648" s="157" t="s">
        <v>171</v>
      </c>
      <c r="E1648" s="164" t="s">
        <v>1</v>
      </c>
      <c r="F1648" s="165" t="s">
        <v>1730</v>
      </c>
      <c r="H1648" s="166">
        <v>1.05</v>
      </c>
      <c r="L1648" s="163"/>
      <c r="M1648" s="167"/>
      <c r="N1648" s="168"/>
      <c r="O1648" s="168"/>
      <c r="P1648" s="168"/>
      <c r="Q1648" s="168"/>
      <c r="R1648" s="168"/>
      <c r="S1648" s="168"/>
      <c r="T1648" s="169"/>
      <c r="AT1648" s="164" t="s">
        <v>171</v>
      </c>
      <c r="AU1648" s="164" t="s">
        <v>84</v>
      </c>
      <c r="AV1648" s="14" t="s">
        <v>84</v>
      </c>
      <c r="AW1648" s="14" t="s">
        <v>31</v>
      </c>
      <c r="AX1648" s="14" t="s">
        <v>74</v>
      </c>
      <c r="AY1648" s="164" t="s">
        <v>163</v>
      </c>
    </row>
    <row r="1649" spans="2:51" s="13" customFormat="1">
      <c r="B1649" s="156"/>
      <c r="D1649" s="157" t="s">
        <v>171</v>
      </c>
      <c r="E1649" s="158" t="s">
        <v>1</v>
      </c>
      <c r="F1649" s="159" t="s">
        <v>322</v>
      </c>
      <c r="H1649" s="158" t="s">
        <v>1</v>
      </c>
      <c r="L1649" s="156"/>
      <c r="M1649" s="160"/>
      <c r="N1649" s="161"/>
      <c r="O1649" s="161"/>
      <c r="P1649" s="161"/>
      <c r="Q1649" s="161"/>
      <c r="R1649" s="161"/>
      <c r="S1649" s="161"/>
      <c r="T1649" s="162"/>
      <c r="AT1649" s="158" t="s">
        <v>171</v>
      </c>
      <c r="AU1649" s="158" t="s">
        <v>84</v>
      </c>
      <c r="AV1649" s="13" t="s">
        <v>82</v>
      </c>
      <c r="AW1649" s="13" t="s">
        <v>31</v>
      </c>
      <c r="AX1649" s="13" t="s">
        <v>74</v>
      </c>
      <c r="AY1649" s="158" t="s">
        <v>163</v>
      </c>
    </row>
    <row r="1650" spans="2:51" s="14" customFormat="1">
      <c r="B1650" s="163"/>
      <c r="D1650" s="157" t="s">
        <v>171</v>
      </c>
      <c r="E1650" s="164" t="s">
        <v>1</v>
      </c>
      <c r="F1650" s="165" t="s">
        <v>1731</v>
      </c>
      <c r="H1650" s="166">
        <v>13.11</v>
      </c>
      <c r="L1650" s="163"/>
      <c r="M1650" s="167"/>
      <c r="N1650" s="168"/>
      <c r="O1650" s="168"/>
      <c r="P1650" s="168"/>
      <c r="Q1650" s="168"/>
      <c r="R1650" s="168"/>
      <c r="S1650" s="168"/>
      <c r="T1650" s="169"/>
      <c r="AT1650" s="164" t="s">
        <v>171</v>
      </c>
      <c r="AU1650" s="164" t="s">
        <v>84</v>
      </c>
      <c r="AV1650" s="14" t="s">
        <v>84</v>
      </c>
      <c r="AW1650" s="14" t="s">
        <v>31</v>
      </c>
      <c r="AX1650" s="14" t="s">
        <v>74</v>
      </c>
      <c r="AY1650" s="164" t="s">
        <v>163</v>
      </c>
    </row>
    <row r="1651" spans="2:51" s="13" customFormat="1">
      <c r="B1651" s="156"/>
      <c r="D1651" s="157" t="s">
        <v>171</v>
      </c>
      <c r="E1651" s="158" t="s">
        <v>1</v>
      </c>
      <c r="F1651" s="159" t="s">
        <v>328</v>
      </c>
      <c r="H1651" s="158" t="s">
        <v>1</v>
      </c>
      <c r="L1651" s="156"/>
      <c r="M1651" s="160"/>
      <c r="N1651" s="161"/>
      <c r="O1651" s="161"/>
      <c r="P1651" s="161"/>
      <c r="Q1651" s="161"/>
      <c r="R1651" s="161"/>
      <c r="S1651" s="161"/>
      <c r="T1651" s="162"/>
      <c r="AT1651" s="158" t="s">
        <v>171</v>
      </c>
      <c r="AU1651" s="158" t="s">
        <v>84</v>
      </c>
      <c r="AV1651" s="13" t="s">
        <v>82</v>
      </c>
      <c r="AW1651" s="13" t="s">
        <v>31</v>
      </c>
      <c r="AX1651" s="13" t="s">
        <v>74</v>
      </c>
      <c r="AY1651" s="158" t="s">
        <v>163</v>
      </c>
    </row>
    <row r="1652" spans="2:51" s="14" customFormat="1">
      <c r="B1652" s="163"/>
      <c r="D1652" s="157" t="s">
        <v>171</v>
      </c>
      <c r="E1652" s="164" t="s">
        <v>1</v>
      </c>
      <c r="F1652" s="165" t="s">
        <v>1732</v>
      </c>
      <c r="H1652" s="166">
        <v>17.37</v>
      </c>
      <c r="L1652" s="163"/>
      <c r="M1652" s="167"/>
      <c r="N1652" s="168"/>
      <c r="O1652" s="168"/>
      <c r="P1652" s="168"/>
      <c r="Q1652" s="168"/>
      <c r="R1652" s="168"/>
      <c r="S1652" s="168"/>
      <c r="T1652" s="169"/>
      <c r="AT1652" s="164" t="s">
        <v>171</v>
      </c>
      <c r="AU1652" s="164" t="s">
        <v>84</v>
      </c>
      <c r="AV1652" s="14" t="s">
        <v>84</v>
      </c>
      <c r="AW1652" s="14" t="s">
        <v>31</v>
      </c>
      <c r="AX1652" s="14" t="s">
        <v>74</v>
      </c>
      <c r="AY1652" s="164" t="s">
        <v>163</v>
      </c>
    </row>
    <row r="1653" spans="2:51" s="13" customFormat="1">
      <c r="B1653" s="156"/>
      <c r="D1653" s="157" t="s">
        <v>171</v>
      </c>
      <c r="E1653" s="158" t="s">
        <v>1</v>
      </c>
      <c r="F1653" s="159" t="s">
        <v>331</v>
      </c>
      <c r="H1653" s="158" t="s">
        <v>1</v>
      </c>
      <c r="L1653" s="156"/>
      <c r="M1653" s="160"/>
      <c r="N1653" s="161"/>
      <c r="O1653" s="161"/>
      <c r="P1653" s="161"/>
      <c r="Q1653" s="161"/>
      <c r="R1653" s="161"/>
      <c r="S1653" s="161"/>
      <c r="T1653" s="162"/>
      <c r="AT1653" s="158" t="s">
        <v>171</v>
      </c>
      <c r="AU1653" s="158" t="s">
        <v>84</v>
      </c>
      <c r="AV1653" s="13" t="s">
        <v>82</v>
      </c>
      <c r="AW1653" s="13" t="s">
        <v>31</v>
      </c>
      <c r="AX1653" s="13" t="s">
        <v>74</v>
      </c>
      <c r="AY1653" s="158" t="s">
        <v>163</v>
      </c>
    </row>
    <row r="1654" spans="2:51" s="14" customFormat="1">
      <c r="B1654" s="163"/>
      <c r="D1654" s="157" t="s">
        <v>171</v>
      </c>
      <c r="E1654" s="164" t="s">
        <v>1</v>
      </c>
      <c r="F1654" s="165" t="s">
        <v>1733</v>
      </c>
      <c r="H1654" s="166">
        <v>18.27</v>
      </c>
      <c r="L1654" s="163"/>
      <c r="M1654" s="167"/>
      <c r="N1654" s="168"/>
      <c r="O1654" s="168"/>
      <c r="P1654" s="168"/>
      <c r="Q1654" s="168"/>
      <c r="R1654" s="168"/>
      <c r="S1654" s="168"/>
      <c r="T1654" s="169"/>
      <c r="AT1654" s="164" t="s">
        <v>171</v>
      </c>
      <c r="AU1654" s="164" t="s">
        <v>84</v>
      </c>
      <c r="AV1654" s="14" t="s">
        <v>84</v>
      </c>
      <c r="AW1654" s="14" t="s">
        <v>31</v>
      </c>
      <c r="AX1654" s="14" t="s">
        <v>74</v>
      </c>
      <c r="AY1654" s="164" t="s">
        <v>163</v>
      </c>
    </row>
    <row r="1655" spans="2:51" s="13" customFormat="1">
      <c r="B1655" s="156"/>
      <c r="D1655" s="157" t="s">
        <v>171</v>
      </c>
      <c r="E1655" s="158" t="s">
        <v>1</v>
      </c>
      <c r="F1655" s="159" t="s">
        <v>334</v>
      </c>
      <c r="H1655" s="158" t="s">
        <v>1</v>
      </c>
      <c r="L1655" s="156"/>
      <c r="M1655" s="160"/>
      <c r="N1655" s="161"/>
      <c r="O1655" s="161"/>
      <c r="P1655" s="161"/>
      <c r="Q1655" s="161"/>
      <c r="R1655" s="161"/>
      <c r="S1655" s="161"/>
      <c r="T1655" s="162"/>
      <c r="AT1655" s="158" t="s">
        <v>171</v>
      </c>
      <c r="AU1655" s="158" t="s">
        <v>84</v>
      </c>
      <c r="AV1655" s="13" t="s">
        <v>82</v>
      </c>
      <c r="AW1655" s="13" t="s">
        <v>31</v>
      </c>
      <c r="AX1655" s="13" t="s">
        <v>74</v>
      </c>
      <c r="AY1655" s="158" t="s">
        <v>163</v>
      </c>
    </row>
    <row r="1656" spans="2:51" s="14" customFormat="1">
      <c r="B1656" s="163"/>
      <c r="D1656" s="157" t="s">
        <v>171</v>
      </c>
      <c r="E1656" s="164" t="s">
        <v>1</v>
      </c>
      <c r="F1656" s="165" t="s">
        <v>1734</v>
      </c>
      <c r="H1656" s="166">
        <v>1.86</v>
      </c>
      <c r="L1656" s="163"/>
      <c r="M1656" s="167"/>
      <c r="N1656" s="168"/>
      <c r="O1656" s="168"/>
      <c r="P1656" s="168"/>
      <c r="Q1656" s="168"/>
      <c r="R1656" s="168"/>
      <c r="S1656" s="168"/>
      <c r="T1656" s="169"/>
      <c r="AT1656" s="164" t="s">
        <v>171</v>
      </c>
      <c r="AU1656" s="164" t="s">
        <v>84</v>
      </c>
      <c r="AV1656" s="14" t="s">
        <v>84</v>
      </c>
      <c r="AW1656" s="14" t="s">
        <v>31</v>
      </c>
      <c r="AX1656" s="14" t="s">
        <v>74</v>
      </c>
      <c r="AY1656" s="164" t="s">
        <v>163</v>
      </c>
    </row>
    <row r="1657" spans="2:51" s="13" customFormat="1">
      <c r="B1657" s="156"/>
      <c r="D1657" s="157" t="s">
        <v>171</v>
      </c>
      <c r="E1657" s="158" t="s">
        <v>1</v>
      </c>
      <c r="F1657" s="159" t="s">
        <v>338</v>
      </c>
      <c r="H1657" s="158" t="s">
        <v>1</v>
      </c>
      <c r="L1657" s="156"/>
      <c r="M1657" s="160"/>
      <c r="N1657" s="161"/>
      <c r="O1657" s="161"/>
      <c r="P1657" s="161"/>
      <c r="Q1657" s="161"/>
      <c r="R1657" s="161"/>
      <c r="S1657" s="161"/>
      <c r="T1657" s="162"/>
      <c r="AT1657" s="158" t="s">
        <v>171</v>
      </c>
      <c r="AU1657" s="158" t="s">
        <v>84</v>
      </c>
      <c r="AV1657" s="13" t="s">
        <v>82</v>
      </c>
      <c r="AW1657" s="13" t="s">
        <v>31</v>
      </c>
      <c r="AX1657" s="13" t="s">
        <v>74</v>
      </c>
      <c r="AY1657" s="158" t="s">
        <v>163</v>
      </c>
    </row>
    <row r="1658" spans="2:51" s="14" customFormat="1">
      <c r="B1658" s="163"/>
      <c r="D1658" s="157" t="s">
        <v>171</v>
      </c>
      <c r="E1658" s="164" t="s">
        <v>1</v>
      </c>
      <c r="F1658" s="165" t="s">
        <v>1735</v>
      </c>
      <c r="H1658" s="166">
        <v>16.05</v>
      </c>
      <c r="L1658" s="163"/>
      <c r="M1658" s="167"/>
      <c r="N1658" s="168"/>
      <c r="O1658" s="168"/>
      <c r="P1658" s="168"/>
      <c r="Q1658" s="168"/>
      <c r="R1658" s="168"/>
      <c r="S1658" s="168"/>
      <c r="T1658" s="169"/>
      <c r="AT1658" s="164" t="s">
        <v>171</v>
      </c>
      <c r="AU1658" s="164" t="s">
        <v>84</v>
      </c>
      <c r="AV1658" s="14" t="s">
        <v>84</v>
      </c>
      <c r="AW1658" s="14" t="s">
        <v>31</v>
      </c>
      <c r="AX1658" s="14" t="s">
        <v>74</v>
      </c>
      <c r="AY1658" s="164" t="s">
        <v>163</v>
      </c>
    </row>
    <row r="1659" spans="2:51" s="13" customFormat="1">
      <c r="B1659" s="156"/>
      <c r="D1659" s="157" t="s">
        <v>171</v>
      </c>
      <c r="E1659" s="158" t="s">
        <v>1</v>
      </c>
      <c r="F1659" s="159" t="s">
        <v>342</v>
      </c>
      <c r="H1659" s="158" t="s">
        <v>1</v>
      </c>
      <c r="L1659" s="156"/>
      <c r="M1659" s="160"/>
      <c r="N1659" s="161"/>
      <c r="O1659" s="161"/>
      <c r="P1659" s="161"/>
      <c r="Q1659" s="161"/>
      <c r="R1659" s="161"/>
      <c r="S1659" s="161"/>
      <c r="T1659" s="162"/>
      <c r="AT1659" s="158" t="s">
        <v>171</v>
      </c>
      <c r="AU1659" s="158" t="s">
        <v>84</v>
      </c>
      <c r="AV1659" s="13" t="s">
        <v>82</v>
      </c>
      <c r="AW1659" s="13" t="s">
        <v>31</v>
      </c>
      <c r="AX1659" s="13" t="s">
        <v>74</v>
      </c>
      <c r="AY1659" s="158" t="s">
        <v>163</v>
      </c>
    </row>
    <row r="1660" spans="2:51" s="14" customFormat="1">
      <c r="B1660" s="163"/>
      <c r="D1660" s="157" t="s">
        <v>171</v>
      </c>
      <c r="E1660" s="164" t="s">
        <v>1</v>
      </c>
      <c r="F1660" s="165" t="s">
        <v>1736</v>
      </c>
      <c r="H1660" s="166">
        <v>1.56</v>
      </c>
      <c r="L1660" s="163"/>
      <c r="M1660" s="167"/>
      <c r="N1660" s="168"/>
      <c r="O1660" s="168"/>
      <c r="P1660" s="168"/>
      <c r="Q1660" s="168"/>
      <c r="R1660" s="168"/>
      <c r="S1660" s="168"/>
      <c r="T1660" s="169"/>
      <c r="AT1660" s="164" t="s">
        <v>171</v>
      </c>
      <c r="AU1660" s="164" t="s">
        <v>84</v>
      </c>
      <c r="AV1660" s="14" t="s">
        <v>84</v>
      </c>
      <c r="AW1660" s="14" t="s">
        <v>31</v>
      </c>
      <c r="AX1660" s="14" t="s">
        <v>74</v>
      </c>
      <c r="AY1660" s="164" t="s">
        <v>163</v>
      </c>
    </row>
    <row r="1661" spans="2:51" s="13" customFormat="1">
      <c r="B1661" s="156"/>
      <c r="D1661" s="157" t="s">
        <v>171</v>
      </c>
      <c r="E1661" s="158" t="s">
        <v>1</v>
      </c>
      <c r="F1661" s="159" t="s">
        <v>345</v>
      </c>
      <c r="H1661" s="158" t="s">
        <v>1</v>
      </c>
      <c r="L1661" s="156"/>
      <c r="M1661" s="160"/>
      <c r="N1661" s="161"/>
      <c r="O1661" s="161"/>
      <c r="P1661" s="161"/>
      <c r="Q1661" s="161"/>
      <c r="R1661" s="161"/>
      <c r="S1661" s="161"/>
      <c r="T1661" s="162"/>
      <c r="AT1661" s="158" t="s">
        <v>171</v>
      </c>
      <c r="AU1661" s="158" t="s">
        <v>84</v>
      </c>
      <c r="AV1661" s="13" t="s">
        <v>82</v>
      </c>
      <c r="AW1661" s="13" t="s">
        <v>31</v>
      </c>
      <c r="AX1661" s="13" t="s">
        <v>74</v>
      </c>
      <c r="AY1661" s="158" t="s">
        <v>163</v>
      </c>
    </row>
    <row r="1662" spans="2:51" s="14" customFormat="1">
      <c r="B1662" s="163"/>
      <c r="D1662" s="157" t="s">
        <v>171</v>
      </c>
      <c r="E1662" s="164" t="s">
        <v>1</v>
      </c>
      <c r="F1662" s="165" t="s">
        <v>1736</v>
      </c>
      <c r="H1662" s="166">
        <v>1.56</v>
      </c>
      <c r="L1662" s="163"/>
      <c r="M1662" s="167"/>
      <c r="N1662" s="168"/>
      <c r="O1662" s="168"/>
      <c r="P1662" s="168"/>
      <c r="Q1662" s="168"/>
      <c r="R1662" s="168"/>
      <c r="S1662" s="168"/>
      <c r="T1662" s="169"/>
      <c r="AT1662" s="164" t="s">
        <v>171</v>
      </c>
      <c r="AU1662" s="164" t="s">
        <v>84</v>
      </c>
      <c r="AV1662" s="14" t="s">
        <v>84</v>
      </c>
      <c r="AW1662" s="14" t="s">
        <v>31</v>
      </c>
      <c r="AX1662" s="14" t="s">
        <v>74</v>
      </c>
      <c r="AY1662" s="164" t="s">
        <v>163</v>
      </c>
    </row>
    <row r="1663" spans="2:51" s="13" customFormat="1">
      <c r="B1663" s="156"/>
      <c r="D1663" s="157" t="s">
        <v>171</v>
      </c>
      <c r="E1663" s="158" t="s">
        <v>1</v>
      </c>
      <c r="F1663" s="159" t="s">
        <v>346</v>
      </c>
      <c r="H1663" s="158" t="s">
        <v>1</v>
      </c>
      <c r="L1663" s="156"/>
      <c r="M1663" s="160"/>
      <c r="N1663" s="161"/>
      <c r="O1663" s="161"/>
      <c r="P1663" s="161"/>
      <c r="Q1663" s="161"/>
      <c r="R1663" s="161"/>
      <c r="S1663" s="161"/>
      <c r="T1663" s="162"/>
      <c r="AT1663" s="158" t="s">
        <v>171</v>
      </c>
      <c r="AU1663" s="158" t="s">
        <v>84</v>
      </c>
      <c r="AV1663" s="13" t="s">
        <v>82</v>
      </c>
      <c r="AW1663" s="13" t="s">
        <v>31</v>
      </c>
      <c r="AX1663" s="13" t="s">
        <v>74</v>
      </c>
      <c r="AY1663" s="158" t="s">
        <v>163</v>
      </c>
    </row>
    <row r="1664" spans="2:51" s="14" customFormat="1">
      <c r="B1664" s="163"/>
      <c r="D1664" s="157" t="s">
        <v>171</v>
      </c>
      <c r="E1664" s="164" t="s">
        <v>1</v>
      </c>
      <c r="F1664" s="165" t="s">
        <v>1737</v>
      </c>
      <c r="H1664" s="166">
        <v>6.75</v>
      </c>
      <c r="L1664" s="163"/>
      <c r="M1664" s="167"/>
      <c r="N1664" s="168"/>
      <c r="O1664" s="168"/>
      <c r="P1664" s="168"/>
      <c r="Q1664" s="168"/>
      <c r="R1664" s="168"/>
      <c r="S1664" s="168"/>
      <c r="T1664" s="169"/>
      <c r="AT1664" s="164" t="s">
        <v>171</v>
      </c>
      <c r="AU1664" s="164" t="s">
        <v>84</v>
      </c>
      <c r="AV1664" s="14" t="s">
        <v>84</v>
      </c>
      <c r="AW1664" s="14" t="s">
        <v>31</v>
      </c>
      <c r="AX1664" s="14" t="s">
        <v>74</v>
      </c>
      <c r="AY1664" s="164" t="s">
        <v>163</v>
      </c>
    </row>
    <row r="1665" spans="2:51" s="13" customFormat="1">
      <c r="B1665" s="156"/>
      <c r="D1665" s="157" t="s">
        <v>171</v>
      </c>
      <c r="E1665" s="158" t="s">
        <v>1</v>
      </c>
      <c r="F1665" s="159" t="s">
        <v>347</v>
      </c>
      <c r="H1665" s="158" t="s">
        <v>1</v>
      </c>
      <c r="L1665" s="156"/>
      <c r="M1665" s="160"/>
      <c r="N1665" s="161"/>
      <c r="O1665" s="161"/>
      <c r="P1665" s="161"/>
      <c r="Q1665" s="161"/>
      <c r="R1665" s="161"/>
      <c r="S1665" s="161"/>
      <c r="T1665" s="162"/>
      <c r="AT1665" s="158" t="s">
        <v>171</v>
      </c>
      <c r="AU1665" s="158" t="s">
        <v>84</v>
      </c>
      <c r="AV1665" s="13" t="s">
        <v>82</v>
      </c>
      <c r="AW1665" s="13" t="s">
        <v>31</v>
      </c>
      <c r="AX1665" s="13" t="s">
        <v>74</v>
      </c>
      <c r="AY1665" s="158" t="s">
        <v>163</v>
      </c>
    </row>
    <row r="1666" spans="2:51" s="14" customFormat="1">
      <c r="B1666" s="163"/>
      <c r="D1666" s="157" t="s">
        <v>171</v>
      </c>
      <c r="E1666" s="164" t="s">
        <v>1</v>
      </c>
      <c r="F1666" s="165" t="s">
        <v>1738</v>
      </c>
      <c r="H1666" s="166">
        <v>1.23</v>
      </c>
      <c r="L1666" s="163"/>
      <c r="M1666" s="167"/>
      <c r="N1666" s="168"/>
      <c r="O1666" s="168"/>
      <c r="P1666" s="168"/>
      <c r="Q1666" s="168"/>
      <c r="R1666" s="168"/>
      <c r="S1666" s="168"/>
      <c r="T1666" s="169"/>
      <c r="AT1666" s="164" t="s">
        <v>171</v>
      </c>
      <c r="AU1666" s="164" t="s">
        <v>84</v>
      </c>
      <c r="AV1666" s="14" t="s">
        <v>84</v>
      </c>
      <c r="AW1666" s="14" t="s">
        <v>31</v>
      </c>
      <c r="AX1666" s="14" t="s">
        <v>74</v>
      </c>
      <c r="AY1666" s="164" t="s">
        <v>163</v>
      </c>
    </row>
    <row r="1667" spans="2:51" s="13" customFormat="1">
      <c r="B1667" s="156"/>
      <c r="D1667" s="157" t="s">
        <v>171</v>
      </c>
      <c r="E1667" s="158" t="s">
        <v>1</v>
      </c>
      <c r="F1667" s="159" t="s">
        <v>349</v>
      </c>
      <c r="H1667" s="158" t="s">
        <v>1</v>
      </c>
      <c r="L1667" s="156"/>
      <c r="M1667" s="160"/>
      <c r="N1667" s="161"/>
      <c r="O1667" s="161"/>
      <c r="P1667" s="161"/>
      <c r="Q1667" s="161"/>
      <c r="R1667" s="161"/>
      <c r="S1667" s="161"/>
      <c r="T1667" s="162"/>
      <c r="AT1667" s="158" t="s">
        <v>171</v>
      </c>
      <c r="AU1667" s="158" t="s">
        <v>84</v>
      </c>
      <c r="AV1667" s="13" t="s">
        <v>82</v>
      </c>
      <c r="AW1667" s="13" t="s">
        <v>31</v>
      </c>
      <c r="AX1667" s="13" t="s">
        <v>74</v>
      </c>
      <c r="AY1667" s="158" t="s">
        <v>163</v>
      </c>
    </row>
    <row r="1668" spans="2:51" s="14" customFormat="1">
      <c r="B1668" s="163"/>
      <c r="D1668" s="157" t="s">
        <v>171</v>
      </c>
      <c r="E1668" s="164" t="s">
        <v>1</v>
      </c>
      <c r="F1668" s="165" t="s">
        <v>1739</v>
      </c>
      <c r="H1668" s="166">
        <v>11.8</v>
      </c>
      <c r="L1668" s="163"/>
      <c r="M1668" s="167"/>
      <c r="N1668" s="168"/>
      <c r="O1668" s="168"/>
      <c r="P1668" s="168"/>
      <c r="Q1668" s="168"/>
      <c r="R1668" s="168"/>
      <c r="S1668" s="168"/>
      <c r="T1668" s="169"/>
      <c r="AT1668" s="164" t="s">
        <v>171</v>
      </c>
      <c r="AU1668" s="164" t="s">
        <v>84</v>
      </c>
      <c r="AV1668" s="14" t="s">
        <v>84</v>
      </c>
      <c r="AW1668" s="14" t="s">
        <v>31</v>
      </c>
      <c r="AX1668" s="14" t="s">
        <v>74</v>
      </c>
      <c r="AY1668" s="164" t="s">
        <v>163</v>
      </c>
    </row>
    <row r="1669" spans="2:51" s="13" customFormat="1">
      <c r="B1669" s="156"/>
      <c r="D1669" s="157" t="s">
        <v>171</v>
      </c>
      <c r="E1669" s="158" t="s">
        <v>1</v>
      </c>
      <c r="F1669" s="159" t="s">
        <v>354</v>
      </c>
      <c r="H1669" s="158" t="s">
        <v>1</v>
      </c>
      <c r="L1669" s="156"/>
      <c r="M1669" s="160"/>
      <c r="N1669" s="161"/>
      <c r="O1669" s="161"/>
      <c r="P1669" s="161"/>
      <c r="Q1669" s="161"/>
      <c r="R1669" s="161"/>
      <c r="S1669" s="161"/>
      <c r="T1669" s="162"/>
      <c r="AT1669" s="158" t="s">
        <v>171</v>
      </c>
      <c r="AU1669" s="158" t="s">
        <v>84</v>
      </c>
      <c r="AV1669" s="13" t="s">
        <v>82</v>
      </c>
      <c r="AW1669" s="13" t="s">
        <v>31</v>
      </c>
      <c r="AX1669" s="13" t="s">
        <v>74</v>
      </c>
      <c r="AY1669" s="158" t="s">
        <v>163</v>
      </c>
    </row>
    <row r="1670" spans="2:51" s="14" customFormat="1">
      <c r="B1670" s="163"/>
      <c r="D1670" s="157" t="s">
        <v>171</v>
      </c>
      <c r="E1670" s="164" t="s">
        <v>1</v>
      </c>
      <c r="F1670" s="165" t="s">
        <v>1740</v>
      </c>
      <c r="H1670" s="166">
        <v>2.95</v>
      </c>
      <c r="L1670" s="163"/>
      <c r="M1670" s="167"/>
      <c r="N1670" s="168"/>
      <c r="O1670" s="168"/>
      <c r="P1670" s="168"/>
      <c r="Q1670" s="168"/>
      <c r="R1670" s="168"/>
      <c r="S1670" s="168"/>
      <c r="T1670" s="169"/>
      <c r="AT1670" s="164" t="s">
        <v>171</v>
      </c>
      <c r="AU1670" s="164" t="s">
        <v>84</v>
      </c>
      <c r="AV1670" s="14" t="s">
        <v>84</v>
      </c>
      <c r="AW1670" s="14" t="s">
        <v>31</v>
      </c>
      <c r="AX1670" s="14" t="s">
        <v>74</v>
      </c>
      <c r="AY1670" s="164" t="s">
        <v>163</v>
      </c>
    </row>
    <row r="1671" spans="2:51" s="13" customFormat="1">
      <c r="B1671" s="156"/>
      <c r="D1671" s="157" t="s">
        <v>171</v>
      </c>
      <c r="E1671" s="158" t="s">
        <v>1</v>
      </c>
      <c r="F1671" s="159" t="s">
        <v>360</v>
      </c>
      <c r="H1671" s="158" t="s">
        <v>1</v>
      </c>
      <c r="L1671" s="156"/>
      <c r="M1671" s="160"/>
      <c r="N1671" s="161"/>
      <c r="O1671" s="161"/>
      <c r="P1671" s="161"/>
      <c r="Q1671" s="161"/>
      <c r="R1671" s="161"/>
      <c r="S1671" s="161"/>
      <c r="T1671" s="162"/>
      <c r="AT1671" s="158" t="s">
        <v>171</v>
      </c>
      <c r="AU1671" s="158" t="s">
        <v>84</v>
      </c>
      <c r="AV1671" s="13" t="s">
        <v>82</v>
      </c>
      <c r="AW1671" s="13" t="s">
        <v>31</v>
      </c>
      <c r="AX1671" s="13" t="s">
        <v>74</v>
      </c>
      <c r="AY1671" s="158" t="s">
        <v>163</v>
      </c>
    </row>
    <row r="1672" spans="2:51" s="14" customFormat="1">
      <c r="B1672" s="163"/>
      <c r="D1672" s="157" t="s">
        <v>171</v>
      </c>
      <c r="E1672" s="164" t="s">
        <v>1</v>
      </c>
      <c r="F1672" s="165" t="s">
        <v>1741</v>
      </c>
      <c r="H1672" s="166">
        <v>0.77400000000000002</v>
      </c>
      <c r="L1672" s="163"/>
      <c r="M1672" s="167"/>
      <c r="N1672" s="168"/>
      <c r="O1672" s="168"/>
      <c r="P1672" s="168"/>
      <c r="Q1672" s="168"/>
      <c r="R1672" s="168"/>
      <c r="S1672" s="168"/>
      <c r="T1672" s="169"/>
      <c r="AT1672" s="164" t="s">
        <v>171</v>
      </c>
      <c r="AU1672" s="164" t="s">
        <v>84</v>
      </c>
      <c r="AV1672" s="14" t="s">
        <v>84</v>
      </c>
      <c r="AW1672" s="14" t="s">
        <v>31</v>
      </c>
      <c r="AX1672" s="14" t="s">
        <v>74</v>
      </c>
      <c r="AY1672" s="164" t="s">
        <v>163</v>
      </c>
    </row>
    <row r="1673" spans="2:51" s="13" customFormat="1">
      <c r="B1673" s="156"/>
      <c r="D1673" s="157" t="s">
        <v>171</v>
      </c>
      <c r="E1673" s="158" t="s">
        <v>1</v>
      </c>
      <c r="F1673" s="159" t="s">
        <v>373</v>
      </c>
      <c r="H1673" s="158" t="s">
        <v>1</v>
      </c>
      <c r="L1673" s="156"/>
      <c r="M1673" s="160"/>
      <c r="N1673" s="161"/>
      <c r="O1673" s="161"/>
      <c r="P1673" s="161"/>
      <c r="Q1673" s="161"/>
      <c r="R1673" s="161"/>
      <c r="S1673" s="161"/>
      <c r="T1673" s="162"/>
      <c r="AT1673" s="158" t="s">
        <v>171</v>
      </c>
      <c r="AU1673" s="158" t="s">
        <v>84</v>
      </c>
      <c r="AV1673" s="13" t="s">
        <v>82</v>
      </c>
      <c r="AW1673" s="13" t="s">
        <v>31</v>
      </c>
      <c r="AX1673" s="13" t="s">
        <v>74</v>
      </c>
      <c r="AY1673" s="158" t="s">
        <v>163</v>
      </c>
    </row>
    <row r="1674" spans="2:51" s="14" customFormat="1">
      <c r="B1674" s="163"/>
      <c r="D1674" s="157" t="s">
        <v>171</v>
      </c>
      <c r="E1674" s="164" t="s">
        <v>1</v>
      </c>
      <c r="F1674" s="165" t="s">
        <v>1742</v>
      </c>
      <c r="H1674" s="166">
        <v>1.2</v>
      </c>
      <c r="L1674" s="163"/>
      <c r="M1674" s="167"/>
      <c r="N1674" s="168"/>
      <c r="O1674" s="168"/>
      <c r="P1674" s="168"/>
      <c r="Q1674" s="168"/>
      <c r="R1674" s="168"/>
      <c r="S1674" s="168"/>
      <c r="T1674" s="169"/>
      <c r="AT1674" s="164" t="s">
        <v>171</v>
      </c>
      <c r="AU1674" s="164" t="s">
        <v>84</v>
      </c>
      <c r="AV1674" s="14" t="s">
        <v>84</v>
      </c>
      <c r="AW1674" s="14" t="s">
        <v>31</v>
      </c>
      <c r="AX1674" s="14" t="s">
        <v>74</v>
      </c>
      <c r="AY1674" s="164" t="s">
        <v>163</v>
      </c>
    </row>
    <row r="1675" spans="2:51" s="15" customFormat="1">
      <c r="B1675" s="170"/>
      <c r="D1675" s="157" t="s">
        <v>171</v>
      </c>
      <c r="E1675" s="171" t="s">
        <v>1</v>
      </c>
      <c r="F1675" s="172" t="s">
        <v>176</v>
      </c>
      <c r="H1675" s="173">
        <v>112.604</v>
      </c>
      <c r="L1675" s="170"/>
      <c r="M1675" s="174"/>
      <c r="N1675" s="175"/>
      <c r="O1675" s="175"/>
      <c r="P1675" s="175"/>
      <c r="Q1675" s="175"/>
      <c r="R1675" s="175"/>
      <c r="S1675" s="175"/>
      <c r="T1675" s="176"/>
      <c r="AT1675" s="171" t="s">
        <v>171</v>
      </c>
      <c r="AU1675" s="171" t="s">
        <v>84</v>
      </c>
      <c r="AV1675" s="15" t="s">
        <v>177</v>
      </c>
      <c r="AW1675" s="15" t="s">
        <v>31</v>
      </c>
      <c r="AX1675" s="15" t="s">
        <v>74</v>
      </c>
      <c r="AY1675" s="171" t="s">
        <v>163</v>
      </c>
    </row>
    <row r="1676" spans="2:51" s="13" customFormat="1">
      <c r="B1676" s="156"/>
      <c r="D1676" s="157" t="s">
        <v>171</v>
      </c>
      <c r="E1676" s="158" t="s">
        <v>1</v>
      </c>
      <c r="F1676" s="159" t="s">
        <v>381</v>
      </c>
      <c r="H1676" s="158" t="s">
        <v>1</v>
      </c>
      <c r="L1676" s="156"/>
      <c r="M1676" s="160"/>
      <c r="N1676" s="161"/>
      <c r="O1676" s="161"/>
      <c r="P1676" s="161"/>
      <c r="Q1676" s="161"/>
      <c r="R1676" s="161"/>
      <c r="S1676" s="161"/>
      <c r="T1676" s="162"/>
      <c r="AT1676" s="158" t="s">
        <v>171</v>
      </c>
      <c r="AU1676" s="158" t="s">
        <v>84</v>
      </c>
      <c r="AV1676" s="13" t="s">
        <v>82</v>
      </c>
      <c r="AW1676" s="13" t="s">
        <v>31</v>
      </c>
      <c r="AX1676" s="13" t="s">
        <v>74</v>
      </c>
      <c r="AY1676" s="158" t="s">
        <v>163</v>
      </c>
    </row>
    <row r="1677" spans="2:51" s="13" customFormat="1">
      <c r="B1677" s="156"/>
      <c r="D1677" s="157" t="s">
        <v>171</v>
      </c>
      <c r="E1677" s="158" t="s">
        <v>1</v>
      </c>
      <c r="F1677" s="159" t="s">
        <v>392</v>
      </c>
      <c r="H1677" s="158" t="s">
        <v>1</v>
      </c>
      <c r="L1677" s="156"/>
      <c r="M1677" s="160"/>
      <c r="N1677" s="161"/>
      <c r="O1677" s="161"/>
      <c r="P1677" s="161"/>
      <c r="Q1677" s="161"/>
      <c r="R1677" s="161"/>
      <c r="S1677" s="161"/>
      <c r="T1677" s="162"/>
      <c r="AT1677" s="158" t="s">
        <v>171</v>
      </c>
      <c r="AU1677" s="158" t="s">
        <v>84</v>
      </c>
      <c r="AV1677" s="13" t="s">
        <v>82</v>
      </c>
      <c r="AW1677" s="13" t="s">
        <v>31</v>
      </c>
      <c r="AX1677" s="13" t="s">
        <v>74</v>
      </c>
      <c r="AY1677" s="158" t="s">
        <v>163</v>
      </c>
    </row>
    <row r="1678" spans="2:51" s="14" customFormat="1" ht="22.5">
      <c r="B1678" s="163"/>
      <c r="D1678" s="157" t="s">
        <v>171</v>
      </c>
      <c r="E1678" s="164" t="s">
        <v>1</v>
      </c>
      <c r="F1678" s="165" t="s">
        <v>1743</v>
      </c>
      <c r="H1678" s="166">
        <v>20.89</v>
      </c>
      <c r="L1678" s="163"/>
      <c r="M1678" s="167"/>
      <c r="N1678" s="168"/>
      <c r="O1678" s="168"/>
      <c r="P1678" s="168"/>
      <c r="Q1678" s="168"/>
      <c r="R1678" s="168"/>
      <c r="S1678" s="168"/>
      <c r="T1678" s="169"/>
      <c r="AT1678" s="164" t="s">
        <v>171</v>
      </c>
      <c r="AU1678" s="164" t="s">
        <v>84</v>
      </c>
      <c r="AV1678" s="14" t="s">
        <v>84</v>
      </c>
      <c r="AW1678" s="14" t="s">
        <v>31</v>
      </c>
      <c r="AX1678" s="14" t="s">
        <v>74</v>
      </c>
      <c r="AY1678" s="164" t="s">
        <v>163</v>
      </c>
    </row>
    <row r="1679" spans="2:51" s="13" customFormat="1">
      <c r="B1679" s="156"/>
      <c r="D1679" s="157" t="s">
        <v>171</v>
      </c>
      <c r="E1679" s="158" t="s">
        <v>1</v>
      </c>
      <c r="F1679" s="159" t="s">
        <v>401</v>
      </c>
      <c r="H1679" s="158" t="s">
        <v>1</v>
      </c>
      <c r="L1679" s="156"/>
      <c r="M1679" s="160"/>
      <c r="N1679" s="161"/>
      <c r="O1679" s="161"/>
      <c r="P1679" s="161"/>
      <c r="Q1679" s="161"/>
      <c r="R1679" s="161"/>
      <c r="S1679" s="161"/>
      <c r="T1679" s="162"/>
      <c r="AT1679" s="158" t="s">
        <v>171</v>
      </c>
      <c r="AU1679" s="158" t="s">
        <v>84</v>
      </c>
      <c r="AV1679" s="13" t="s">
        <v>82</v>
      </c>
      <c r="AW1679" s="13" t="s">
        <v>31</v>
      </c>
      <c r="AX1679" s="13" t="s">
        <v>74</v>
      </c>
      <c r="AY1679" s="158" t="s">
        <v>163</v>
      </c>
    </row>
    <row r="1680" spans="2:51" s="14" customFormat="1">
      <c r="B1680" s="163"/>
      <c r="D1680" s="157" t="s">
        <v>171</v>
      </c>
      <c r="E1680" s="164" t="s">
        <v>1</v>
      </c>
      <c r="F1680" s="165" t="s">
        <v>1744</v>
      </c>
      <c r="H1680" s="166">
        <v>18.93</v>
      </c>
      <c r="L1680" s="163"/>
      <c r="M1680" s="167"/>
      <c r="N1680" s="168"/>
      <c r="O1680" s="168"/>
      <c r="P1680" s="168"/>
      <c r="Q1680" s="168"/>
      <c r="R1680" s="168"/>
      <c r="S1680" s="168"/>
      <c r="T1680" s="169"/>
      <c r="AT1680" s="164" t="s">
        <v>171</v>
      </c>
      <c r="AU1680" s="164" t="s">
        <v>84</v>
      </c>
      <c r="AV1680" s="14" t="s">
        <v>84</v>
      </c>
      <c r="AW1680" s="14" t="s">
        <v>31</v>
      </c>
      <c r="AX1680" s="14" t="s">
        <v>74</v>
      </c>
      <c r="AY1680" s="164" t="s">
        <v>163</v>
      </c>
    </row>
    <row r="1681" spans="2:51" s="13" customFormat="1">
      <c r="B1681" s="156"/>
      <c r="D1681" s="157" t="s">
        <v>171</v>
      </c>
      <c r="E1681" s="158" t="s">
        <v>1</v>
      </c>
      <c r="F1681" s="159" t="s">
        <v>404</v>
      </c>
      <c r="H1681" s="158" t="s">
        <v>1</v>
      </c>
      <c r="L1681" s="156"/>
      <c r="M1681" s="160"/>
      <c r="N1681" s="161"/>
      <c r="O1681" s="161"/>
      <c r="P1681" s="161"/>
      <c r="Q1681" s="161"/>
      <c r="R1681" s="161"/>
      <c r="S1681" s="161"/>
      <c r="T1681" s="162"/>
      <c r="AT1681" s="158" t="s">
        <v>171</v>
      </c>
      <c r="AU1681" s="158" t="s">
        <v>84</v>
      </c>
      <c r="AV1681" s="13" t="s">
        <v>82</v>
      </c>
      <c r="AW1681" s="13" t="s">
        <v>31</v>
      </c>
      <c r="AX1681" s="13" t="s">
        <v>74</v>
      </c>
      <c r="AY1681" s="158" t="s">
        <v>163</v>
      </c>
    </row>
    <row r="1682" spans="2:51" s="14" customFormat="1">
      <c r="B1682" s="163"/>
      <c r="D1682" s="157" t="s">
        <v>171</v>
      </c>
      <c r="E1682" s="164" t="s">
        <v>1</v>
      </c>
      <c r="F1682" s="165" t="s">
        <v>1745</v>
      </c>
      <c r="H1682" s="166">
        <v>0.96</v>
      </c>
      <c r="L1682" s="163"/>
      <c r="M1682" s="167"/>
      <c r="N1682" s="168"/>
      <c r="O1682" s="168"/>
      <c r="P1682" s="168"/>
      <c r="Q1682" s="168"/>
      <c r="R1682" s="168"/>
      <c r="S1682" s="168"/>
      <c r="T1682" s="169"/>
      <c r="AT1682" s="164" t="s">
        <v>171</v>
      </c>
      <c r="AU1682" s="164" t="s">
        <v>84</v>
      </c>
      <c r="AV1682" s="14" t="s">
        <v>84</v>
      </c>
      <c r="AW1682" s="14" t="s">
        <v>31</v>
      </c>
      <c r="AX1682" s="14" t="s">
        <v>74</v>
      </c>
      <c r="AY1682" s="164" t="s">
        <v>163</v>
      </c>
    </row>
    <row r="1683" spans="2:51" s="13" customFormat="1">
      <c r="B1683" s="156"/>
      <c r="D1683" s="157" t="s">
        <v>171</v>
      </c>
      <c r="E1683" s="158" t="s">
        <v>1</v>
      </c>
      <c r="F1683" s="159" t="s">
        <v>407</v>
      </c>
      <c r="H1683" s="158" t="s">
        <v>1</v>
      </c>
      <c r="L1683" s="156"/>
      <c r="M1683" s="160"/>
      <c r="N1683" s="161"/>
      <c r="O1683" s="161"/>
      <c r="P1683" s="161"/>
      <c r="Q1683" s="161"/>
      <c r="R1683" s="161"/>
      <c r="S1683" s="161"/>
      <c r="T1683" s="162"/>
      <c r="AT1683" s="158" t="s">
        <v>171</v>
      </c>
      <c r="AU1683" s="158" t="s">
        <v>84</v>
      </c>
      <c r="AV1683" s="13" t="s">
        <v>82</v>
      </c>
      <c r="AW1683" s="13" t="s">
        <v>31</v>
      </c>
      <c r="AX1683" s="13" t="s">
        <v>74</v>
      </c>
      <c r="AY1683" s="158" t="s">
        <v>163</v>
      </c>
    </row>
    <row r="1684" spans="2:51" s="14" customFormat="1" ht="22.5">
      <c r="B1684" s="163"/>
      <c r="D1684" s="157" t="s">
        <v>171</v>
      </c>
      <c r="E1684" s="164" t="s">
        <v>1</v>
      </c>
      <c r="F1684" s="165" t="s">
        <v>1746</v>
      </c>
      <c r="H1684" s="166">
        <v>15.695</v>
      </c>
      <c r="L1684" s="163"/>
      <c r="M1684" s="167"/>
      <c r="N1684" s="168"/>
      <c r="O1684" s="168"/>
      <c r="P1684" s="168"/>
      <c r="Q1684" s="168"/>
      <c r="R1684" s="168"/>
      <c r="S1684" s="168"/>
      <c r="T1684" s="169"/>
      <c r="AT1684" s="164" t="s">
        <v>171</v>
      </c>
      <c r="AU1684" s="164" t="s">
        <v>84</v>
      </c>
      <c r="AV1684" s="14" t="s">
        <v>84</v>
      </c>
      <c r="AW1684" s="14" t="s">
        <v>31</v>
      </c>
      <c r="AX1684" s="14" t="s">
        <v>74</v>
      </c>
      <c r="AY1684" s="164" t="s">
        <v>163</v>
      </c>
    </row>
    <row r="1685" spans="2:51" s="13" customFormat="1">
      <c r="B1685" s="156"/>
      <c r="D1685" s="157" t="s">
        <v>171</v>
      </c>
      <c r="E1685" s="158" t="s">
        <v>1</v>
      </c>
      <c r="F1685" s="159" t="s">
        <v>409</v>
      </c>
      <c r="H1685" s="158" t="s">
        <v>1</v>
      </c>
      <c r="L1685" s="156"/>
      <c r="M1685" s="160"/>
      <c r="N1685" s="161"/>
      <c r="O1685" s="161"/>
      <c r="P1685" s="161"/>
      <c r="Q1685" s="161"/>
      <c r="R1685" s="161"/>
      <c r="S1685" s="161"/>
      <c r="T1685" s="162"/>
      <c r="AT1685" s="158" t="s">
        <v>171</v>
      </c>
      <c r="AU1685" s="158" t="s">
        <v>84</v>
      </c>
      <c r="AV1685" s="13" t="s">
        <v>82</v>
      </c>
      <c r="AW1685" s="13" t="s">
        <v>31</v>
      </c>
      <c r="AX1685" s="13" t="s">
        <v>74</v>
      </c>
      <c r="AY1685" s="158" t="s">
        <v>163</v>
      </c>
    </row>
    <row r="1686" spans="2:51" s="14" customFormat="1">
      <c r="B1686" s="163"/>
      <c r="D1686" s="157" t="s">
        <v>171</v>
      </c>
      <c r="E1686" s="164" t="s">
        <v>1</v>
      </c>
      <c r="F1686" s="165" t="s">
        <v>1745</v>
      </c>
      <c r="H1686" s="166">
        <v>0.96</v>
      </c>
      <c r="L1686" s="163"/>
      <c r="M1686" s="167"/>
      <c r="N1686" s="168"/>
      <c r="O1686" s="168"/>
      <c r="P1686" s="168"/>
      <c r="Q1686" s="168"/>
      <c r="R1686" s="168"/>
      <c r="S1686" s="168"/>
      <c r="T1686" s="169"/>
      <c r="AT1686" s="164" t="s">
        <v>171</v>
      </c>
      <c r="AU1686" s="164" t="s">
        <v>84</v>
      </c>
      <c r="AV1686" s="14" t="s">
        <v>84</v>
      </c>
      <c r="AW1686" s="14" t="s">
        <v>31</v>
      </c>
      <c r="AX1686" s="14" t="s">
        <v>74</v>
      </c>
      <c r="AY1686" s="164" t="s">
        <v>163</v>
      </c>
    </row>
    <row r="1687" spans="2:51" s="13" customFormat="1">
      <c r="B1687" s="156"/>
      <c r="D1687" s="157" t="s">
        <v>171</v>
      </c>
      <c r="E1687" s="158" t="s">
        <v>1</v>
      </c>
      <c r="F1687" s="159" t="s">
        <v>412</v>
      </c>
      <c r="H1687" s="158" t="s">
        <v>1</v>
      </c>
      <c r="L1687" s="156"/>
      <c r="M1687" s="160"/>
      <c r="N1687" s="161"/>
      <c r="O1687" s="161"/>
      <c r="P1687" s="161"/>
      <c r="Q1687" s="161"/>
      <c r="R1687" s="161"/>
      <c r="S1687" s="161"/>
      <c r="T1687" s="162"/>
      <c r="AT1687" s="158" t="s">
        <v>171</v>
      </c>
      <c r="AU1687" s="158" t="s">
        <v>84</v>
      </c>
      <c r="AV1687" s="13" t="s">
        <v>82</v>
      </c>
      <c r="AW1687" s="13" t="s">
        <v>31</v>
      </c>
      <c r="AX1687" s="13" t="s">
        <v>74</v>
      </c>
      <c r="AY1687" s="158" t="s">
        <v>163</v>
      </c>
    </row>
    <row r="1688" spans="2:51" s="14" customFormat="1" ht="22.5">
      <c r="B1688" s="163"/>
      <c r="D1688" s="157" t="s">
        <v>171</v>
      </c>
      <c r="E1688" s="164" t="s">
        <v>1</v>
      </c>
      <c r="F1688" s="165" t="s">
        <v>1747</v>
      </c>
      <c r="H1688" s="166">
        <v>16.715</v>
      </c>
      <c r="L1688" s="163"/>
      <c r="M1688" s="167"/>
      <c r="N1688" s="168"/>
      <c r="O1688" s="168"/>
      <c r="P1688" s="168"/>
      <c r="Q1688" s="168"/>
      <c r="R1688" s="168"/>
      <c r="S1688" s="168"/>
      <c r="T1688" s="169"/>
      <c r="AT1688" s="164" t="s">
        <v>171</v>
      </c>
      <c r="AU1688" s="164" t="s">
        <v>84</v>
      </c>
      <c r="AV1688" s="14" t="s">
        <v>84</v>
      </c>
      <c r="AW1688" s="14" t="s">
        <v>31</v>
      </c>
      <c r="AX1688" s="14" t="s">
        <v>74</v>
      </c>
      <c r="AY1688" s="164" t="s">
        <v>163</v>
      </c>
    </row>
    <row r="1689" spans="2:51" s="13" customFormat="1">
      <c r="B1689" s="156"/>
      <c r="D1689" s="157" t="s">
        <v>171</v>
      </c>
      <c r="E1689" s="158" t="s">
        <v>1</v>
      </c>
      <c r="F1689" s="159" t="s">
        <v>422</v>
      </c>
      <c r="H1689" s="158" t="s">
        <v>1</v>
      </c>
      <c r="L1689" s="156"/>
      <c r="M1689" s="160"/>
      <c r="N1689" s="161"/>
      <c r="O1689" s="161"/>
      <c r="P1689" s="161"/>
      <c r="Q1689" s="161"/>
      <c r="R1689" s="161"/>
      <c r="S1689" s="161"/>
      <c r="T1689" s="162"/>
      <c r="AT1689" s="158" t="s">
        <v>171</v>
      </c>
      <c r="AU1689" s="158" t="s">
        <v>84</v>
      </c>
      <c r="AV1689" s="13" t="s">
        <v>82</v>
      </c>
      <c r="AW1689" s="13" t="s">
        <v>31</v>
      </c>
      <c r="AX1689" s="13" t="s">
        <v>74</v>
      </c>
      <c r="AY1689" s="158" t="s">
        <v>163</v>
      </c>
    </row>
    <row r="1690" spans="2:51" s="14" customFormat="1">
      <c r="B1690" s="163"/>
      <c r="D1690" s="157" t="s">
        <v>171</v>
      </c>
      <c r="E1690" s="164" t="s">
        <v>1</v>
      </c>
      <c r="F1690" s="165" t="s">
        <v>1748</v>
      </c>
      <c r="H1690" s="166">
        <v>17.72</v>
      </c>
      <c r="L1690" s="163"/>
      <c r="M1690" s="167"/>
      <c r="N1690" s="168"/>
      <c r="O1690" s="168"/>
      <c r="P1690" s="168"/>
      <c r="Q1690" s="168"/>
      <c r="R1690" s="168"/>
      <c r="S1690" s="168"/>
      <c r="T1690" s="169"/>
      <c r="AT1690" s="164" t="s">
        <v>171</v>
      </c>
      <c r="AU1690" s="164" t="s">
        <v>84</v>
      </c>
      <c r="AV1690" s="14" t="s">
        <v>84</v>
      </c>
      <c r="AW1690" s="14" t="s">
        <v>31</v>
      </c>
      <c r="AX1690" s="14" t="s">
        <v>74</v>
      </c>
      <c r="AY1690" s="164" t="s">
        <v>163</v>
      </c>
    </row>
    <row r="1691" spans="2:51" s="13" customFormat="1">
      <c r="B1691" s="156"/>
      <c r="D1691" s="157" t="s">
        <v>171</v>
      </c>
      <c r="E1691" s="158" t="s">
        <v>1</v>
      </c>
      <c r="F1691" s="159" t="s">
        <v>428</v>
      </c>
      <c r="H1691" s="158" t="s">
        <v>1</v>
      </c>
      <c r="L1691" s="156"/>
      <c r="M1691" s="160"/>
      <c r="N1691" s="161"/>
      <c r="O1691" s="161"/>
      <c r="P1691" s="161"/>
      <c r="Q1691" s="161"/>
      <c r="R1691" s="161"/>
      <c r="S1691" s="161"/>
      <c r="T1691" s="162"/>
      <c r="AT1691" s="158" t="s">
        <v>171</v>
      </c>
      <c r="AU1691" s="158" t="s">
        <v>84</v>
      </c>
      <c r="AV1691" s="13" t="s">
        <v>82</v>
      </c>
      <c r="AW1691" s="13" t="s">
        <v>31</v>
      </c>
      <c r="AX1691" s="13" t="s">
        <v>74</v>
      </c>
      <c r="AY1691" s="158" t="s">
        <v>163</v>
      </c>
    </row>
    <row r="1692" spans="2:51" s="14" customFormat="1">
      <c r="B1692" s="163"/>
      <c r="D1692" s="157" t="s">
        <v>171</v>
      </c>
      <c r="E1692" s="164" t="s">
        <v>1</v>
      </c>
      <c r="F1692" s="165" t="s">
        <v>1749</v>
      </c>
      <c r="H1692" s="166">
        <v>1.26</v>
      </c>
      <c r="L1692" s="163"/>
      <c r="M1692" s="167"/>
      <c r="N1692" s="168"/>
      <c r="O1692" s="168"/>
      <c r="P1692" s="168"/>
      <c r="Q1692" s="168"/>
      <c r="R1692" s="168"/>
      <c r="S1692" s="168"/>
      <c r="T1692" s="169"/>
      <c r="AT1692" s="164" t="s">
        <v>171</v>
      </c>
      <c r="AU1692" s="164" t="s">
        <v>84</v>
      </c>
      <c r="AV1692" s="14" t="s">
        <v>84</v>
      </c>
      <c r="AW1692" s="14" t="s">
        <v>31</v>
      </c>
      <c r="AX1692" s="14" t="s">
        <v>74</v>
      </c>
      <c r="AY1692" s="164" t="s">
        <v>163</v>
      </c>
    </row>
    <row r="1693" spans="2:51" s="13" customFormat="1">
      <c r="B1693" s="156"/>
      <c r="D1693" s="157" t="s">
        <v>171</v>
      </c>
      <c r="E1693" s="158" t="s">
        <v>1</v>
      </c>
      <c r="F1693" s="159" t="s">
        <v>431</v>
      </c>
      <c r="H1693" s="158" t="s">
        <v>1</v>
      </c>
      <c r="L1693" s="156"/>
      <c r="M1693" s="160"/>
      <c r="N1693" s="161"/>
      <c r="O1693" s="161"/>
      <c r="P1693" s="161"/>
      <c r="Q1693" s="161"/>
      <c r="R1693" s="161"/>
      <c r="S1693" s="161"/>
      <c r="T1693" s="162"/>
      <c r="AT1693" s="158" t="s">
        <v>171</v>
      </c>
      <c r="AU1693" s="158" t="s">
        <v>84</v>
      </c>
      <c r="AV1693" s="13" t="s">
        <v>82</v>
      </c>
      <c r="AW1693" s="13" t="s">
        <v>31</v>
      </c>
      <c r="AX1693" s="13" t="s">
        <v>74</v>
      </c>
      <c r="AY1693" s="158" t="s">
        <v>163</v>
      </c>
    </row>
    <row r="1694" spans="2:51" s="14" customFormat="1" ht="33.75">
      <c r="B1694" s="163"/>
      <c r="D1694" s="157" t="s">
        <v>171</v>
      </c>
      <c r="E1694" s="164" t="s">
        <v>1</v>
      </c>
      <c r="F1694" s="165" t="s">
        <v>1750</v>
      </c>
      <c r="H1694" s="166">
        <v>16.562999999999999</v>
      </c>
      <c r="L1694" s="163"/>
      <c r="M1694" s="167"/>
      <c r="N1694" s="168"/>
      <c r="O1694" s="168"/>
      <c r="P1694" s="168"/>
      <c r="Q1694" s="168"/>
      <c r="R1694" s="168"/>
      <c r="S1694" s="168"/>
      <c r="T1694" s="169"/>
      <c r="AT1694" s="164" t="s">
        <v>171</v>
      </c>
      <c r="AU1694" s="164" t="s">
        <v>84</v>
      </c>
      <c r="AV1694" s="14" t="s">
        <v>84</v>
      </c>
      <c r="AW1694" s="14" t="s">
        <v>31</v>
      </c>
      <c r="AX1694" s="14" t="s">
        <v>74</v>
      </c>
      <c r="AY1694" s="164" t="s">
        <v>163</v>
      </c>
    </row>
    <row r="1695" spans="2:51" s="13" customFormat="1">
      <c r="B1695" s="156"/>
      <c r="D1695" s="157" t="s">
        <v>171</v>
      </c>
      <c r="E1695" s="158" t="s">
        <v>1</v>
      </c>
      <c r="F1695" s="159" t="s">
        <v>433</v>
      </c>
      <c r="H1695" s="158" t="s">
        <v>1</v>
      </c>
      <c r="L1695" s="156"/>
      <c r="M1695" s="160"/>
      <c r="N1695" s="161"/>
      <c r="O1695" s="161"/>
      <c r="P1695" s="161"/>
      <c r="Q1695" s="161"/>
      <c r="R1695" s="161"/>
      <c r="S1695" s="161"/>
      <c r="T1695" s="162"/>
      <c r="AT1695" s="158" t="s">
        <v>171</v>
      </c>
      <c r="AU1695" s="158" t="s">
        <v>84</v>
      </c>
      <c r="AV1695" s="13" t="s">
        <v>82</v>
      </c>
      <c r="AW1695" s="13" t="s">
        <v>31</v>
      </c>
      <c r="AX1695" s="13" t="s">
        <v>74</v>
      </c>
      <c r="AY1695" s="158" t="s">
        <v>163</v>
      </c>
    </row>
    <row r="1696" spans="2:51" s="14" customFormat="1">
      <c r="B1696" s="163"/>
      <c r="D1696" s="157" t="s">
        <v>171</v>
      </c>
      <c r="E1696" s="164" t="s">
        <v>1</v>
      </c>
      <c r="F1696" s="165" t="s">
        <v>1749</v>
      </c>
      <c r="H1696" s="166">
        <v>1.26</v>
      </c>
      <c r="L1696" s="163"/>
      <c r="M1696" s="167"/>
      <c r="N1696" s="168"/>
      <c r="O1696" s="168"/>
      <c r="P1696" s="168"/>
      <c r="Q1696" s="168"/>
      <c r="R1696" s="168"/>
      <c r="S1696" s="168"/>
      <c r="T1696" s="169"/>
      <c r="AT1696" s="164" t="s">
        <v>171</v>
      </c>
      <c r="AU1696" s="164" t="s">
        <v>84</v>
      </c>
      <c r="AV1696" s="14" t="s">
        <v>84</v>
      </c>
      <c r="AW1696" s="14" t="s">
        <v>31</v>
      </c>
      <c r="AX1696" s="14" t="s">
        <v>74</v>
      </c>
      <c r="AY1696" s="164" t="s">
        <v>163</v>
      </c>
    </row>
    <row r="1697" spans="1:65" s="13" customFormat="1">
      <c r="B1697" s="156"/>
      <c r="D1697" s="157" t="s">
        <v>171</v>
      </c>
      <c r="E1697" s="158" t="s">
        <v>1</v>
      </c>
      <c r="F1697" s="159" t="s">
        <v>434</v>
      </c>
      <c r="H1697" s="158" t="s">
        <v>1</v>
      </c>
      <c r="L1697" s="156"/>
      <c r="M1697" s="160"/>
      <c r="N1697" s="161"/>
      <c r="O1697" s="161"/>
      <c r="P1697" s="161"/>
      <c r="Q1697" s="161"/>
      <c r="R1697" s="161"/>
      <c r="S1697" s="161"/>
      <c r="T1697" s="162"/>
      <c r="AT1697" s="158" t="s">
        <v>171</v>
      </c>
      <c r="AU1697" s="158" t="s">
        <v>84</v>
      </c>
      <c r="AV1697" s="13" t="s">
        <v>82</v>
      </c>
      <c r="AW1697" s="13" t="s">
        <v>31</v>
      </c>
      <c r="AX1697" s="13" t="s">
        <v>74</v>
      </c>
      <c r="AY1697" s="158" t="s">
        <v>163</v>
      </c>
    </row>
    <row r="1698" spans="1:65" s="14" customFormat="1" ht="33.75">
      <c r="B1698" s="163"/>
      <c r="D1698" s="157" t="s">
        <v>171</v>
      </c>
      <c r="E1698" s="164" t="s">
        <v>1</v>
      </c>
      <c r="F1698" s="165" t="s">
        <v>1750</v>
      </c>
      <c r="H1698" s="166">
        <v>16.562999999999999</v>
      </c>
      <c r="L1698" s="163"/>
      <c r="M1698" s="167"/>
      <c r="N1698" s="168"/>
      <c r="O1698" s="168"/>
      <c r="P1698" s="168"/>
      <c r="Q1698" s="168"/>
      <c r="R1698" s="168"/>
      <c r="S1698" s="168"/>
      <c r="T1698" s="169"/>
      <c r="AT1698" s="164" t="s">
        <v>171</v>
      </c>
      <c r="AU1698" s="164" t="s">
        <v>84</v>
      </c>
      <c r="AV1698" s="14" t="s">
        <v>84</v>
      </c>
      <c r="AW1698" s="14" t="s">
        <v>31</v>
      </c>
      <c r="AX1698" s="14" t="s">
        <v>74</v>
      </c>
      <c r="AY1698" s="164" t="s">
        <v>163</v>
      </c>
    </row>
    <row r="1699" spans="1:65" s="13" customFormat="1">
      <c r="B1699" s="156"/>
      <c r="D1699" s="157" t="s">
        <v>171</v>
      </c>
      <c r="E1699" s="158" t="s">
        <v>1</v>
      </c>
      <c r="F1699" s="159" t="s">
        <v>435</v>
      </c>
      <c r="H1699" s="158" t="s">
        <v>1</v>
      </c>
      <c r="L1699" s="156"/>
      <c r="M1699" s="160"/>
      <c r="N1699" s="161"/>
      <c r="O1699" s="161"/>
      <c r="P1699" s="161"/>
      <c r="Q1699" s="161"/>
      <c r="R1699" s="161"/>
      <c r="S1699" s="161"/>
      <c r="T1699" s="162"/>
      <c r="AT1699" s="158" t="s">
        <v>171</v>
      </c>
      <c r="AU1699" s="158" t="s">
        <v>84</v>
      </c>
      <c r="AV1699" s="13" t="s">
        <v>82</v>
      </c>
      <c r="AW1699" s="13" t="s">
        <v>31</v>
      </c>
      <c r="AX1699" s="13" t="s">
        <v>74</v>
      </c>
      <c r="AY1699" s="158" t="s">
        <v>163</v>
      </c>
    </row>
    <row r="1700" spans="1:65" s="14" customFormat="1">
      <c r="B1700" s="163"/>
      <c r="D1700" s="157" t="s">
        <v>171</v>
      </c>
      <c r="E1700" s="164" t="s">
        <v>1</v>
      </c>
      <c r="F1700" s="165" t="s">
        <v>1751</v>
      </c>
      <c r="H1700" s="166">
        <v>19.38</v>
      </c>
      <c r="L1700" s="163"/>
      <c r="M1700" s="167"/>
      <c r="N1700" s="168"/>
      <c r="O1700" s="168"/>
      <c r="P1700" s="168"/>
      <c r="Q1700" s="168"/>
      <c r="R1700" s="168"/>
      <c r="S1700" s="168"/>
      <c r="T1700" s="169"/>
      <c r="AT1700" s="164" t="s">
        <v>171</v>
      </c>
      <c r="AU1700" s="164" t="s">
        <v>84</v>
      </c>
      <c r="AV1700" s="14" t="s">
        <v>84</v>
      </c>
      <c r="AW1700" s="14" t="s">
        <v>31</v>
      </c>
      <c r="AX1700" s="14" t="s">
        <v>74</v>
      </c>
      <c r="AY1700" s="164" t="s">
        <v>163</v>
      </c>
    </row>
    <row r="1701" spans="1:65" s="15" customFormat="1">
      <c r="B1701" s="170"/>
      <c r="D1701" s="157" t="s">
        <v>171</v>
      </c>
      <c r="E1701" s="171" t="s">
        <v>1</v>
      </c>
      <c r="F1701" s="172" t="s">
        <v>176</v>
      </c>
      <c r="H1701" s="173">
        <v>146.89599999999999</v>
      </c>
      <c r="L1701" s="170"/>
      <c r="M1701" s="174"/>
      <c r="N1701" s="175"/>
      <c r="O1701" s="175"/>
      <c r="P1701" s="175"/>
      <c r="Q1701" s="175"/>
      <c r="R1701" s="175"/>
      <c r="S1701" s="175"/>
      <c r="T1701" s="176"/>
      <c r="AT1701" s="171" t="s">
        <v>171</v>
      </c>
      <c r="AU1701" s="171" t="s">
        <v>84</v>
      </c>
      <c r="AV1701" s="15" t="s">
        <v>177</v>
      </c>
      <c r="AW1701" s="15" t="s">
        <v>31</v>
      </c>
      <c r="AX1701" s="15" t="s">
        <v>74</v>
      </c>
      <c r="AY1701" s="171" t="s">
        <v>163</v>
      </c>
    </row>
    <row r="1702" spans="1:65" s="16" customFormat="1">
      <c r="B1702" s="177"/>
      <c r="D1702" s="157" t="s">
        <v>171</v>
      </c>
      <c r="E1702" s="178" t="s">
        <v>1</v>
      </c>
      <c r="F1702" s="179" t="s">
        <v>178</v>
      </c>
      <c r="H1702" s="180">
        <v>259.5</v>
      </c>
      <c r="L1702" s="177"/>
      <c r="M1702" s="181"/>
      <c r="N1702" s="182"/>
      <c r="O1702" s="182"/>
      <c r="P1702" s="182"/>
      <c r="Q1702" s="182"/>
      <c r="R1702" s="182"/>
      <c r="S1702" s="182"/>
      <c r="T1702" s="183"/>
      <c r="AT1702" s="178" t="s">
        <v>171</v>
      </c>
      <c r="AU1702" s="178" t="s">
        <v>84</v>
      </c>
      <c r="AV1702" s="16" t="s">
        <v>169</v>
      </c>
      <c r="AW1702" s="16" t="s">
        <v>31</v>
      </c>
      <c r="AX1702" s="16" t="s">
        <v>82</v>
      </c>
      <c r="AY1702" s="178" t="s">
        <v>163</v>
      </c>
    </row>
    <row r="1703" spans="1:65" s="2" customFormat="1" ht="24" customHeight="1">
      <c r="A1703" s="30"/>
      <c r="B1703" s="142"/>
      <c r="C1703" s="184" t="s">
        <v>729</v>
      </c>
      <c r="D1703" s="184" t="s">
        <v>190</v>
      </c>
      <c r="E1703" s="185" t="s">
        <v>1752</v>
      </c>
      <c r="F1703" s="186" t="s">
        <v>1753</v>
      </c>
      <c r="G1703" s="187" t="s">
        <v>186</v>
      </c>
      <c r="H1703" s="188">
        <v>285.45</v>
      </c>
      <c r="I1703" s="189"/>
      <c r="J1703" s="189">
        <f>ROUND(I1703*H1703,2)</f>
        <v>0</v>
      </c>
      <c r="K1703" s="190"/>
      <c r="L1703" s="191"/>
      <c r="M1703" s="192" t="s">
        <v>1</v>
      </c>
      <c r="N1703" s="193" t="s">
        <v>39</v>
      </c>
      <c r="O1703" s="152">
        <v>0</v>
      </c>
      <c r="P1703" s="152">
        <f>O1703*H1703</f>
        <v>0</v>
      </c>
      <c r="Q1703" s="152">
        <v>0</v>
      </c>
      <c r="R1703" s="152">
        <f>Q1703*H1703</f>
        <v>0</v>
      </c>
      <c r="S1703" s="152">
        <v>0</v>
      </c>
      <c r="T1703" s="153">
        <f>S1703*H1703</f>
        <v>0</v>
      </c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R1703" s="154" t="s">
        <v>486</v>
      </c>
      <c r="AT1703" s="154" t="s">
        <v>190</v>
      </c>
      <c r="AU1703" s="154" t="s">
        <v>84</v>
      </c>
      <c r="AY1703" s="18" t="s">
        <v>163</v>
      </c>
      <c r="BE1703" s="155">
        <f>IF(N1703="základní",J1703,0)</f>
        <v>0</v>
      </c>
      <c r="BF1703" s="155">
        <f>IF(N1703="snížená",J1703,0)</f>
        <v>0</v>
      </c>
      <c r="BG1703" s="155">
        <f>IF(N1703="zákl. přenesená",J1703,0)</f>
        <v>0</v>
      </c>
      <c r="BH1703" s="155">
        <f>IF(N1703="sníž. přenesená",J1703,0)</f>
        <v>0</v>
      </c>
      <c r="BI1703" s="155">
        <f>IF(N1703="nulová",J1703,0)</f>
        <v>0</v>
      </c>
      <c r="BJ1703" s="18" t="s">
        <v>82</v>
      </c>
      <c r="BK1703" s="155">
        <f>ROUND(I1703*H1703,2)</f>
        <v>0</v>
      </c>
      <c r="BL1703" s="18" t="s">
        <v>259</v>
      </c>
      <c r="BM1703" s="154" t="s">
        <v>1754</v>
      </c>
    </row>
    <row r="1704" spans="1:65" s="2" customFormat="1" ht="24" customHeight="1">
      <c r="A1704" s="30"/>
      <c r="B1704" s="142"/>
      <c r="C1704" s="143" t="s">
        <v>1755</v>
      </c>
      <c r="D1704" s="143" t="s">
        <v>165</v>
      </c>
      <c r="E1704" s="144" t="s">
        <v>1756</v>
      </c>
      <c r="F1704" s="145" t="s">
        <v>1757</v>
      </c>
      <c r="G1704" s="146" t="s">
        <v>231</v>
      </c>
      <c r="H1704" s="147">
        <v>4.4610000000000003</v>
      </c>
      <c r="I1704" s="148"/>
      <c r="J1704" s="148">
        <f>ROUND(I1704*H1704,2)</f>
        <v>0</v>
      </c>
      <c r="K1704" s="149"/>
      <c r="L1704" s="31"/>
      <c r="M1704" s="150" t="s">
        <v>1</v>
      </c>
      <c r="N1704" s="151" t="s">
        <v>39</v>
      </c>
      <c r="O1704" s="152">
        <v>0</v>
      </c>
      <c r="P1704" s="152">
        <f>O1704*H1704</f>
        <v>0</v>
      </c>
      <c r="Q1704" s="152">
        <v>0</v>
      </c>
      <c r="R1704" s="152">
        <f>Q1704*H1704</f>
        <v>0</v>
      </c>
      <c r="S1704" s="152">
        <v>0</v>
      </c>
      <c r="T1704" s="153">
        <f>S1704*H1704</f>
        <v>0</v>
      </c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R1704" s="154" t="s">
        <v>259</v>
      </c>
      <c r="AT1704" s="154" t="s">
        <v>165</v>
      </c>
      <c r="AU1704" s="154" t="s">
        <v>84</v>
      </c>
      <c r="AY1704" s="18" t="s">
        <v>163</v>
      </c>
      <c r="BE1704" s="155">
        <f>IF(N1704="základní",J1704,0)</f>
        <v>0</v>
      </c>
      <c r="BF1704" s="155">
        <f>IF(N1704="snížená",J1704,0)</f>
        <v>0</v>
      </c>
      <c r="BG1704" s="155">
        <f>IF(N1704="zákl. přenesená",J1704,0)</f>
        <v>0</v>
      </c>
      <c r="BH1704" s="155">
        <f>IF(N1704="sníž. přenesená",J1704,0)</f>
        <v>0</v>
      </c>
      <c r="BI1704" s="155">
        <f>IF(N1704="nulová",J1704,0)</f>
        <v>0</v>
      </c>
      <c r="BJ1704" s="18" t="s">
        <v>82</v>
      </c>
      <c r="BK1704" s="155">
        <f>ROUND(I1704*H1704,2)</f>
        <v>0</v>
      </c>
      <c r="BL1704" s="18" t="s">
        <v>259</v>
      </c>
      <c r="BM1704" s="154" t="s">
        <v>1758</v>
      </c>
    </row>
    <row r="1705" spans="1:65" s="12" customFormat="1" ht="22.9" customHeight="1">
      <c r="B1705" s="130"/>
      <c r="D1705" s="131" t="s">
        <v>73</v>
      </c>
      <c r="E1705" s="140" t="s">
        <v>1759</v>
      </c>
      <c r="F1705" s="140" t="s">
        <v>1760</v>
      </c>
      <c r="J1705" s="141">
        <f>BK1705</f>
        <v>0</v>
      </c>
      <c r="L1705" s="130"/>
      <c r="M1705" s="134"/>
      <c r="N1705" s="135"/>
      <c r="O1705" s="135"/>
      <c r="P1705" s="136">
        <f>SUM(P1706:P1742)</f>
        <v>0</v>
      </c>
      <c r="Q1705" s="135"/>
      <c r="R1705" s="136">
        <f>SUM(R1706:R1742)</f>
        <v>0</v>
      </c>
      <c r="S1705" s="135"/>
      <c r="T1705" s="137">
        <f>SUM(T1706:T1742)</f>
        <v>0</v>
      </c>
      <c r="AR1705" s="131" t="s">
        <v>84</v>
      </c>
      <c r="AT1705" s="138" t="s">
        <v>73</v>
      </c>
      <c r="AU1705" s="138" t="s">
        <v>82</v>
      </c>
      <c r="AY1705" s="131" t="s">
        <v>163</v>
      </c>
      <c r="BK1705" s="139">
        <f>SUM(BK1706:BK1742)</f>
        <v>0</v>
      </c>
    </row>
    <row r="1706" spans="1:65" s="2" customFormat="1" ht="24" customHeight="1">
      <c r="A1706" s="30"/>
      <c r="B1706" s="142"/>
      <c r="C1706" s="143" t="s">
        <v>735</v>
      </c>
      <c r="D1706" s="143" t="s">
        <v>165</v>
      </c>
      <c r="E1706" s="144" t="s">
        <v>1761</v>
      </c>
      <c r="F1706" s="145" t="s">
        <v>1762</v>
      </c>
      <c r="G1706" s="146" t="s">
        <v>186</v>
      </c>
      <c r="H1706" s="147">
        <v>359.88099999999997</v>
      </c>
      <c r="I1706" s="148"/>
      <c r="J1706" s="148">
        <f>ROUND(I1706*H1706,2)</f>
        <v>0</v>
      </c>
      <c r="K1706" s="149"/>
      <c r="L1706" s="31"/>
      <c r="M1706" s="150" t="s">
        <v>1</v>
      </c>
      <c r="N1706" s="151" t="s">
        <v>39</v>
      </c>
      <c r="O1706" s="152">
        <v>0</v>
      </c>
      <c r="P1706" s="152">
        <f>O1706*H1706</f>
        <v>0</v>
      </c>
      <c r="Q1706" s="152">
        <v>0</v>
      </c>
      <c r="R1706" s="152">
        <f>Q1706*H1706</f>
        <v>0</v>
      </c>
      <c r="S1706" s="152">
        <v>0</v>
      </c>
      <c r="T1706" s="153">
        <f>S1706*H1706</f>
        <v>0</v>
      </c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R1706" s="154" t="s">
        <v>169</v>
      </c>
      <c r="AT1706" s="154" t="s">
        <v>165</v>
      </c>
      <c r="AU1706" s="154" t="s">
        <v>84</v>
      </c>
      <c r="AY1706" s="18" t="s">
        <v>163</v>
      </c>
      <c r="BE1706" s="155">
        <f>IF(N1706="základní",J1706,0)</f>
        <v>0</v>
      </c>
      <c r="BF1706" s="155">
        <f>IF(N1706="snížená",J1706,0)</f>
        <v>0</v>
      </c>
      <c r="BG1706" s="155">
        <f>IF(N1706="zákl. přenesená",J1706,0)</f>
        <v>0</v>
      </c>
      <c r="BH1706" s="155">
        <f>IF(N1706="sníž. přenesená",J1706,0)</f>
        <v>0</v>
      </c>
      <c r="BI1706" s="155">
        <f>IF(N1706="nulová",J1706,0)</f>
        <v>0</v>
      </c>
      <c r="BJ1706" s="18" t="s">
        <v>82</v>
      </c>
      <c r="BK1706" s="155">
        <f>ROUND(I1706*H1706,2)</f>
        <v>0</v>
      </c>
      <c r="BL1706" s="18" t="s">
        <v>169</v>
      </c>
      <c r="BM1706" s="154" t="s">
        <v>1763</v>
      </c>
    </row>
    <row r="1707" spans="1:65" s="13" customFormat="1">
      <c r="B1707" s="156"/>
      <c r="D1707" s="157" t="s">
        <v>171</v>
      </c>
      <c r="E1707" s="158" t="s">
        <v>1</v>
      </c>
      <c r="F1707" s="159" t="s">
        <v>1764</v>
      </c>
      <c r="H1707" s="158" t="s">
        <v>1</v>
      </c>
      <c r="L1707" s="156"/>
      <c r="M1707" s="160"/>
      <c r="N1707" s="161"/>
      <c r="O1707" s="161"/>
      <c r="P1707" s="161"/>
      <c r="Q1707" s="161"/>
      <c r="R1707" s="161"/>
      <c r="S1707" s="161"/>
      <c r="T1707" s="162"/>
      <c r="AT1707" s="158" t="s">
        <v>171</v>
      </c>
      <c r="AU1707" s="158" t="s">
        <v>84</v>
      </c>
      <c r="AV1707" s="13" t="s">
        <v>82</v>
      </c>
      <c r="AW1707" s="13" t="s">
        <v>31</v>
      </c>
      <c r="AX1707" s="13" t="s">
        <v>74</v>
      </c>
      <c r="AY1707" s="158" t="s">
        <v>163</v>
      </c>
    </row>
    <row r="1708" spans="1:65" s="13" customFormat="1">
      <c r="B1708" s="156"/>
      <c r="D1708" s="157" t="s">
        <v>171</v>
      </c>
      <c r="E1708" s="158" t="s">
        <v>1</v>
      </c>
      <c r="F1708" s="159" t="s">
        <v>1765</v>
      </c>
      <c r="H1708" s="158" t="s">
        <v>1</v>
      </c>
      <c r="L1708" s="156"/>
      <c r="M1708" s="160"/>
      <c r="N1708" s="161"/>
      <c r="O1708" s="161"/>
      <c r="P1708" s="161"/>
      <c r="Q1708" s="161"/>
      <c r="R1708" s="161"/>
      <c r="S1708" s="161"/>
      <c r="T1708" s="162"/>
      <c r="AT1708" s="158" t="s">
        <v>171</v>
      </c>
      <c r="AU1708" s="158" t="s">
        <v>84</v>
      </c>
      <c r="AV1708" s="13" t="s">
        <v>82</v>
      </c>
      <c r="AW1708" s="13" t="s">
        <v>31</v>
      </c>
      <c r="AX1708" s="13" t="s">
        <v>74</v>
      </c>
      <c r="AY1708" s="158" t="s">
        <v>163</v>
      </c>
    </row>
    <row r="1709" spans="1:65" s="14" customFormat="1">
      <c r="B1709" s="163"/>
      <c r="D1709" s="157" t="s">
        <v>171</v>
      </c>
      <c r="E1709" s="164" t="s">
        <v>1</v>
      </c>
      <c r="F1709" s="165" t="s">
        <v>820</v>
      </c>
      <c r="H1709" s="166">
        <v>176.91800000000001</v>
      </c>
      <c r="L1709" s="163"/>
      <c r="M1709" s="167"/>
      <c r="N1709" s="168"/>
      <c r="O1709" s="168"/>
      <c r="P1709" s="168"/>
      <c r="Q1709" s="168"/>
      <c r="R1709" s="168"/>
      <c r="S1709" s="168"/>
      <c r="T1709" s="169"/>
      <c r="AT1709" s="164" t="s">
        <v>171</v>
      </c>
      <c r="AU1709" s="164" t="s">
        <v>84</v>
      </c>
      <c r="AV1709" s="14" t="s">
        <v>84</v>
      </c>
      <c r="AW1709" s="14" t="s">
        <v>31</v>
      </c>
      <c r="AX1709" s="14" t="s">
        <v>74</v>
      </c>
      <c r="AY1709" s="164" t="s">
        <v>163</v>
      </c>
    </row>
    <row r="1710" spans="1:65" s="13" customFormat="1">
      <c r="B1710" s="156"/>
      <c r="D1710" s="157" t="s">
        <v>171</v>
      </c>
      <c r="E1710" s="158" t="s">
        <v>1</v>
      </c>
      <c r="F1710" s="159" t="s">
        <v>1766</v>
      </c>
      <c r="H1710" s="158" t="s">
        <v>1</v>
      </c>
      <c r="L1710" s="156"/>
      <c r="M1710" s="160"/>
      <c r="N1710" s="161"/>
      <c r="O1710" s="161"/>
      <c r="P1710" s="161"/>
      <c r="Q1710" s="161"/>
      <c r="R1710" s="161"/>
      <c r="S1710" s="161"/>
      <c r="T1710" s="162"/>
      <c r="AT1710" s="158" t="s">
        <v>171</v>
      </c>
      <c r="AU1710" s="158" t="s">
        <v>84</v>
      </c>
      <c r="AV1710" s="13" t="s">
        <v>82</v>
      </c>
      <c r="AW1710" s="13" t="s">
        <v>31</v>
      </c>
      <c r="AX1710" s="13" t="s">
        <v>74</v>
      </c>
      <c r="AY1710" s="158" t="s">
        <v>163</v>
      </c>
    </row>
    <row r="1711" spans="1:65" s="14" customFormat="1">
      <c r="B1711" s="163"/>
      <c r="D1711" s="157" t="s">
        <v>171</v>
      </c>
      <c r="E1711" s="164" t="s">
        <v>1</v>
      </c>
      <c r="F1711" s="165" t="s">
        <v>1767</v>
      </c>
      <c r="H1711" s="166">
        <v>135.17099999999999</v>
      </c>
      <c r="L1711" s="163"/>
      <c r="M1711" s="167"/>
      <c r="N1711" s="168"/>
      <c r="O1711" s="168"/>
      <c r="P1711" s="168"/>
      <c r="Q1711" s="168"/>
      <c r="R1711" s="168"/>
      <c r="S1711" s="168"/>
      <c r="T1711" s="169"/>
      <c r="AT1711" s="164" t="s">
        <v>171</v>
      </c>
      <c r="AU1711" s="164" t="s">
        <v>84</v>
      </c>
      <c r="AV1711" s="14" t="s">
        <v>84</v>
      </c>
      <c r="AW1711" s="14" t="s">
        <v>31</v>
      </c>
      <c r="AX1711" s="14" t="s">
        <v>74</v>
      </c>
      <c r="AY1711" s="164" t="s">
        <v>163</v>
      </c>
    </row>
    <row r="1712" spans="1:65" s="13" customFormat="1">
      <c r="B1712" s="156"/>
      <c r="D1712" s="157" t="s">
        <v>171</v>
      </c>
      <c r="E1712" s="158" t="s">
        <v>1</v>
      </c>
      <c r="F1712" s="159" t="s">
        <v>1768</v>
      </c>
      <c r="H1712" s="158" t="s">
        <v>1</v>
      </c>
      <c r="L1712" s="156"/>
      <c r="M1712" s="160"/>
      <c r="N1712" s="161"/>
      <c r="O1712" s="161"/>
      <c r="P1712" s="161"/>
      <c r="Q1712" s="161"/>
      <c r="R1712" s="161"/>
      <c r="S1712" s="161"/>
      <c r="T1712" s="162"/>
      <c r="AT1712" s="158" t="s">
        <v>171</v>
      </c>
      <c r="AU1712" s="158" t="s">
        <v>84</v>
      </c>
      <c r="AV1712" s="13" t="s">
        <v>82</v>
      </c>
      <c r="AW1712" s="13" t="s">
        <v>31</v>
      </c>
      <c r="AX1712" s="13" t="s">
        <v>74</v>
      </c>
      <c r="AY1712" s="158" t="s">
        <v>163</v>
      </c>
    </row>
    <row r="1713" spans="1:65" s="14" customFormat="1">
      <c r="B1713" s="163"/>
      <c r="D1713" s="157" t="s">
        <v>171</v>
      </c>
      <c r="E1713" s="164" t="s">
        <v>1</v>
      </c>
      <c r="F1713" s="165" t="s">
        <v>1769</v>
      </c>
      <c r="H1713" s="166">
        <v>14.68</v>
      </c>
      <c r="L1713" s="163"/>
      <c r="M1713" s="167"/>
      <c r="N1713" s="168"/>
      <c r="O1713" s="168"/>
      <c r="P1713" s="168"/>
      <c r="Q1713" s="168"/>
      <c r="R1713" s="168"/>
      <c r="S1713" s="168"/>
      <c r="T1713" s="169"/>
      <c r="AT1713" s="164" t="s">
        <v>171</v>
      </c>
      <c r="AU1713" s="164" t="s">
        <v>84</v>
      </c>
      <c r="AV1713" s="14" t="s">
        <v>84</v>
      </c>
      <c r="AW1713" s="14" t="s">
        <v>31</v>
      </c>
      <c r="AX1713" s="14" t="s">
        <v>74</v>
      </c>
      <c r="AY1713" s="164" t="s">
        <v>163</v>
      </c>
    </row>
    <row r="1714" spans="1:65" s="13" customFormat="1">
      <c r="B1714" s="156"/>
      <c r="D1714" s="157" t="s">
        <v>171</v>
      </c>
      <c r="E1714" s="158" t="s">
        <v>1</v>
      </c>
      <c r="F1714" s="159" t="s">
        <v>1770</v>
      </c>
      <c r="H1714" s="158" t="s">
        <v>1</v>
      </c>
      <c r="L1714" s="156"/>
      <c r="M1714" s="160"/>
      <c r="N1714" s="161"/>
      <c r="O1714" s="161"/>
      <c r="P1714" s="161"/>
      <c r="Q1714" s="161"/>
      <c r="R1714" s="161"/>
      <c r="S1714" s="161"/>
      <c r="T1714" s="162"/>
      <c r="AT1714" s="158" t="s">
        <v>171</v>
      </c>
      <c r="AU1714" s="158" t="s">
        <v>84</v>
      </c>
      <c r="AV1714" s="13" t="s">
        <v>82</v>
      </c>
      <c r="AW1714" s="13" t="s">
        <v>31</v>
      </c>
      <c r="AX1714" s="13" t="s">
        <v>74</v>
      </c>
      <c r="AY1714" s="158" t="s">
        <v>163</v>
      </c>
    </row>
    <row r="1715" spans="1:65" s="14" customFormat="1">
      <c r="B1715" s="163"/>
      <c r="D1715" s="157" t="s">
        <v>171</v>
      </c>
      <c r="E1715" s="164" t="s">
        <v>1</v>
      </c>
      <c r="F1715" s="165" t="s">
        <v>1771</v>
      </c>
      <c r="H1715" s="166">
        <v>33.112000000000002</v>
      </c>
      <c r="L1715" s="163"/>
      <c r="M1715" s="167"/>
      <c r="N1715" s="168"/>
      <c r="O1715" s="168"/>
      <c r="P1715" s="168"/>
      <c r="Q1715" s="168"/>
      <c r="R1715" s="168"/>
      <c r="S1715" s="168"/>
      <c r="T1715" s="169"/>
      <c r="AT1715" s="164" t="s">
        <v>171</v>
      </c>
      <c r="AU1715" s="164" t="s">
        <v>84</v>
      </c>
      <c r="AV1715" s="14" t="s">
        <v>84</v>
      </c>
      <c r="AW1715" s="14" t="s">
        <v>31</v>
      </c>
      <c r="AX1715" s="14" t="s">
        <v>74</v>
      </c>
      <c r="AY1715" s="164" t="s">
        <v>163</v>
      </c>
    </row>
    <row r="1716" spans="1:65" s="15" customFormat="1">
      <c r="B1716" s="170"/>
      <c r="D1716" s="157" t="s">
        <v>171</v>
      </c>
      <c r="E1716" s="171" t="s">
        <v>1</v>
      </c>
      <c r="F1716" s="172" t="s">
        <v>176</v>
      </c>
      <c r="H1716" s="173">
        <v>359.88099999999997</v>
      </c>
      <c r="L1716" s="170"/>
      <c r="M1716" s="174"/>
      <c r="N1716" s="175"/>
      <c r="O1716" s="175"/>
      <c r="P1716" s="175"/>
      <c r="Q1716" s="175"/>
      <c r="R1716" s="175"/>
      <c r="S1716" s="175"/>
      <c r="T1716" s="176"/>
      <c r="AT1716" s="171" t="s">
        <v>171</v>
      </c>
      <c r="AU1716" s="171" t="s">
        <v>84</v>
      </c>
      <c r="AV1716" s="15" t="s">
        <v>177</v>
      </c>
      <c r="AW1716" s="15" t="s">
        <v>31</v>
      </c>
      <c r="AX1716" s="15" t="s">
        <v>74</v>
      </c>
      <c r="AY1716" s="171" t="s">
        <v>163</v>
      </c>
    </row>
    <row r="1717" spans="1:65" s="16" customFormat="1">
      <c r="B1717" s="177"/>
      <c r="D1717" s="157" t="s">
        <v>171</v>
      </c>
      <c r="E1717" s="178" t="s">
        <v>1</v>
      </c>
      <c r="F1717" s="179" t="s">
        <v>178</v>
      </c>
      <c r="H1717" s="180">
        <v>359.88099999999997</v>
      </c>
      <c r="L1717" s="177"/>
      <c r="M1717" s="181"/>
      <c r="N1717" s="182"/>
      <c r="O1717" s="182"/>
      <c r="P1717" s="182"/>
      <c r="Q1717" s="182"/>
      <c r="R1717" s="182"/>
      <c r="S1717" s="182"/>
      <c r="T1717" s="183"/>
      <c r="AT1717" s="178" t="s">
        <v>171</v>
      </c>
      <c r="AU1717" s="178" t="s">
        <v>84</v>
      </c>
      <c r="AV1717" s="16" t="s">
        <v>169</v>
      </c>
      <c r="AW1717" s="16" t="s">
        <v>31</v>
      </c>
      <c r="AX1717" s="16" t="s">
        <v>82</v>
      </c>
      <c r="AY1717" s="178" t="s">
        <v>163</v>
      </c>
    </row>
    <row r="1718" spans="1:65" s="2" customFormat="1" ht="24" customHeight="1">
      <c r="A1718" s="30"/>
      <c r="B1718" s="142"/>
      <c r="C1718" s="143" t="s">
        <v>1772</v>
      </c>
      <c r="D1718" s="143" t="s">
        <v>165</v>
      </c>
      <c r="E1718" s="144" t="s">
        <v>1773</v>
      </c>
      <c r="F1718" s="145" t="s">
        <v>1774</v>
      </c>
      <c r="G1718" s="146" t="s">
        <v>186</v>
      </c>
      <c r="H1718" s="147">
        <v>359.88099999999997</v>
      </c>
      <c r="I1718" s="148"/>
      <c r="J1718" s="148">
        <f>ROUND(I1718*H1718,2)</f>
        <v>0</v>
      </c>
      <c r="K1718" s="149"/>
      <c r="L1718" s="31"/>
      <c r="M1718" s="150" t="s">
        <v>1</v>
      </c>
      <c r="N1718" s="151" t="s">
        <v>39</v>
      </c>
      <c r="O1718" s="152">
        <v>0</v>
      </c>
      <c r="P1718" s="152">
        <f>O1718*H1718</f>
        <v>0</v>
      </c>
      <c r="Q1718" s="152">
        <v>0</v>
      </c>
      <c r="R1718" s="152">
        <f>Q1718*H1718</f>
        <v>0</v>
      </c>
      <c r="S1718" s="152">
        <v>0</v>
      </c>
      <c r="T1718" s="153">
        <f>S1718*H1718</f>
        <v>0</v>
      </c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R1718" s="154" t="s">
        <v>169</v>
      </c>
      <c r="AT1718" s="154" t="s">
        <v>165</v>
      </c>
      <c r="AU1718" s="154" t="s">
        <v>84</v>
      </c>
      <c r="AY1718" s="18" t="s">
        <v>163</v>
      </c>
      <c r="BE1718" s="155">
        <f>IF(N1718="základní",J1718,0)</f>
        <v>0</v>
      </c>
      <c r="BF1718" s="155">
        <f>IF(N1718="snížená",J1718,0)</f>
        <v>0</v>
      </c>
      <c r="BG1718" s="155">
        <f>IF(N1718="zákl. přenesená",J1718,0)</f>
        <v>0</v>
      </c>
      <c r="BH1718" s="155">
        <f>IF(N1718="sníž. přenesená",J1718,0)</f>
        <v>0</v>
      </c>
      <c r="BI1718" s="155">
        <f>IF(N1718="nulová",J1718,0)</f>
        <v>0</v>
      </c>
      <c r="BJ1718" s="18" t="s">
        <v>82</v>
      </c>
      <c r="BK1718" s="155">
        <f>ROUND(I1718*H1718,2)</f>
        <v>0</v>
      </c>
      <c r="BL1718" s="18" t="s">
        <v>169</v>
      </c>
      <c r="BM1718" s="154" t="s">
        <v>1775</v>
      </c>
    </row>
    <row r="1719" spans="1:65" s="13" customFormat="1">
      <c r="B1719" s="156"/>
      <c r="D1719" s="157" t="s">
        <v>171</v>
      </c>
      <c r="E1719" s="158" t="s">
        <v>1</v>
      </c>
      <c r="F1719" s="159" t="s">
        <v>1764</v>
      </c>
      <c r="H1719" s="158" t="s">
        <v>1</v>
      </c>
      <c r="L1719" s="156"/>
      <c r="M1719" s="160"/>
      <c r="N1719" s="161"/>
      <c r="O1719" s="161"/>
      <c r="P1719" s="161"/>
      <c r="Q1719" s="161"/>
      <c r="R1719" s="161"/>
      <c r="S1719" s="161"/>
      <c r="T1719" s="162"/>
      <c r="AT1719" s="158" t="s">
        <v>171</v>
      </c>
      <c r="AU1719" s="158" t="s">
        <v>84</v>
      </c>
      <c r="AV1719" s="13" t="s">
        <v>82</v>
      </c>
      <c r="AW1719" s="13" t="s">
        <v>31</v>
      </c>
      <c r="AX1719" s="13" t="s">
        <v>74</v>
      </c>
      <c r="AY1719" s="158" t="s">
        <v>163</v>
      </c>
    </row>
    <row r="1720" spans="1:65" s="13" customFormat="1">
      <c r="B1720" s="156"/>
      <c r="D1720" s="157" t="s">
        <v>171</v>
      </c>
      <c r="E1720" s="158" t="s">
        <v>1</v>
      </c>
      <c r="F1720" s="159" t="s">
        <v>1765</v>
      </c>
      <c r="H1720" s="158" t="s">
        <v>1</v>
      </c>
      <c r="L1720" s="156"/>
      <c r="M1720" s="160"/>
      <c r="N1720" s="161"/>
      <c r="O1720" s="161"/>
      <c r="P1720" s="161"/>
      <c r="Q1720" s="161"/>
      <c r="R1720" s="161"/>
      <c r="S1720" s="161"/>
      <c r="T1720" s="162"/>
      <c r="AT1720" s="158" t="s">
        <v>171</v>
      </c>
      <c r="AU1720" s="158" t="s">
        <v>84</v>
      </c>
      <c r="AV1720" s="13" t="s">
        <v>82</v>
      </c>
      <c r="AW1720" s="13" t="s">
        <v>31</v>
      </c>
      <c r="AX1720" s="13" t="s">
        <v>74</v>
      </c>
      <c r="AY1720" s="158" t="s">
        <v>163</v>
      </c>
    </row>
    <row r="1721" spans="1:65" s="14" customFormat="1">
      <c r="B1721" s="163"/>
      <c r="D1721" s="157" t="s">
        <v>171</v>
      </c>
      <c r="E1721" s="164" t="s">
        <v>1</v>
      </c>
      <c r="F1721" s="165" t="s">
        <v>820</v>
      </c>
      <c r="H1721" s="166">
        <v>176.91800000000001</v>
      </c>
      <c r="L1721" s="163"/>
      <c r="M1721" s="167"/>
      <c r="N1721" s="168"/>
      <c r="O1721" s="168"/>
      <c r="P1721" s="168"/>
      <c r="Q1721" s="168"/>
      <c r="R1721" s="168"/>
      <c r="S1721" s="168"/>
      <c r="T1721" s="169"/>
      <c r="AT1721" s="164" t="s">
        <v>171</v>
      </c>
      <c r="AU1721" s="164" t="s">
        <v>84</v>
      </c>
      <c r="AV1721" s="14" t="s">
        <v>84</v>
      </c>
      <c r="AW1721" s="14" t="s">
        <v>31</v>
      </c>
      <c r="AX1721" s="14" t="s">
        <v>74</v>
      </c>
      <c r="AY1721" s="164" t="s">
        <v>163</v>
      </c>
    </row>
    <row r="1722" spans="1:65" s="13" customFormat="1">
      <c r="B1722" s="156"/>
      <c r="D1722" s="157" t="s">
        <v>171</v>
      </c>
      <c r="E1722" s="158" t="s">
        <v>1</v>
      </c>
      <c r="F1722" s="159" t="s">
        <v>1766</v>
      </c>
      <c r="H1722" s="158" t="s">
        <v>1</v>
      </c>
      <c r="L1722" s="156"/>
      <c r="M1722" s="160"/>
      <c r="N1722" s="161"/>
      <c r="O1722" s="161"/>
      <c r="P1722" s="161"/>
      <c r="Q1722" s="161"/>
      <c r="R1722" s="161"/>
      <c r="S1722" s="161"/>
      <c r="T1722" s="162"/>
      <c r="AT1722" s="158" t="s">
        <v>171</v>
      </c>
      <c r="AU1722" s="158" t="s">
        <v>84</v>
      </c>
      <c r="AV1722" s="13" t="s">
        <v>82</v>
      </c>
      <c r="AW1722" s="13" t="s">
        <v>31</v>
      </c>
      <c r="AX1722" s="13" t="s">
        <v>74</v>
      </c>
      <c r="AY1722" s="158" t="s">
        <v>163</v>
      </c>
    </row>
    <row r="1723" spans="1:65" s="14" customFormat="1">
      <c r="B1723" s="163"/>
      <c r="D1723" s="157" t="s">
        <v>171</v>
      </c>
      <c r="E1723" s="164" t="s">
        <v>1</v>
      </c>
      <c r="F1723" s="165" t="s">
        <v>1767</v>
      </c>
      <c r="H1723" s="166">
        <v>135.17099999999999</v>
      </c>
      <c r="L1723" s="163"/>
      <c r="M1723" s="167"/>
      <c r="N1723" s="168"/>
      <c r="O1723" s="168"/>
      <c r="P1723" s="168"/>
      <c r="Q1723" s="168"/>
      <c r="R1723" s="168"/>
      <c r="S1723" s="168"/>
      <c r="T1723" s="169"/>
      <c r="AT1723" s="164" t="s">
        <v>171</v>
      </c>
      <c r="AU1723" s="164" t="s">
        <v>84</v>
      </c>
      <c r="AV1723" s="14" t="s">
        <v>84</v>
      </c>
      <c r="AW1723" s="14" t="s">
        <v>31</v>
      </c>
      <c r="AX1723" s="14" t="s">
        <v>74</v>
      </c>
      <c r="AY1723" s="164" t="s">
        <v>163</v>
      </c>
    </row>
    <row r="1724" spans="1:65" s="13" customFormat="1">
      <c r="B1724" s="156"/>
      <c r="D1724" s="157" t="s">
        <v>171</v>
      </c>
      <c r="E1724" s="158" t="s">
        <v>1</v>
      </c>
      <c r="F1724" s="159" t="s">
        <v>1768</v>
      </c>
      <c r="H1724" s="158" t="s">
        <v>1</v>
      </c>
      <c r="L1724" s="156"/>
      <c r="M1724" s="160"/>
      <c r="N1724" s="161"/>
      <c r="O1724" s="161"/>
      <c r="P1724" s="161"/>
      <c r="Q1724" s="161"/>
      <c r="R1724" s="161"/>
      <c r="S1724" s="161"/>
      <c r="T1724" s="162"/>
      <c r="AT1724" s="158" t="s">
        <v>171</v>
      </c>
      <c r="AU1724" s="158" t="s">
        <v>84</v>
      </c>
      <c r="AV1724" s="13" t="s">
        <v>82</v>
      </c>
      <c r="AW1724" s="13" t="s">
        <v>31</v>
      </c>
      <c r="AX1724" s="13" t="s">
        <v>74</v>
      </c>
      <c r="AY1724" s="158" t="s">
        <v>163</v>
      </c>
    </row>
    <row r="1725" spans="1:65" s="14" customFormat="1">
      <c r="B1725" s="163"/>
      <c r="D1725" s="157" t="s">
        <v>171</v>
      </c>
      <c r="E1725" s="164" t="s">
        <v>1</v>
      </c>
      <c r="F1725" s="165" t="s">
        <v>1769</v>
      </c>
      <c r="H1725" s="166">
        <v>14.68</v>
      </c>
      <c r="L1725" s="163"/>
      <c r="M1725" s="167"/>
      <c r="N1725" s="168"/>
      <c r="O1725" s="168"/>
      <c r="P1725" s="168"/>
      <c r="Q1725" s="168"/>
      <c r="R1725" s="168"/>
      <c r="S1725" s="168"/>
      <c r="T1725" s="169"/>
      <c r="AT1725" s="164" t="s">
        <v>171</v>
      </c>
      <c r="AU1725" s="164" t="s">
        <v>84</v>
      </c>
      <c r="AV1725" s="14" t="s">
        <v>84</v>
      </c>
      <c r="AW1725" s="14" t="s">
        <v>31</v>
      </c>
      <c r="AX1725" s="14" t="s">
        <v>74</v>
      </c>
      <c r="AY1725" s="164" t="s">
        <v>163</v>
      </c>
    </row>
    <row r="1726" spans="1:65" s="13" customFormat="1">
      <c r="B1726" s="156"/>
      <c r="D1726" s="157" t="s">
        <v>171</v>
      </c>
      <c r="E1726" s="158" t="s">
        <v>1</v>
      </c>
      <c r="F1726" s="159" t="s">
        <v>1770</v>
      </c>
      <c r="H1726" s="158" t="s">
        <v>1</v>
      </c>
      <c r="L1726" s="156"/>
      <c r="M1726" s="160"/>
      <c r="N1726" s="161"/>
      <c r="O1726" s="161"/>
      <c r="P1726" s="161"/>
      <c r="Q1726" s="161"/>
      <c r="R1726" s="161"/>
      <c r="S1726" s="161"/>
      <c r="T1726" s="162"/>
      <c r="AT1726" s="158" t="s">
        <v>171</v>
      </c>
      <c r="AU1726" s="158" t="s">
        <v>84</v>
      </c>
      <c r="AV1726" s="13" t="s">
        <v>82</v>
      </c>
      <c r="AW1726" s="13" t="s">
        <v>31</v>
      </c>
      <c r="AX1726" s="13" t="s">
        <v>74</v>
      </c>
      <c r="AY1726" s="158" t="s">
        <v>163</v>
      </c>
    </row>
    <row r="1727" spans="1:65" s="14" customFormat="1">
      <c r="B1727" s="163"/>
      <c r="D1727" s="157" t="s">
        <v>171</v>
      </c>
      <c r="E1727" s="164" t="s">
        <v>1</v>
      </c>
      <c r="F1727" s="165" t="s">
        <v>1771</v>
      </c>
      <c r="H1727" s="166">
        <v>33.112000000000002</v>
      </c>
      <c r="L1727" s="163"/>
      <c r="M1727" s="167"/>
      <c r="N1727" s="168"/>
      <c r="O1727" s="168"/>
      <c r="P1727" s="168"/>
      <c r="Q1727" s="168"/>
      <c r="R1727" s="168"/>
      <c r="S1727" s="168"/>
      <c r="T1727" s="169"/>
      <c r="AT1727" s="164" t="s">
        <v>171</v>
      </c>
      <c r="AU1727" s="164" t="s">
        <v>84</v>
      </c>
      <c r="AV1727" s="14" t="s">
        <v>84</v>
      </c>
      <c r="AW1727" s="14" t="s">
        <v>31</v>
      </c>
      <c r="AX1727" s="14" t="s">
        <v>74</v>
      </c>
      <c r="AY1727" s="164" t="s">
        <v>163</v>
      </c>
    </row>
    <row r="1728" spans="1:65" s="15" customFormat="1">
      <c r="B1728" s="170"/>
      <c r="D1728" s="157" t="s">
        <v>171</v>
      </c>
      <c r="E1728" s="171" t="s">
        <v>1</v>
      </c>
      <c r="F1728" s="172" t="s">
        <v>176</v>
      </c>
      <c r="H1728" s="173">
        <v>359.88099999999997</v>
      </c>
      <c r="L1728" s="170"/>
      <c r="M1728" s="174"/>
      <c r="N1728" s="175"/>
      <c r="O1728" s="175"/>
      <c r="P1728" s="175"/>
      <c r="Q1728" s="175"/>
      <c r="R1728" s="175"/>
      <c r="S1728" s="175"/>
      <c r="T1728" s="176"/>
      <c r="AT1728" s="171" t="s">
        <v>171</v>
      </c>
      <c r="AU1728" s="171" t="s">
        <v>84</v>
      </c>
      <c r="AV1728" s="15" t="s">
        <v>177</v>
      </c>
      <c r="AW1728" s="15" t="s">
        <v>31</v>
      </c>
      <c r="AX1728" s="15" t="s">
        <v>74</v>
      </c>
      <c r="AY1728" s="171" t="s">
        <v>163</v>
      </c>
    </row>
    <row r="1729" spans="1:65" s="16" customFormat="1">
      <c r="B1729" s="177"/>
      <c r="D1729" s="157" t="s">
        <v>171</v>
      </c>
      <c r="E1729" s="178" t="s">
        <v>1</v>
      </c>
      <c r="F1729" s="179" t="s">
        <v>178</v>
      </c>
      <c r="H1729" s="180">
        <v>359.88099999999997</v>
      </c>
      <c r="L1729" s="177"/>
      <c r="M1729" s="181"/>
      <c r="N1729" s="182"/>
      <c r="O1729" s="182"/>
      <c r="P1729" s="182"/>
      <c r="Q1729" s="182"/>
      <c r="R1729" s="182"/>
      <c r="S1729" s="182"/>
      <c r="T1729" s="183"/>
      <c r="AT1729" s="178" t="s">
        <v>171</v>
      </c>
      <c r="AU1729" s="178" t="s">
        <v>84</v>
      </c>
      <c r="AV1729" s="16" t="s">
        <v>169</v>
      </c>
      <c r="AW1729" s="16" t="s">
        <v>31</v>
      </c>
      <c r="AX1729" s="16" t="s">
        <v>82</v>
      </c>
      <c r="AY1729" s="178" t="s">
        <v>163</v>
      </c>
    </row>
    <row r="1730" spans="1:65" s="2" customFormat="1" ht="24" customHeight="1">
      <c r="A1730" s="30"/>
      <c r="B1730" s="142"/>
      <c r="C1730" s="143" t="s">
        <v>741</v>
      </c>
      <c r="D1730" s="143" t="s">
        <v>165</v>
      </c>
      <c r="E1730" s="144" t="s">
        <v>1776</v>
      </c>
      <c r="F1730" s="145" t="s">
        <v>1777</v>
      </c>
      <c r="G1730" s="146" t="s">
        <v>186</v>
      </c>
      <c r="H1730" s="147">
        <v>359.88099999999997</v>
      </c>
      <c r="I1730" s="148"/>
      <c r="J1730" s="148">
        <f>ROUND(I1730*H1730,2)</f>
        <v>0</v>
      </c>
      <c r="K1730" s="149"/>
      <c r="L1730" s="31"/>
      <c r="M1730" s="150" t="s">
        <v>1</v>
      </c>
      <c r="N1730" s="151" t="s">
        <v>39</v>
      </c>
      <c r="O1730" s="152">
        <v>0</v>
      </c>
      <c r="P1730" s="152">
        <f>O1730*H1730</f>
        <v>0</v>
      </c>
      <c r="Q1730" s="152">
        <v>0</v>
      </c>
      <c r="R1730" s="152">
        <f>Q1730*H1730</f>
        <v>0</v>
      </c>
      <c r="S1730" s="152">
        <v>0</v>
      </c>
      <c r="T1730" s="153">
        <f>S1730*H1730</f>
        <v>0</v>
      </c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R1730" s="154" t="s">
        <v>169</v>
      </c>
      <c r="AT1730" s="154" t="s">
        <v>165</v>
      </c>
      <c r="AU1730" s="154" t="s">
        <v>84</v>
      </c>
      <c r="AY1730" s="18" t="s">
        <v>163</v>
      </c>
      <c r="BE1730" s="155">
        <f>IF(N1730="základní",J1730,0)</f>
        <v>0</v>
      </c>
      <c r="BF1730" s="155">
        <f>IF(N1730="snížená",J1730,0)</f>
        <v>0</v>
      </c>
      <c r="BG1730" s="155">
        <f>IF(N1730="zákl. přenesená",J1730,0)</f>
        <v>0</v>
      </c>
      <c r="BH1730" s="155">
        <f>IF(N1730="sníž. přenesená",J1730,0)</f>
        <v>0</v>
      </c>
      <c r="BI1730" s="155">
        <f>IF(N1730="nulová",J1730,0)</f>
        <v>0</v>
      </c>
      <c r="BJ1730" s="18" t="s">
        <v>82</v>
      </c>
      <c r="BK1730" s="155">
        <f>ROUND(I1730*H1730,2)</f>
        <v>0</v>
      </c>
      <c r="BL1730" s="18" t="s">
        <v>169</v>
      </c>
      <c r="BM1730" s="154" t="s">
        <v>1778</v>
      </c>
    </row>
    <row r="1731" spans="1:65" s="13" customFormat="1">
      <c r="B1731" s="156"/>
      <c r="D1731" s="157" t="s">
        <v>171</v>
      </c>
      <c r="E1731" s="158" t="s">
        <v>1</v>
      </c>
      <c r="F1731" s="159" t="s">
        <v>1764</v>
      </c>
      <c r="H1731" s="158" t="s">
        <v>1</v>
      </c>
      <c r="L1731" s="156"/>
      <c r="M1731" s="160"/>
      <c r="N1731" s="161"/>
      <c r="O1731" s="161"/>
      <c r="P1731" s="161"/>
      <c r="Q1731" s="161"/>
      <c r="R1731" s="161"/>
      <c r="S1731" s="161"/>
      <c r="T1731" s="162"/>
      <c r="AT1731" s="158" t="s">
        <v>171</v>
      </c>
      <c r="AU1731" s="158" t="s">
        <v>84</v>
      </c>
      <c r="AV1731" s="13" t="s">
        <v>82</v>
      </c>
      <c r="AW1731" s="13" t="s">
        <v>31</v>
      </c>
      <c r="AX1731" s="13" t="s">
        <v>74</v>
      </c>
      <c r="AY1731" s="158" t="s">
        <v>163</v>
      </c>
    </row>
    <row r="1732" spans="1:65" s="13" customFormat="1">
      <c r="B1732" s="156"/>
      <c r="D1732" s="157" t="s">
        <v>171</v>
      </c>
      <c r="E1732" s="158" t="s">
        <v>1</v>
      </c>
      <c r="F1732" s="159" t="s">
        <v>1765</v>
      </c>
      <c r="H1732" s="158" t="s">
        <v>1</v>
      </c>
      <c r="L1732" s="156"/>
      <c r="M1732" s="160"/>
      <c r="N1732" s="161"/>
      <c r="O1732" s="161"/>
      <c r="P1732" s="161"/>
      <c r="Q1732" s="161"/>
      <c r="R1732" s="161"/>
      <c r="S1732" s="161"/>
      <c r="T1732" s="162"/>
      <c r="AT1732" s="158" t="s">
        <v>171</v>
      </c>
      <c r="AU1732" s="158" t="s">
        <v>84</v>
      </c>
      <c r="AV1732" s="13" t="s">
        <v>82</v>
      </c>
      <c r="AW1732" s="13" t="s">
        <v>31</v>
      </c>
      <c r="AX1732" s="13" t="s">
        <v>74</v>
      </c>
      <c r="AY1732" s="158" t="s">
        <v>163</v>
      </c>
    </row>
    <row r="1733" spans="1:65" s="14" customFormat="1">
      <c r="B1733" s="163"/>
      <c r="D1733" s="157" t="s">
        <v>171</v>
      </c>
      <c r="E1733" s="164" t="s">
        <v>1</v>
      </c>
      <c r="F1733" s="165" t="s">
        <v>820</v>
      </c>
      <c r="H1733" s="166">
        <v>176.91800000000001</v>
      </c>
      <c r="L1733" s="163"/>
      <c r="M1733" s="167"/>
      <c r="N1733" s="168"/>
      <c r="O1733" s="168"/>
      <c r="P1733" s="168"/>
      <c r="Q1733" s="168"/>
      <c r="R1733" s="168"/>
      <c r="S1733" s="168"/>
      <c r="T1733" s="169"/>
      <c r="AT1733" s="164" t="s">
        <v>171</v>
      </c>
      <c r="AU1733" s="164" t="s">
        <v>84</v>
      </c>
      <c r="AV1733" s="14" t="s">
        <v>84</v>
      </c>
      <c r="AW1733" s="14" t="s">
        <v>31</v>
      </c>
      <c r="AX1733" s="14" t="s">
        <v>74</v>
      </c>
      <c r="AY1733" s="164" t="s">
        <v>163</v>
      </c>
    </row>
    <row r="1734" spans="1:65" s="13" customFormat="1">
      <c r="B1734" s="156"/>
      <c r="D1734" s="157" t="s">
        <v>171</v>
      </c>
      <c r="E1734" s="158" t="s">
        <v>1</v>
      </c>
      <c r="F1734" s="159" t="s">
        <v>1766</v>
      </c>
      <c r="H1734" s="158" t="s">
        <v>1</v>
      </c>
      <c r="L1734" s="156"/>
      <c r="M1734" s="160"/>
      <c r="N1734" s="161"/>
      <c r="O1734" s="161"/>
      <c r="P1734" s="161"/>
      <c r="Q1734" s="161"/>
      <c r="R1734" s="161"/>
      <c r="S1734" s="161"/>
      <c r="T1734" s="162"/>
      <c r="AT1734" s="158" t="s">
        <v>171</v>
      </c>
      <c r="AU1734" s="158" t="s">
        <v>84</v>
      </c>
      <c r="AV1734" s="13" t="s">
        <v>82</v>
      </c>
      <c r="AW1734" s="13" t="s">
        <v>31</v>
      </c>
      <c r="AX1734" s="13" t="s">
        <v>74</v>
      </c>
      <c r="AY1734" s="158" t="s">
        <v>163</v>
      </c>
    </row>
    <row r="1735" spans="1:65" s="14" customFormat="1">
      <c r="B1735" s="163"/>
      <c r="D1735" s="157" t="s">
        <v>171</v>
      </c>
      <c r="E1735" s="164" t="s">
        <v>1</v>
      </c>
      <c r="F1735" s="165" t="s">
        <v>1767</v>
      </c>
      <c r="H1735" s="166">
        <v>135.17099999999999</v>
      </c>
      <c r="L1735" s="163"/>
      <c r="M1735" s="167"/>
      <c r="N1735" s="168"/>
      <c r="O1735" s="168"/>
      <c r="P1735" s="168"/>
      <c r="Q1735" s="168"/>
      <c r="R1735" s="168"/>
      <c r="S1735" s="168"/>
      <c r="T1735" s="169"/>
      <c r="AT1735" s="164" t="s">
        <v>171</v>
      </c>
      <c r="AU1735" s="164" t="s">
        <v>84</v>
      </c>
      <c r="AV1735" s="14" t="s">
        <v>84</v>
      </c>
      <c r="AW1735" s="14" t="s">
        <v>31</v>
      </c>
      <c r="AX1735" s="14" t="s">
        <v>74</v>
      </c>
      <c r="AY1735" s="164" t="s">
        <v>163</v>
      </c>
    </row>
    <row r="1736" spans="1:65" s="13" customFormat="1">
      <c r="B1736" s="156"/>
      <c r="D1736" s="157" t="s">
        <v>171</v>
      </c>
      <c r="E1736" s="158" t="s">
        <v>1</v>
      </c>
      <c r="F1736" s="159" t="s">
        <v>1768</v>
      </c>
      <c r="H1736" s="158" t="s">
        <v>1</v>
      </c>
      <c r="L1736" s="156"/>
      <c r="M1736" s="160"/>
      <c r="N1736" s="161"/>
      <c r="O1736" s="161"/>
      <c r="P1736" s="161"/>
      <c r="Q1736" s="161"/>
      <c r="R1736" s="161"/>
      <c r="S1736" s="161"/>
      <c r="T1736" s="162"/>
      <c r="AT1736" s="158" t="s">
        <v>171</v>
      </c>
      <c r="AU1736" s="158" t="s">
        <v>84</v>
      </c>
      <c r="AV1736" s="13" t="s">
        <v>82</v>
      </c>
      <c r="AW1736" s="13" t="s">
        <v>31</v>
      </c>
      <c r="AX1736" s="13" t="s">
        <v>74</v>
      </c>
      <c r="AY1736" s="158" t="s">
        <v>163</v>
      </c>
    </row>
    <row r="1737" spans="1:65" s="14" customFormat="1">
      <c r="B1737" s="163"/>
      <c r="D1737" s="157" t="s">
        <v>171</v>
      </c>
      <c r="E1737" s="164" t="s">
        <v>1</v>
      </c>
      <c r="F1737" s="165" t="s">
        <v>1769</v>
      </c>
      <c r="H1737" s="166">
        <v>14.68</v>
      </c>
      <c r="L1737" s="163"/>
      <c r="M1737" s="167"/>
      <c r="N1737" s="168"/>
      <c r="O1737" s="168"/>
      <c r="P1737" s="168"/>
      <c r="Q1737" s="168"/>
      <c r="R1737" s="168"/>
      <c r="S1737" s="168"/>
      <c r="T1737" s="169"/>
      <c r="AT1737" s="164" t="s">
        <v>171</v>
      </c>
      <c r="AU1737" s="164" t="s">
        <v>84</v>
      </c>
      <c r="AV1737" s="14" t="s">
        <v>84</v>
      </c>
      <c r="AW1737" s="14" t="s">
        <v>31</v>
      </c>
      <c r="AX1737" s="14" t="s">
        <v>74</v>
      </c>
      <c r="AY1737" s="164" t="s">
        <v>163</v>
      </c>
    </row>
    <row r="1738" spans="1:65" s="13" customFormat="1">
      <c r="B1738" s="156"/>
      <c r="D1738" s="157" t="s">
        <v>171</v>
      </c>
      <c r="E1738" s="158" t="s">
        <v>1</v>
      </c>
      <c r="F1738" s="159" t="s">
        <v>1770</v>
      </c>
      <c r="H1738" s="158" t="s">
        <v>1</v>
      </c>
      <c r="L1738" s="156"/>
      <c r="M1738" s="160"/>
      <c r="N1738" s="161"/>
      <c r="O1738" s="161"/>
      <c r="P1738" s="161"/>
      <c r="Q1738" s="161"/>
      <c r="R1738" s="161"/>
      <c r="S1738" s="161"/>
      <c r="T1738" s="162"/>
      <c r="AT1738" s="158" t="s">
        <v>171</v>
      </c>
      <c r="AU1738" s="158" t="s">
        <v>84</v>
      </c>
      <c r="AV1738" s="13" t="s">
        <v>82</v>
      </c>
      <c r="AW1738" s="13" t="s">
        <v>31</v>
      </c>
      <c r="AX1738" s="13" t="s">
        <v>74</v>
      </c>
      <c r="AY1738" s="158" t="s">
        <v>163</v>
      </c>
    </row>
    <row r="1739" spans="1:65" s="14" customFormat="1">
      <c r="B1739" s="163"/>
      <c r="D1739" s="157" t="s">
        <v>171</v>
      </c>
      <c r="E1739" s="164" t="s">
        <v>1</v>
      </c>
      <c r="F1739" s="165" t="s">
        <v>1771</v>
      </c>
      <c r="H1739" s="166">
        <v>33.112000000000002</v>
      </c>
      <c r="L1739" s="163"/>
      <c r="M1739" s="167"/>
      <c r="N1739" s="168"/>
      <c r="O1739" s="168"/>
      <c r="P1739" s="168"/>
      <c r="Q1739" s="168"/>
      <c r="R1739" s="168"/>
      <c r="S1739" s="168"/>
      <c r="T1739" s="169"/>
      <c r="AT1739" s="164" t="s">
        <v>171</v>
      </c>
      <c r="AU1739" s="164" t="s">
        <v>84</v>
      </c>
      <c r="AV1739" s="14" t="s">
        <v>84</v>
      </c>
      <c r="AW1739" s="14" t="s">
        <v>31</v>
      </c>
      <c r="AX1739" s="14" t="s">
        <v>74</v>
      </c>
      <c r="AY1739" s="164" t="s">
        <v>163</v>
      </c>
    </row>
    <row r="1740" spans="1:65" s="15" customFormat="1">
      <c r="B1740" s="170"/>
      <c r="D1740" s="157" t="s">
        <v>171</v>
      </c>
      <c r="E1740" s="171" t="s">
        <v>1</v>
      </c>
      <c r="F1740" s="172" t="s">
        <v>176</v>
      </c>
      <c r="H1740" s="173">
        <v>359.88099999999997</v>
      </c>
      <c r="L1740" s="170"/>
      <c r="M1740" s="174"/>
      <c r="N1740" s="175"/>
      <c r="O1740" s="175"/>
      <c r="P1740" s="175"/>
      <c r="Q1740" s="175"/>
      <c r="R1740" s="175"/>
      <c r="S1740" s="175"/>
      <c r="T1740" s="176"/>
      <c r="AT1740" s="171" t="s">
        <v>171</v>
      </c>
      <c r="AU1740" s="171" t="s">
        <v>84</v>
      </c>
      <c r="AV1740" s="15" t="s">
        <v>177</v>
      </c>
      <c r="AW1740" s="15" t="s">
        <v>31</v>
      </c>
      <c r="AX1740" s="15" t="s">
        <v>74</v>
      </c>
      <c r="AY1740" s="171" t="s">
        <v>163</v>
      </c>
    </row>
    <row r="1741" spans="1:65" s="16" customFormat="1">
      <c r="B1741" s="177"/>
      <c r="D1741" s="157" t="s">
        <v>171</v>
      </c>
      <c r="E1741" s="178" t="s">
        <v>1</v>
      </c>
      <c r="F1741" s="179" t="s">
        <v>178</v>
      </c>
      <c r="H1741" s="180">
        <v>359.88099999999997</v>
      </c>
      <c r="L1741" s="177"/>
      <c r="M1741" s="181"/>
      <c r="N1741" s="182"/>
      <c r="O1741" s="182"/>
      <c r="P1741" s="182"/>
      <c r="Q1741" s="182"/>
      <c r="R1741" s="182"/>
      <c r="S1741" s="182"/>
      <c r="T1741" s="183"/>
      <c r="AT1741" s="178" t="s">
        <v>171</v>
      </c>
      <c r="AU1741" s="178" t="s">
        <v>84</v>
      </c>
      <c r="AV1741" s="16" t="s">
        <v>169</v>
      </c>
      <c r="AW1741" s="16" t="s">
        <v>31</v>
      </c>
      <c r="AX1741" s="16" t="s">
        <v>82</v>
      </c>
      <c r="AY1741" s="178" t="s">
        <v>163</v>
      </c>
    </row>
    <row r="1742" spans="1:65" s="2" customFormat="1" ht="36" customHeight="1">
      <c r="A1742" s="30"/>
      <c r="B1742" s="142"/>
      <c r="C1742" s="143" t="s">
        <v>1779</v>
      </c>
      <c r="D1742" s="143" t="s">
        <v>165</v>
      </c>
      <c r="E1742" s="144" t="s">
        <v>1780</v>
      </c>
      <c r="F1742" s="145" t="s">
        <v>1781</v>
      </c>
      <c r="G1742" s="146" t="s">
        <v>186</v>
      </c>
      <c r="H1742" s="147">
        <v>35.235999999999997</v>
      </c>
      <c r="I1742" s="148"/>
      <c r="J1742" s="148">
        <f>ROUND(I1742*H1742,2)</f>
        <v>0</v>
      </c>
      <c r="K1742" s="149"/>
      <c r="L1742" s="31"/>
      <c r="M1742" s="150" t="s">
        <v>1</v>
      </c>
      <c r="N1742" s="151" t="s">
        <v>39</v>
      </c>
      <c r="O1742" s="152">
        <v>0</v>
      </c>
      <c r="P1742" s="152">
        <f>O1742*H1742</f>
        <v>0</v>
      </c>
      <c r="Q1742" s="152">
        <v>0</v>
      </c>
      <c r="R1742" s="152">
        <f>Q1742*H1742</f>
        <v>0</v>
      </c>
      <c r="S1742" s="152">
        <v>0</v>
      </c>
      <c r="T1742" s="153">
        <f>S1742*H1742</f>
        <v>0</v>
      </c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R1742" s="154" t="s">
        <v>169</v>
      </c>
      <c r="AT1742" s="154" t="s">
        <v>165</v>
      </c>
      <c r="AU1742" s="154" t="s">
        <v>84</v>
      </c>
      <c r="AY1742" s="18" t="s">
        <v>163</v>
      </c>
      <c r="BE1742" s="155">
        <f>IF(N1742="základní",J1742,0)</f>
        <v>0</v>
      </c>
      <c r="BF1742" s="155">
        <f>IF(N1742="snížená",J1742,0)</f>
        <v>0</v>
      </c>
      <c r="BG1742" s="155">
        <f>IF(N1742="zákl. přenesená",J1742,0)</f>
        <v>0</v>
      </c>
      <c r="BH1742" s="155">
        <f>IF(N1742="sníž. přenesená",J1742,0)</f>
        <v>0</v>
      </c>
      <c r="BI1742" s="155">
        <f>IF(N1742="nulová",J1742,0)</f>
        <v>0</v>
      </c>
      <c r="BJ1742" s="18" t="s">
        <v>82</v>
      </c>
      <c r="BK1742" s="155">
        <f>ROUND(I1742*H1742,2)</f>
        <v>0</v>
      </c>
      <c r="BL1742" s="18" t="s">
        <v>169</v>
      </c>
      <c r="BM1742" s="154" t="s">
        <v>1782</v>
      </c>
    </row>
    <row r="1743" spans="1:65" s="12" customFormat="1" ht="22.9" customHeight="1">
      <c r="B1743" s="130"/>
      <c r="D1743" s="131" t="s">
        <v>73</v>
      </c>
      <c r="E1743" s="140" t="s">
        <v>1783</v>
      </c>
      <c r="F1743" s="140" t="s">
        <v>1784</v>
      </c>
      <c r="J1743" s="141">
        <f>BK1743</f>
        <v>0</v>
      </c>
      <c r="L1743" s="130"/>
      <c r="M1743" s="134"/>
      <c r="N1743" s="135"/>
      <c r="O1743" s="135"/>
      <c r="P1743" s="136">
        <f>SUM(P1744:P1767)</f>
        <v>0</v>
      </c>
      <c r="Q1743" s="135"/>
      <c r="R1743" s="136">
        <f>SUM(R1744:R1767)</f>
        <v>0</v>
      </c>
      <c r="S1743" s="135"/>
      <c r="T1743" s="137">
        <f>SUM(T1744:T1767)</f>
        <v>0</v>
      </c>
      <c r="AR1743" s="131" t="s">
        <v>84</v>
      </c>
      <c r="AT1743" s="138" t="s">
        <v>73</v>
      </c>
      <c r="AU1743" s="138" t="s">
        <v>82</v>
      </c>
      <c r="AY1743" s="131" t="s">
        <v>163</v>
      </c>
      <c r="BK1743" s="139">
        <f>SUM(BK1744:BK1767)</f>
        <v>0</v>
      </c>
    </row>
    <row r="1744" spans="1:65" s="2" customFormat="1" ht="24" customHeight="1">
      <c r="A1744" s="30"/>
      <c r="B1744" s="142"/>
      <c r="C1744" s="143" t="s">
        <v>748</v>
      </c>
      <c r="D1744" s="143" t="s">
        <v>165</v>
      </c>
      <c r="E1744" s="144" t="s">
        <v>1785</v>
      </c>
      <c r="F1744" s="145" t="s">
        <v>1786</v>
      </c>
      <c r="G1744" s="146" t="s">
        <v>186</v>
      </c>
      <c r="H1744" s="147">
        <v>2038.2950000000001</v>
      </c>
      <c r="I1744" s="148"/>
      <c r="J1744" s="148">
        <f>ROUND(I1744*H1744,2)</f>
        <v>0</v>
      </c>
      <c r="K1744" s="149"/>
      <c r="L1744" s="31"/>
      <c r="M1744" s="150" t="s">
        <v>1</v>
      </c>
      <c r="N1744" s="151" t="s">
        <v>39</v>
      </c>
      <c r="O1744" s="152">
        <v>0</v>
      </c>
      <c r="P1744" s="152">
        <f>O1744*H1744</f>
        <v>0</v>
      </c>
      <c r="Q1744" s="152">
        <v>0</v>
      </c>
      <c r="R1744" s="152">
        <f>Q1744*H1744</f>
        <v>0</v>
      </c>
      <c r="S1744" s="152">
        <v>0</v>
      </c>
      <c r="T1744" s="153">
        <f>S1744*H1744</f>
        <v>0</v>
      </c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R1744" s="154" t="s">
        <v>259</v>
      </c>
      <c r="AT1744" s="154" t="s">
        <v>165</v>
      </c>
      <c r="AU1744" s="154" t="s">
        <v>84</v>
      </c>
      <c r="AY1744" s="18" t="s">
        <v>163</v>
      </c>
      <c r="BE1744" s="155">
        <f>IF(N1744="základní",J1744,0)</f>
        <v>0</v>
      </c>
      <c r="BF1744" s="155">
        <f>IF(N1744="snížená",J1744,0)</f>
        <v>0</v>
      </c>
      <c r="BG1744" s="155">
        <f>IF(N1744="zákl. přenesená",J1744,0)</f>
        <v>0</v>
      </c>
      <c r="BH1744" s="155">
        <f>IF(N1744="sníž. přenesená",J1744,0)</f>
        <v>0</v>
      </c>
      <c r="BI1744" s="155">
        <f>IF(N1744="nulová",J1744,0)</f>
        <v>0</v>
      </c>
      <c r="BJ1744" s="18" t="s">
        <v>82</v>
      </c>
      <c r="BK1744" s="155">
        <f>ROUND(I1744*H1744,2)</f>
        <v>0</v>
      </c>
      <c r="BL1744" s="18" t="s">
        <v>259</v>
      </c>
      <c r="BM1744" s="154" t="s">
        <v>1787</v>
      </c>
    </row>
    <row r="1745" spans="1:65" s="13" customFormat="1">
      <c r="B1745" s="156"/>
      <c r="D1745" s="157" t="s">
        <v>171</v>
      </c>
      <c r="E1745" s="158" t="s">
        <v>1</v>
      </c>
      <c r="F1745" s="159" t="s">
        <v>1788</v>
      </c>
      <c r="H1745" s="158" t="s">
        <v>1</v>
      </c>
      <c r="L1745" s="156"/>
      <c r="M1745" s="160"/>
      <c r="N1745" s="161"/>
      <c r="O1745" s="161"/>
      <c r="P1745" s="161"/>
      <c r="Q1745" s="161"/>
      <c r="R1745" s="161"/>
      <c r="S1745" s="161"/>
      <c r="T1745" s="162"/>
      <c r="AT1745" s="158" t="s">
        <v>171</v>
      </c>
      <c r="AU1745" s="158" t="s">
        <v>84</v>
      </c>
      <c r="AV1745" s="13" t="s">
        <v>82</v>
      </c>
      <c r="AW1745" s="13" t="s">
        <v>31</v>
      </c>
      <c r="AX1745" s="13" t="s">
        <v>74</v>
      </c>
      <c r="AY1745" s="158" t="s">
        <v>163</v>
      </c>
    </row>
    <row r="1746" spans="1:65" s="13" customFormat="1">
      <c r="B1746" s="156"/>
      <c r="D1746" s="157" t="s">
        <v>171</v>
      </c>
      <c r="E1746" s="158" t="s">
        <v>1</v>
      </c>
      <c r="F1746" s="159" t="s">
        <v>1789</v>
      </c>
      <c r="H1746" s="158" t="s">
        <v>1</v>
      </c>
      <c r="L1746" s="156"/>
      <c r="M1746" s="160"/>
      <c r="N1746" s="161"/>
      <c r="O1746" s="161"/>
      <c r="P1746" s="161"/>
      <c r="Q1746" s="161"/>
      <c r="R1746" s="161"/>
      <c r="S1746" s="161"/>
      <c r="T1746" s="162"/>
      <c r="AT1746" s="158" t="s">
        <v>171</v>
      </c>
      <c r="AU1746" s="158" t="s">
        <v>84</v>
      </c>
      <c r="AV1746" s="13" t="s">
        <v>82</v>
      </c>
      <c r="AW1746" s="13" t="s">
        <v>31</v>
      </c>
      <c r="AX1746" s="13" t="s">
        <v>74</v>
      </c>
      <c r="AY1746" s="158" t="s">
        <v>163</v>
      </c>
    </row>
    <row r="1747" spans="1:65" s="14" customFormat="1">
      <c r="B1747" s="163"/>
      <c r="D1747" s="157" t="s">
        <v>171</v>
      </c>
      <c r="E1747" s="164" t="s">
        <v>1</v>
      </c>
      <c r="F1747" s="165" t="s">
        <v>1790</v>
      </c>
      <c r="H1747" s="166">
        <v>600.822</v>
      </c>
      <c r="L1747" s="163"/>
      <c r="M1747" s="167"/>
      <c r="N1747" s="168"/>
      <c r="O1747" s="168"/>
      <c r="P1747" s="168"/>
      <c r="Q1747" s="168"/>
      <c r="R1747" s="168"/>
      <c r="S1747" s="168"/>
      <c r="T1747" s="169"/>
      <c r="AT1747" s="164" t="s">
        <v>171</v>
      </c>
      <c r="AU1747" s="164" t="s">
        <v>84</v>
      </c>
      <c r="AV1747" s="14" t="s">
        <v>84</v>
      </c>
      <c r="AW1747" s="14" t="s">
        <v>31</v>
      </c>
      <c r="AX1747" s="14" t="s">
        <v>74</v>
      </c>
      <c r="AY1747" s="164" t="s">
        <v>163</v>
      </c>
    </row>
    <row r="1748" spans="1:65" s="13" customFormat="1">
      <c r="B1748" s="156"/>
      <c r="D1748" s="157" t="s">
        <v>171</v>
      </c>
      <c r="E1748" s="158" t="s">
        <v>1</v>
      </c>
      <c r="F1748" s="159" t="s">
        <v>1791</v>
      </c>
      <c r="H1748" s="158" t="s">
        <v>1</v>
      </c>
      <c r="L1748" s="156"/>
      <c r="M1748" s="160"/>
      <c r="N1748" s="161"/>
      <c r="O1748" s="161"/>
      <c r="P1748" s="161"/>
      <c r="Q1748" s="161"/>
      <c r="R1748" s="161"/>
      <c r="S1748" s="161"/>
      <c r="T1748" s="162"/>
      <c r="AT1748" s="158" t="s">
        <v>171</v>
      </c>
      <c r="AU1748" s="158" t="s">
        <v>84</v>
      </c>
      <c r="AV1748" s="13" t="s">
        <v>82</v>
      </c>
      <c r="AW1748" s="13" t="s">
        <v>31</v>
      </c>
      <c r="AX1748" s="13" t="s">
        <v>74</v>
      </c>
      <c r="AY1748" s="158" t="s">
        <v>163</v>
      </c>
    </row>
    <row r="1749" spans="1:65" s="14" customFormat="1">
      <c r="B1749" s="163"/>
      <c r="D1749" s="157" t="s">
        <v>171</v>
      </c>
      <c r="E1749" s="164" t="s">
        <v>1</v>
      </c>
      <c r="F1749" s="165" t="s">
        <v>1792</v>
      </c>
      <c r="H1749" s="166">
        <v>1437.473</v>
      </c>
      <c r="L1749" s="163"/>
      <c r="M1749" s="167"/>
      <c r="N1749" s="168"/>
      <c r="O1749" s="168"/>
      <c r="P1749" s="168"/>
      <c r="Q1749" s="168"/>
      <c r="R1749" s="168"/>
      <c r="S1749" s="168"/>
      <c r="T1749" s="169"/>
      <c r="AT1749" s="164" t="s">
        <v>171</v>
      </c>
      <c r="AU1749" s="164" t="s">
        <v>84</v>
      </c>
      <c r="AV1749" s="14" t="s">
        <v>84</v>
      </c>
      <c r="AW1749" s="14" t="s">
        <v>31</v>
      </c>
      <c r="AX1749" s="14" t="s">
        <v>74</v>
      </c>
      <c r="AY1749" s="164" t="s">
        <v>163</v>
      </c>
    </row>
    <row r="1750" spans="1:65" s="15" customFormat="1">
      <c r="B1750" s="170"/>
      <c r="D1750" s="157" t="s">
        <v>171</v>
      </c>
      <c r="E1750" s="171" t="s">
        <v>1</v>
      </c>
      <c r="F1750" s="172" t="s">
        <v>176</v>
      </c>
      <c r="H1750" s="173">
        <v>2038.2950000000001</v>
      </c>
      <c r="L1750" s="170"/>
      <c r="M1750" s="174"/>
      <c r="N1750" s="175"/>
      <c r="O1750" s="175"/>
      <c r="P1750" s="175"/>
      <c r="Q1750" s="175"/>
      <c r="R1750" s="175"/>
      <c r="S1750" s="175"/>
      <c r="T1750" s="176"/>
      <c r="AT1750" s="171" t="s">
        <v>171</v>
      </c>
      <c r="AU1750" s="171" t="s">
        <v>84</v>
      </c>
      <c r="AV1750" s="15" t="s">
        <v>177</v>
      </c>
      <c r="AW1750" s="15" t="s">
        <v>31</v>
      </c>
      <c r="AX1750" s="15" t="s">
        <v>74</v>
      </c>
      <c r="AY1750" s="171" t="s">
        <v>163</v>
      </c>
    </row>
    <row r="1751" spans="1:65" s="16" customFormat="1">
      <c r="B1751" s="177"/>
      <c r="D1751" s="157" t="s">
        <v>171</v>
      </c>
      <c r="E1751" s="178" t="s">
        <v>1</v>
      </c>
      <c r="F1751" s="179" t="s">
        <v>178</v>
      </c>
      <c r="H1751" s="180">
        <v>2038.2950000000001</v>
      </c>
      <c r="L1751" s="177"/>
      <c r="M1751" s="181"/>
      <c r="N1751" s="182"/>
      <c r="O1751" s="182"/>
      <c r="P1751" s="182"/>
      <c r="Q1751" s="182"/>
      <c r="R1751" s="182"/>
      <c r="S1751" s="182"/>
      <c r="T1751" s="183"/>
      <c r="AT1751" s="178" t="s">
        <v>171</v>
      </c>
      <c r="AU1751" s="178" t="s">
        <v>84</v>
      </c>
      <c r="AV1751" s="16" t="s">
        <v>169</v>
      </c>
      <c r="AW1751" s="16" t="s">
        <v>31</v>
      </c>
      <c r="AX1751" s="16" t="s">
        <v>82</v>
      </c>
      <c r="AY1751" s="178" t="s">
        <v>163</v>
      </c>
    </row>
    <row r="1752" spans="1:65" s="2" customFormat="1" ht="24" customHeight="1">
      <c r="A1752" s="30"/>
      <c r="B1752" s="142"/>
      <c r="C1752" s="143" t="s">
        <v>1793</v>
      </c>
      <c r="D1752" s="143" t="s">
        <v>165</v>
      </c>
      <c r="E1752" s="144" t="s">
        <v>1794</v>
      </c>
      <c r="F1752" s="145" t="s">
        <v>1795</v>
      </c>
      <c r="G1752" s="146" t="s">
        <v>186</v>
      </c>
      <c r="H1752" s="147">
        <v>1594.7809999999999</v>
      </c>
      <c r="I1752" s="148"/>
      <c r="J1752" s="148">
        <f>ROUND(I1752*H1752,2)</f>
        <v>0</v>
      </c>
      <c r="K1752" s="149"/>
      <c r="L1752" s="31"/>
      <c r="M1752" s="150" t="s">
        <v>1</v>
      </c>
      <c r="N1752" s="151" t="s">
        <v>39</v>
      </c>
      <c r="O1752" s="152">
        <v>0</v>
      </c>
      <c r="P1752" s="152">
        <f>O1752*H1752</f>
        <v>0</v>
      </c>
      <c r="Q1752" s="152">
        <v>0</v>
      </c>
      <c r="R1752" s="152">
        <f>Q1752*H1752</f>
        <v>0</v>
      </c>
      <c r="S1752" s="152">
        <v>0</v>
      </c>
      <c r="T1752" s="153">
        <f>S1752*H1752</f>
        <v>0</v>
      </c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R1752" s="154" t="s">
        <v>259</v>
      </c>
      <c r="AT1752" s="154" t="s">
        <v>165</v>
      </c>
      <c r="AU1752" s="154" t="s">
        <v>84</v>
      </c>
      <c r="AY1752" s="18" t="s">
        <v>163</v>
      </c>
      <c r="BE1752" s="155">
        <f>IF(N1752="základní",J1752,0)</f>
        <v>0</v>
      </c>
      <c r="BF1752" s="155">
        <f>IF(N1752="snížená",J1752,0)</f>
        <v>0</v>
      </c>
      <c r="BG1752" s="155">
        <f>IF(N1752="zákl. přenesená",J1752,0)</f>
        <v>0</v>
      </c>
      <c r="BH1752" s="155">
        <f>IF(N1752="sníž. přenesená",J1752,0)</f>
        <v>0</v>
      </c>
      <c r="BI1752" s="155">
        <f>IF(N1752="nulová",J1752,0)</f>
        <v>0</v>
      </c>
      <c r="BJ1752" s="18" t="s">
        <v>82</v>
      </c>
      <c r="BK1752" s="155">
        <f>ROUND(I1752*H1752,2)</f>
        <v>0</v>
      </c>
      <c r="BL1752" s="18" t="s">
        <v>259</v>
      </c>
      <c r="BM1752" s="154" t="s">
        <v>1796</v>
      </c>
    </row>
    <row r="1753" spans="1:65" s="13" customFormat="1">
      <c r="B1753" s="156"/>
      <c r="D1753" s="157" t="s">
        <v>171</v>
      </c>
      <c r="E1753" s="158" t="s">
        <v>1</v>
      </c>
      <c r="F1753" s="159" t="s">
        <v>1788</v>
      </c>
      <c r="H1753" s="158" t="s">
        <v>1</v>
      </c>
      <c r="L1753" s="156"/>
      <c r="M1753" s="160"/>
      <c r="N1753" s="161"/>
      <c r="O1753" s="161"/>
      <c r="P1753" s="161"/>
      <c r="Q1753" s="161"/>
      <c r="R1753" s="161"/>
      <c r="S1753" s="161"/>
      <c r="T1753" s="162"/>
      <c r="AT1753" s="158" t="s">
        <v>171</v>
      </c>
      <c r="AU1753" s="158" t="s">
        <v>84</v>
      </c>
      <c r="AV1753" s="13" t="s">
        <v>82</v>
      </c>
      <c r="AW1753" s="13" t="s">
        <v>31</v>
      </c>
      <c r="AX1753" s="13" t="s">
        <v>74</v>
      </c>
      <c r="AY1753" s="158" t="s">
        <v>163</v>
      </c>
    </row>
    <row r="1754" spans="1:65" s="13" customFormat="1">
      <c r="B1754" s="156"/>
      <c r="D1754" s="157" t="s">
        <v>171</v>
      </c>
      <c r="E1754" s="158" t="s">
        <v>1</v>
      </c>
      <c r="F1754" s="159" t="s">
        <v>1789</v>
      </c>
      <c r="H1754" s="158" t="s">
        <v>1</v>
      </c>
      <c r="L1754" s="156"/>
      <c r="M1754" s="160"/>
      <c r="N1754" s="161"/>
      <c r="O1754" s="161"/>
      <c r="P1754" s="161"/>
      <c r="Q1754" s="161"/>
      <c r="R1754" s="161"/>
      <c r="S1754" s="161"/>
      <c r="T1754" s="162"/>
      <c r="AT1754" s="158" t="s">
        <v>171</v>
      </c>
      <c r="AU1754" s="158" t="s">
        <v>84</v>
      </c>
      <c r="AV1754" s="13" t="s">
        <v>82</v>
      </c>
      <c r="AW1754" s="13" t="s">
        <v>31</v>
      </c>
      <c r="AX1754" s="13" t="s">
        <v>74</v>
      </c>
      <c r="AY1754" s="158" t="s">
        <v>163</v>
      </c>
    </row>
    <row r="1755" spans="1:65" s="14" customFormat="1">
      <c r="B1755" s="163"/>
      <c r="D1755" s="157" t="s">
        <v>171</v>
      </c>
      <c r="E1755" s="164" t="s">
        <v>1</v>
      </c>
      <c r="F1755" s="165" t="s">
        <v>1797</v>
      </c>
      <c r="H1755" s="166">
        <v>198.85</v>
      </c>
      <c r="L1755" s="163"/>
      <c r="M1755" s="167"/>
      <c r="N1755" s="168"/>
      <c r="O1755" s="168"/>
      <c r="P1755" s="168"/>
      <c r="Q1755" s="168"/>
      <c r="R1755" s="168"/>
      <c r="S1755" s="168"/>
      <c r="T1755" s="169"/>
      <c r="AT1755" s="164" t="s">
        <v>171</v>
      </c>
      <c r="AU1755" s="164" t="s">
        <v>84</v>
      </c>
      <c r="AV1755" s="14" t="s">
        <v>84</v>
      </c>
      <c r="AW1755" s="14" t="s">
        <v>31</v>
      </c>
      <c r="AX1755" s="14" t="s">
        <v>74</v>
      </c>
      <c r="AY1755" s="164" t="s">
        <v>163</v>
      </c>
    </row>
    <row r="1756" spans="1:65" s="13" customFormat="1">
      <c r="B1756" s="156"/>
      <c r="D1756" s="157" t="s">
        <v>171</v>
      </c>
      <c r="E1756" s="158" t="s">
        <v>1</v>
      </c>
      <c r="F1756" s="159" t="s">
        <v>1791</v>
      </c>
      <c r="H1756" s="158" t="s">
        <v>1</v>
      </c>
      <c r="L1756" s="156"/>
      <c r="M1756" s="160"/>
      <c r="N1756" s="161"/>
      <c r="O1756" s="161"/>
      <c r="P1756" s="161"/>
      <c r="Q1756" s="161"/>
      <c r="R1756" s="161"/>
      <c r="S1756" s="161"/>
      <c r="T1756" s="162"/>
      <c r="AT1756" s="158" t="s">
        <v>171</v>
      </c>
      <c r="AU1756" s="158" t="s">
        <v>84</v>
      </c>
      <c r="AV1756" s="13" t="s">
        <v>82</v>
      </c>
      <c r="AW1756" s="13" t="s">
        <v>31</v>
      </c>
      <c r="AX1756" s="13" t="s">
        <v>74</v>
      </c>
      <c r="AY1756" s="158" t="s">
        <v>163</v>
      </c>
    </row>
    <row r="1757" spans="1:65" s="14" customFormat="1">
      <c r="B1757" s="163"/>
      <c r="D1757" s="157" t="s">
        <v>171</v>
      </c>
      <c r="E1757" s="164" t="s">
        <v>1</v>
      </c>
      <c r="F1757" s="165" t="s">
        <v>1798</v>
      </c>
      <c r="H1757" s="166">
        <v>1395.931</v>
      </c>
      <c r="L1757" s="163"/>
      <c r="M1757" s="167"/>
      <c r="N1757" s="168"/>
      <c r="O1757" s="168"/>
      <c r="P1757" s="168"/>
      <c r="Q1757" s="168"/>
      <c r="R1757" s="168"/>
      <c r="S1757" s="168"/>
      <c r="T1757" s="169"/>
      <c r="AT1757" s="164" t="s">
        <v>171</v>
      </c>
      <c r="AU1757" s="164" t="s">
        <v>84</v>
      </c>
      <c r="AV1757" s="14" t="s">
        <v>84</v>
      </c>
      <c r="AW1757" s="14" t="s">
        <v>31</v>
      </c>
      <c r="AX1757" s="14" t="s">
        <v>74</v>
      </c>
      <c r="AY1757" s="164" t="s">
        <v>163</v>
      </c>
    </row>
    <row r="1758" spans="1:65" s="15" customFormat="1">
      <c r="B1758" s="170"/>
      <c r="D1758" s="157" t="s">
        <v>171</v>
      </c>
      <c r="E1758" s="171" t="s">
        <v>1</v>
      </c>
      <c r="F1758" s="172" t="s">
        <v>176</v>
      </c>
      <c r="H1758" s="173">
        <v>1594.7809999999999</v>
      </c>
      <c r="L1758" s="170"/>
      <c r="M1758" s="174"/>
      <c r="N1758" s="175"/>
      <c r="O1758" s="175"/>
      <c r="P1758" s="175"/>
      <c r="Q1758" s="175"/>
      <c r="R1758" s="175"/>
      <c r="S1758" s="175"/>
      <c r="T1758" s="176"/>
      <c r="AT1758" s="171" t="s">
        <v>171</v>
      </c>
      <c r="AU1758" s="171" t="s">
        <v>84</v>
      </c>
      <c r="AV1758" s="15" t="s">
        <v>177</v>
      </c>
      <c r="AW1758" s="15" t="s">
        <v>31</v>
      </c>
      <c r="AX1758" s="15" t="s">
        <v>74</v>
      </c>
      <c r="AY1758" s="171" t="s">
        <v>163</v>
      </c>
    </row>
    <row r="1759" spans="1:65" s="16" customFormat="1">
      <c r="B1759" s="177"/>
      <c r="D1759" s="157" t="s">
        <v>171</v>
      </c>
      <c r="E1759" s="178" t="s">
        <v>1</v>
      </c>
      <c r="F1759" s="179" t="s">
        <v>178</v>
      </c>
      <c r="H1759" s="180">
        <v>1594.7809999999999</v>
      </c>
      <c r="L1759" s="177"/>
      <c r="M1759" s="181"/>
      <c r="N1759" s="182"/>
      <c r="O1759" s="182"/>
      <c r="P1759" s="182"/>
      <c r="Q1759" s="182"/>
      <c r="R1759" s="182"/>
      <c r="S1759" s="182"/>
      <c r="T1759" s="183"/>
      <c r="AT1759" s="178" t="s">
        <v>171</v>
      </c>
      <c r="AU1759" s="178" t="s">
        <v>84</v>
      </c>
      <c r="AV1759" s="16" t="s">
        <v>169</v>
      </c>
      <c r="AW1759" s="16" t="s">
        <v>31</v>
      </c>
      <c r="AX1759" s="16" t="s">
        <v>82</v>
      </c>
      <c r="AY1759" s="178" t="s">
        <v>163</v>
      </c>
    </row>
    <row r="1760" spans="1:65" s="2" customFormat="1" ht="24" customHeight="1">
      <c r="A1760" s="30"/>
      <c r="B1760" s="142"/>
      <c r="C1760" s="143" t="s">
        <v>756</v>
      </c>
      <c r="D1760" s="143" t="s">
        <v>165</v>
      </c>
      <c r="E1760" s="144" t="s">
        <v>1799</v>
      </c>
      <c r="F1760" s="145" t="s">
        <v>1800</v>
      </c>
      <c r="G1760" s="146" t="s">
        <v>186</v>
      </c>
      <c r="H1760" s="147">
        <v>2038.2950000000001</v>
      </c>
      <c r="I1760" s="148"/>
      <c r="J1760" s="148">
        <f>ROUND(I1760*H1760,2)</f>
        <v>0</v>
      </c>
      <c r="K1760" s="149"/>
      <c r="L1760" s="31"/>
      <c r="M1760" s="150" t="s">
        <v>1</v>
      </c>
      <c r="N1760" s="151" t="s">
        <v>39</v>
      </c>
      <c r="O1760" s="152">
        <v>0</v>
      </c>
      <c r="P1760" s="152">
        <f>O1760*H1760</f>
        <v>0</v>
      </c>
      <c r="Q1760" s="152">
        <v>0</v>
      </c>
      <c r="R1760" s="152">
        <f>Q1760*H1760</f>
        <v>0</v>
      </c>
      <c r="S1760" s="152">
        <v>0</v>
      </c>
      <c r="T1760" s="153">
        <f>S1760*H1760</f>
        <v>0</v>
      </c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R1760" s="154" t="s">
        <v>259</v>
      </c>
      <c r="AT1760" s="154" t="s">
        <v>165</v>
      </c>
      <c r="AU1760" s="154" t="s">
        <v>84</v>
      </c>
      <c r="AY1760" s="18" t="s">
        <v>163</v>
      </c>
      <c r="BE1760" s="155">
        <f>IF(N1760="základní",J1760,0)</f>
        <v>0</v>
      </c>
      <c r="BF1760" s="155">
        <f>IF(N1760="snížená",J1760,0)</f>
        <v>0</v>
      </c>
      <c r="BG1760" s="155">
        <f>IF(N1760="zákl. přenesená",J1760,0)</f>
        <v>0</v>
      </c>
      <c r="BH1760" s="155">
        <f>IF(N1760="sníž. přenesená",J1760,0)</f>
        <v>0</v>
      </c>
      <c r="BI1760" s="155">
        <f>IF(N1760="nulová",J1760,0)</f>
        <v>0</v>
      </c>
      <c r="BJ1760" s="18" t="s">
        <v>82</v>
      </c>
      <c r="BK1760" s="155">
        <f>ROUND(I1760*H1760,2)</f>
        <v>0</v>
      </c>
      <c r="BL1760" s="18" t="s">
        <v>259</v>
      </c>
      <c r="BM1760" s="154" t="s">
        <v>1801</v>
      </c>
    </row>
    <row r="1761" spans="1:65" s="13" customFormat="1">
      <c r="B1761" s="156"/>
      <c r="D1761" s="157" t="s">
        <v>171</v>
      </c>
      <c r="E1761" s="158" t="s">
        <v>1</v>
      </c>
      <c r="F1761" s="159" t="s">
        <v>1802</v>
      </c>
      <c r="H1761" s="158" t="s">
        <v>1</v>
      </c>
      <c r="L1761" s="156"/>
      <c r="M1761" s="160"/>
      <c r="N1761" s="161"/>
      <c r="O1761" s="161"/>
      <c r="P1761" s="161"/>
      <c r="Q1761" s="161"/>
      <c r="R1761" s="161"/>
      <c r="S1761" s="161"/>
      <c r="T1761" s="162"/>
      <c r="AT1761" s="158" t="s">
        <v>171</v>
      </c>
      <c r="AU1761" s="158" t="s">
        <v>84</v>
      </c>
      <c r="AV1761" s="13" t="s">
        <v>82</v>
      </c>
      <c r="AW1761" s="13" t="s">
        <v>31</v>
      </c>
      <c r="AX1761" s="13" t="s">
        <v>74</v>
      </c>
      <c r="AY1761" s="158" t="s">
        <v>163</v>
      </c>
    </row>
    <row r="1762" spans="1:65" s="13" customFormat="1">
      <c r="B1762" s="156"/>
      <c r="D1762" s="157" t="s">
        <v>171</v>
      </c>
      <c r="E1762" s="158" t="s">
        <v>1</v>
      </c>
      <c r="F1762" s="159" t="s">
        <v>1789</v>
      </c>
      <c r="H1762" s="158" t="s">
        <v>1</v>
      </c>
      <c r="L1762" s="156"/>
      <c r="M1762" s="160"/>
      <c r="N1762" s="161"/>
      <c r="O1762" s="161"/>
      <c r="P1762" s="161"/>
      <c r="Q1762" s="161"/>
      <c r="R1762" s="161"/>
      <c r="S1762" s="161"/>
      <c r="T1762" s="162"/>
      <c r="AT1762" s="158" t="s">
        <v>171</v>
      </c>
      <c r="AU1762" s="158" t="s">
        <v>84</v>
      </c>
      <c r="AV1762" s="13" t="s">
        <v>82</v>
      </c>
      <c r="AW1762" s="13" t="s">
        <v>31</v>
      </c>
      <c r="AX1762" s="13" t="s">
        <v>74</v>
      </c>
      <c r="AY1762" s="158" t="s">
        <v>163</v>
      </c>
    </row>
    <row r="1763" spans="1:65" s="14" customFormat="1">
      <c r="B1763" s="163"/>
      <c r="D1763" s="157" t="s">
        <v>171</v>
      </c>
      <c r="E1763" s="164" t="s">
        <v>1</v>
      </c>
      <c r="F1763" s="165" t="s">
        <v>1790</v>
      </c>
      <c r="H1763" s="166">
        <v>600.822</v>
      </c>
      <c r="L1763" s="163"/>
      <c r="M1763" s="167"/>
      <c r="N1763" s="168"/>
      <c r="O1763" s="168"/>
      <c r="P1763" s="168"/>
      <c r="Q1763" s="168"/>
      <c r="R1763" s="168"/>
      <c r="S1763" s="168"/>
      <c r="T1763" s="169"/>
      <c r="AT1763" s="164" t="s">
        <v>171</v>
      </c>
      <c r="AU1763" s="164" t="s">
        <v>84</v>
      </c>
      <c r="AV1763" s="14" t="s">
        <v>84</v>
      </c>
      <c r="AW1763" s="14" t="s">
        <v>31</v>
      </c>
      <c r="AX1763" s="14" t="s">
        <v>74</v>
      </c>
      <c r="AY1763" s="164" t="s">
        <v>163</v>
      </c>
    </row>
    <row r="1764" spans="1:65" s="13" customFormat="1">
      <c r="B1764" s="156"/>
      <c r="D1764" s="157" t="s">
        <v>171</v>
      </c>
      <c r="E1764" s="158" t="s">
        <v>1</v>
      </c>
      <c r="F1764" s="159" t="s">
        <v>1791</v>
      </c>
      <c r="H1764" s="158" t="s">
        <v>1</v>
      </c>
      <c r="L1764" s="156"/>
      <c r="M1764" s="160"/>
      <c r="N1764" s="161"/>
      <c r="O1764" s="161"/>
      <c r="P1764" s="161"/>
      <c r="Q1764" s="161"/>
      <c r="R1764" s="161"/>
      <c r="S1764" s="161"/>
      <c r="T1764" s="162"/>
      <c r="AT1764" s="158" t="s">
        <v>171</v>
      </c>
      <c r="AU1764" s="158" t="s">
        <v>84</v>
      </c>
      <c r="AV1764" s="13" t="s">
        <v>82</v>
      </c>
      <c r="AW1764" s="13" t="s">
        <v>31</v>
      </c>
      <c r="AX1764" s="13" t="s">
        <v>74</v>
      </c>
      <c r="AY1764" s="158" t="s">
        <v>163</v>
      </c>
    </row>
    <row r="1765" spans="1:65" s="14" customFormat="1">
      <c r="B1765" s="163"/>
      <c r="D1765" s="157" t="s">
        <v>171</v>
      </c>
      <c r="E1765" s="164" t="s">
        <v>1</v>
      </c>
      <c r="F1765" s="165" t="s">
        <v>1792</v>
      </c>
      <c r="H1765" s="166">
        <v>1437.473</v>
      </c>
      <c r="L1765" s="163"/>
      <c r="M1765" s="167"/>
      <c r="N1765" s="168"/>
      <c r="O1765" s="168"/>
      <c r="P1765" s="168"/>
      <c r="Q1765" s="168"/>
      <c r="R1765" s="168"/>
      <c r="S1765" s="168"/>
      <c r="T1765" s="169"/>
      <c r="AT1765" s="164" t="s">
        <v>171</v>
      </c>
      <c r="AU1765" s="164" t="s">
        <v>84</v>
      </c>
      <c r="AV1765" s="14" t="s">
        <v>84</v>
      </c>
      <c r="AW1765" s="14" t="s">
        <v>31</v>
      </c>
      <c r="AX1765" s="14" t="s">
        <v>74</v>
      </c>
      <c r="AY1765" s="164" t="s">
        <v>163</v>
      </c>
    </row>
    <row r="1766" spans="1:65" s="15" customFormat="1">
      <c r="B1766" s="170"/>
      <c r="D1766" s="157" t="s">
        <v>171</v>
      </c>
      <c r="E1766" s="171" t="s">
        <v>1</v>
      </c>
      <c r="F1766" s="172" t="s">
        <v>176</v>
      </c>
      <c r="H1766" s="173">
        <v>2038.2950000000001</v>
      </c>
      <c r="L1766" s="170"/>
      <c r="M1766" s="174"/>
      <c r="N1766" s="175"/>
      <c r="O1766" s="175"/>
      <c r="P1766" s="175"/>
      <c r="Q1766" s="175"/>
      <c r="R1766" s="175"/>
      <c r="S1766" s="175"/>
      <c r="T1766" s="176"/>
      <c r="AT1766" s="171" t="s">
        <v>171</v>
      </c>
      <c r="AU1766" s="171" t="s">
        <v>84</v>
      </c>
      <c r="AV1766" s="15" t="s">
        <v>177</v>
      </c>
      <c r="AW1766" s="15" t="s">
        <v>31</v>
      </c>
      <c r="AX1766" s="15" t="s">
        <v>74</v>
      </c>
      <c r="AY1766" s="171" t="s">
        <v>163</v>
      </c>
    </row>
    <row r="1767" spans="1:65" s="16" customFormat="1">
      <c r="B1767" s="177"/>
      <c r="D1767" s="157" t="s">
        <v>171</v>
      </c>
      <c r="E1767" s="178" t="s">
        <v>1</v>
      </c>
      <c r="F1767" s="179" t="s">
        <v>178</v>
      </c>
      <c r="H1767" s="180">
        <v>2038.2950000000001</v>
      </c>
      <c r="L1767" s="177"/>
      <c r="M1767" s="181"/>
      <c r="N1767" s="182"/>
      <c r="O1767" s="182"/>
      <c r="P1767" s="182"/>
      <c r="Q1767" s="182"/>
      <c r="R1767" s="182"/>
      <c r="S1767" s="182"/>
      <c r="T1767" s="183"/>
      <c r="AT1767" s="178" t="s">
        <v>171</v>
      </c>
      <c r="AU1767" s="178" t="s">
        <v>84</v>
      </c>
      <c r="AV1767" s="16" t="s">
        <v>169</v>
      </c>
      <c r="AW1767" s="16" t="s">
        <v>31</v>
      </c>
      <c r="AX1767" s="16" t="s">
        <v>82</v>
      </c>
      <c r="AY1767" s="178" t="s">
        <v>163</v>
      </c>
    </row>
    <row r="1768" spans="1:65" s="12" customFormat="1" ht="25.9" customHeight="1">
      <c r="B1768" s="130"/>
      <c r="D1768" s="131" t="s">
        <v>73</v>
      </c>
      <c r="E1768" s="132" t="s">
        <v>1803</v>
      </c>
      <c r="F1768" s="132" t="s">
        <v>1804</v>
      </c>
      <c r="J1768" s="133">
        <f>BK1768</f>
        <v>0</v>
      </c>
      <c r="L1768" s="130"/>
      <c r="M1768" s="134"/>
      <c r="N1768" s="135"/>
      <c r="O1768" s="135"/>
      <c r="P1768" s="136">
        <f>P1769+P1771</f>
        <v>0</v>
      </c>
      <c r="Q1768" s="135"/>
      <c r="R1768" s="136">
        <f>R1769+R1771</f>
        <v>0</v>
      </c>
      <c r="S1768" s="135"/>
      <c r="T1768" s="137">
        <f>T1769+T1771</f>
        <v>0</v>
      </c>
      <c r="AR1768" s="131" t="s">
        <v>196</v>
      </c>
      <c r="AT1768" s="138" t="s">
        <v>73</v>
      </c>
      <c r="AU1768" s="138" t="s">
        <v>74</v>
      </c>
      <c r="AY1768" s="131" t="s">
        <v>163</v>
      </c>
      <c r="BK1768" s="139">
        <f>BK1769+BK1771</f>
        <v>0</v>
      </c>
    </row>
    <row r="1769" spans="1:65" s="12" customFormat="1" ht="22.9" customHeight="1">
      <c r="B1769" s="130"/>
      <c r="D1769" s="131" t="s">
        <v>73</v>
      </c>
      <c r="E1769" s="140" t="s">
        <v>1805</v>
      </c>
      <c r="F1769" s="140" t="s">
        <v>1806</v>
      </c>
      <c r="J1769" s="141">
        <f>BK1769</f>
        <v>0</v>
      </c>
      <c r="L1769" s="130"/>
      <c r="M1769" s="134"/>
      <c r="N1769" s="135"/>
      <c r="O1769" s="135"/>
      <c r="P1769" s="136">
        <f>P1770</f>
        <v>0</v>
      </c>
      <c r="Q1769" s="135"/>
      <c r="R1769" s="136">
        <f>R1770</f>
        <v>0</v>
      </c>
      <c r="S1769" s="135"/>
      <c r="T1769" s="137">
        <f>T1770</f>
        <v>0</v>
      </c>
      <c r="AR1769" s="131" t="s">
        <v>196</v>
      </c>
      <c r="AT1769" s="138" t="s">
        <v>73</v>
      </c>
      <c r="AU1769" s="138" t="s">
        <v>82</v>
      </c>
      <c r="AY1769" s="131" t="s">
        <v>163</v>
      </c>
      <c r="BK1769" s="139">
        <f>BK1770</f>
        <v>0</v>
      </c>
    </row>
    <row r="1770" spans="1:65" s="2" customFormat="1" ht="16.5" customHeight="1">
      <c r="A1770" s="30"/>
      <c r="B1770" s="142"/>
      <c r="C1770" s="143" t="s">
        <v>1807</v>
      </c>
      <c r="D1770" s="143" t="s">
        <v>165</v>
      </c>
      <c r="E1770" s="144" t="s">
        <v>1808</v>
      </c>
      <c r="F1770" s="145" t="s">
        <v>1809</v>
      </c>
      <c r="G1770" s="146" t="s">
        <v>199</v>
      </c>
      <c r="H1770" s="147">
        <v>0.2</v>
      </c>
      <c r="I1770" s="148"/>
      <c r="J1770" s="148">
        <f>ROUND(I1770*H1770,2)</f>
        <v>0</v>
      </c>
      <c r="K1770" s="149"/>
      <c r="L1770" s="31"/>
      <c r="M1770" s="150" t="s">
        <v>1</v>
      </c>
      <c r="N1770" s="151" t="s">
        <v>39</v>
      </c>
      <c r="O1770" s="152">
        <v>0</v>
      </c>
      <c r="P1770" s="152">
        <f>O1770*H1770</f>
        <v>0</v>
      </c>
      <c r="Q1770" s="152">
        <v>0</v>
      </c>
      <c r="R1770" s="152">
        <f>Q1770*H1770</f>
        <v>0</v>
      </c>
      <c r="S1770" s="152">
        <v>0</v>
      </c>
      <c r="T1770" s="153">
        <f>S1770*H1770</f>
        <v>0</v>
      </c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R1770" s="154" t="s">
        <v>169</v>
      </c>
      <c r="AT1770" s="154" t="s">
        <v>165</v>
      </c>
      <c r="AU1770" s="154" t="s">
        <v>84</v>
      </c>
      <c r="AY1770" s="18" t="s">
        <v>163</v>
      </c>
      <c r="BE1770" s="155">
        <f>IF(N1770="základní",J1770,0)</f>
        <v>0</v>
      </c>
      <c r="BF1770" s="155">
        <f>IF(N1770="snížená",J1770,0)</f>
        <v>0</v>
      </c>
      <c r="BG1770" s="155">
        <f>IF(N1770="zákl. přenesená",J1770,0)</f>
        <v>0</v>
      </c>
      <c r="BH1770" s="155">
        <f>IF(N1770="sníž. přenesená",J1770,0)</f>
        <v>0</v>
      </c>
      <c r="BI1770" s="155">
        <f>IF(N1770="nulová",J1770,0)</f>
        <v>0</v>
      </c>
      <c r="BJ1770" s="18" t="s">
        <v>82</v>
      </c>
      <c r="BK1770" s="155">
        <f>ROUND(I1770*H1770,2)</f>
        <v>0</v>
      </c>
      <c r="BL1770" s="18" t="s">
        <v>169</v>
      </c>
      <c r="BM1770" s="154" t="s">
        <v>1810</v>
      </c>
    </row>
    <row r="1771" spans="1:65" s="12" customFormat="1" ht="22.9" customHeight="1">
      <c r="B1771" s="130"/>
      <c r="D1771" s="131" t="s">
        <v>73</v>
      </c>
      <c r="E1771" s="140" t="s">
        <v>1811</v>
      </c>
      <c r="F1771" s="140" t="s">
        <v>1812</v>
      </c>
      <c r="J1771" s="141">
        <f>BK1771</f>
        <v>0</v>
      </c>
      <c r="L1771" s="130"/>
      <c r="M1771" s="134"/>
      <c r="N1771" s="135"/>
      <c r="O1771" s="135"/>
      <c r="P1771" s="136">
        <f>P1772</f>
        <v>0</v>
      </c>
      <c r="Q1771" s="135"/>
      <c r="R1771" s="136">
        <f>R1772</f>
        <v>0</v>
      </c>
      <c r="S1771" s="135"/>
      <c r="T1771" s="137">
        <f>T1772</f>
        <v>0</v>
      </c>
      <c r="AR1771" s="131" t="s">
        <v>196</v>
      </c>
      <c r="AT1771" s="138" t="s">
        <v>73</v>
      </c>
      <c r="AU1771" s="138" t="s">
        <v>82</v>
      </c>
      <c r="AY1771" s="131" t="s">
        <v>163</v>
      </c>
      <c r="BK1771" s="139">
        <f>BK1772</f>
        <v>0</v>
      </c>
    </row>
    <row r="1772" spans="1:65" s="2" customFormat="1" ht="16.5" customHeight="1">
      <c r="A1772" s="30"/>
      <c r="B1772" s="142"/>
      <c r="C1772" s="143" t="s">
        <v>760</v>
      </c>
      <c r="D1772" s="143" t="s">
        <v>165</v>
      </c>
      <c r="E1772" s="144" t="s">
        <v>1813</v>
      </c>
      <c r="F1772" s="145" t="s">
        <v>1814</v>
      </c>
      <c r="G1772" s="146" t="s">
        <v>199</v>
      </c>
      <c r="H1772" s="147">
        <v>0.2</v>
      </c>
      <c r="I1772" s="148"/>
      <c r="J1772" s="148">
        <f>ROUND(I1772*H1772,2)</f>
        <v>0</v>
      </c>
      <c r="K1772" s="149"/>
      <c r="L1772" s="31"/>
      <c r="M1772" s="194" t="s">
        <v>1</v>
      </c>
      <c r="N1772" s="195" t="s">
        <v>39</v>
      </c>
      <c r="O1772" s="196">
        <v>0</v>
      </c>
      <c r="P1772" s="196">
        <f>O1772*H1772</f>
        <v>0</v>
      </c>
      <c r="Q1772" s="196">
        <v>0</v>
      </c>
      <c r="R1772" s="196">
        <f>Q1772*H1772</f>
        <v>0</v>
      </c>
      <c r="S1772" s="196">
        <v>0</v>
      </c>
      <c r="T1772" s="197">
        <f>S1772*H1772</f>
        <v>0</v>
      </c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R1772" s="154" t="s">
        <v>169</v>
      </c>
      <c r="AT1772" s="154" t="s">
        <v>165</v>
      </c>
      <c r="AU1772" s="154" t="s">
        <v>84</v>
      </c>
      <c r="AY1772" s="18" t="s">
        <v>163</v>
      </c>
      <c r="BE1772" s="155">
        <f>IF(N1772="základní",J1772,0)</f>
        <v>0</v>
      </c>
      <c r="BF1772" s="155">
        <f>IF(N1772="snížená",J1772,0)</f>
        <v>0</v>
      </c>
      <c r="BG1772" s="155">
        <f>IF(N1772="zákl. přenesená",J1772,0)</f>
        <v>0</v>
      </c>
      <c r="BH1772" s="155">
        <f>IF(N1772="sníž. přenesená",J1772,0)</f>
        <v>0</v>
      </c>
      <c r="BI1772" s="155">
        <f>IF(N1772="nulová",J1772,0)</f>
        <v>0</v>
      </c>
      <c r="BJ1772" s="18" t="s">
        <v>82</v>
      </c>
      <c r="BK1772" s="155">
        <f>ROUND(I1772*H1772,2)</f>
        <v>0</v>
      </c>
      <c r="BL1772" s="18" t="s">
        <v>169</v>
      </c>
      <c r="BM1772" s="154" t="s">
        <v>1815</v>
      </c>
    </row>
    <row r="1773" spans="1:65" s="2" customFormat="1" ht="6.95" customHeight="1">
      <c r="A1773" s="30"/>
      <c r="B1773" s="45"/>
      <c r="C1773" s="46"/>
      <c r="D1773" s="46"/>
      <c r="E1773" s="46"/>
      <c r="F1773" s="46"/>
      <c r="G1773" s="46"/>
      <c r="H1773" s="46"/>
      <c r="I1773" s="46"/>
      <c r="J1773" s="46"/>
      <c r="K1773" s="46"/>
      <c r="L1773" s="31"/>
      <c r="M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</row>
  </sheetData>
  <autoFilter ref="C143:K1772"/>
  <mergeCells count="8">
    <mergeCell ref="E134:H134"/>
    <mergeCell ref="E136:H136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19"/>
  <sheetViews>
    <sheetView showGridLines="0" topLeftCell="A22" workbookViewId="0">
      <selection activeCell="F18" sqref="F1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1"/>
    </row>
    <row r="2" spans="1:46" s="1" customFormat="1" ht="36.950000000000003" customHeight="1">
      <c r="L2" s="205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8" t="s">
        <v>87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112</v>
      </c>
      <c r="L4" s="21"/>
      <c r="M4" s="92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234" t="str">
        <f>'Rekapitulace stavby'!K6</f>
        <v>Novostavba ovčí farmy - objekt agroturistika</v>
      </c>
      <c r="F7" s="235"/>
      <c r="G7" s="235"/>
      <c r="H7" s="235"/>
      <c r="L7" s="21"/>
    </row>
    <row r="8" spans="1:46" s="2" customFormat="1" ht="12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0" t="s">
        <v>1816</v>
      </c>
      <c r="F9" s="236"/>
      <c r="G9" s="236"/>
      <c r="H9" s="236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17</v>
      </c>
      <c r="E11" s="30"/>
      <c r="F11" s="25" t="s">
        <v>1</v>
      </c>
      <c r="G11" s="30"/>
      <c r="H11" s="30"/>
      <c r="I11" s="27" t="s">
        <v>18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19</v>
      </c>
      <c r="E12" s="30"/>
      <c r="F12" s="25" t="s">
        <v>20</v>
      </c>
      <c r="G12" s="30"/>
      <c r="H12" s="30"/>
      <c r="I12" s="27" t="s">
        <v>21</v>
      </c>
      <c r="J12" s="53" t="str">
        <f>'Rekapitulace stavby'!AN8</f>
        <v>12. 11. 2019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23</v>
      </c>
      <c r="E14" s="30"/>
      <c r="F14" s="30"/>
      <c r="G14" s="30"/>
      <c r="H14" s="30"/>
      <c r="I14" s="27" t="s">
        <v>24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198" t="s">
        <v>2573</v>
      </c>
      <c r="F15" s="30"/>
      <c r="G15" s="30"/>
      <c r="H15" s="30"/>
      <c r="I15" s="27" t="s">
        <v>26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27</v>
      </c>
      <c r="E17" s="30"/>
      <c r="F17" s="30"/>
      <c r="G17" s="30"/>
      <c r="H17" s="30"/>
      <c r="I17" s="27" t="s">
        <v>24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/>
      <c r="F18" s="30"/>
      <c r="G18" s="30"/>
      <c r="H18" s="30"/>
      <c r="I18" s="27" t="s">
        <v>26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29</v>
      </c>
      <c r="E20" s="30"/>
      <c r="F20" s="30"/>
      <c r="G20" s="30"/>
      <c r="H20" s="30"/>
      <c r="I20" s="27" t="s">
        <v>24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26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32</v>
      </c>
      <c r="E23" s="30"/>
      <c r="F23" s="30"/>
      <c r="G23" s="30"/>
      <c r="H23" s="30"/>
      <c r="I23" s="27" t="s">
        <v>24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26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06" t="s">
        <v>1</v>
      </c>
      <c r="F27" s="206"/>
      <c r="G27" s="206"/>
      <c r="H27" s="20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ROUND(J126,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ROUND((SUM(BE126:BE218)),  2)</f>
        <v>0</v>
      </c>
      <c r="G33" s="30"/>
      <c r="H33" s="30"/>
      <c r="I33" s="99">
        <v>0.21</v>
      </c>
      <c r="J33" s="98">
        <f>ROUND(((SUM(BE126:BE218))*I33),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ROUND((SUM(BF126:BF218)),  2)</f>
        <v>0</v>
      </c>
      <c r="G34" s="30"/>
      <c r="H34" s="30"/>
      <c r="I34" s="99">
        <v>0.15</v>
      </c>
      <c r="J34" s="98">
        <f>ROUND(((SUM(BF126:BF218))*I34),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8">
        <f>ROUND((SUM(BG126:BG218)),  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8">
        <f>ROUND((SUM(BH126:BH218)),  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8">
        <f>ROUND((SUM(BI126:BI218)),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15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4" t="str">
        <f>E7</f>
        <v>Novostavba ovčí farmy - objekt agroturistika</v>
      </c>
      <c r="F85" s="235"/>
      <c r="G85" s="235"/>
      <c r="H85" s="23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0" t="str">
        <f>E9</f>
        <v>2018-23-01-01 - SO 01 Zdravotechnické instalace</v>
      </c>
      <c r="F87" s="236"/>
      <c r="G87" s="236"/>
      <c r="H87" s="236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19</v>
      </c>
      <c r="D89" s="30"/>
      <c r="E89" s="30"/>
      <c r="F89" s="25" t="str">
        <f>F12</f>
        <v>k.ú.Horní Světlé Hory</v>
      </c>
      <c r="G89" s="30"/>
      <c r="H89" s="30"/>
      <c r="I89" s="27" t="s">
        <v>21</v>
      </c>
      <c r="J89" s="53" t="str">
        <f>IF(J12="","",J12)</f>
        <v>12. 11. 2019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23</v>
      </c>
      <c r="D91" s="30"/>
      <c r="E91" s="30"/>
      <c r="F91" s="25" t="str">
        <f>E15</f>
        <v>GABRETA, spol. s r.o.</v>
      </c>
      <c r="G91" s="30"/>
      <c r="H91" s="30"/>
      <c r="I91" s="27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0"/>
      <c r="E92" s="30"/>
      <c r="F92" s="25" t="str">
        <f>IF(E18="","",E18)</f>
        <v/>
      </c>
      <c r="G92" s="30"/>
      <c r="H92" s="30"/>
      <c r="I92" s="27" t="s">
        <v>32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08" t="s">
        <v>116</v>
      </c>
      <c r="D94" s="100"/>
      <c r="E94" s="100"/>
      <c r="F94" s="100"/>
      <c r="G94" s="100"/>
      <c r="H94" s="100"/>
      <c r="I94" s="100"/>
      <c r="J94" s="109" t="s">
        <v>117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118</v>
      </c>
      <c r="D96" s="30"/>
      <c r="E96" s="30"/>
      <c r="F96" s="30"/>
      <c r="G96" s="30"/>
      <c r="H96" s="30"/>
      <c r="I96" s="30"/>
      <c r="J96" s="69">
        <f>J126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customHeight="1">
      <c r="B97" s="111"/>
      <c r="D97" s="112" t="s">
        <v>128</v>
      </c>
      <c r="E97" s="113"/>
      <c r="F97" s="113"/>
      <c r="G97" s="113"/>
      <c r="H97" s="113"/>
      <c r="I97" s="113"/>
      <c r="J97" s="114">
        <f>J127</f>
        <v>0</v>
      </c>
      <c r="L97" s="111"/>
    </row>
    <row r="98" spans="1:31" s="10" customFormat="1" ht="19.899999999999999" customHeight="1">
      <c r="B98" s="115"/>
      <c r="D98" s="116" t="s">
        <v>132</v>
      </c>
      <c r="E98" s="117"/>
      <c r="F98" s="117"/>
      <c r="G98" s="117"/>
      <c r="H98" s="117"/>
      <c r="I98" s="117"/>
      <c r="J98" s="118">
        <f>J128</f>
        <v>0</v>
      </c>
      <c r="L98" s="115"/>
    </row>
    <row r="99" spans="1:31" s="10" customFormat="1" ht="19.899999999999999" customHeight="1">
      <c r="B99" s="115"/>
      <c r="D99" s="116" t="s">
        <v>1817</v>
      </c>
      <c r="E99" s="117"/>
      <c r="F99" s="117"/>
      <c r="G99" s="117"/>
      <c r="H99" s="117"/>
      <c r="I99" s="117"/>
      <c r="J99" s="118">
        <f>J149</f>
        <v>0</v>
      </c>
      <c r="L99" s="115"/>
    </row>
    <row r="100" spans="1:31" s="10" customFormat="1" ht="19.899999999999999" customHeight="1">
      <c r="B100" s="115"/>
      <c r="D100" s="116" t="s">
        <v>1818</v>
      </c>
      <c r="E100" s="117"/>
      <c r="F100" s="117"/>
      <c r="G100" s="117"/>
      <c r="H100" s="117"/>
      <c r="I100" s="117"/>
      <c r="J100" s="118">
        <f>J172</f>
        <v>0</v>
      </c>
      <c r="L100" s="115"/>
    </row>
    <row r="101" spans="1:31" s="10" customFormat="1" ht="19.899999999999999" customHeight="1">
      <c r="B101" s="115"/>
      <c r="D101" s="116" t="s">
        <v>1819</v>
      </c>
      <c r="E101" s="117"/>
      <c r="F101" s="117"/>
      <c r="G101" s="117"/>
      <c r="H101" s="117"/>
      <c r="I101" s="117"/>
      <c r="J101" s="118">
        <f>J208</f>
        <v>0</v>
      </c>
      <c r="L101" s="115"/>
    </row>
    <row r="102" spans="1:31" s="9" customFormat="1" ht="24.95" customHeight="1">
      <c r="B102" s="111"/>
      <c r="D102" s="112" t="s">
        <v>1820</v>
      </c>
      <c r="E102" s="113"/>
      <c r="F102" s="113"/>
      <c r="G102" s="113"/>
      <c r="H102" s="113"/>
      <c r="I102" s="113"/>
      <c r="J102" s="114">
        <f>J210</f>
        <v>0</v>
      </c>
      <c r="L102" s="111"/>
    </row>
    <row r="103" spans="1:31" s="9" customFormat="1" ht="24.95" customHeight="1">
      <c r="B103" s="111"/>
      <c r="D103" s="112" t="s">
        <v>145</v>
      </c>
      <c r="E103" s="113"/>
      <c r="F103" s="113"/>
      <c r="G103" s="113"/>
      <c r="H103" s="113"/>
      <c r="I103" s="113"/>
      <c r="J103" s="114">
        <f>J212</f>
        <v>0</v>
      </c>
      <c r="L103" s="111"/>
    </row>
    <row r="104" spans="1:31" s="10" customFormat="1" ht="19.899999999999999" customHeight="1">
      <c r="B104" s="115"/>
      <c r="D104" s="116" t="s">
        <v>1821</v>
      </c>
      <c r="E104" s="117"/>
      <c r="F104" s="117"/>
      <c r="G104" s="117"/>
      <c r="H104" s="117"/>
      <c r="I104" s="117"/>
      <c r="J104" s="118">
        <f>J213</f>
        <v>0</v>
      </c>
      <c r="L104" s="115"/>
    </row>
    <row r="105" spans="1:31" s="10" customFormat="1" ht="19.899999999999999" customHeight="1">
      <c r="B105" s="115"/>
      <c r="D105" s="116" t="s">
        <v>1822</v>
      </c>
      <c r="E105" s="117"/>
      <c r="F105" s="117"/>
      <c r="G105" s="117"/>
      <c r="H105" s="117"/>
      <c r="I105" s="117"/>
      <c r="J105" s="118">
        <f>J215</f>
        <v>0</v>
      </c>
      <c r="L105" s="115"/>
    </row>
    <row r="106" spans="1:31" s="10" customFormat="1" ht="19.899999999999999" customHeight="1">
      <c r="B106" s="115"/>
      <c r="D106" s="116" t="s">
        <v>1823</v>
      </c>
      <c r="E106" s="117"/>
      <c r="F106" s="117"/>
      <c r="G106" s="117"/>
      <c r="H106" s="117"/>
      <c r="I106" s="117"/>
      <c r="J106" s="118">
        <f>J217</f>
        <v>0</v>
      </c>
      <c r="L106" s="115"/>
    </row>
    <row r="107" spans="1:31" s="2" customFormat="1" ht="21.75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pans="1:31" s="2" customFormat="1" ht="6.95" customHeight="1">
      <c r="A112" s="30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3" s="2" customFormat="1" ht="24.95" customHeight="1">
      <c r="A113" s="30"/>
      <c r="B113" s="31"/>
      <c r="C113" s="22" t="s">
        <v>148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3" s="2" customFormat="1" ht="6.95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s="2" customFormat="1" ht="12" customHeight="1">
      <c r="A115" s="30"/>
      <c r="B115" s="31"/>
      <c r="C115" s="27" t="s">
        <v>15</v>
      </c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3" s="2" customFormat="1" ht="16.5" customHeight="1">
      <c r="A116" s="30"/>
      <c r="B116" s="31"/>
      <c r="C116" s="30"/>
      <c r="D116" s="30"/>
      <c r="E116" s="234" t="str">
        <f>E7</f>
        <v>Novostavba ovčí farmy - objekt agroturistika</v>
      </c>
      <c r="F116" s="235"/>
      <c r="G116" s="235"/>
      <c r="H116" s="235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3" s="2" customFormat="1" ht="12" customHeight="1">
      <c r="A117" s="30"/>
      <c r="B117" s="31"/>
      <c r="C117" s="27" t="s">
        <v>113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2" customFormat="1" ht="16.5" customHeight="1">
      <c r="A118" s="30"/>
      <c r="B118" s="31"/>
      <c r="C118" s="30"/>
      <c r="D118" s="30"/>
      <c r="E118" s="220" t="str">
        <f>E9</f>
        <v>2018-23-01-01 - SO 01 Zdravotechnické instalace</v>
      </c>
      <c r="F118" s="236"/>
      <c r="G118" s="236"/>
      <c r="H118" s="236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2" customFormat="1" ht="12" customHeight="1">
      <c r="A120" s="30"/>
      <c r="B120" s="31"/>
      <c r="C120" s="27" t="s">
        <v>19</v>
      </c>
      <c r="D120" s="30"/>
      <c r="E120" s="30"/>
      <c r="F120" s="25" t="str">
        <f>F12</f>
        <v>k.ú.Horní Světlé Hory</v>
      </c>
      <c r="G120" s="30"/>
      <c r="H120" s="30"/>
      <c r="I120" s="27" t="s">
        <v>21</v>
      </c>
      <c r="J120" s="53" t="str">
        <f>IF(J12="","",J12)</f>
        <v>12. 11. 2019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2" customFormat="1" ht="15.2" customHeight="1">
      <c r="A122" s="30"/>
      <c r="B122" s="31"/>
      <c r="C122" s="27" t="s">
        <v>23</v>
      </c>
      <c r="D122" s="30"/>
      <c r="E122" s="30"/>
      <c r="F122" s="25" t="str">
        <f>E15</f>
        <v>GABRETA, spol. s r.o.</v>
      </c>
      <c r="G122" s="30"/>
      <c r="H122" s="30"/>
      <c r="I122" s="27" t="s">
        <v>29</v>
      </c>
      <c r="J122" s="28" t="str">
        <f>E21</f>
        <v xml:space="preserve"> 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2" customFormat="1" ht="15.2" customHeight="1">
      <c r="A123" s="30"/>
      <c r="B123" s="31"/>
      <c r="C123" s="27" t="s">
        <v>27</v>
      </c>
      <c r="D123" s="30"/>
      <c r="E123" s="30"/>
      <c r="F123" s="25" t="str">
        <f>IF(E18="","",E18)</f>
        <v/>
      </c>
      <c r="G123" s="30"/>
      <c r="H123" s="30"/>
      <c r="I123" s="27" t="s">
        <v>32</v>
      </c>
      <c r="J123" s="28" t="str">
        <f>E24</f>
        <v xml:space="preserve"> 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2" customFormat="1" ht="10.3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11" customFormat="1" ht="29.25" customHeight="1">
      <c r="A125" s="119"/>
      <c r="B125" s="120"/>
      <c r="C125" s="121" t="s">
        <v>149</v>
      </c>
      <c r="D125" s="122" t="s">
        <v>59</v>
      </c>
      <c r="E125" s="122" t="s">
        <v>55</v>
      </c>
      <c r="F125" s="122" t="s">
        <v>56</v>
      </c>
      <c r="G125" s="122" t="s">
        <v>150</v>
      </c>
      <c r="H125" s="122" t="s">
        <v>151</v>
      </c>
      <c r="I125" s="122" t="s">
        <v>152</v>
      </c>
      <c r="J125" s="123" t="s">
        <v>117</v>
      </c>
      <c r="K125" s="124" t="s">
        <v>153</v>
      </c>
      <c r="L125" s="125"/>
      <c r="M125" s="60" t="s">
        <v>1</v>
      </c>
      <c r="N125" s="61" t="s">
        <v>38</v>
      </c>
      <c r="O125" s="61" t="s">
        <v>154</v>
      </c>
      <c r="P125" s="61" t="s">
        <v>155</v>
      </c>
      <c r="Q125" s="61" t="s">
        <v>156</v>
      </c>
      <c r="R125" s="61" t="s">
        <v>157</v>
      </c>
      <c r="S125" s="61" t="s">
        <v>158</v>
      </c>
      <c r="T125" s="62" t="s">
        <v>159</v>
      </c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</row>
    <row r="126" spans="1:63" s="2" customFormat="1" ht="22.9" customHeight="1">
      <c r="A126" s="30"/>
      <c r="B126" s="31"/>
      <c r="C126" s="67" t="s">
        <v>160</v>
      </c>
      <c r="D126" s="30"/>
      <c r="E126" s="30"/>
      <c r="F126" s="30"/>
      <c r="G126" s="30"/>
      <c r="H126" s="30"/>
      <c r="I126" s="30"/>
      <c r="J126" s="126">
        <f>BK126</f>
        <v>0</v>
      </c>
      <c r="K126" s="30"/>
      <c r="L126" s="31"/>
      <c r="M126" s="63"/>
      <c r="N126" s="54"/>
      <c r="O126" s="64"/>
      <c r="P126" s="127">
        <f>P127+P210+P212</f>
        <v>0</v>
      </c>
      <c r="Q126" s="64"/>
      <c r="R126" s="127">
        <f>R127+R210+R212</f>
        <v>0</v>
      </c>
      <c r="S126" s="64"/>
      <c r="T126" s="128">
        <f>T127+T210+T212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8" t="s">
        <v>73</v>
      </c>
      <c r="AU126" s="18" t="s">
        <v>119</v>
      </c>
      <c r="BK126" s="129">
        <f>BK127+BK210+BK212</f>
        <v>0</v>
      </c>
    </row>
    <row r="127" spans="1:63" s="12" customFormat="1" ht="25.9" customHeight="1">
      <c r="B127" s="130"/>
      <c r="D127" s="131" t="s">
        <v>73</v>
      </c>
      <c r="E127" s="132" t="s">
        <v>649</v>
      </c>
      <c r="F127" s="132" t="s">
        <v>650</v>
      </c>
      <c r="J127" s="133">
        <f>BK127</f>
        <v>0</v>
      </c>
      <c r="L127" s="130"/>
      <c r="M127" s="134"/>
      <c r="N127" s="135"/>
      <c r="O127" s="135"/>
      <c r="P127" s="136">
        <f>P128+P149+P172+P208</f>
        <v>0</v>
      </c>
      <c r="Q127" s="135"/>
      <c r="R127" s="136">
        <f>R128+R149+R172+R208</f>
        <v>0</v>
      </c>
      <c r="S127" s="135"/>
      <c r="T127" s="137">
        <f>T128+T149+T172+T208</f>
        <v>0</v>
      </c>
      <c r="AR127" s="131" t="s">
        <v>84</v>
      </c>
      <c r="AT127" s="138" t="s">
        <v>73</v>
      </c>
      <c r="AU127" s="138" t="s">
        <v>74</v>
      </c>
      <c r="AY127" s="131" t="s">
        <v>163</v>
      </c>
      <c r="BK127" s="139">
        <f>BK128+BK149+BK172+BK208</f>
        <v>0</v>
      </c>
    </row>
    <row r="128" spans="1:63" s="12" customFormat="1" ht="22.9" customHeight="1">
      <c r="B128" s="130"/>
      <c r="D128" s="131" t="s">
        <v>73</v>
      </c>
      <c r="E128" s="140" t="s">
        <v>854</v>
      </c>
      <c r="F128" s="140" t="s">
        <v>855</v>
      </c>
      <c r="J128" s="141">
        <f>BK128</f>
        <v>0</v>
      </c>
      <c r="L128" s="130"/>
      <c r="M128" s="134"/>
      <c r="N128" s="135"/>
      <c r="O128" s="135"/>
      <c r="P128" s="136">
        <f>SUM(P129:P148)</f>
        <v>0</v>
      </c>
      <c r="Q128" s="135"/>
      <c r="R128" s="136">
        <f>SUM(R129:R148)</f>
        <v>0</v>
      </c>
      <c r="S128" s="135"/>
      <c r="T128" s="137">
        <f>SUM(T129:T148)</f>
        <v>0</v>
      </c>
      <c r="AR128" s="131" t="s">
        <v>84</v>
      </c>
      <c r="AT128" s="138" t="s">
        <v>73</v>
      </c>
      <c r="AU128" s="138" t="s">
        <v>82</v>
      </c>
      <c r="AY128" s="131" t="s">
        <v>163</v>
      </c>
      <c r="BK128" s="139">
        <f>SUM(BK129:BK148)</f>
        <v>0</v>
      </c>
    </row>
    <row r="129" spans="1:65" s="2" customFormat="1" ht="24" customHeight="1">
      <c r="A129" s="30"/>
      <c r="B129" s="142"/>
      <c r="C129" s="143" t="s">
        <v>82</v>
      </c>
      <c r="D129" s="143" t="s">
        <v>165</v>
      </c>
      <c r="E129" s="144" t="s">
        <v>1824</v>
      </c>
      <c r="F129" s="145" t="s">
        <v>1825</v>
      </c>
      <c r="G129" s="146" t="s">
        <v>168</v>
      </c>
      <c r="H129" s="147">
        <v>7</v>
      </c>
      <c r="I129" s="148"/>
      <c r="J129" s="148">
        <f t="shared" ref="J129:J148" si="0">ROUND(I129*H129,2)</f>
        <v>0</v>
      </c>
      <c r="K129" s="149"/>
      <c r="L129" s="31"/>
      <c r="M129" s="150" t="s">
        <v>1</v>
      </c>
      <c r="N129" s="151" t="s">
        <v>39</v>
      </c>
      <c r="O129" s="152">
        <v>0</v>
      </c>
      <c r="P129" s="152">
        <f t="shared" ref="P129:P148" si="1">O129*H129</f>
        <v>0</v>
      </c>
      <c r="Q129" s="152">
        <v>0</v>
      </c>
      <c r="R129" s="152">
        <f t="shared" ref="R129:R148" si="2">Q129*H129</f>
        <v>0</v>
      </c>
      <c r="S129" s="152">
        <v>0</v>
      </c>
      <c r="T129" s="153">
        <f t="shared" ref="T129:T148" si="3"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4" t="s">
        <v>169</v>
      </c>
      <c r="AT129" s="154" t="s">
        <v>165</v>
      </c>
      <c r="AU129" s="154" t="s">
        <v>84</v>
      </c>
      <c r="AY129" s="18" t="s">
        <v>163</v>
      </c>
      <c r="BE129" s="155">
        <f t="shared" ref="BE129:BE148" si="4">IF(N129="základní",J129,0)</f>
        <v>0</v>
      </c>
      <c r="BF129" s="155">
        <f t="shared" ref="BF129:BF148" si="5">IF(N129="snížená",J129,0)</f>
        <v>0</v>
      </c>
      <c r="BG129" s="155">
        <f t="shared" ref="BG129:BG148" si="6">IF(N129="zákl. přenesená",J129,0)</f>
        <v>0</v>
      </c>
      <c r="BH129" s="155">
        <f t="shared" ref="BH129:BH148" si="7">IF(N129="sníž. přenesená",J129,0)</f>
        <v>0</v>
      </c>
      <c r="BI129" s="155">
        <f t="shared" ref="BI129:BI148" si="8">IF(N129="nulová",J129,0)</f>
        <v>0</v>
      </c>
      <c r="BJ129" s="18" t="s">
        <v>82</v>
      </c>
      <c r="BK129" s="155">
        <f t="shared" ref="BK129:BK148" si="9">ROUND(I129*H129,2)</f>
        <v>0</v>
      </c>
      <c r="BL129" s="18" t="s">
        <v>169</v>
      </c>
      <c r="BM129" s="154" t="s">
        <v>169</v>
      </c>
    </row>
    <row r="130" spans="1:65" s="2" customFormat="1" ht="16.5" customHeight="1">
      <c r="A130" s="30"/>
      <c r="B130" s="142"/>
      <c r="C130" s="143" t="s">
        <v>84</v>
      </c>
      <c r="D130" s="143" t="s">
        <v>165</v>
      </c>
      <c r="E130" s="144" t="s">
        <v>1826</v>
      </c>
      <c r="F130" s="145" t="s">
        <v>1827</v>
      </c>
      <c r="G130" s="146" t="s">
        <v>168</v>
      </c>
      <c r="H130" s="147">
        <v>17</v>
      </c>
      <c r="I130" s="148"/>
      <c r="J130" s="148">
        <f t="shared" si="0"/>
        <v>0</v>
      </c>
      <c r="K130" s="149"/>
      <c r="L130" s="31"/>
      <c r="M130" s="150" t="s">
        <v>1</v>
      </c>
      <c r="N130" s="151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4" t="s">
        <v>169</v>
      </c>
      <c r="AT130" s="154" t="s">
        <v>165</v>
      </c>
      <c r="AU130" s="154" t="s">
        <v>84</v>
      </c>
      <c r="AY130" s="18" t="s">
        <v>163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8" t="s">
        <v>82</v>
      </c>
      <c r="BK130" s="155">
        <f t="shared" si="9"/>
        <v>0</v>
      </c>
      <c r="BL130" s="18" t="s">
        <v>169</v>
      </c>
      <c r="BM130" s="154" t="s">
        <v>193</v>
      </c>
    </row>
    <row r="131" spans="1:65" s="2" customFormat="1" ht="16.5" customHeight="1">
      <c r="A131" s="30"/>
      <c r="B131" s="142"/>
      <c r="C131" s="143" t="s">
        <v>177</v>
      </c>
      <c r="D131" s="143" t="s">
        <v>165</v>
      </c>
      <c r="E131" s="144" t="s">
        <v>1828</v>
      </c>
      <c r="F131" s="145" t="s">
        <v>1829</v>
      </c>
      <c r="G131" s="146" t="s">
        <v>168</v>
      </c>
      <c r="H131" s="147">
        <v>62</v>
      </c>
      <c r="I131" s="148"/>
      <c r="J131" s="148">
        <f t="shared" si="0"/>
        <v>0</v>
      </c>
      <c r="K131" s="149"/>
      <c r="L131" s="31"/>
      <c r="M131" s="150" t="s">
        <v>1</v>
      </c>
      <c r="N131" s="151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4" t="s">
        <v>169</v>
      </c>
      <c r="AT131" s="154" t="s">
        <v>165</v>
      </c>
      <c r="AU131" s="154" t="s">
        <v>84</v>
      </c>
      <c r="AY131" s="18" t="s">
        <v>163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8" t="s">
        <v>82</v>
      </c>
      <c r="BK131" s="155">
        <f t="shared" si="9"/>
        <v>0</v>
      </c>
      <c r="BL131" s="18" t="s">
        <v>169</v>
      </c>
      <c r="BM131" s="154" t="s">
        <v>224</v>
      </c>
    </row>
    <row r="132" spans="1:65" s="2" customFormat="1" ht="16.5" customHeight="1">
      <c r="A132" s="30"/>
      <c r="B132" s="142"/>
      <c r="C132" s="143" t="s">
        <v>169</v>
      </c>
      <c r="D132" s="143" t="s">
        <v>165</v>
      </c>
      <c r="E132" s="144" t="s">
        <v>1830</v>
      </c>
      <c r="F132" s="145" t="s">
        <v>1831</v>
      </c>
      <c r="G132" s="146" t="s">
        <v>168</v>
      </c>
      <c r="H132" s="147">
        <v>45</v>
      </c>
      <c r="I132" s="148"/>
      <c r="J132" s="148">
        <f t="shared" si="0"/>
        <v>0</v>
      </c>
      <c r="K132" s="149"/>
      <c r="L132" s="31"/>
      <c r="M132" s="150" t="s">
        <v>1</v>
      </c>
      <c r="N132" s="151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169</v>
      </c>
      <c r="AT132" s="154" t="s">
        <v>165</v>
      </c>
      <c r="AU132" s="154" t="s">
        <v>84</v>
      </c>
      <c r="AY132" s="18" t="s">
        <v>163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8" t="s">
        <v>82</v>
      </c>
      <c r="BK132" s="155">
        <f t="shared" si="9"/>
        <v>0</v>
      </c>
      <c r="BL132" s="18" t="s">
        <v>169</v>
      </c>
      <c r="BM132" s="154" t="s">
        <v>235</v>
      </c>
    </row>
    <row r="133" spans="1:65" s="2" customFormat="1" ht="16.5" customHeight="1">
      <c r="A133" s="30"/>
      <c r="B133" s="142"/>
      <c r="C133" s="143" t="s">
        <v>196</v>
      </c>
      <c r="D133" s="143" t="s">
        <v>165</v>
      </c>
      <c r="E133" s="144" t="s">
        <v>1832</v>
      </c>
      <c r="F133" s="145" t="s">
        <v>1833</v>
      </c>
      <c r="G133" s="146" t="s">
        <v>168</v>
      </c>
      <c r="H133" s="147">
        <v>80</v>
      </c>
      <c r="I133" s="148"/>
      <c r="J133" s="148">
        <f t="shared" si="0"/>
        <v>0</v>
      </c>
      <c r="K133" s="149"/>
      <c r="L133" s="31"/>
      <c r="M133" s="150" t="s">
        <v>1</v>
      </c>
      <c r="N133" s="151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169</v>
      </c>
      <c r="AT133" s="154" t="s">
        <v>165</v>
      </c>
      <c r="AU133" s="154" t="s">
        <v>84</v>
      </c>
      <c r="AY133" s="18" t="s">
        <v>163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8" t="s">
        <v>82</v>
      </c>
      <c r="BK133" s="155">
        <f t="shared" si="9"/>
        <v>0</v>
      </c>
      <c r="BL133" s="18" t="s">
        <v>169</v>
      </c>
      <c r="BM133" s="154" t="s">
        <v>250</v>
      </c>
    </row>
    <row r="134" spans="1:65" s="2" customFormat="1" ht="16.5" customHeight="1">
      <c r="A134" s="30"/>
      <c r="B134" s="142"/>
      <c r="C134" s="143" t="s">
        <v>201</v>
      </c>
      <c r="D134" s="143" t="s">
        <v>165</v>
      </c>
      <c r="E134" s="144" t="s">
        <v>1834</v>
      </c>
      <c r="F134" s="145" t="s">
        <v>1835</v>
      </c>
      <c r="G134" s="146" t="s">
        <v>168</v>
      </c>
      <c r="H134" s="147">
        <v>15</v>
      </c>
      <c r="I134" s="148"/>
      <c r="J134" s="148">
        <f t="shared" si="0"/>
        <v>0</v>
      </c>
      <c r="K134" s="149"/>
      <c r="L134" s="31"/>
      <c r="M134" s="150" t="s">
        <v>1</v>
      </c>
      <c r="N134" s="151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4" t="s">
        <v>169</v>
      </c>
      <c r="AT134" s="154" t="s">
        <v>165</v>
      </c>
      <c r="AU134" s="154" t="s">
        <v>84</v>
      </c>
      <c r="AY134" s="18" t="s">
        <v>163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8" t="s">
        <v>82</v>
      </c>
      <c r="BK134" s="155">
        <f t="shared" si="9"/>
        <v>0</v>
      </c>
      <c r="BL134" s="18" t="s">
        <v>169</v>
      </c>
      <c r="BM134" s="154" t="s">
        <v>259</v>
      </c>
    </row>
    <row r="135" spans="1:65" s="2" customFormat="1" ht="16.5" customHeight="1">
      <c r="A135" s="30"/>
      <c r="B135" s="142"/>
      <c r="C135" s="143" t="s">
        <v>206</v>
      </c>
      <c r="D135" s="143" t="s">
        <v>165</v>
      </c>
      <c r="E135" s="144" t="s">
        <v>1836</v>
      </c>
      <c r="F135" s="145" t="s">
        <v>1837</v>
      </c>
      <c r="G135" s="146" t="s">
        <v>168</v>
      </c>
      <c r="H135" s="147">
        <v>14</v>
      </c>
      <c r="I135" s="148"/>
      <c r="J135" s="148">
        <f t="shared" si="0"/>
        <v>0</v>
      </c>
      <c r="K135" s="149"/>
      <c r="L135" s="31"/>
      <c r="M135" s="150" t="s">
        <v>1</v>
      </c>
      <c r="N135" s="151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169</v>
      </c>
      <c r="AT135" s="154" t="s">
        <v>165</v>
      </c>
      <c r="AU135" s="154" t="s">
        <v>84</v>
      </c>
      <c r="AY135" s="18" t="s">
        <v>163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8" t="s">
        <v>82</v>
      </c>
      <c r="BK135" s="155">
        <f t="shared" si="9"/>
        <v>0</v>
      </c>
      <c r="BL135" s="18" t="s">
        <v>169</v>
      </c>
      <c r="BM135" s="154" t="s">
        <v>170</v>
      </c>
    </row>
    <row r="136" spans="1:65" s="2" customFormat="1" ht="16.5" customHeight="1">
      <c r="A136" s="30"/>
      <c r="B136" s="142"/>
      <c r="C136" s="184" t="s">
        <v>193</v>
      </c>
      <c r="D136" s="184" t="s">
        <v>190</v>
      </c>
      <c r="E136" s="185" t="s">
        <v>1838</v>
      </c>
      <c r="F136" s="186" t="s">
        <v>1839</v>
      </c>
      <c r="G136" s="187" t="s">
        <v>204</v>
      </c>
      <c r="H136" s="188">
        <v>3</v>
      </c>
      <c r="I136" s="189"/>
      <c r="J136" s="189">
        <f t="shared" si="0"/>
        <v>0</v>
      </c>
      <c r="K136" s="190"/>
      <c r="L136" s="191"/>
      <c r="M136" s="192" t="s">
        <v>1</v>
      </c>
      <c r="N136" s="193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4" t="s">
        <v>193</v>
      </c>
      <c r="AT136" s="154" t="s">
        <v>190</v>
      </c>
      <c r="AU136" s="154" t="s">
        <v>84</v>
      </c>
      <c r="AY136" s="18" t="s">
        <v>163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8" t="s">
        <v>82</v>
      </c>
      <c r="BK136" s="155">
        <f t="shared" si="9"/>
        <v>0</v>
      </c>
      <c r="BL136" s="18" t="s">
        <v>169</v>
      </c>
      <c r="BM136" s="154" t="s">
        <v>181</v>
      </c>
    </row>
    <row r="137" spans="1:65" s="2" customFormat="1" ht="24" customHeight="1">
      <c r="A137" s="30"/>
      <c r="B137" s="142"/>
      <c r="C137" s="184" t="s">
        <v>218</v>
      </c>
      <c r="D137" s="184" t="s">
        <v>190</v>
      </c>
      <c r="E137" s="185" t="s">
        <v>1840</v>
      </c>
      <c r="F137" s="186" t="s">
        <v>1841</v>
      </c>
      <c r="G137" s="187" t="s">
        <v>204</v>
      </c>
      <c r="H137" s="188">
        <v>10</v>
      </c>
      <c r="I137" s="189"/>
      <c r="J137" s="189">
        <f t="shared" si="0"/>
        <v>0</v>
      </c>
      <c r="K137" s="190"/>
      <c r="L137" s="191"/>
      <c r="M137" s="192" t="s">
        <v>1</v>
      </c>
      <c r="N137" s="193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4" t="s">
        <v>193</v>
      </c>
      <c r="AT137" s="154" t="s">
        <v>190</v>
      </c>
      <c r="AU137" s="154" t="s">
        <v>84</v>
      </c>
      <c r="AY137" s="18" t="s">
        <v>163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8" t="s">
        <v>82</v>
      </c>
      <c r="BK137" s="155">
        <f t="shared" si="9"/>
        <v>0</v>
      </c>
      <c r="BL137" s="18" t="s">
        <v>169</v>
      </c>
      <c r="BM137" s="154" t="s">
        <v>187</v>
      </c>
    </row>
    <row r="138" spans="1:65" s="2" customFormat="1" ht="16.5" customHeight="1">
      <c r="A138" s="30"/>
      <c r="B138" s="142"/>
      <c r="C138" s="143" t="s">
        <v>224</v>
      </c>
      <c r="D138" s="143" t="s">
        <v>165</v>
      </c>
      <c r="E138" s="144" t="s">
        <v>1842</v>
      </c>
      <c r="F138" s="145" t="s">
        <v>1843</v>
      </c>
      <c r="G138" s="146" t="s">
        <v>204</v>
      </c>
      <c r="H138" s="147">
        <v>40</v>
      </c>
      <c r="I138" s="148"/>
      <c r="J138" s="148">
        <f t="shared" si="0"/>
        <v>0</v>
      </c>
      <c r="K138" s="149"/>
      <c r="L138" s="31"/>
      <c r="M138" s="150" t="s">
        <v>1</v>
      </c>
      <c r="N138" s="151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169</v>
      </c>
      <c r="AT138" s="154" t="s">
        <v>165</v>
      </c>
      <c r="AU138" s="154" t="s">
        <v>84</v>
      </c>
      <c r="AY138" s="18" t="s">
        <v>163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8" t="s">
        <v>82</v>
      </c>
      <c r="BK138" s="155">
        <f t="shared" si="9"/>
        <v>0</v>
      </c>
      <c r="BL138" s="18" t="s">
        <v>169</v>
      </c>
      <c r="BM138" s="154" t="s">
        <v>194</v>
      </c>
    </row>
    <row r="139" spans="1:65" s="2" customFormat="1" ht="16.5" customHeight="1">
      <c r="A139" s="30"/>
      <c r="B139" s="142"/>
      <c r="C139" s="143" t="s">
        <v>228</v>
      </c>
      <c r="D139" s="143" t="s">
        <v>165</v>
      </c>
      <c r="E139" s="144" t="s">
        <v>1844</v>
      </c>
      <c r="F139" s="145" t="s">
        <v>1845</v>
      </c>
      <c r="G139" s="146" t="s">
        <v>204</v>
      </c>
      <c r="H139" s="147">
        <v>14</v>
      </c>
      <c r="I139" s="148"/>
      <c r="J139" s="148">
        <f t="shared" si="0"/>
        <v>0</v>
      </c>
      <c r="K139" s="149"/>
      <c r="L139" s="31"/>
      <c r="M139" s="150" t="s">
        <v>1</v>
      </c>
      <c r="N139" s="151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169</v>
      </c>
      <c r="AT139" s="154" t="s">
        <v>165</v>
      </c>
      <c r="AU139" s="154" t="s">
        <v>84</v>
      </c>
      <c r="AY139" s="18" t="s">
        <v>163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8" t="s">
        <v>82</v>
      </c>
      <c r="BK139" s="155">
        <f t="shared" si="9"/>
        <v>0</v>
      </c>
      <c r="BL139" s="18" t="s">
        <v>169</v>
      </c>
      <c r="BM139" s="154" t="s">
        <v>446</v>
      </c>
    </row>
    <row r="140" spans="1:65" s="2" customFormat="1" ht="24" customHeight="1">
      <c r="A140" s="30"/>
      <c r="B140" s="142"/>
      <c r="C140" s="143" t="s">
        <v>235</v>
      </c>
      <c r="D140" s="143" t="s">
        <v>165</v>
      </c>
      <c r="E140" s="144" t="s">
        <v>1846</v>
      </c>
      <c r="F140" s="145" t="s">
        <v>1847</v>
      </c>
      <c r="G140" s="146" t="s">
        <v>204</v>
      </c>
      <c r="H140" s="147">
        <v>1</v>
      </c>
      <c r="I140" s="148"/>
      <c r="J140" s="148">
        <f t="shared" si="0"/>
        <v>0</v>
      </c>
      <c r="K140" s="149"/>
      <c r="L140" s="31"/>
      <c r="M140" s="150" t="s">
        <v>1</v>
      </c>
      <c r="N140" s="151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4" t="s">
        <v>169</v>
      </c>
      <c r="AT140" s="154" t="s">
        <v>165</v>
      </c>
      <c r="AU140" s="154" t="s">
        <v>84</v>
      </c>
      <c r="AY140" s="18" t="s">
        <v>163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8" t="s">
        <v>82</v>
      </c>
      <c r="BK140" s="155">
        <f t="shared" si="9"/>
        <v>0</v>
      </c>
      <c r="BL140" s="18" t="s">
        <v>169</v>
      </c>
      <c r="BM140" s="154" t="s">
        <v>460</v>
      </c>
    </row>
    <row r="141" spans="1:65" s="2" customFormat="1" ht="16.5" customHeight="1">
      <c r="A141" s="30"/>
      <c r="B141" s="142"/>
      <c r="C141" s="143" t="s">
        <v>244</v>
      </c>
      <c r="D141" s="143" t="s">
        <v>165</v>
      </c>
      <c r="E141" s="144" t="s">
        <v>1848</v>
      </c>
      <c r="F141" s="145" t="s">
        <v>1849</v>
      </c>
      <c r="G141" s="146" t="s">
        <v>204</v>
      </c>
      <c r="H141" s="147">
        <v>1</v>
      </c>
      <c r="I141" s="148"/>
      <c r="J141" s="148">
        <f t="shared" si="0"/>
        <v>0</v>
      </c>
      <c r="K141" s="149"/>
      <c r="L141" s="31"/>
      <c r="M141" s="150" t="s">
        <v>1</v>
      </c>
      <c r="N141" s="151" t="s">
        <v>39</v>
      </c>
      <c r="O141" s="152">
        <v>0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4" t="s">
        <v>169</v>
      </c>
      <c r="AT141" s="154" t="s">
        <v>165</v>
      </c>
      <c r="AU141" s="154" t="s">
        <v>84</v>
      </c>
      <c r="AY141" s="18" t="s">
        <v>163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8" t="s">
        <v>82</v>
      </c>
      <c r="BK141" s="155">
        <f t="shared" si="9"/>
        <v>0</v>
      </c>
      <c r="BL141" s="18" t="s">
        <v>169</v>
      </c>
      <c r="BM141" s="154" t="s">
        <v>478</v>
      </c>
    </row>
    <row r="142" spans="1:65" s="2" customFormat="1" ht="24" customHeight="1">
      <c r="A142" s="30"/>
      <c r="B142" s="142"/>
      <c r="C142" s="143" t="s">
        <v>250</v>
      </c>
      <c r="D142" s="143" t="s">
        <v>165</v>
      </c>
      <c r="E142" s="144" t="s">
        <v>1850</v>
      </c>
      <c r="F142" s="145" t="s">
        <v>1851</v>
      </c>
      <c r="G142" s="146" t="s">
        <v>204</v>
      </c>
      <c r="H142" s="147">
        <v>5</v>
      </c>
      <c r="I142" s="148"/>
      <c r="J142" s="148">
        <f t="shared" si="0"/>
        <v>0</v>
      </c>
      <c r="K142" s="149"/>
      <c r="L142" s="31"/>
      <c r="M142" s="150" t="s">
        <v>1</v>
      </c>
      <c r="N142" s="151" t="s">
        <v>39</v>
      </c>
      <c r="O142" s="152">
        <v>0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4" t="s">
        <v>169</v>
      </c>
      <c r="AT142" s="154" t="s">
        <v>165</v>
      </c>
      <c r="AU142" s="154" t="s">
        <v>84</v>
      </c>
      <c r="AY142" s="18" t="s">
        <v>163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8" t="s">
        <v>82</v>
      </c>
      <c r="BK142" s="155">
        <f t="shared" si="9"/>
        <v>0</v>
      </c>
      <c r="BL142" s="18" t="s">
        <v>169</v>
      </c>
      <c r="BM142" s="154" t="s">
        <v>486</v>
      </c>
    </row>
    <row r="143" spans="1:65" s="2" customFormat="1" ht="16.5" customHeight="1">
      <c r="A143" s="30"/>
      <c r="B143" s="142"/>
      <c r="C143" s="143" t="s">
        <v>8</v>
      </c>
      <c r="D143" s="143" t="s">
        <v>165</v>
      </c>
      <c r="E143" s="144" t="s">
        <v>857</v>
      </c>
      <c r="F143" s="145" t="s">
        <v>858</v>
      </c>
      <c r="G143" s="146" t="s">
        <v>204</v>
      </c>
      <c r="H143" s="147">
        <v>6</v>
      </c>
      <c r="I143" s="148"/>
      <c r="J143" s="148">
        <f t="shared" si="0"/>
        <v>0</v>
      </c>
      <c r="K143" s="149"/>
      <c r="L143" s="31"/>
      <c r="M143" s="150" t="s">
        <v>1</v>
      </c>
      <c r="N143" s="151" t="s">
        <v>39</v>
      </c>
      <c r="O143" s="152">
        <v>0</v>
      </c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4" t="s">
        <v>169</v>
      </c>
      <c r="AT143" s="154" t="s">
        <v>165</v>
      </c>
      <c r="AU143" s="154" t="s">
        <v>84</v>
      </c>
      <c r="AY143" s="18" t="s">
        <v>163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8" t="s">
        <v>82</v>
      </c>
      <c r="BK143" s="155">
        <f t="shared" si="9"/>
        <v>0</v>
      </c>
      <c r="BL143" s="18" t="s">
        <v>169</v>
      </c>
      <c r="BM143" s="154" t="s">
        <v>497</v>
      </c>
    </row>
    <row r="144" spans="1:65" s="2" customFormat="1" ht="16.5" customHeight="1">
      <c r="A144" s="30"/>
      <c r="B144" s="142"/>
      <c r="C144" s="143" t="s">
        <v>259</v>
      </c>
      <c r="D144" s="143" t="s">
        <v>165</v>
      </c>
      <c r="E144" s="144" t="s">
        <v>1852</v>
      </c>
      <c r="F144" s="145" t="s">
        <v>1853</v>
      </c>
      <c r="G144" s="146" t="s">
        <v>204</v>
      </c>
      <c r="H144" s="147">
        <v>3</v>
      </c>
      <c r="I144" s="148"/>
      <c r="J144" s="148">
        <f t="shared" si="0"/>
        <v>0</v>
      </c>
      <c r="K144" s="149"/>
      <c r="L144" s="31"/>
      <c r="M144" s="150" t="s">
        <v>1</v>
      </c>
      <c r="N144" s="151" t="s">
        <v>39</v>
      </c>
      <c r="O144" s="152">
        <v>0</v>
      </c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4" t="s">
        <v>169</v>
      </c>
      <c r="AT144" s="154" t="s">
        <v>165</v>
      </c>
      <c r="AU144" s="154" t="s">
        <v>84</v>
      </c>
      <c r="AY144" s="18" t="s">
        <v>163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8" t="s">
        <v>82</v>
      </c>
      <c r="BK144" s="155">
        <f t="shared" si="9"/>
        <v>0</v>
      </c>
      <c r="BL144" s="18" t="s">
        <v>169</v>
      </c>
      <c r="BM144" s="154" t="s">
        <v>509</v>
      </c>
    </row>
    <row r="145" spans="1:65" s="2" customFormat="1" ht="16.5" customHeight="1">
      <c r="A145" s="30"/>
      <c r="B145" s="142"/>
      <c r="C145" s="143" t="s">
        <v>265</v>
      </c>
      <c r="D145" s="143" t="s">
        <v>165</v>
      </c>
      <c r="E145" s="144" t="s">
        <v>1854</v>
      </c>
      <c r="F145" s="145" t="s">
        <v>1855</v>
      </c>
      <c r="G145" s="146" t="s">
        <v>204</v>
      </c>
      <c r="H145" s="147">
        <v>4</v>
      </c>
      <c r="I145" s="148"/>
      <c r="J145" s="148">
        <f t="shared" si="0"/>
        <v>0</v>
      </c>
      <c r="K145" s="149"/>
      <c r="L145" s="31"/>
      <c r="M145" s="150" t="s">
        <v>1</v>
      </c>
      <c r="N145" s="151" t="s">
        <v>39</v>
      </c>
      <c r="O145" s="152">
        <v>0</v>
      </c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4" t="s">
        <v>169</v>
      </c>
      <c r="AT145" s="154" t="s">
        <v>165</v>
      </c>
      <c r="AU145" s="154" t="s">
        <v>84</v>
      </c>
      <c r="AY145" s="18" t="s">
        <v>163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8" t="s">
        <v>82</v>
      </c>
      <c r="BK145" s="155">
        <f t="shared" si="9"/>
        <v>0</v>
      </c>
      <c r="BL145" s="18" t="s">
        <v>169</v>
      </c>
      <c r="BM145" s="154" t="s">
        <v>520</v>
      </c>
    </row>
    <row r="146" spans="1:65" s="2" customFormat="1" ht="24" customHeight="1">
      <c r="A146" s="30"/>
      <c r="B146" s="142"/>
      <c r="C146" s="143" t="s">
        <v>170</v>
      </c>
      <c r="D146" s="143" t="s">
        <v>165</v>
      </c>
      <c r="E146" s="144" t="s">
        <v>1856</v>
      </c>
      <c r="F146" s="145" t="s">
        <v>1857</v>
      </c>
      <c r="G146" s="146" t="s">
        <v>168</v>
      </c>
      <c r="H146" s="147">
        <v>178</v>
      </c>
      <c r="I146" s="148"/>
      <c r="J146" s="148">
        <f t="shared" si="0"/>
        <v>0</v>
      </c>
      <c r="K146" s="149"/>
      <c r="L146" s="31"/>
      <c r="M146" s="150" t="s">
        <v>1</v>
      </c>
      <c r="N146" s="151" t="s">
        <v>39</v>
      </c>
      <c r="O146" s="152">
        <v>0</v>
      </c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4" t="s">
        <v>169</v>
      </c>
      <c r="AT146" s="154" t="s">
        <v>165</v>
      </c>
      <c r="AU146" s="154" t="s">
        <v>84</v>
      </c>
      <c r="AY146" s="18" t="s">
        <v>163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8" t="s">
        <v>82</v>
      </c>
      <c r="BK146" s="155">
        <f t="shared" si="9"/>
        <v>0</v>
      </c>
      <c r="BL146" s="18" t="s">
        <v>169</v>
      </c>
      <c r="BM146" s="154" t="s">
        <v>541</v>
      </c>
    </row>
    <row r="147" spans="1:65" s="2" customFormat="1" ht="24" customHeight="1">
      <c r="A147" s="30"/>
      <c r="B147" s="142"/>
      <c r="C147" s="143" t="s">
        <v>275</v>
      </c>
      <c r="D147" s="143" t="s">
        <v>165</v>
      </c>
      <c r="E147" s="144" t="s">
        <v>1858</v>
      </c>
      <c r="F147" s="145" t="s">
        <v>1859</v>
      </c>
      <c r="G147" s="146" t="s">
        <v>231</v>
      </c>
      <c r="H147" s="147">
        <v>0.501</v>
      </c>
      <c r="I147" s="148"/>
      <c r="J147" s="148">
        <f t="shared" si="0"/>
        <v>0</v>
      </c>
      <c r="K147" s="149"/>
      <c r="L147" s="31"/>
      <c r="M147" s="150" t="s">
        <v>1</v>
      </c>
      <c r="N147" s="151" t="s">
        <v>39</v>
      </c>
      <c r="O147" s="152">
        <v>0</v>
      </c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169</v>
      </c>
      <c r="AT147" s="154" t="s">
        <v>165</v>
      </c>
      <c r="AU147" s="154" t="s">
        <v>84</v>
      </c>
      <c r="AY147" s="18" t="s">
        <v>163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8" t="s">
        <v>82</v>
      </c>
      <c r="BK147" s="155">
        <f t="shared" si="9"/>
        <v>0</v>
      </c>
      <c r="BL147" s="18" t="s">
        <v>169</v>
      </c>
      <c r="BM147" s="154" t="s">
        <v>554</v>
      </c>
    </row>
    <row r="148" spans="1:65" s="2" customFormat="1" ht="24" customHeight="1">
      <c r="A148" s="30"/>
      <c r="B148" s="142"/>
      <c r="C148" s="143" t="s">
        <v>181</v>
      </c>
      <c r="D148" s="143" t="s">
        <v>165</v>
      </c>
      <c r="E148" s="144" t="s">
        <v>1860</v>
      </c>
      <c r="F148" s="145" t="s">
        <v>1861</v>
      </c>
      <c r="G148" s="146" t="s">
        <v>231</v>
      </c>
      <c r="H148" s="147">
        <v>0.501</v>
      </c>
      <c r="I148" s="148"/>
      <c r="J148" s="148">
        <f t="shared" si="0"/>
        <v>0</v>
      </c>
      <c r="K148" s="149"/>
      <c r="L148" s="31"/>
      <c r="M148" s="150" t="s">
        <v>1</v>
      </c>
      <c r="N148" s="151" t="s">
        <v>39</v>
      </c>
      <c r="O148" s="152">
        <v>0</v>
      </c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3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4" t="s">
        <v>169</v>
      </c>
      <c r="AT148" s="154" t="s">
        <v>165</v>
      </c>
      <c r="AU148" s="154" t="s">
        <v>84</v>
      </c>
      <c r="AY148" s="18" t="s">
        <v>163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8" t="s">
        <v>82</v>
      </c>
      <c r="BK148" s="155">
        <f t="shared" si="9"/>
        <v>0</v>
      </c>
      <c r="BL148" s="18" t="s">
        <v>169</v>
      </c>
      <c r="BM148" s="154" t="s">
        <v>568</v>
      </c>
    </row>
    <row r="149" spans="1:65" s="12" customFormat="1" ht="22.9" customHeight="1">
      <c r="B149" s="130"/>
      <c r="D149" s="131" t="s">
        <v>73</v>
      </c>
      <c r="E149" s="140" t="s">
        <v>1862</v>
      </c>
      <c r="F149" s="140" t="s">
        <v>1863</v>
      </c>
      <c r="J149" s="141">
        <f>BK149</f>
        <v>0</v>
      </c>
      <c r="L149" s="130"/>
      <c r="M149" s="134"/>
      <c r="N149" s="135"/>
      <c r="O149" s="135"/>
      <c r="P149" s="136">
        <f>SUM(P150:P171)</f>
        <v>0</v>
      </c>
      <c r="Q149" s="135"/>
      <c r="R149" s="136">
        <f>SUM(R150:R171)</f>
        <v>0</v>
      </c>
      <c r="S149" s="135"/>
      <c r="T149" s="137">
        <f>SUM(T150:T171)</f>
        <v>0</v>
      </c>
      <c r="AR149" s="131" t="s">
        <v>84</v>
      </c>
      <c r="AT149" s="138" t="s">
        <v>73</v>
      </c>
      <c r="AU149" s="138" t="s">
        <v>82</v>
      </c>
      <c r="AY149" s="131" t="s">
        <v>163</v>
      </c>
      <c r="BK149" s="139">
        <f>SUM(BK150:BK171)</f>
        <v>0</v>
      </c>
    </row>
    <row r="150" spans="1:65" s="2" customFormat="1" ht="24" customHeight="1">
      <c r="A150" s="30"/>
      <c r="B150" s="142"/>
      <c r="C150" s="143" t="s">
        <v>7</v>
      </c>
      <c r="D150" s="143" t="s">
        <v>165</v>
      </c>
      <c r="E150" s="144" t="s">
        <v>1864</v>
      </c>
      <c r="F150" s="145" t="s">
        <v>1865</v>
      </c>
      <c r="G150" s="146" t="s">
        <v>168</v>
      </c>
      <c r="H150" s="147">
        <v>221</v>
      </c>
      <c r="I150" s="148"/>
      <c r="J150" s="148">
        <f t="shared" ref="J150:J171" si="10">ROUND(I150*H150,2)</f>
        <v>0</v>
      </c>
      <c r="K150" s="149"/>
      <c r="L150" s="31"/>
      <c r="M150" s="150" t="s">
        <v>1</v>
      </c>
      <c r="N150" s="151" t="s">
        <v>39</v>
      </c>
      <c r="O150" s="152">
        <v>0</v>
      </c>
      <c r="P150" s="152">
        <f t="shared" ref="P150:P171" si="11">O150*H150</f>
        <v>0</v>
      </c>
      <c r="Q150" s="152">
        <v>0</v>
      </c>
      <c r="R150" s="152">
        <f t="shared" ref="R150:R171" si="12">Q150*H150</f>
        <v>0</v>
      </c>
      <c r="S150" s="152">
        <v>0</v>
      </c>
      <c r="T150" s="153">
        <f t="shared" ref="T150:T171" si="13"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4" t="s">
        <v>259</v>
      </c>
      <c r="AT150" s="154" t="s">
        <v>165</v>
      </c>
      <c r="AU150" s="154" t="s">
        <v>84</v>
      </c>
      <c r="AY150" s="18" t="s">
        <v>163</v>
      </c>
      <c r="BE150" s="155">
        <f t="shared" ref="BE150:BE171" si="14">IF(N150="základní",J150,0)</f>
        <v>0</v>
      </c>
      <c r="BF150" s="155">
        <f t="shared" ref="BF150:BF171" si="15">IF(N150="snížená",J150,0)</f>
        <v>0</v>
      </c>
      <c r="BG150" s="155">
        <f t="shared" ref="BG150:BG171" si="16">IF(N150="zákl. přenesená",J150,0)</f>
        <v>0</v>
      </c>
      <c r="BH150" s="155">
        <f t="shared" ref="BH150:BH171" si="17">IF(N150="sníž. přenesená",J150,0)</f>
        <v>0</v>
      </c>
      <c r="BI150" s="155">
        <f t="shared" ref="BI150:BI171" si="18">IF(N150="nulová",J150,0)</f>
        <v>0</v>
      </c>
      <c r="BJ150" s="18" t="s">
        <v>82</v>
      </c>
      <c r="BK150" s="155">
        <f t="shared" ref="BK150:BK171" si="19">ROUND(I150*H150,2)</f>
        <v>0</v>
      </c>
      <c r="BL150" s="18" t="s">
        <v>259</v>
      </c>
      <c r="BM150" s="154" t="s">
        <v>200</v>
      </c>
    </row>
    <row r="151" spans="1:65" s="2" customFormat="1" ht="24" customHeight="1">
      <c r="A151" s="30"/>
      <c r="B151" s="142"/>
      <c r="C151" s="143" t="s">
        <v>187</v>
      </c>
      <c r="D151" s="143" t="s">
        <v>165</v>
      </c>
      <c r="E151" s="144" t="s">
        <v>1866</v>
      </c>
      <c r="F151" s="145" t="s">
        <v>1867</v>
      </c>
      <c r="G151" s="146" t="s">
        <v>168</v>
      </c>
      <c r="H151" s="147">
        <v>122</v>
      </c>
      <c r="I151" s="148"/>
      <c r="J151" s="148">
        <f t="shared" si="10"/>
        <v>0</v>
      </c>
      <c r="K151" s="149"/>
      <c r="L151" s="31"/>
      <c r="M151" s="150" t="s">
        <v>1</v>
      </c>
      <c r="N151" s="151" t="s">
        <v>39</v>
      </c>
      <c r="O151" s="152">
        <v>0</v>
      </c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53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4" t="s">
        <v>259</v>
      </c>
      <c r="AT151" s="154" t="s">
        <v>165</v>
      </c>
      <c r="AU151" s="154" t="s">
        <v>84</v>
      </c>
      <c r="AY151" s="18" t="s">
        <v>163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8" t="s">
        <v>82</v>
      </c>
      <c r="BK151" s="155">
        <f t="shared" si="19"/>
        <v>0</v>
      </c>
      <c r="BL151" s="18" t="s">
        <v>259</v>
      </c>
      <c r="BM151" s="154" t="s">
        <v>205</v>
      </c>
    </row>
    <row r="152" spans="1:65" s="2" customFormat="1" ht="24" customHeight="1">
      <c r="A152" s="30"/>
      <c r="B152" s="142"/>
      <c r="C152" s="143" t="s">
        <v>299</v>
      </c>
      <c r="D152" s="143" t="s">
        <v>165</v>
      </c>
      <c r="E152" s="144" t="s">
        <v>1868</v>
      </c>
      <c r="F152" s="145" t="s">
        <v>1869</v>
      </c>
      <c r="G152" s="146" t="s">
        <v>168</v>
      </c>
      <c r="H152" s="147">
        <v>37</v>
      </c>
      <c r="I152" s="148"/>
      <c r="J152" s="148">
        <f t="shared" si="10"/>
        <v>0</v>
      </c>
      <c r="K152" s="149"/>
      <c r="L152" s="31"/>
      <c r="M152" s="150" t="s">
        <v>1</v>
      </c>
      <c r="N152" s="151" t="s">
        <v>39</v>
      </c>
      <c r="O152" s="152">
        <v>0</v>
      </c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53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4" t="s">
        <v>259</v>
      </c>
      <c r="AT152" s="154" t="s">
        <v>165</v>
      </c>
      <c r="AU152" s="154" t="s">
        <v>84</v>
      </c>
      <c r="AY152" s="18" t="s">
        <v>163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8" t="s">
        <v>82</v>
      </c>
      <c r="BK152" s="155">
        <f t="shared" si="19"/>
        <v>0</v>
      </c>
      <c r="BL152" s="18" t="s">
        <v>259</v>
      </c>
      <c r="BM152" s="154" t="s">
        <v>606</v>
      </c>
    </row>
    <row r="153" spans="1:65" s="2" customFormat="1" ht="24" customHeight="1">
      <c r="A153" s="30"/>
      <c r="B153" s="142"/>
      <c r="C153" s="143" t="s">
        <v>194</v>
      </c>
      <c r="D153" s="143" t="s">
        <v>165</v>
      </c>
      <c r="E153" s="144" t="s">
        <v>1870</v>
      </c>
      <c r="F153" s="145" t="s">
        <v>1871</v>
      </c>
      <c r="G153" s="146" t="s">
        <v>168</v>
      </c>
      <c r="H153" s="147">
        <v>42</v>
      </c>
      <c r="I153" s="148"/>
      <c r="J153" s="148">
        <f t="shared" si="10"/>
        <v>0</v>
      </c>
      <c r="K153" s="149"/>
      <c r="L153" s="31"/>
      <c r="M153" s="150" t="s">
        <v>1</v>
      </c>
      <c r="N153" s="151" t="s">
        <v>39</v>
      </c>
      <c r="O153" s="152">
        <v>0</v>
      </c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53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259</v>
      </c>
      <c r="AT153" s="154" t="s">
        <v>165</v>
      </c>
      <c r="AU153" s="154" t="s">
        <v>84</v>
      </c>
      <c r="AY153" s="18" t="s">
        <v>163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8" t="s">
        <v>82</v>
      </c>
      <c r="BK153" s="155">
        <f t="shared" si="19"/>
        <v>0</v>
      </c>
      <c r="BL153" s="18" t="s">
        <v>259</v>
      </c>
      <c r="BM153" s="154" t="s">
        <v>615</v>
      </c>
    </row>
    <row r="154" spans="1:65" s="2" customFormat="1" ht="36" customHeight="1">
      <c r="A154" s="30"/>
      <c r="B154" s="142"/>
      <c r="C154" s="143" t="s">
        <v>437</v>
      </c>
      <c r="D154" s="143" t="s">
        <v>165</v>
      </c>
      <c r="E154" s="144" t="s">
        <v>1872</v>
      </c>
      <c r="F154" s="145" t="s">
        <v>1873</v>
      </c>
      <c r="G154" s="146" t="s">
        <v>168</v>
      </c>
      <c r="H154" s="147">
        <v>147</v>
      </c>
      <c r="I154" s="148"/>
      <c r="J154" s="148">
        <f t="shared" si="10"/>
        <v>0</v>
      </c>
      <c r="K154" s="149"/>
      <c r="L154" s="31"/>
      <c r="M154" s="150" t="s">
        <v>1</v>
      </c>
      <c r="N154" s="151" t="s">
        <v>39</v>
      </c>
      <c r="O154" s="152">
        <v>0</v>
      </c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4" t="s">
        <v>259</v>
      </c>
      <c r="AT154" s="154" t="s">
        <v>165</v>
      </c>
      <c r="AU154" s="154" t="s">
        <v>84</v>
      </c>
      <c r="AY154" s="18" t="s">
        <v>163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8" t="s">
        <v>82</v>
      </c>
      <c r="BK154" s="155">
        <f t="shared" si="19"/>
        <v>0</v>
      </c>
      <c r="BL154" s="18" t="s">
        <v>259</v>
      </c>
      <c r="BM154" s="154" t="s">
        <v>625</v>
      </c>
    </row>
    <row r="155" spans="1:65" s="2" customFormat="1" ht="36" customHeight="1">
      <c r="A155" s="30"/>
      <c r="B155" s="142"/>
      <c r="C155" s="143" t="s">
        <v>446</v>
      </c>
      <c r="D155" s="143" t="s">
        <v>165</v>
      </c>
      <c r="E155" s="144" t="s">
        <v>1874</v>
      </c>
      <c r="F155" s="145" t="s">
        <v>1875</v>
      </c>
      <c r="G155" s="146" t="s">
        <v>168</v>
      </c>
      <c r="H155" s="147">
        <v>29</v>
      </c>
      <c r="I155" s="148"/>
      <c r="J155" s="148">
        <f t="shared" si="10"/>
        <v>0</v>
      </c>
      <c r="K155" s="149"/>
      <c r="L155" s="31"/>
      <c r="M155" s="150" t="s">
        <v>1</v>
      </c>
      <c r="N155" s="151" t="s">
        <v>39</v>
      </c>
      <c r="O155" s="152">
        <v>0</v>
      </c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53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4" t="s">
        <v>259</v>
      </c>
      <c r="AT155" s="154" t="s">
        <v>165</v>
      </c>
      <c r="AU155" s="154" t="s">
        <v>84</v>
      </c>
      <c r="AY155" s="18" t="s">
        <v>163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8" t="s">
        <v>82</v>
      </c>
      <c r="BK155" s="155">
        <f t="shared" si="19"/>
        <v>0</v>
      </c>
      <c r="BL155" s="18" t="s">
        <v>259</v>
      </c>
      <c r="BM155" s="154" t="s">
        <v>633</v>
      </c>
    </row>
    <row r="156" spans="1:65" s="2" customFormat="1" ht="36" customHeight="1">
      <c r="A156" s="30"/>
      <c r="B156" s="142"/>
      <c r="C156" s="143" t="s">
        <v>454</v>
      </c>
      <c r="D156" s="143" t="s">
        <v>165</v>
      </c>
      <c r="E156" s="144" t="s">
        <v>1876</v>
      </c>
      <c r="F156" s="145" t="s">
        <v>1877</v>
      </c>
      <c r="G156" s="146" t="s">
        <v>168</v>
      </c>
      <c r="H156" s="147">
        <v>196</v>
      </c>
      <c r="I156" s="148"/>
      <c r="J156" s="148">
        <f t="shared" si="10"/>
        <v>0</v>
      </c>
      <c r="K156" s="149"/>
      <c r="L156" s="31"/>
      <c r="M156" s="150" t="s">
        <v>1</v>
      </c>
      <c r="N156" s="151" t="s">
        <v>39</v>
      </c>
      <c r="O156" s="152">
        <v>0</v>
      </c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53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4" t="s">
        <v>259</v>
      </c>
      <c r="AT156" s="154" t="s">
        <v>165</v>
      </c>
      <c r="AU156" s="154" t="s">
        <v>84</v>
      </c>
      <c r="AY156" s="18" t="s">
        <v>163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8" t="s">
        <v>82</v>
      </c>
      <c r="BK156" s="155">
        <f t="shared" si="19"/>
        <v>0</v>
      </c>
      <c r="BL156" s="18" t="s">
        <v>259</v>
      </c>
      <c r="BM156" s="154" t="s">
        <v>645</v>
      </c>
    </row>
    <row r="157" spans="1:65" s="2" customFormat="1" ht="36" customHeight="1">
      <c r="A157" s="30"/>
      <c r="B157" s="142"/>
      <c r="C157" s="143" t="s">
        <v>460</v>
      </c>
      <c r="D157" s="143" t="s">
        <v>165</v>
      </c>
      <c r="E157" s="144" t="s">
        <v>1878</v>
      </c>
      <c r="F157" s="145" t="s">
        <v>1879</v>
      </c>
      <c r="G157" s="146" t="s">
        <v>168</v>
      </c>
      <c r="H157" s="147">
        <v>50</v>
      </c>
      <c r="I157" s="148"/>
      <c r="J157" s="148">
        <f t="shared" si="10"/>
        <v>0</v>
      </c>
      <c r="K157" s="149"/>
      <c r="L157" s="31"/>
      <c r="M157" s="150" t="s">
        <v>1</v>
      </c>
      <c r="N157" s="151" t="s">
        <v>39</v>
      </c>
      <c r="O157" s="152">
        <v>0</v>
      </c>
      <c r="P157" s="152">
        <f t="shared" si="11"/>
        <v>0</v>
      </c>
      <c r="Q157" s="152">
        <v>0</v>
      </c>
      <c r="R157" s="152">
        <f t="shared" si="12"/>
        <v>0</v>
      </c>
      <c r="S157" s="152">
        <v>0</v>
      </c>
      <c r="T157" s="153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4" t="s">
        <v>259</v>
      </c>
      <c r="AT157" s="154" t="s">
        <v>165</v>
      </c>
      <c r="AU157" s="154" t="s">
        <v>84</v>
      </c>
      <c r="AY157" s="18" t="s">
        <v>163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8" t="s">
        <v>82</v>
      </c>
      <c r="BK157" s="155">
        <f t="shared" si="19"/>
        <v>0</v>
      </c>
      <c r="BL157" s="18" t="s">
        <v>259</v>
      </c>
      <c r="BM157" s="154" t="s">
        <v>657</v>
      </c>
    </row>
    <row r="158" spans="1:65" s="2" customFormat="1" ht="16.5" customHeight="1">
      <c r="A158" s="30"/>
      <c r="B158" s="142"/>
      <c r="C158" s="143" t="s">
        <v>474</v>
      </c>
      <c r="D158" s="143" t="s">
        <v>165</v>
      </c>
      <c r="E158" s="144" t="s">
        <v>1880</v>
      </c>
      <c r="F158" s="145" t="s">
        <v>1881</v>
      </c>
      <c r="G158" s="146" t="s">
        <v>204</v>
      </c>
      <c r="H158" s="147">
        <v>91</v>
      </c>
      <c r="I158" s="148"/>
      <c r="J158" s="148">
        <f t="shared" si="10"/>
        <v>0</v>
      </c>
      <c r="K158" s="149"/>
      <c r="L158" s="31"/>
      <c r="M158" s="150" t="s">
        <v>1</v>
      </c>
      <c r="N158" s="151" t="s">
        <v>39</v>
      </c>
      <c r="O158" s="152">
        <v>0</v>
      </c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53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4" t="s">
        <v>259</v>
      </c>
      <c r="AT158" s="154" t="s">
        <v>165</v>
      </c>
      <c r="AU158" s="154" t="s">
        <v>84</v>
      </c>
      <c r="AY158" s="18" t="s">
        <v>163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8" t="s">
        <v>82</v>
      </c>
      <c r="BK158" s="155">
        <f t="shared" si="19"/>
        <v>0</v>
      </c>
      <c r="BL158" s="18" t="s">
        <v>259</v>
      </c>
      <c r="BM158" s="154" t="s">
        <v>667</v>
      </c>
    </row>
    <row r="159" spans="1:65" s="2" customFormat="1" ht="16.5" customHeight="1">
      <c r="A159" s="30"/>
      <c r="B159" s="142"/>
      <c r="C159" s="143" t="s">
        <v>478</v>
      </c>
      <c r="D159" s="143" t="s">
        <v>165</v>
      </c>
      <c r="E159" s="144" t="s">
        <v>1882</v>
      </c>
      <c r="F159" s="145" t="s">
        <v>1883</v>
      </c>
      <c r="G159" s="146" t="s">
        <v>199</v>
      </c>
      <c r="H159" s="147">
        <v>1</v>
      </c>
      <c r="I159" s="148"/>
      <c r="J159" s="148">
        <f t="shared" si="10"/>
        <v>0</v>
      </c>
      <c r="K159" s="149"/>
      <c r="L159" s="31"/>
      <c r="M159" s="150" t="s">
        <v>1</v>
      </c>
      <c r="N159" s="151" t="s">
        <v>39</v>
      </c>
      <c r="O159" s="152">
        <v>0</v>
      </c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3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4" t="s">
        <v>259</v>
      </c>
      <c r="AT159" s="154" t="s">
        <v>165</v>
      </c>
      <c r="AU159" s="154" t="s">
        <v>84</v>
      </c>
      <c r="AY159" s="18" t="s">
        <v>163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8" t="s">
        <v>82</v>
      </c>
      <c r="BK159" s="155">
        <f t="shared" si="19"/>
        <v>0</v>
      </c>
      <c r="BL159" s="18" t="s">
        <v>259</v>
      </c>
      <c r="BM159" s="154" t="s">
        <v>675</v>
      </c>
    </row>
    <row r="160" spans="1:65" s="2" customFormat="1" ht="24" customHeight="1">
      <c r="A160" s="30"/>
      <c r="B160" s="142"/>
      <c r="C160" s="143" t="s">
        <v>482</v>
      </c>
      <c r="D160" s="143" t="s">
        <v>165</v>
      </c>
      <c r="E160" s="144" t="s">
        <v>1884</v>
      </c>
      <c r="F160" s="145" t="s">
        <v>1885</v>
      </c>
      <c r="G160" s="146" t="s">
        <v>204</v>
      </c>
      <c r="H160" s="147">
        <v>1</v>
      </c>
      <c r="I160" s="148"/>
      <c r="J160" s="148">
        <f t="shared" si="10"/>
        <v>0</v>
      </c>
      <c r="K160" s="149"/>
      <c r="L160" s="31"/>
      <c r="M160" s="150" t="s">
        <v>1</v>
      </c>
      <c r="N160" s="151" t="s">
        <v>39</v>
      </c>
      <c r="O160" s="152">
        <v>0</v>
      </c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53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4" t="s">
        <v>259</v>
      </c>
      <c r="AT160" s="154" t="s">
        <v>165</v>
      </c>
      <c r="AU160" s="154" t="s">
        <v>84</v>
      </c>
      <c r="AY160" s="18" t="s">
        <v>163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8" t="s">
        <v>82</v>
      </c>
      <c r="BK160" s="155">
        <f t="shared" si="19"/>
        <v>0</v>
      </c>
      <c r="BL160" s="18" t="s">
        <v>259</v>
      </c>
      <c r="BM160" s="154" t="s">
        <v>683</v>
      </c>
    </row>
    <row r="161" spans="1:65" s="2" customFormat="1" ht="24" customHeight="1">
      <c r="A161" s="30"/>
      <c r="B161" s="142"/>
      <c r="C161" s="143" t="s">
        <v>486</v>
      </c>
      <c r="D161" s="143" t="s">
        <v>165</v>
      </c>
      <c r="E161" s="144" t="s">
        <v>1886</v>
      </c>
      <c r="F161" s="145" t="s">
        <v>1887</v>
      </c>
      <c r="G161" s="146" t="s">
        <v>204</v>
      </c>
      <c r="H161" s="147">
        <v>1</v>
      </c>
      <c r="I161" s="148"/>
      <c r="J161" s="148">
        <f t="shared" si="10"/>
        <v>0</v>
      </c>
      <c r="K161" s="149"/>
      <c r="L161" s="31"/>
      <c r="M161" s="150" t="s">
        <v>1</v>
      </c>
      <c r="N161" s="151" t="s">
        <v>39</v>
      </c>
      <c r="O161" s="152">
        <v>0</v>
      </c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53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4" t="s">
        <v>259</v>
      </c>
      <c r="AT161" s="154" t="s">
        <v>165</v>
      </c>
      <c r="AU161" s="154" t="s">
        <v>84</v>
      </c>
      <c r="AY161" s="18" t="s">
        <v>163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8" t="s">
        <v>82</v>
      </c>
      <c r="BK161" s="155">
        <f t="shared" si="19"/>
        <v>0</v>
      </c>
      <c r="BL161" s="18" t="s">
        <v>259</v>
      </c>
      <c r="BM161" s="154" t="s">
        <v>209</v>
      </c>
    </row>
    <row r="162" spans="1:65" s="2" customFormat="1" ht="16.5" customHeight="1">
      <c r="A162" s="30"/>
      <c r="B162" s="142"/>
      <c r="C162" s="143" t="s">
        <v>492</v>
      </c>
      <c r="D162" s="143" t="s">
        <v>165</v>
      </c>
      <c r="E162" s="144" t="s">
        <v>1888</v>
      </c>
      <c r="F162" s="145" t="s">
        <v>1889</v>
      </c>
      <c r="G162" s="146" t="s">
        <v>204</v>
      </c>
      <c r="H162" s="147">
        <v>1</v>
      </c>
      <c r="I162" s="148"/>
      <c r="J162" s="148">
        <f t="shared" si="10"/>
        <v>0</v>
      </c>
      <c r="K162" s="149"/>
      <c r="L162" s="31"/>
      <c r="M162" s="150" t="s">
        <v>1</v>
      </c>
      <c r="N162" s="151" t="s">
        <v>39</v>
      </c>
      <c r="O162" s="152">
        <v>0</v>
      </c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3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4" t="s">
        <v>259</v>
      </c>
      <c r="AT162" s="154" t="s">
        <v>165</v>
      </c>
      <c r="AU162" s="154" t="s">
        <v>84</v>
      </c>
      <c r="AY162" s="18" t="s">
        <v>163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8" t="s">
        <v>82</v>
      </c>
      <c r="BK162" s="155">
        <f t="shared" si="19"/>
        <v>0</v>
      </c>
      <c r="BL162" s="18" t="s">
        <v>259</v>
      </c>
      <c r="BM162" s="154" t="s">
        <v>703</v>
      </c>
    </row>
    <row r="163" spans="1:65" s="2" customFormat="1" ht="16.5" customHeight="1">
      <c r="A163" s="30"/>
      <c r="B163" s="142"/>
      <c r="C163" s="143" t="s">
        <v>497</v>
      </c>
      <c r="D163" s="143" t="s">
        <v>165</v>
      </c>
      <c r="E163" s="144" t="s">
        <v>1890</v>
      </c>
      <c r="F163" s="145" t="s">
        <v>1891</v>
      </c>
      <c r="G163" s="146" t="s">
        <v>204</v>
      </c>
      <c r="H163" s="147">
        <v>2</v>
      </c>
      <c r="I163" s="148"/>
      <c r="J163" s="148">
        <f t="shared" si="10"/>
        <v>0</v>
      </c>
      <c r="K163" s="149"/>
      <c r="L163" s="31"/>
      <c r="M163" s="150" t="s">
        <v>1</v>
      </c>
      <c r="N163" s="151" t="s">
        <v>39</v>
      </c>
      <c r="O163" s="152">
        <v>0</v>
      </c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3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4" t="s">
        <v>259</v>
      </c>
      <c r="AT163" s="154" t="s">
        <v>165</v>
      </c>
      <c r="AU163" s="154" t="s">
        <v>84</v>
      </c>
      <c r="AY163" s="18" t="s">
        <v>163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8" t="s">
        <v>82</v>
      </c>
      <c r="BK163" s="155">
        <f t="shared" si="19"/>
        <v>0</v>
      </c>
      <c r="BL163" s="18" t="s">
        <v>259</v>
      </c>
      <c r="BM163" s="154" t="s">
        <v>711</v>
      </c>
    </row>
    <row r="164" spans="1:65" s="2" customFormat="1" ht="16.5" customHeight="1">
      <c r="A164" s="30"/>
      <c r="B164" s="142"/>
      <c r="C164" s="143" t="s">
        <v>505</v>
      </c>
      <c r="D164" s="143" t="s">
        <v>165</v>
      </c>
      <c r="E164" s="144" t="s">
        <v>1892</v>
      </c>
      <c r="F164" s="145" t="s">
        <v>1893</v>
      </c>
      <c r="G164" s="146" t="s">
        <v>204</v>
      </c>
      <c r="H164" s="147">
        <v>2</v>
      </c>
      <c r="I164" s="148"/>
      <c r="J164" s="148">
        <f t="shared" si="10"/>
        <v>0</v>
      </c>
      <c r="K164" s="149"/>
      <c r="L164" s="31"/>
      <c r="M164" s="150" t="s">
        <v>1</v>
      </c>
      <c r="N164" s="151" t="s">
        <v>39</v>
      </c>
      <c r="O164" s="152">
        <v>0</v>
      </c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53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4" t="s">
        <v>259</v>
      </c>
      <c r="AT164" s="154" t="s">
        <v>165</v>
      </c>
      <c r="AU164" s="154" t="s">
        <v>84</v>
      </c>
      <c r="AY164" s="18" t="s">
        <v>163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8" t="s">
        <v>82</v>
      </c>
      <c r="BK164" s="155">
        <f t="shared" si="19"/>
        <v>0</v>
      </c>
      <c r="BL164" s="18" t="s">
        <v>259</v>
      </c>
      <c r="BM164" s="154" t="s">
        <v>717</v>
      </c>
    </row>
    <row r="165" spans="1:65" s="2" customFormat="1" ht="16.5" customHeight="1">
      <c r="A165" s="30"/>
      <c r="B165" s="142"/>
      <c r="C165" s="143" t="s">
        <v>509</v>
      </c>
      <c r="D165" s="143" t="s">
        <v>165</v>
      </c>
      <c r="E165" s="144" t="s">
        <v>1894</v>
      </c>
      <c r="F165" s="145" t="s">
        <v>1895</v>
      </c>
      <c r="G165" s="146" t="s">
        <v>204</v>
      </c>
      <c r="H165" s="147">
        <v>1</v>
      </c>
      <c r="I165" s="148"/>
      <c r="J165" s="148">
        <f t="shared" si="10"/>
        <v>0</v>
      </c>
      <c r="K165" s="149"/>
      <c r="L165" s="31"/>
      <c r="M165" s="150" t="s">
        <v>1</v>
      </c>
      <c r="N165" s="151" t="s">
        <v>39</v>
      </c>
      <c r="O165" s="152">
        <v>0</v>
      </c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53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259</v>
      </c>
      <c r="AT165" s="154" t="s">
        <v>165</v>
      </c>
      <c r="AU165" s="154" t="s">
        <v>84</v>
      </c>
      <c r="AY165" s="18" t="s">
        <v>163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8" t="s">
        <v>82</v>
      </c>
      <c r="BK165" s="155">
        <f t="shared" si="19"/>
        <v>0</v>
      </c>
      <c r="BL165" s="18" t="s">
        <v>259</v>
      </c>
      <c r="BM165" s="154" t="s">
        <v>726</v>
      </c>
    </row>
    <row r="166" spans="1:65" s="2" customFormat="1" ht="24" customHeight="1">
      <c r="A166" s="30"/>
      <c r="B166" s="142"/>
      <c r="C166" s="143" t="s">
        <v>515</v>
      </c>
      <c r="D166" s="143" t="s">
        <v>165</v>
      </c>
      <c r="E166" s="144" t="s">
        <v>1896</v>
      </c>
      <c r="F166" s="145" t="s">
        <v>1897</v>
      </c>
      <c r="G166" s="146" t="s">
        <v>204</v>
      </c>
      <c r="H166" s="147">
        <v>1</v>
      </c>
      <c r="I166" s="148"/>
      <c r="J166" s="148">
        <f t="shared" si="10"/>
        <v>0</v>
      </c>
      <c r="K166" s="149"/>
      <c r="L166" s="31"/>
      <c r="M166" s="150" t="s">
        <v>1</v>
      </c>
      <c r="N166" s="151" t="s">
        <v>39</v>
      </c>
      <c r="O166" s="152">
        <v>0</v>
      </c>
      <c r="P166" s="152">
        <f t="shared" si="11"/>
        <v>0</v>
      </c>
      <c r="Q166" s="152">
        <v>0</v>
      </c>
      <c r="R166" s="152">
        <f t="shared" si="12"/>
        <v>0</v>
      </c>
      <c r="S166" s="152">
        <v>0</v>
      </c>
      <c r="T166" s="153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4" t="s">
        <v>259</v>
      </c>
      <c r="AT166" s="154" t="s">
        <v>165</v>
      </c>
      <c r="AU166" s="154" t="s">
        <v>84</v>
      </c>
      <c r="AY166" s="18" t="s">
        <v>163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8" t="s">
        <v>82</v>
      </c>
      <c r="BK166" s="155">
        <f t="shared" si="19"/>
        <v>0</v>
      </c>
      <c r="BL166" s="18" t="s">
        <v>259</v>
      </c>
      <c r="BM166" s="154" t="s">
        <v>738</v>
      </c>
    </row>
    <row r="167" spans="1:65" s="2" customFormat="1" ht="24" customHeight="1">
      <c r="A167" s="30"/>
      <c r="B167" s="142"/>
      <c r="C167" s="143" t="s">
        <v>520</v>
      </c>
      <c r="D167" s="143" t="s">
        <v>165</v>
      </c>
      <c r="E167" s="144" t="s">
        <v>1898</v>
      </c>
      <c r="F167" s="145" t="s">
        <v>1899</v>
      </c>
      <c r="G167" s="146" t="s">
        <v>204</v>
      </c>
      <c r="H167" s="147">
        <v>1</v>
      </c>
      <c r="I167" s="148"/>
      <c r="J167" s="148">
        <f t="shared" si="10"/>
        <v>0</v>
      </c>
      <c r="K167" s="149"/>
      <c r="L167" s="31"/>
      <c r="M167" s="150" t="s">
        <v>1</v>
      </c>
      <c r="N167" s="151" t="s">
        <v>39</v>
      </c>
      <c r="O167" s="152">
        <v>0</v>
      </c>
      <c r="P167" s="152">
        <f t="shared" si="11"/>
        <v>0</v>
      </c>
      <c r="Q167" s="152">
        <v>0</v>
      </c>
      <c r="R167" s="152">
        <f t="shared" si="12"/>
        <v>0</v>
      </c>
      <c r="S167" s="152">
        <v>0</v>
      </c>
      <c r="T167" s="153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4" t="s">
        <v>259</v>
      </c>
      <c r="AT167" s="154" t="s">
        <v>165</v>
      </c>
      <c r="AU167" s="154" t="s">
        <v>84</v>
      </c>
      <c r="AY167" s="18" t="s">
        <v>163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8" t="s">
        <v>82</v>
      </c>
      <c r="BK167" s="155">
        <f t="shared" si="19"/>
        <v>0</v>
      </c>
      <c r="BL167" s="18" t="s">
        <v>259</v>
      </c>
      <c r="BM167" s="154" t="s">
        <v>753</v>
      </c>
    </row>
    <row r="168" spans="1:65" s="2" customFormat="1" ht="24" customHeight="1">
      <c r="A168" s="30"/>
      <c r="B168" s="142"/>
      <c r="C168" s="143" t="s">
        <v>526</v>
      </c>
      <c r="D168" s="143" t="s">
        <v>165</v>
      </c>
      <c r="E168" s="144" t="s">
        <v>1900</v>
      </c>
      <c r="F168" s="145" t="s">
        <v>1901</v>
      </c>
      <c r="G168" s="146" t="s">
        <v>168</v>
      </c>
      <c r="H168" s="147">
        <v>422</v>
      </c>
      <c r="I168" s="148"/>
      <c r="J168" s="148">
        <f t="shared" si="10"/>
        <v>0</v>
      </c>
      <c r="K168" s="149"/>
      <c r="L168" s="31"/>
      <c r="M168" s="150" t="s">
        <v>1</v>
      </c>
      <c r="N168" s="151" t="s">
        <v>39</v>
      </c>
      <c r="O168" s="152">
        <v>0</v>
      </c>
      <c r="P168" s="152">
        <f t="shared" si="11"/>
        <v>0</v>
      </c>
      <c r="Q168" s="152">
        <v>0</v>
      </c>
      <c r="R168" s="152">
        <f t="shared" si="12"/>
        <v>0</v>
      </c>
      <c r="S168" s="152">
        <v>0</v>
      </c>
      <c r="T168" s="153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4" t="s">
        <v>259</v>
      </c>
      <c r="AT168" s="154" t="s">
        <v>165</v>
      </c>
      <c r="AU168" s="154" t="s">
        <v>84</v>
      </c>
      <c r="AY168" s="18" t="s">
        <v>163</v>
      </c>
      <c r="BE168" s="155">
        <f t="shared" si="14"/>
        <v>0</v>
      </c>
      <c r="BF168" s="155">
        <f t="shared" si="15"/>
        <v>0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8" t="s">
        <v>82</v>
      </c>
      <c r="BK168" s="155">
        <f t="shared" si="19"/>
        <v>0</v>
      </c>
      <c r="BL168" s="18" t="s">
        <v>259</v>
      </c>
      <c r="BM168" s="154" t="s">
        <v>764</v>
      </c>
    </row>
    <row r="169" spans="1:65" s="2" customFormat="1" ht="16.5" customHeight="1">
      <c r="A169" s="30"/>
      <c r="B169" s="142"/>
      <c r="C169" s="143" t="s">
        <v>530</v>
      </c>
      <c r="D169" s="143" t="s">
        <v>165</v>
      </c>
      <c r="E169" s="144" t="s">
        <v>1902</v>
      </c>
      <c r="F169" s="145" t="s">
        <v>1903</v>
      </c>
      <c r="G169" s="146" t="s">
        <v>168</v>
      </c>
      <c r="H169" s="147">
        <v>422</v>
      </c>
      <c r="I169" s="148"/>
      <c r="J169" s="148">
        <f t="shared" si="10"/>
        <v>0</v>
      </c>
      <c r="K169" s="149"/>
      <c r="L169" s="31"/>
      <c r="M169" s="150" t="s">
        <v>1</v>
      </c>
      <c r="N169" s="151" t="s">
        <v>39</v>
      </c>
      <c r="O169" s="152">
        <v>0</v>
      </c>
      <c r="P169" s="152">
        <f t="shared" si="11"/>
        <v>0</v>
      </c>
      <c r="Q169" s="152">
        <v>0</v>
      </c>
      <c r="R169" s="152">
        <f t="shared" si="12"/>
        <v>0</v>
      </c>
      <c r="S169" s="152">
        <v>0</v>
      </c>
      <c r="T169" s="153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4" t="s">
        <v>259</v>
      </c>
      <c r="AT169" s="154" t="s">
        <v>165</v>
      </c>
      <c r="AU169" s="154" t="s">
        <v>84</v>
      </c>
      <c r="AY169" s="18" t="s">
        <v>163</v>
      </c>
      <c r="BE169" s="155">
        <f t="shared" si="14"/>
        <v>0</v>
      </c>
      <c r="BF169" s="155">
        <f t="shared" si="15"/>
        <v>0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8" t="s">
        <v>82</v>
      </c>
      <c r="BK169" s="155">
        <f t="shared" si="19"/>
        <v>0</v>
      </c>
      <c r="BL169" s="18" t="s">
        <v>259</v>
      </c>
      <c r="BM169" s="154" t="s">
        <v>773</v>
      </c>
    </row>
    <row r="170" spans="1:65" s="2" customFormat="1" ht="24" customHeight="1">
      <c r="A170" s="30"/>
      <c r="B170" s="142"/>
      <c r="C170" s="143" t="s">
        <v>535</v>
      </c>
      <c r="D170" s="143" t="s">
        <v>165</v>
      </c>
      <c r="E170" s="144" t="s">
        <v>1904</v>
      </c>
      <c r="F170" s="145" t="s">
        <v>1905</v>
      </c>
      <c r="G170" s="146" t="s">
        <v>231</v>
      </c>
      <c r="H170" s="147">
        <v>0.59499999999999997</v>
      </c>
      <c r="I170" s="148"/>
      <c r="J170" s="148">
        <f t="shared" si="10"/>
        <v>0</v>
      </c>
      <c r="K170" s="149"/>
      <c r="L170" s="31"/>
      <c r="M170" s="150" t="s">
        <v>1</v>
      </c>
      <c r="N170" s="151" t="s">
        <v>39</v>
      </c>
      <c r="O170" s="152">
        <v>0</v>
      </c>
      <c r="P170" s="152">
        <f t="shared" si="11"/>
        <v>0</v>
      </c>
      <c r="Q170" s="152">
        <v>0</v>
      </c>
      <c r="R170" s="152">
        <f t="shared" si="12"/>
        <v>0</v>
      </c>
      <c r="S170" s="152">
        <v>0</v>
      </c>
      <c r="T170" s="153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4" t="s">
        <v>259</v>
      </c>
      <c r="AT170" s="154" t="s">
        <v>165</v>
      </c>
      <c r="AU170" s="154" t="s">
        <v>84</v>
      </c>
      <c r="AY170" s="18" t="s">
        <v>163</v>
      </c>
      <c r="BE170" s="155">
        <f t="shared" si="14"/>
        <v>0</v>
      </c>
      <c r="BF170" s="155">
        <f t="shared" si="15"/>
        <v>0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8" t="s">
        <v>82</v>
      </c>
      <c r="BK170" s="155">
        <f t="shared" si="19"/>
        <v>0</v>
      </c>
      <c r="BL170" s="18" t="s">
        <v>259</v>
      </c>
      <c r="BM170" s="154" t="s">
        <v>781</v>
      </c>
    </row>
    <row r="171" spans="1:65" s="2" customFormat="1" ht="24" customHeight="1">
      <c r="A171" s="30"/>
      <c r="B171" s="142"/>
      <c r="C171" s="143" t="s">
        <v>541</v>
      </c>
      <c r="D171" s="143" t="s">
        <v>165</v>
      </c>
      <c r="E171" s="144" t="s">
        <v>1906</v>
      </c>
      <c r="F171" s="145" t="s">
        <v>1907</v>
      </c>
      <c r="G171" s="146" t="s">
        <v>231</v>
      </c>
      <c r="H171" s="147">
        <v>0.59499999999999997</v>
      </c>
      <c r="I171" s="148"/>
      <c r="J171" s="148">
        <f t="shared" si="10"/>
        <v>0</v>
      </c>
      <c r="K171" s="149"/>
      <c r="L171" s="31"/>
      <c r="M171" s="150" t="s">
        <v>1</v>
      </c>
      <c r="N171" s="151" t="s">
        <v>39</v>
      </c>
      <c r="O171" s="152">
        <v>0</v>
      </c>
      <c r="P171" s="152">
        <f t="shared" si="11"/>
        <v>0</v>
      </c>
      <c r="Q171" s="152">
        <v>0</v>
      </c>
      <c r="R171" s="152">
        <f t="shared" si="12"/>
        <v>0</v>
      </c>
      <c r="S171" s="152">
        <v>0</v>
      </c>
      <c r="T171" s="153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4" t="s">
        <v>259</v>
      </c>
      <c r="AT171" s="154" t="s">
        <v>165</v>
      </c>
      <c r="AU171" s="154" t="s">
        <v>84</v>
      </c>
      <c r="AY171" s="18" t="s">
        <v>163</v>
      </c>
      <c r="BE171" s="155">
        <f t="shared" si="14"/>
        <v>0</v>
      </c>
      <c r="BF171" s="155">
        <f t="shared" si="15"/>
        <v>0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8" t="s">
        <v>82</v>
      </c>
      <c r="BK171" s="155">
        <f t="shared" si="19"/>
        <v>0</v>
      </c>
      <c r="BL171" s="18" t="s">
        <v>259</v>
      </c>
      <c r="BM171" s="154" t="s">
        <v>791</v>
      </c>
    </row>
    <row r="172" spans="1:65" s="12" customFormat="1" ht="22.9" customHeight="1">
      <c r="B172" s="130"/>
      <c r="D172" s="131" t="s">
        <v>73</v>
      </c>
      <c r="E172" s="140" t="s">
        <v>1908</v>
      </c>
      <c r="F172" s="140" t="s">
        <v>1909</v>
      </c>
      <c r="J172" s="141">
        <f>BK172</f>
        <v>0</v>
      </c>
      <c r="L172" s="130"/>
      <c r="M172" s="134"/>
      <c r="N172" s="135"/>
      <c r="O172" s="135"/>
      <c r="P172" s="136">
        <f>SUM(P173:P207)</f>
        <v>0</v>
      </c>
      <c r="Q172" s="135"/>
      <c r="R172" s="136">
        <f>SUM(R173:R207)</f>
        <v>0</v>
      </c>
      <c r="S172" s="135"/>
      <c r="T172" s="137">
        <f>SUM(T173:T207)</f>
        <v>0</v>
      </c>
      <c r="AR172" s="131" t="s">
        <v>84</v>
      </c>
      <c r="AT172" s="138" t="s">
        <v>73</v>
      </c>
      <c r="AU172" s="138" t="s">
        <v>82</v>
      </c>
      <c r="AY172" s="131" t="s">
        <v>163</v>
      </c>
      <c r="BK172" s="139">
        <f>SUM(BK173:BK207)</f>
        <v>0</v>
      </c>
    </row>
    <row r="173" spans="1:65" s="2" customFormat="1" ht="24" customHeight="1">
      <c r="A173" s="30"/>
      <c r="B173" s="142"/>
      <c r="C173" s="143" t="s">
        <v>547</v>
      </c>
      <c r="D173" s="143" t="s">
        <v>165</v>
      </c>
      <c r="E173" s="144" t="s">
        <v>1910</v>
      </c>
      <c r="F173" s="145" t="s">
        <v>1911</v>
      </c>
      <c r="G173" s="146" t="s">
        <v>204</v>
      </c>
      <c r="H173" s="147">
        <v>3</v>
      </c>
      <c r="I173" s="148"/>
      <c r="J173" s="148">
        <f t="shared" ref="J173:J207" si="20">ROUND(I173*H173,2)</f>
        <v>0</v>
      </c>
      <c r="K173" s="149"/>
      <c r="L173" s="31"/>
      <c r="M173" s="150" t="s">
        <v>1</v>
      </c>
      <c r="N173" s="151" t="s">
        <v>39</v>
      </c>
      <c r="O173" s="152">
        <v>0</v>
      </c>
      <c r="P173" s="152">
        <f t="shared" ref="P173:P207" si="21">O173*H173</f>
        <v>0</v>
      </c>
      <c r="Q173" s="152">
        <v>0</v>
      </c>
      <c r="R173" s="152">
        <f t="shared" ref="R173:R207" si="22">Q173*H173</f>
        <v>0</v>
      </c>
      <c r="S173" s="152">
        <v>0</v>
      </c>
      <c r="T173" s="153">
        <f t="shared" ref="T173:T207" si="23"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4" t="s">
        <v>259</v>
      </c>
      <c r="AT173" s="154" t="s">
        <v>165</v>
      </c>
      <c r="AU173" s="154" t="s">
        <v>84</v>
      </c>
      <c r="AY173" s="18" t="s">
        <v>163</v>
      </c>
      <c r="BE173" s="155">
        <f t="shared" ref="BE173:BE207" si="24">IF(N173="základní",J173,0)</f>
        <v>0</v>
      </c>
      <c r="BF173" s="155">
        <f t="shared" ref="BF173:BF207" si="25">IF(N173="snížená",J173,0)</f>
        <v>0</v>
      </c>
      <c r="BG173" s="155">
        <f t="shared" ref="BG173:BG207" si="26">IF(N173="zákl. přenesená",J173,0)</f>
        <v>0</v>
      </c>
      <c r="BH173" s="155">
        <f t="shared" ref="BH173:BH207" si="27">IF(N173="sníž. přenesená",J173,0)</f>
        <v>0</v>
      </c>
      <c r="BI173" s="155">
        <f t="shared" ref="BI173:BI207" si="28">IF(N173="nulová",J173,0)</f>
        <v>0</v>
      </c>
      <c r="BJ173" s="18" t="s">
        <v>82</v>
      </c>
      <c r="BK173" s="155">
        <f t="shared" ref="BK173:BK207" si="29">ROUND(I173*H173,2)</f>
        <v>0</v>
      </c>
      <c r="BL173" s="18" t="s">
        <v>259</v>
      </c>
      <c r="BM173" s="154" t="s">
        <v>214</v>
      </c>
    </row>
    <row r="174" spans="1:65" s="2" customFormat="1" ht="24" customHeight="1">
      <c r="A174" s="30"/>
      <c r="B174" s="142"/>
      <c r="C174" s="143" t="s">
        <v>554</v>
      </c>
      <c r="D174" s="143" t="s">
        <v>165</v>
      </c>
      <c r="E174" s="144" t="s">
        <v>1912</v>
      </c>
      <c r="F174" s="145" t="s">
        <v>1913</v>
      </c>
      <c r="G174" s="146" t="s">
        <v>199</v>
      </c>
      <c r="H174" s="147">
        <v>13</v>
      </c>
      <c r="I174" s="148"/>
      <c r="J174" s="148">
        <f t="shared" si="20"/>
        <v>0</v>
      </c>
      <c r="K174" s="149"/>
      <c r="L174" s="31"/>
      <c r="M174" s="150" t="s">
        <v>1</v>
      </c>
      <c r="N174" s="151" t="s">
        <v>39</v>
      </c>
      <c r="O174" s="152">
        <v>0</v>
      </c>
      <c r="P174" s="152">
        <f t="shared" si="21"/>
        <v>0</v>
      </c>
      <c r="Q174" s="152">
        <v>0</v>
      </c>
      <c r="R174" s="152">
        <f t="shared" si="22"/>
        <v>0</v>
      </c>
      <c r="S174" s="152">
        <v>0</v>
      </c>
      <c r="T174" s="153">
        <f t="shared" si="2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4" t="s">
        <v>259</v>
      </c>
      <c r="AT174" s="154" t="s">
        <v>165</v>
      </c>
      <c r="AU174" s="154" t="s">
        <v>84</v>
      </c>
      <c r="AY174" s="18" t="s">
        <v>163</v>
      </c>
      <c r="BE174" s="155">
        <f t="shared" si="24"/>
        <v>0</v>
      </c>
      <c r="BF174" s="155">
        <f t="shared" si="25"/>
        <v>0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8" t="s">
        <v>82</v>
      </c>
      <c r="BK174" s="155">
        <f t="shared" si="29"/>
        <v>0</v>
      </c>
      <c r="BL174" s="18" t="s">
        <v>259</v>
      </c>
      <c r="BM174" s="154" t="s">
        <v>221</v>
      </c>
    </row>
    <row r="175" spans="1:65" s="2" customFormat="1" ht="16.5" customHeight="1">
      <c r="A175" s="30"/>
      <c r="B175" s="142"/>
      <c r="C175" s="143" t="s">
        <v>560</v>
      </c>
      <c r="D175" s="143" t="s">
        <v>165</v>
      </c>
      <c r="E175" s="144" t="s">
        <v>1914</v>
      </c>
      <c r="F175" s="145" t="s">
        <v>1915</v>
      </c>
      <c r="G175" s="146" t="s">
        <v>199</v>
      </c>
      <c r="H175" s="147">
        <v>1</v>
      </c>
      <c r="I175" s="148"/>
      <c r="J175" s="148">
        <f t="shared" si="20"/>
        <v>0</v>
      </c>
      <c r="K175" s="149"/>
      <c r="L175" s="31"/>
      <c r="M175" s="150" t="s">
        <v>1</v>
      </c>
      <c r="N175" s="151" t="s">
        <v>39</v>
      </c>
      <c r="O175" s="152">
        <v>0</v>
      </c>
      <c r="P175" s="152">
        <f t="shared" si="21"/>
        <v>0</v>
      </c>
      <c r="Q175" s="152">
        <v>0</v>
      </c>
      <c r="R175" s="152">
        <f t="shared" si="22"/>
        <v>0</v>
      </c>
      <c r="S175" s="152">
        <v>0</v>
      </c>
      <c r="T175" s="153">
        <f t="shared" si="2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4" t="s">
        <v>259</v>
      </c>
      <c r="AT175" s="154" t="s">
        <v>165</v>
      </c>
      <c r="AU175" s="154" t="s">
        <v>84</v>
      </c>
      <c r="AY175" s="18" t="s">
        <v>163</v>
      </c>
      <c r="BE175" s="155">
        <f t="shared" si="24"/>
        <v>0</v>
      </c>
      <c r="BF175" s="155">
        <f t="shared" si="25"/>
        <v>0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8" t="s">
        <v>82</v>
      </c>
      <c r="BK175" s="155">
        <f t="shared" si="29"/>
        <v>0</v>
      </c>
      <c r="BL175" s="18" t="s">
        <v>259</v>
      </c>
      <c r="BM175" s="154" t="s">
        <v>227</v>
      </c>
    </row>
    <row r="176" spans="1:65" s="2" customFormat="1" ht="24" customHeight="1">
      <c r="A176" s="30"/>
      <c r="B176" s="142"/>
      <c r="C176" s="143" t="s">
        <v>568</v>
      </c>
      <c r="D176" s="143" t="s">
        <v>165</v>
      </c>
      <c r="E176" s="144" t="s">
        <v>1916</v>
      </c>
      <c r="F176" s="145" t="s">
        <v>1917</v>
      </c>
      <c r="G176" s="146" t="s">
        <v>199</v>
      </c>
      <c r="H176" s="147">
        <v>1</v>
      </c>
      <c r="I176" s="148"/>
      <c r="J176" s="148">
        <f t="shared" si="20"/>
        <v>0</v>
      </c>
      <c r="K176" s="149"/>
      <c r="L176" s="31"/>
      <c r="M176" s="150" t="s">
        <v>1</v>
      </c>
      <c r="N176" s="151" t="s">
        <v>39</v>
      </c>
      <c r="O176" s="152">
        <v>0</v>
      </c>
      <c r="P176" s="152">
        <f t="shared" si="21"/>
        <v>0</v>
      </c>
      <c r="Q176" s="152">
        <v>0</v>
      </c>
      <c r="R176" s="152">
        <f t="shared" si="22"/>
        <v>0</v>
      </c>
      <c r="S176" s="152">
        <v>0</v>
      </c>
      <c r="T176" s="153">
        <f t="shared" si="2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4" t="s">
        <v>259</v>
      </c>
      <c r="AT176" s="154" t="s">
        <v>165</v>
      </c>
      <c r="AU176" s="154" t="s">
        <v>84</v>
      </c>
      <c r="AY176" s="18" t="s">
        <v>163</v>
      </c>
      <c r="BE176" s="155">
        <f t="shared" si="24"/>
        <v>0</v>
      </c>
      <c r="BF176" s="155">
        <f t="shared" si="25"/>
        <v>0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8" t="s">
        <v>82</v>
      </c>
      <c r="BK176" s="155">
        <f t="shared" si="29"/>
        <v>0</v>
      </c>
      <c r="BL176" s="18" t="s">
        <v>259</v>
      </c>
      <c r="BM176" s="154" t="s">
        <v>232</v>
      </c>
    </row>
    <row r="177" spans="1:65" s="2" customFormat="1" ht="16.5" customHeight="1">
      <c r="A177" s="30"/>
      <c r="B177" s="142"/>
      <c r="C177" s="143" t="s">
        <v>575</v>
      </c>
      <c r="D177" s="143" t="s">
        <v>165</v>
      </c>
      <c r="E177" s="144" t="s">
        <v>1918</v>
      </c>
      <c r="F177" s="145" t="s">
        <v>1919</v>
      </c>
      <c r="G177" s="146" t="s">
        <v>199</v>
      </c>
      <c r="H177" s="147">
        <v>3</v>
      </c>
      <c r="I177" s="148"/>
      <c r="J177" s="148">
        <f t="shared" si="20"/>
        <v>0</v>
      </c>
      <c r="K177" s="149"/>
      <c r="L177" s="31"/>
      <c r="M177" s="150" t="s">
        <v>1</v>
      </c>
      <c r="N177" s="151" t="s">
        <v>39</v>
      </c>
      <c r="O177" s="152">
        <v>0</v>
      </c>
      <c r="P177" s="152">
        <f t="shared" si="21"/>
        <v>0</v>
      </c>
      <c r="Q177" s="152">
        <v>0</v>
      </c>
      <c r="R177" s="152">
        <f t="shared" si="22"/>
        <v>0</v>
      </c>
      <c r="S177" s="152">
        <v>0</v>
      </c>
      <c r="T177" s="153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4" t="s">
        <v>259</v>
      </c>
      <c r="AT177" s="154" t="s">
        <v>165</v>
      </c>
      <c r="AU177" s="154" t="s">
        <v>84</v>
      </c>
      <c r="AY177" s="18" t="s">
        <v>163</v>
      </c>
      <c r="BE177" s="155">
        <f t="shared" si="24"/>
        <v>0</v>
      </c>
      <c r="BF177" s="155">
        <f t="shared" si="25"/>
        <v>0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8" t="s">
        <v>82</v>
      </c>
      <c r="BK177" s="155">
        <f t="shared" si="29"/>
        <v>0</v>
      </c>
      <c r="BL177" s="18" t="s">
        <v>259</v>
      </c>
      <c r="BM177" s="154" t="s">
        <v>850</v>
      </c>
    </row>
    <row r="178" spans="1:65" s="2" customFormat="1" ht="16.5" customHeight="1">
      <c r="A178" s="30"/>
      <c r="B178" s="142"/>
      <c r="C178" s="143" t="s">
        <v>200</v>
      </c>
      <c r="D178" s="143" t="s">
        <v>165</v>
      </c>
      <c r="E178" s="144" t="s">
        <v>1920</v>
      </c>
      <c r="F178" s="145" t="s">
        <v>1921</v>
      </c>
      <c r="G178" s="146" t="s">
        <v>199</v>
      </c>
      <c r="H178" s="147">
        <v>2</v>
      </c>
      <c r="I178" s="148"/>
      <c r="J178" s="148">
        <f t="shared" si="20"/>
        <v>0</v>
      </c>
      <c r="K178" s="149"/>
      <c r="L178" s="31"/>
      <c r="M178" s="150" t="s">
        <v>1</v>
      </c>
      <c r="N178" s="151" t="s">
        <v>39</v>
      </c>
      <c r="O178" s="152">
        <v>0</v>
      </c>
      <c r="P178" s="152">
        <f t="shared" si="21"/>
        <v>0</v>
      </c>
      <c r="Q178" s="152">
        <v>0</v>
      </c>
      <c r="R178" s="152">
        <f t="shared" si="22"/>
        <v>0</v>
      </c>
      <c r="S178" s="152">
        <v>0</v>
      </c>
      <c r="T178" s="153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4" t="s">
        <v>259</v>
      </c>
      <c r="AT178" s="154" t="s">
        <v>165</v>
      </c>
      <c r="AU178" s="154" t="s">
        <v>84</v>
      </c>
      <c r="AY178" s="18" t="s">
        <v>163</v>
      </c>
      <c r="BE178" s="155">
        <f t="shared" si="24"/>
        <v>0</v>
      </c>
      <c r="BF178" s="155">
        <f t="shared" si="25"/>
        <v>0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8" t="s">
        <v>82</v>
      </c>
      <c r="BK178" s="155">
        <f t="shared" si="29"/>
        <v>0</v>
      </c>
      <c r="BL178" s="18" t="s">
        <v>259</v>
      </c>
      <c r="BM178" s="154" t="s">
        <v>864</v>
      </c>
    </row>
    <row r="179" spans="1:65" s="2" customFormat="1" ht="24" customHeight="1">
      <c r="A179" s="30"/>
      <c r="B179" s="142"/>
      <c r="C179" s="143" t="s">
        <v>588</v>
      </c>
      <c r="D179" s="143" t="s">
        <v>165</v>
      </c>
      <c r="E179" s="144" t="s">
        <v>1922</v>
      </c>
      <c r="F179" s="145" t="s">
        <v>1923</v>
      </c>
      <c r="G179" s="146" t="s">
        <v>199</v>
      </c>
      <c r="H179" s="147">
        <v>2</v>
      </c>
      <c r="I179" s="148"/>
      <c r="J179" s="148">
        <f t="shared" si="20"/>
        <v>0</v>
      </c>
      <c r="K179" s="149"/>
      <c r="L179" s="31"/>
      <c r="M179" s="150" t="s">
        <v>1</v>
      </c>
      <c r="N179" s="151" t="s">
        <v>39</v>
      </c>
      <c r="O179" s="152">
        <v>0</v>
      </c>
      <c r="P179" s="152">
        <f t="shared" si="21"/>
        <v>0</v>
      </c>
      <c r="Q179" s="152">
        <v>0</v>
      </c>
      <c r="R179" s="152">
        <f t="shared" si="22"/>
        <v>0</v>
      </c>
      <c r="S179" s="152">
        <v>0</v>
      </c>
      <c r="T179" s="153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4" t="s">
        <v>259</v>
      </c>
      <c r="AT179" s="154" t="s">
        <v>165</v>
      </c>
      <c r="AU179" s="154" t="s">
        <v>84</v>
      </c>
      <c r="AY179" s="18" t="s">
        <v>163</v>
      </c>
      <c r="BE179" s="155">
        <f t="shared" si="24"/>
        <v>0</v>
      </c>
      <c r="BF179" s="155">
        <f t="shared" si="25"/>
        <v>0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8" t="s">
        <v>82</v>
      </c>
      <c r="BK179" s="155">
        <f t="shared" si="29"/>
        <v>0</v>
      </c>
      <c r="BL179" s="18" t="s">
        <v>259</v>
      </c>
      <c r="BM179" s="154" t="s">
        <v>876</v>
      </c>
    </row>
    <row r="180" spans="1:65" s="2" customFormat="1" ht="24" customHeight="1">
      <c r="A180" s="30"/>
      <c r="B180" s="142"/>
      <c r="C180" s="143" t="s">
        <v>205</v>
      </c>
      <c r="D180" s="143" t="s">
        <v>165</v>
      </c>
      <c r="E180" s="144" t="s">
        <v>1924</v>
      </c>
      <c r="F180" s="145" t="s">
        <v>1925</v>
      </c>
      <c r="G180" s="146" t="s">
        <v>199</v>
      </c>
      <c r="H180" s="147">
        <v>1</v>
      </c>
      <c r="I180" s="148"/>
      <c r="J180" s="148">
        <f t="shared" si="20"/>
        <v>0</v>
      </c>
      <c r="K180" s="149"/>
      <c r="L180" s="31"/>
      <c r="M180" s="150" t="s">
        <v>1</v>
      </c>
      <c r="N180" s="151" t="s">
        <v>39</v>
      </c>
      <c r="O180" s="152">
        <v>0</v>
      </c>
      <c r="P180" s="152">
        <f t="shared" si="21"/>
        <v>0</v>
      </c>
      <c r="Q180" s="152">
        <v>0</v>
      </c>
      <c r="R180" s="152">
        <f t="shared" si="22"/>
        <v>0</v>
      </c>
      <c r="S180" s="152">
        <v>0</v>
      </c>
      <c r="T180" s="153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4" t="s">
        <v>259</v>
      </c>
      <c r="AT180" s="154" t="s">
        <v>165</v>
      </c>
      <c r="AU180" s="154" t="s">
        <v>84</v>
      </c>
      <c r="AY180" s="18" t="s">
        <v>163</v>
      </c>
      <c r="BE180" s="155">
        <f t="shared" si="24"/>
        <v>0</v>
      </c>
      <c r="BF180" s="155">
        <f t="shared" si="25"/>
        <v>0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8" t="s">
        <v>82</v>
      </c>
      <c r="BK180" s="155">
        <f t="shared" si="29"/>
        <v>0</v>
      </c>
      <c r="BL180" s="18" t="s">
        <v>259</v>
      </c>
      <c r="BM180" s="154" t="s">
        <v>888</v>
      </c>
    </row>
    <row r="181" spans="1:65" s="2" customFormat="1" ht="24" customHeight="1">
      <c r="A181" s="30"/>
      <c r="B181" s="142"/>
      <c r="C181" s="143" t="s">
        <v>602</v>
      </c>
      <c r="D181" s="143" t="s">
        <v>165</v>
      </c>
      <c r="E181" s="144" t="s">
        <v>1926</v>
      </c>
      <c r="F181" s="145" t="s">
        <v>1927</v>
      </c>
      <c r="G181" s="146" t="s">
        <v>199</v>
      </c>
      <c r="H181" s="147">
        <v>4</v>
      </c>
      <c r="I181" s="148"/>
      <c r="J181" s="148">
        <f t="shared" si="20"/>
        <v>0</v>
      </c>
      <c r="K181" s="149"/>
      <c r="L181" s="31"/>
      <c r="M181" s="150" t="s">
        <v>1</v>
      </c>
      <c r="N181" s="151" t="s">
        <v>39</v>
      </c>
      <c r="O181" s="152">
        <v>0</v>
      </c>
      <c r="P181" s="152">
        <f t="shared" si="21"/>
        <v>0</v>
      </c>
      <c r="Q181" s="152">
        <v>0</v>
      </c>
      <c r="R181" s="152">
        <f t="shared" si="22"/>
        <v>0</v>
      </c>
      <c r="S181" s="152">
        <v>0</v>
      </c>
      <c r="T181" s="153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4" t="s">
        <v>259</v>
      </c>
      <c r="AT181" s="154" t="s">
        <v>165</v>
      </c>
      <c r="AU181" s="154" t="s">
        <v>84</v>
      </c>
      <c r="AY181" s="18" t="s">
        <v>163</v>
      </c>
      <c r="BE181" s="155">
        <f t="shared" si="24"/>
        <v>0</v>
      </c>
      <c r="BF181" s="155">
        <f t="shared" si="25"/>
        <v>0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8" t="s">
        <v>82</v>
      </c>
      <c r="BK181" s="155">
        <f t="shared" si="29"/>
        <v>0</v>
      </c>
      <c r="BL181" s="18" t="s">
        <v>259</v>
      </c>
      <c r="BM181" s="154" t="s">
        <v>899</v>
      </c>
    </row>
    <row r="182" spans="1:65" s="2" customFormat="1" ht="24" customHeight="1">
      <c r="A182" s="30"/>
      <c r="B182" s="142"/>
      <c r="C182" s="143" t="s">
        <v>606</v>
      </c>
      <c r="D182" s="143" t="s">
        <v>165</v>
      </c>
      <c r="E182" s="144" t="s">
        <v>1928</v>
      </c>
      <c r="F182" s="145" t="s">
        <v>1929</v>
      </c>
      <c r="G182" s="146" t="s">
        <v>199</v>
      </c>
      <c r="H182" s="147">
        <v>1</v>
      </c>
      <c r="I182" s="148"/>
      <c r="J182" s="148">
        <f t="shared" si="20"/>
        <v>0</v>
      </c>
      <c r="K182" s="149"/>
      <c r="L182" s="31"/>
      <c r="M182" s="150" t="s">
        <v>1</v>
      </c>
      <c r="N182" s="151" t="s">
        <v>39</v>
      </c>
      <c r="O182" s="152">
        <v>0</v>
      </c>
      <c r="P182" s="152">
        <f t="shared" si="21"/>
        <v>0</v>
      </c>
      <c r="Q182" s="152">
        <v>0</v>
      </c>
      <c r="R182" s="152">
        <f t="shared" si="22"/>
        <v>0</v>
      </c>
      <c r="S182" s="152">
        <v>0</v>
      </c>
      <c r="T182" s="153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4" t="s">
        <v>259</v>
      </c>
      <c r="AT182" s="154" t="s">
        <v>165</v>
      </c>
      <c r="AU182" s="154" t="s">
        <v>84</v>
      </c>
      <c r="AY182" s="18" t="s">
        <v>163</v>
      </c>
      <c r="BE182" s="155">
        <f t="shared" si="24"/>
        <v>0</v>
      </c>
      <c r="BF182" s="155">
        <f t="shared" si="25"/>
        <v>0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8" t="s">
        <v>82</v>
      </c>
      <c r="BK182" s="155">
        <f t="shared" si="29"/>
        <v>0</v>
      </c>
      <c r="BL182" s="18" t="s">
        <v>259</v>
      </c>
      <c r="BM182" s="154" t="s">
        <v>909</v>
      </c>
    </row>
    <row r="183" spans="1:65" s="2" customFormat="1" ht="16.5" customHeight="1">
      <c r="A183" s="30"/>
      <c r="B183" s="142"/>
      <c r="C183" s="143" t="s">
        <v>611</v>
      </c>
      <c r="D183" s="143" t="s">
        <v>165</v>
      </c>
      <c r="E183" s="144" t="s">
        <v>1930</v>
      </c>
      <c r="F183" s="145" t="s">
        <v>1931</v>
      </c>
      <c r="G183" s="146" t="s">
        <v>199</v>
      </c>
      <c r="H183" s="147">
        <v>5</v>
      </c>
      <c r="I183" s="148"/>
      <c r="J183" s="148">
        <f t="shared" si="20"/>
        <v>0</v>
      </c>
      <c r="K183" s="149"/>
      <c r="L183" s="31"/>
      <c r="M183" s="150" t="s">
        <v>1</v>
      </c>
      <c r="N183" s="151" t="s">
        <v>39</v>
      </c>
      <c r="O183" s="152">
        <v>0</v>
      </c>
      <c r="P183" s="152">
        <f t="shared" si="21"/>
        <v>0</v>
      </c>
      <c r="Q183" s="152">
        <v>0</v>
      </c>
      <c r="R183" s="152">
        <f t="shared" si="22"/>
        <v>0</v>
      </c>
      <c r="S183" s="152">
        <v>0</v>
      </c>
      <c r="T183" s="153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4" t="s">
        <v>259</v>
      </c>
      <c r="AT183" s="154" t="s">
        <v>165</v>
      </c>
      <c r="AU183" s="154" t="s">
        <v>84</v>
      </c>
      <c r="AY183" s="18" t="s">
        <v>163</v>
      </c>
      <c r="BE183" s="155">
        <f t="shared" si="24"/>
        <v>0</v>
      </c>
      <c r="BF183" s="155">
        <f t="shared" si="25"/>
        <v>0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8" t="s">
        <v>82</v>
      </c>
      <c r="BK183" s="155">
        <f t="shared" si="29"/>
        <v>0</v>
      </c>
      <c r="BL183" s="18" t="s">
        <v>259</v>
      </c>
      <c r="BM183" s="154" t="s">
        <v>922</v>
      </c>
    </row>
    <row r="184" spans="1:65" s="2" customFormat="1" ht="24" customHeight="1">
      <c r="A184" s="30"/>
      <c r="B184" s="142"/>
      <c r="C184" s="143" t="s">
        <v>615</v>
      </c>
      <c r="D184" s="143" t="s">
        <v>165</v>
      </c>
      <c r="E184" s="144" t="s">
        <v>1932</v>
      </c>
      <c r="F184" s="145" t="s">
        <v>1933</v>
      </c>
      <c r="G184" s="146" t="s">
        <v>199</v>
      </c>
      <c r="H184" s="147">
        <v>3</v>
      </c>
      <c r="I184" s="148"/>
      <c r="J184" s="148">
        <f t="shared" si="20"/>
        <v>0</v>
      </c>
      <c r="K184" s="149"/>
      <c r="L184" s="31"/>
      <c r="M184" s="150" t="s">
        <v>1</v>
      </c>
      <c r="N184" s="151" t="s">
        <v>39</v>
      </c>
      <c r="O184" s="152">
        <v>0</v>
      </c>
      <c r="P184" s="152">
        <f t="shared" si="21"/>
        <v>0</v>
      </c>
      <c r="Q184" s="152">
        <v>0</v>
      </c>
      <c r="R184" s="152">
        <f t="shared" si="22"/>
        <v>0</v>
      </c>
      <c r="S184" s="152">
        <v>0</v>
      </c>
      <c r="T184" s="153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4" t="s">
        <v>259</v>
      </c>
      <c r="AT184" s="154" t="s">
        <v>165</v>
      </c>
      <c r="AU184" s="154" t="s">
        <v>84</v>
      </c>
      <c r="AY184" s="18" t="s">
        <v>163</v>
      </c>
      <c r="BE184" s="155">
        <f t="shared" si="24"/>
        <v>0</v>
      </c>
      <c r="BF184" s="155">
        <f t="shared" si="25"/>
        <v>0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8" t="s">
        <v>82</v>
      </c>
      <c r="BK184" s="155">
        <f t="shared" si="29"/>
        <v>0</v>
      </c>
      <c r="BL184" s="18" t="s">
        <v>259</v>
      </c>
      <c r="BM184" s="154" t="s">
        <v>238</v>
      </c>
    </row>
    <row r="185" spans="1:65" s="2" customFormat="1" ht="24" customHeight="1">
      <c r="A185" s="30"/>
      <c r="B185" s="142"/>
      <c r="C185" s="143" t="s">
        <v>619</v>
      </c>
      <c r="D185" s="143" t="s">
        <v>165</v>
      </c>
      <c r="E185" s="144" t="s">
        <v>1934</v>
      </c>
      <c r="F185" s="145" t="s">
        <v>1935</v>
      </c>
      <c r="G185" s="146" t="s">
        <v>199</v>
      </c>
      <c r="H185" s="147">
        <v>3</v>
      </c>
      <c r="I185" s="148"/>
      <c r="J185" s="148">
        <f t="shared" si="20"/>
        <v>0</v>
      </c>
      <c r="K185" s="149"/>
      <c r="L185" s="31"/>
      <c r="M185" s="150" t="s">
        <v>1</v>
      </c>
      <c r="N185" s="151" t="s">
        <v>39</v>
      </c>
      <c r="O185" s="152">
        <v>0</v>
      </c>
      <c r="P185" s="152">
        <f t="shared" si="21"/>
        <v>0</v>
      </c>
      <c r="Q185" s="152">
        <v>0</v>
      </c>
      <c r="R185" s="152">
        <f t="shared" si="22"/>
        <v>0</v>
      </c>
      <c r="S185" s="152">
        <v>0</v>
      </c>
      <c r="T185" s="153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4" t="s">
        <v>259</v>
      </c>
      <c r="AT185" s="154" t="s">
        <v>165</v>
      </c>
      <c r="AU185" s="154" t="s">
        <v>84</v>
      </c>
      <c r="AY185" s="18" t="s">
        <v>163</v>
      </c>
      <c r="BE185" s="155">
        <f t="shared" si="24"/>
        <v>0</v>
      </c>
      <c r="BF185" s="155">
        <f t="shared" si="25"/>
        <v>0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8" t="s">
        <v>82</v>
      </c>
      <c r="BK185" s="155">
        <f t="shared" si="29"/>
        <v>0</v>
      </c>
      <c r="BL185" s="18" t="s">
        <v>259</v>
      </c>
      <c r="BM185" s="154" t="s">
        <v>247</v>
      </c>
    </row>
    <row r="186" spans="1:65" s="2" customFormat="1" ht="24" customHeight="1">
      <c r="A186" s="30"/>
      <c r="B186" s="142"/>
      <c r="C186" s="143" t="s">
        <v>625</v>
      </c>
      <c r="D186" s="143" t="s">
        <v>165</v>
      </c>
      <c r="E186" s="144" t="s">
        <v>1936</v>
      </c>
      <c r="F186" s="145" t="s">
        <v>1937</v>
      </c>
      <c r="G186" s="146" t="s">
        <v>199</v>
      </c>
      <c r="H186" s="147">
        <v>5</v>
      </c>
      <c r="I186" s="148"/>
      <c r="J186" s="148">
        <f t="shared" si="20"/>
        <v>0</v>
      </c>
      <c r="K186" s="149"/>
      <c r="L186" s="31"/>
      <c r="M186" s="150" t="s">
        <v>1</v>
      </c>
      <c r="N186" s="151" t="s">
        <v>39</v>
      </c>
      <c r="O186" s="152">
        <v>0</v>
      </c>
      <c r="P186" s="152">
        <f t="shared" si="21"/>
        <v>0</v>
      </c>
      <c r="Q186" s="152">
        <v>0</v>
      </c>
      <c r="R186" s="152">
        <f t="shared" si="22"/>
        <v>0</v>
      </c>
      <c r="S186" s="152">
        <v>0</v>
      </c>
      <c r="T186" s="153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4" t="s">
        <v>259</v>
      </c>
      <c r="AT186" s="154" t="s">
        <v>165</v>
      </c>
      <c r="AU186" s="154" t="s">
        <v>84</v>
      </c>
      <c r="AY186" s="18" t="s">
        <v>163</v>
      </c>
      <c r="BE186" s="155">
        <f t="shared" si="24"/>
        <v>0</v>
      </c>
      <c r="BF186" s="155">
        <f t="shared" si="25"/>
        <v>0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8" t="s">
        <v>82</v>
      </c>
      <c r="BK186" s="155">
        <f t="shared" si="29"/>
        <v>0</v>
      </c>
      <c r="BL186" s="18" t="s">
        <v>259</v>
      </c>
      <c r="BM186" s="154" t="s">
        <v>253</v>
      </c>
    </row>
    <row r="187" spans="1:65" s="2" customFormat="1" ht="24" customHeight="1">
      <c r="A187" s="30"/>
      <c r="B187" s="142"/>
      <c r="C187" s="143" t="s">
        <v>629</v>
      </c>
      <c r="D187" s="143" t="s">
        <v>165</v>
      </c>
      <c r="E187" s="144" t="s">
        <v>1938</v>
      </c>
      <c r="F187" s="145" t="s">
        <v>1939</v>
      </c>
      <c r="G187" s="146" t="s">
        <v>199</v>
      </c>
      <c r="H187" s="147">
        <v>3</v>
      </c>
      <c r="I187" s="148"/>
      <c r="J187" s="148">
        <f t="shared" si="20"/>
        <v>0</v>
      </c>
      <c r="K187" s="149"/>
      <c r="L187" s="31"/>
      <c r="M187" s="150" t="s">
        <v>1</v>
      </c>
      <c r="N187" s="151" t="s">
        <v>39</v>
      </c>
      <c r="O187" s="152">
        <v>0</v>
      </c>
      <c r="P187" s="152">
        <f t="shared" si="21"/>
        <v>0</v>
      </c>
      <c r="Q187" s="152">
        <v>0</v>
      </c>
      <c r="R187" s="152">
        <f t="shared" si="22"/>
        <v>0</v>
      </c>
      <c r="S187" s="152">
        <v>0</v>
      </c>
      <c r="T187" s="153">
        <f t="shared" si="2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4" t="s">
        <v>259</v>
      </c>
      <c r="AT187" s="154" t="s">
        <v>165</v>
      </c>
      <c r="AU187" s="154" t="s">
        <v>84</v>
      </c>
      <c r="AY187" s="18" t="s">
        <v>163</v>
      </c>
      <c r="BE187" s="155">
        <f t="shared" si="24"/>
        <v>0</v>
      </c>
      <c r="BF187" s="155">
        <f t="shared" si="25"/>
        <v>0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8" t="s">
        <v>82</v>
      </c>
      <c r="BK187" s="155">
        <f t="shared" si="29"/>
        <v>0</v>
      </c>
      <c r="BL187" s="18" t="s">
        <v>259</v>
      </c>
      <c r="BM187" s="154" t="s">
        <v>258</v>
      </c>
    </row>
    <row r="188" spans="1:65" s="2" customFormat="1" ht="24" customHeight="1">
      <c r="A188" s="30"/>
      <c r="B188" s="142"/>
      <c r="C188" s="143" t="s">
        <v>633</v>
      </c>
      <c r="D188" s="143" t="s">
        <v>165</v>
      </c>
      <c r="E188" s="144" t="s">
        <v>1940</v>
      </c>
      <c r="F188" s="145" t="s">
        <v>1941</v>
      </c>
      <c r="G188" s="146" t="s">
        <v>199</v>
      </c>
      <c r="H188" s="147">
        <v>5</v>
      </c>
      <c r="I188" s="148"/>
      <c r="J188" s="148">
        <f t="shared" si="20"/>
        <v>0</v>
      </c>
      <c r="K188" s="149"/>
      <c r="L188" s="31"/>
      <c r="M188" s="150" t="s">
        <v>1</v>
      </c>
      <c r="N188" s="151" t="s">
        <v>39</v>
      </c>
      <c r="O188" s="152">
        <v>0</v>
      </c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53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4" t="s">
        <v>259</v>
      </c>
      <c r="AT188" s="154" t="s">
        <v>165</v>
      </c>
      <c r="AU188" s="154" t="s">
        <v>84</v>
      </c>
      <c r="AY188" s="18" t="s">
        <v>163</v>
      </c>
      <c r="BE188" s="155">
        <f t="shared" si="24"/>
        <v>0</v>
      </c>
      <c r="BF188" s="155">
        <f t="shared" si="25"/>
        <v>0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8" t="s">
        <v>82</v>
      </c>
      <c r="BK188" s="155">
        <f t="shared" si="29"/>
        <v>0</v>
      </c>
      <c r="BL188" s="18" t="s">
        <v>259</v>
      </c>
      <c r="BM188" s="154" t="s">
        <v>262</v>
      </c>
    </row>
    <row r="189" spans="1:65" s="2" customFormat="1" ht="36" customHeight="1">
      <c r="A189" s="30"/>
      <c r="B189" s="142"/>
      <c r="C189" s="143" t="s">
        <v>639</v>
      </c>
      <c r="D189" s="143" t="s">
        <v>165</v>
      </c>
      <c r="E189" s="144" t="s">
        <v>1942</v>
      </c>
      <c r="F189" s="145" t="s">
        <v>1943</v>
      </c>
      <c r="G189" s="146" t="s">
        <v>199</v>
      </c>
      <c r="H189" s="147">
        <v>3</v>
      </c>
      <c r="I189" s="148"/>
      <c r="J189" s="148">
        <f t="shared" si="20"/>
        <v>0</v>
      </c>
      <c r="K189" s="149"/>
      <c r="L189" s="31"/>
      <c r="M189" s="150" t="s">
        <v>1</v>
      </c>
      <c r="N189" s="151" t="s">
        <v>39</v>
      </c>
      <c r="O189" s="152">
        <v>0</v>
      </c>
      <c r="P189" s="152">
        <f t="shared" si="21"/>
        <v>0</v>
      </c>
      <c r="Q189" s="152">
        <v>0</v>
      </c>
      <c r="R189" s="152">
        <f t="shared" si="22"/>
        <v>0</v>
      </c>
      <c r="S189" s="152">
        <v>0</v>
      </c>
      <c r="T189" s="153">
        <f t="shared" si="2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4" t="s">
        <v>259</v>
      </c>
      <c r="AT189" s="154" t="s">
        <v>165</v>
      </c>
      <c r="AU189" s="154" t="s">
        <v>84</v>
      </c>
      <c r="AY189" s="18" t="s">
        <v>163</v>
      </c>
      <c r="BE189" s="155">
        <f t="shared" si="24"/>
        <v>0</v>
      </c>
      <c r="BF189" s="155">
        <f t="shared" si="25"/>
        <v>0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8" t="s">
        <v>82</v>
      </c>
      <c r="BK189" s="155">
        <f t="shared" si="29"/>
        <v>0</v>
      </c>
      <c r="BL189" s="18" t="s">
        <v>259</v>
      </c>
      <c r="BM189" s="154" t="s">
        <v>268</v>
      </c>
    </row>
    <row r="190" spans="1:65" s="2" customFormat="1" ht="16.5" customHeight="1">
      <c r="A190" s="30"/>
      <c r="B190" s="142"/>
      <c r="C190" s="143" t="s">
        <v>645</v>
      </c>
      <c r="D190" s="143" t="s">
        <v>165</v>
      </c>
      <c r="E190" s="144" t="s">
        <v>1944</v>
      </c>
      <c r="F190" s="145" t="s">
        <v>1945</v>
      </c>
      <c r="G190" s="146" t="s">
        <v>199</v>
      </c>
      <c r="H190" s="147">
        <v>8</v>
      </c>
      <c r="I190" s="148"/>
      <c r="J190" s="148">
        <f t="shared" si="20"/>
        <v>0</v>
      </c>
      <c r="K190" s="149"/>
      <c r="L190" s="31"/>
      <c r="M190" s="150" t="s">
        <v>1</v>
      </c>
      <c r="N190" s="151" t="s">
        <v>39</v>
      </c>
      <c r="O190" s="152">
        <v>0</v>
      </c>
      <c r="P190" s="152">
        <f t="shared" si="21"/>
        <v>0</v>
      </c>
      <c r="Q190" s="152">
        <v>0</v>
      </c>
      <c r="R190" s="152">
        <f t="shared" si="22"/>
        <v>0</v>
      </c>
      <c r="S190" s="152">
        <v>0</v>
      </c>
      <c r="T190" s="153">
        <f t="shared" si="2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4" t="s">
        <v>259</v>
      </c>
      <c r="AT190" s="154" t="s">
        <v>165</v>
      </c>
      <c r="AU190" s="154" t="s">
        <v>84</v>
      </c>
      <c r="AY190" s="18" t="s">
        <v>163</v>
      </c>
      <c r="BE190" s="155">
        <f t="shared" si="24"/>
        <v>0</v>
      </c>
      <c r="BF190" s="155">
        <f t="shared" si="25"/>
        <v>0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8" t="s">
        <v>82</v>
      </c>
      <c r="BK190" s="155">
        <f t="shared" si="29"/>
        <v>0</v>
      </c>
      <c r="BL190" s="18" t="s">
        <v>259</v>
      </c>
      <c r="BM190" s="154" t="s">
        <v>273</v>
      </c>
    </row>
    <row r="191" spans="1:65" s="2" customFormat="1" ht="24" customHeight="1">
      <c r="A191" s="30"/>
      <c r="B191" s="142"/>
      <c r="C191" s="143" t="s">
        <v>653</v>
      </c>
      <c r="D191" s="143" t="s">
        <v>165</v>
      </c>
      <c r="E191" s="144" t="s">
        <v>1946</v>
      </c>
      <c r="F191" s="145" t="s">
        <v>1947</v>
      </c>
      <c r="G191" s="146" t="s">
        <v>199</v>
      </c>
      <c r="H191" s="147">
        <v>2</v>
      </c>
      <c r="I191" s="148"/>
      <c r="J191" s="148">
        <f t="shared" si="20"/>
        <v>0</v>
      </c>
      <c r="K191" s="149"/>
      <c r="L191" s="31"/>
      <c r="M191" s="150" t="s">
        <v>1</v>
      </c>
      <c r="N191" s="151" t="s">
        <v>39</v>
      </c>
      <c r="O191" s="152">
        <v>0</v>
      </c>
      <c r="P191" s="152">
        <f t="shared" si="21"/>
        <v>0</v>
      </c>
      <c r="Q191" s="152">
        <v>0</v>
      </c>
      <c r="R191" s="152">
        <f t="shared" si="22"/>
        <v>0</v>
      </c>
      <c r="S191" s="152">
        <v>0</v>
      </c>
      <c r="T191" s="153">
        <f t="shared" si="2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4" t="s">
        <v>259</v>
      </c>
      <c r="AT191" s="154" t="s">
        <v>165</v>
      </c>
      <c r="AU191" s="154" t="s">
        <v>84</v>
      </c>
      <c r="AY191" s="18" t="s">
        <v>163</v>
      </c>
      <c r="BE191" s="155">
        <f t="shared" si="24"/>
        <v>0</v>
      </c>
      <c r="BF191" s="155">
        <f t="shared" si="25"/>
        <v>0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8" t="s">
        <v>82</v>
      </c>
      <c r="BK191" s="155">
        <f t="shared" si="29"/>
        <v>0</v>
      </c>
      <c r="BL191" s="18" t="s">
        <v>259</v>
      </c>
      <c r="BM191" s="154" t="s">
        <v>284</v>
      </c>
    </row>
    <row r="192" spans="1:65" s="2" customFormat="1" ht="16.5" customHeight="1">
      <c r="A192" s="30"/>
      <c r="B192" s="142"/>
      <c r="C192" s="143" t="s">
        <v>657</v>
      </c>
      <c r="D192" s="143" t="s">
        <v>165</v>
      </c>
      <c r="E192" s="144" t="s">
        <v>1948</v>
      </c>
      <c r="F192" s="145" t="s">
        <v>1945</v>
      </c>
      <c r="G192" s="146" t="s">
        <v>199</v>
      </c>
      <c r="H192" s="147">
        <v>1</v>
      </c>
      <c r="I192" s="148"/>
      <c r="J192" s="148">
        <f t="shared" si="20"/>
        <v>0</v>
      </c>
      <c r="K192" s="149"/>
      <c r="L192" s="31"/>
      <c r="M192" s="150" t="s">
        <v>1</v>
      </c>
      <c r="N192" s="151" t="s">
        <v>39</v>
      </c>
      <c r="O192" s="152">
        <v>0</v>
      </c>
      <c r="P192" s="152">
        <f t="shared" si="21"/>
        <v>0</v>
      </c>
      <c r="Q192" s="152">
        <v>0</v>
      </c>
      <c r="R192" s="152">
        <f t="shared" si="22"/>
        <v>0</v>
      </c>
      <c r="S192" s="152">
        <v>0</v>
      </c>
      <c r="T192" s="153">
        <f t="shared" si="2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4" t="s">
        <v>259</v>
      </c>
      <c r="AT192" s="154" t="s">
        <v>165</v>
      </c>
      <c r="AU192" s="154" t="s">
        <v>84</v>
      </c>
      <c r="AY192" s="18" t="s">
        <v>163</v>
      </c>
      <c r="BE192" s="155">
        <f t="shared" si="24"/>
        <v>0</v>
      </c>
      <c r="BF192" s="155">
        <f t="shared" si="25"/>
        <v>0</v>
      </c>
      <c r="BG192" s="155">
        <f t="shared" si="26"/>
        <v>0</v>
      </c>
      <c r="BH192" s="155">
        <f t="shared" si="27"/>
        <v>0</v>
      </c>
      <c r="BI192" s="155">
        <f t="shared" si="28"/>
        <v>0</v>
      </c>
      <c r="BJ192" s="18" t="s">
        <v>82</v>
      </c>
      <c r="BK192" s="155">
        <f t="shared" si="29"/>
        <v>0</v>
      </c>
      <c r="BL192" s="18" t="s">
        <v>259</v>
      </c>
      <c r="BM192" s="154" t="s">
        <v>292</v>
      </c>
    </row>
    <row r="193" spans="1:65" s="2" customFormat="1" ht="24" customHeight="1">
      <c r="A193" s="30"/>
      <c r="B193" s="142"/>
      <c r="C193" s="143" t="s">
        <v>661</v>
      </c>
      <c r="D193" s="143" t="s">
        <v>165</v>
      </c>
      <c r="E193" s="144" t="s">
        <v>1949</v>
      </c>
      <c r="F193" s="145" t="s">
        <v>1950</v>
      </c>
      <c r="G193" s="146" t="s">
        <v>199</v>
      </c>
      <c r="H193" s="147">
        <v>1</v>
      </c>
      <c r="I193" s="148"/>
      <c r="J193" s="148">
        <f t="shared" si="20"/>
        <v>0</v>
      </c>
      <c r="K193" s="149"/>
      <c r="L193" s="31"/>
      <c r="M193" s="150" t="s">
        <v>1</v>
      </c>
      <c r="N193" s="151" t="s">
        <v>39</v>
      </c>
      <c r="O193" s="152">
        <v>0</v>
      </c>
      <c r="P193" s="152">
        <f t="shared" si="21"/>
        <v>0</v>
      </c>
      <c r="Q193" s="152">
        <v>0</v>
      </c>
      <c r="R193" s="152">
        <f t="shared" si="22"/>
        <v>0</v>
      </c>
      <c r="S193" s="152">
        <v>0</v>
      </c>
      <c r="T193" s="153">
        <f t="shared" si="2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4" t="s">
        <v>259</v>
      </c>
      <c r="AT193" s="154" t="s">
        <v>165</v>
      </c>
      <c r="AU193" s="154" t="s">
        <v>84</v>
      </c>
      <c r="AY193" s="18" t="s">
        <v>163</v>
      </c>
      <c r="BE193" s="155">
        <f t="shared" si="24"/>
        <v>0</v>
      </c>
      <c r="BF193" s="155">
        <f t="shared" si="25"/>
        <v>0</v>
      </c>
      <c r="BG193" s="155">
        <f t="shared" si="26"/>
        <v>0</v>
      </c>
      <c r="BH193" s="155">
        <f t="shared" si="27"/>
        <v>0</v>
      </c>
      <c r="BI193" s="155">
        <f t="shared" si="28"/>
        <v>0</v>
      </c>
      <c r="BJ193" s="18" t="s">
        <v>82</v>
      </c>
      <c r="BK193" s="155">
        <f t="shared" si="29"/>
        <v>0</v>
      </c>
      <c r="BL193" s="18" t="s">
        <v>259</v>
      </c>
      <c r="BM193" s="154" t="s">
        <v>297</v>
      </c>
    </row>
    <row r="194" spans="1:65" s="2" customFormat="1" ht="24" customHeight="1">
      <c r="A194" s="30"/>
      <c r="B194" s="142"/>
      <c r="C194" s="143" t="s">
        <v>667</v>
      </c>
      <c r="D194" s="143" t="s">
        <v>165</v>
      </c>
      <c r="E194" s="144" t="s">
        <v>1951</v>
      </c>
      <c r="F194" s="145" t="s">
        <v>1952</v>
      </c>
      <c r="G194" s="146" t="s">
        <v>199</v>
      </c>
      <c r="H194" s="147">
        <v>50</v>
      </c>
      <c r="I194" s="148"/>
      <c r="J194" s="148">
        <f t="shared" si="20"/>
        <v>0</v>
      </c>
      <c r="K194" s="149"/>
      <c r="L194" s="31"/>
      <c r="M194" s="150" t="s">
        <v>1</v>
      </c>
      <c r="N194" s="151" t="s">
        <v>39</v>
      </c>
      <c r="O194" s="152">
        <v>0</v>
      </c>
      <c r="P194" s="152">
        <f t="shared" si="21"/>
        <v>0</v>
      </c>
      <c r="Q194" s="152">
        <v>0</v>
      </c>
      <c r="R194" s="152">
        <f t="shared" si="22"/>
        <v>0</v>
      </c>
      <c r="S194" s="152">
        <v>0</v>
      </c>
      <c r="T194" s="153">
        <f t="shared" si="2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4" t="s">
        <v>259</v>
      </c>
      <c r="AT194" s="154" t="s">
        <v>165</v>
      </c>
      <c r="AU194" s="154" t="s">
        <v>84</v>
      </c>
      <c r="AY194" s="18" t="s">
        <v>163</v>
      </c>
      <c r="BE194" s="155">
        <f t="shared" si="24"/>
        <v>0</v>
      </c>
      <c r="BF194" s="155">
        <f t="shared" si="25"/>
        <v>0</v>
      </c>
      <c r="BG194" s="155">
        <f t="shared" si="26"/>
        <v>0</v>
      </c>
      <c r="BH194" s="155">
        <f t="shared" si="27"/>
        <v>0</v>
      </c>
      <c r="BI194" s="155">
        <f t="shared" si="28"/>
        <v>0</v>
      </c>
      <c r="BJ194" s="18" t="s">
        <v>82</v>
      </c>
      <c r="BK194" s="155">
        <f t="shared" si="29"/>
        <v>0</v>
      </c>
      <c r="BL194" s="18" t="s">
        <v>259</v>
      </c>
      <c r="BM194" s="154" t="s">
        <v>302</v>
      </c>
    </row>
    <row r="195" spans="1:65" s="2" customFormat="1" ht="16.5" customHeight="1">
      <c r="A195" s="30"/>
      <c r="B195" s="142"/>
      <c r="C195" s="143" t="s">
        <v>671</v>
      </c>
      <c r="D195" s="143" t="s">
        <v>165</v>
      </c>
      <c r="E195" s="144" t="s">
        <v>1953</v>
      </c>
      <c r="F195" s="145" t="s">
        <v>1954</v>
      </c>
      <c r="G195" s="146" t="s">
        <v>204</v>
      </c>
      <c r="H195" s="147">
        <v>6</v>
      </c>
      <c r="I195" s="148"/>
      <c r="J195" s="148">
        <f t="shared" si="20"/>
        <v>0</v>
      </c>
      <c r="K195" s="149"/>
      <c r="L195" s="31"/>
      <c r="M195" s="150" t="s">
        <v>1</v>
      </c>
      <c r="N195" s="151" t="s">
        <v>39</v>
      </c>
      <c r="O195" s="152">
        <v>0</v>
      </c>
      <c r="P195" s="152">
        <f t="shared" si="21"/>
        <v>0</v>
      </c>
      <c r="Q195" s="152">
        <v>0</v>
      </c>
      <c r="R195" s="152">
        <f t="shared" si="22"/>
        <v>0</v>
      </c>
      <c r="S195" s="152">
        <v>0</v>
      </c>
      <c r="T195" s="153">
        <f t="shared" si="2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4" t="s">
        <v>259</v>
      </c>
      <c r="AT195" s="154" t="s">
        <v>165</v>
      </c>
      <c r="AU195" s="154" t="s">
        <v>84</v>
      </c>
      <c r="AY195" s="18" t="s">
        <v>163</v>
      </c>
      <c r="BE195" s="155">
        <f t="shared" si="24"/>
        <v>0</v>
      </c>
      <c r="BF195" s="155">
        <f t="shared" si="25"/>
        <v>0</v>
      </c>
      <c r="BG195" s="155">
        <f t="shared" si="26"/>
        <v>0</v>
      </c>
      <c r="BH195" s="155">
        <f t="shared" si="27"/>
        <v>0</v>
      </c>
      <c r="BI195" s="155">
        <f t="shared" si="28"/>
        <v>0</v>
      </c>
      <c r="BJ195" s="18" t="s">
        <v>82</v>
      </c>
      <c r="BK195" s="155">
        <f t="shared" si="29"/>
        <v>0</v>
      </c>
      <c r="BL195" s="18" t="s">
        <v>259</v>
      </c>
      <c r="BM195" s="154" t="s">
        <v>306</v>
      </c>
    </row>
    <row r="196" spans="1:65" s="2" customFormat="1" ht="24" customHeight="1">
      <c r="A196" s="30"/>
      <c r="B196" s="142"/>
      <c r="C196" s="143" t="s">
        <v>675</v>
      </c>
      <c r="D196" s="143" t="s">
        <v>165</v>
      </c>
      <c r="E196" s="144" t="s">
        <v>1955</v>
      </c>
      <c r="F196" s="145" t="s">
        <v>1956</v>
      </c>
      <c r="G196" s="146" t="s">
        <v>199</v>
      </c>
      <c r="H196" s="147">
        <v>1</v>
      </c>
      <c r="I196" s="148"/>
      <c r="J196" s="148">
        <f t="shared" si="20"/>
        <v>0</v>
      </c>
      <c r="K196" s="149"/>
      <c r="L196" s="31"/>
      <c r="M196" s="150" t="s">
        <v>1</v>
      </c>
      <c r="N196" s="151" t="s">
        <v>39</v>
      </c>
      <c r="O196" s="152">
        <v>0</v>
      </c>
      <c r="P196" s="152">
        <f t="shared" si="21"/>
        <v>0</v>
      </c>
      <c r="Q196" s="152">
        <v>0</v>
      </c>
      <c r="R196" s="152">
        <f t="shared" si="22"/>
        <v>0</v>
      </c>
      <c r="S196" s="152">
        <v>0</v>
      </c>
      <c r="T196" s="153">
        <f t="shared" si="2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4" t="s">
        <v>259</v>
      </c>
      <c r="AT196" s="154" t="s">
        <v>165</v>
      </c>
      <c r="AU196" s="154" t="s">
        <v>84</v>
      </c>
      <c r="AY196" s="18" t="s">
        <v>163</v>
      </c>
      <c r="BE196" s="155">
        <f t="shared" si="24"/>
        <v>0</v>
      </c>
      <c r="BF196" s="155">
        <f t="shared" si="25"/>
        <v>0</v>
      </c>
      <c r="BG196" s="155">
        <f t="shared" si="26"/>
        <v>0</v>
      </c>
      <c r="BH196" s="155">
        <f t="shared" si="27"/>
        <v>0</v>
      </c>
      <c r="BI196" s="155">
        <f t="shared" si="28"/>
        <v>0</v>
      </c>
      <c r="BJ196" s="18" t="s">
        <v>82</v>
      </c>
      <c r="BK196" s="155">
        <f t="shared" si="29"/>
        <v>0</v>
      </c>
      <c r="BL196" s="18" t="s">
        <v>259</v>
      </c>
      <c r="BM196" s="154" t="s">
        <v>440</v>
      </c>
    </row>
    <row r="197" spans="1:65" s="2" customFormat="1" ht="24" customHeight="1">
      <c r="A197" s="30"/>
      <c r="B197" s="142"/>
      <c r="C197" s="143" t="s">
        <v>679</v>
      </c>
      <c r="D197" s="143" t="s">
        <v>165</v>
      </c>
      <c r="E197" s="144" t="s">
        <v>1957</v>
      </c>
      <c r="F197" s="145" t="s">
        <v>1958</v>
      </c>
      <c r="G197" s="146" t="s">
        <v>199</v>
      </c>
      <c r="H197" s="147">
        <v>11</v>
      </c>
      <c r="I197" s="148"/>
      <c r="J197" s="148">
        <f t="shared" si="20"/>
        <v>0</v>
      </c>
      <c r="K197" s="149"/>
      <c r="L197" s="31"/>
      <c r="M197" s="150" t="s">
        <v>1</v>
      </c>
      <c r="N197" s="151" t="s">
        <v>39</v>
      </c>
      <c r="O197" s="152">
        <v>0</v>
      </c>
      <c r="P197" s="152">
        <f t="shared" si="21"/>
        <v>0</v>
      </c>
      <c r="Q197" s="152">
        <v>0</v>
      </c>
      <c r="R197" s="152">
        <f t="shared" si="22"/>
        <v>0</v>
      </c>
      <c r="S197" s="152">
        <v>0</v>
      </c>
      <c r="T197" s="153">
        <f t="shared" si="2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4" t="s">
        <v>259</v>
      </c>
      <c r="AT197" s="154" t="s">
        <v>165</v>
      </c>
      <c r="AU197" s="154" t="s">
        <v>84</v>
      </c>
      <c r="AY197" s="18" t="s">
        <v>163</v>
      </c>
      <c r="BE197" s="155">
        <f t="shared" si="24"/>
        <v>0</v>
      </c>
      <c r="BF197" s="155">
        <f t="shared" si="25"/>
        <v>0</v>
      </c>
      <c r="BG197" s="155">
        <f t="shared" si="26"/>
        <v>0</v>
      </c>
      <c r="BH197" s="155">
        <f t="shared" si="27"/>
        <v>0</v>
      </c>
      <c r="BI197" s="155">
        <f t="shared" si="28"/>
        <v>0</v>
      </c>
      <c r="BJ197" s="18" t="s">
        <v>82</v>
      </c>
      <c r="BK197" s="155">
        <f t="shared" si="29"/>
        <v>0</v>
      </c>
      <c r="BL197" s="18" t="s">
        <v>259</v>
      </c>
      <c r="BM197" s="154" t="s">
        <v>449</v>
      </c>
    </row>
    <row r="198" spans="1:65" s="2" customFormat="1" ht="16.5" customHeight="1">
      <c r="A198" s="30"/>
      <c r="B198" s="142"/>
      <c r="C198" s="143" t="s">
        <v>683</v>
      </c>
      <c r="D198" s="143" t="s">
        <v>165</v>
      </c>
      <c r="E198" s="144" t="s">
        <v>1959</v>
      </c>
      <c r="F198" s="145" t="s">
        <v>1960</v>
      </c>
      <c r="G198" s="146" t="s">
        <v>199</v>
      </c>
      <c r="H198" s="147">
        <v>5</v>
      </c>
      <c r="I198" s="148"/>
      <c r="J198" s="148">
        <f t="shared" si="20"/>
        <v>0</v>
      </c>
      <c r="K198" s="149"/>
      <c r="L198" s="31"/>
      <c r="M198" s="150" t="s">
        <v>1</v>
      </c>
      <c r="N198" s="151" t="s">
        <v>39</v>
      </c>
      <c r="O198" s="152">
        <v>0</v>
      </c>
      <c r="P198" s="152">
        <f t="shared" si="21"/>
        <v>0</v>
      </c>
      <c r="Q198" s="152">
        <v>0</v>
      </c>
      <c r="R198" s="152">
        <f t="shared" si="22"/>
        <v>0</v>
      </c>
      <c r="S198" s="152">
        <v>0</v>
      </c>
      <c r="T198" s="153">
        <f t="shared" si="2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4" t="s">
        <v>259</v>
      </c>
      <c r="AT198" s="154" t="s">
        <v>165</v>
      </c>
      <c r="AU198" s="154" t="s">
        <v>84</v>
      </c>
      <c r="AY198" s="18" t="s">
        <v>163</v>
      </c>
      <c r="BE198" s="155">
        <f t="shared" si="24"/>
        <v>0</v>
      </c>
      <c r="BF198" s="155">
        <f t="shared" si="25"/>
        <v>0</v>
      </c>
      <c r="BG198" s="155">
        <f t="shared" si="26"/>
        <v>0</v>
      </c>
      <c r="BH198" s="155">
        <f t="shared" si="27"/>
        <v>0</v>
      </c>
      <c r="BI198" s="155">
        <f t="shared" si="28"/>
        <v>0</v>
      </c>
      <c r="BJ198" s="18" t="s">
        <v>82</v>
      </c>
      <c r="BK198" s="155">
        <f t="shared" si="29"/>
        <v>0</v>
      </c>
      <c r="BL198" s="18" t="s">
        <v>259</v>
      </c>
      <c r="BM198" s="154" t="s">
        <v>457</v>
      </c>
    </row>
    <row r="199" spans="1:65" s="2" customFormat="1" ht="16.5" customHeight="1">
      <c r="A199" s="30"/>
      <c r="B199" s="142"/>
      <c r="C199" s="143" t="s">
        <v>688</v>
      </c>
      <c r="D199" s="143" t="s">
        <v>165</v>
      </c>
      <c r="E199" s="144" t="s">
        <v>1961</v>
      </c>
      <c r="F199" s="145" t="s">
        <v>1962</v>
      </c>
      <c r="G199" s="146" t="s">
        <v>199</v>
      </c>
      <c r="H199" s="147">
        <v>9</v>
      </c>
      <c r="I199" s="148"/>
      <c r="J199" s="148">
        <f t="shared" si="20"/>
        <v>0</v>
      </c>
      <c r="K199" s="149"/>
      <c r="L199" s="31"/>
      <c r="M199" s="150" t="s">
        <v>1</v>
      </c>
      <c r="N199" s="151" t="s">
        <v>39</v>
      </c>
      <c r="O199" s="152">
        <v>0</v>
      </c>
      <c r="P199" s="152">
        <f t="shared" si="21"/>
        <v>0</v>
      </c>
      <c r="Q199" s="152">
        <v>0</v>
      </c>
      <c r="R199" s="152">
        <f t="shared" si="22"/>
        <v>0</v>
      </c>
      <c r="S199" s="152">
        <v>0</v>
      </c>
      <c r="T199" s="153">
        <f t="shared" si="2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4" t="s">
        <v>259</v>
      </c>
      <c r="AT199" s="154" t="s">
        <v>165</v>
      </c>
      <c r="AU199" s="154" t="s">
        <v>84</v>
      </c>
      <c r="AY199" s="18" t="s">
        <v>163</v>
      </c>
      <c r="BE199" s="155">
        <f t="shared" si="24"/>
        <v>0</v>
      </c>
      <c r="BF199" s="155">
        <f t="shared" si="25"/>
        <v>0</v>
      </c>
      <c r="BG199" s="155">
        <f t="shared" si="26"/>
        <v>0</v>
      </c>
      <c r="BH199" s="155">
        <f t="shared" si="27"/>
        <v>0</v>
      </c>
      <c r="BI199" s="155">
        <f t="shared" si="28"/>
        <v>0</v>
      </c>
      <c r="BJ199" s="18" t="s">
        <v>82</v>
      </c>
      <c r="BK199" s="155">
        <f t="shared" si="29"/>
        <v>0</v>
      </c>
      <c r="BL199" s="18" t="s">
        <v>259</v>
      </c>
      <c r="BM199" s="154" t="s">
        <v>463</v>
      </c>
    </row>
    <row r="200" spans="1:65" s="2" customFormat="1" ht="16.5" customHeight="1">
      <c r="A200" s="30"/>
      <c r="B200" s="142"/>
      <c r="C200" s="143" t="s">
        <v>209</v>
      </c>
      <c r="D200" s="143" t="s">
        <v>165</v>
      </c>
      <c r="E200" s="144" t="s">
        <v>1963</v>
      </c>
      <c r="F200" s="145" t="s">
        <v>1964</v>
      </c>
      <c r="G200" s="146" t="s">
        <v>199</v>
      </c>
      <c r="H200" s="147">
        <v>11</v>
      </c>
      <c r="I200" s="148"/>
      <c r="J200" s="148">
        <f t="shared" si="20"/>
        <v>0</v>
      </c>
      <c r="K200" s="149"/>
      <c r="L200" s="31"/>
      <c r="M200" s="150" t="s">
        <v>1</v>
      </c>
      <c r="N200" s="151" t="s">
        <v>39</v>
      </c>
      <c r="O200" s="152">
        <v>0</v>
      </c>
      <c r="P200" s="152">
        <f t="shared" si="21"/>
        <v>0</v>
      </c>
      <c r="Q200" s="152">
        <v>0</v>
      </c>
      <c r="R200" s="152">
        <f t="shared" si="22"/>
        <v>0</v>
      </c>
      <c r="S200" s="152">
        <v>0</v>
      </c>
      <c r="T200" s="153">
        <f t="shared" si="2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4" t="s">
        <v>259</v>
      </c>
      <c r="AT200" s="154" t="s">
        <v>165</v>
      </c>
      <c r="AU200" s="154" t="s">
        <v>84</v>
      </c>
      <c r="AY200" s="18" t="s">
        <v>163</v>
      </c>
      <c r="BE200" s="155">
        <f t="shared" si="24"/>
        <v>0</v>
      </c>
      <c r="BF200" s="155">
        <f t="shared" si="25"/>
        <v>0</v>
      </c>
      <c r="BG200" s="155">
        <f t="shared" si="26"/>
        <v>0</v>
      </c>
      <c r="BH200" s="155">
        <f t="shared" si="27"/>
        <v>0</v>
      </c>
      <c r="BI200" s="155">
        <f t="shared" si="28"/>
        <v>0</v>
      </c>
      <c r="BJ200" s="18" t="s">
        <v>82</v>
      </c>
      <c r="BK200" s="155">
        <f t="shared" si="29"/>
        <v>0</v>
      </c>
      <c r="BL200" s="18" t="s">
        <v>259</v>
      </c>
      <c r="BM200" s="154" t="s">
        <v>477</v>
      </c>
    </row>
    <row r="201" spans="1:65" s="2" customFormat="1" ht="16.5" customHeight="1">
      <c r="A201" s="30"/>
      <c r="B201" s="142"/>
      <c r="C201" s="143" t="s">
        <v>698</v>
      </c>
      <c r="D201" s="143" t="s">
        <v>165</v>
      </c>
      <c r="E201" s="144" t="s">
        <v>1965</v>
      </c>
      <c r="F201" s="145" t="s">
        <v>1966</v>
      </c>
      <c r="G201" s="146" t="s">
        <v>204</v>
      </c>
      <c r="H201" s="147">
        <v>14</v>
      </c>
      <c r="I201" s="148"/>
      <c r="J201" s="148">
        <f t="shared" si="20"/>
        <v>0</v>
      </c>
      <c r="K201" s="149"/>
      <c r="L201" s="31"/>
      <c r="M201" s="150" t="s">
        <v>1</v>
      </c>
      <c r="N201" s="151" t="s">
        <v>39</v>
      </c>
      <c r="O201" s="152">
        <v>0</v>
      </c>
      <c r="P201" s="152">
        <f t="shared" si="21"/>
        <v>0</v>
      </c>
      <c r="Q201" s="152">
        <v>0</v>
      </c>
      <c r="R201" s="152">
        <f t="shared" si="22"/>
        <v>0</v>
      </c>
      <c r="S201" s="152">
        <v>0</v>
      </c>
      <c r="T201" s="153">
        <f t="shared" si="2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4" t="s">
        <v>259</v>
      </c>
      <c r="AT201" s="154" t="s">
        <v>165</v>
      </c>
      <c r="AU201" s="154" t="s">
        <v>84</v>
      </c>
      <c r="AY201" s="18" t="s">
        <v>163</v>
      </c>
      <c r="BE201" s="155">
        <f t="shared" si="24"/>
        <v>0</v>
      </c>
      <c r="BF201" s="155">
        <f t="shared" si="25"/>
        <v>0</v>
      </c>
      <c r="BG201" s="155">
        <f t="shared" si="26"/>
        <v>0</v>
      </c>
      <c r="BH201" s="155">
        <f t="shared" si="27"/>
        <v>0</v>
      </c>
      <c r="BI201" s="155">
        <f t="shared" si="28"/>
        <v>0</v>
      </c>
      <c r="BJ201" s="18" t="s">
        <v>82</v>
      </c>
      <c r="BK201" s="155">
        <f t="shared" si="29"/>
        <v>0</v>
      </c>
      <c r="BL201" s="18" t="s">
        <v>259</v>
      </c>
      <c r="BM201" s="154" t="s">
        <v>481</v>
      </c>
    </row>
    <row r="202" spans="1:65" s="2" customFormat="1" ht="16.5" customHeight="1">
      <c r="A202" s="30"/>
      <c r="B202" s="142"/>
      <c r="C202" s="143" t="s">
        <v>703</v>
      </c>
      <c r="D202" s="143" t="s">
        <v>165</v>
      </c>
      <c r="E202" s="144" t="s">
        <v>1967</v>
      </c>
      <c r="F202" s="145" t="s">
        <v>1968</v>
      </c>
      <c r="G202" s="146" t="s">
        <v>204</v>
      </c>
      <c r="H202" s="147">
        <v>8</v>
      </c>
      <c r="I202" s="148"/>
      <c r="J202" s="148">
        <f t="shared" si="20"/>
        <v>0</v>
      </c>
      <c r="K202" s="149"/>
      <c r="L202" s="31"/>
      <c r="M202" s="150" t="s">
        <v>1</v>
      </c>
      <c r="N202" s="151" t="s">
        <v>39</v>
      </c>
      <c r="O202" s="152">
        <v>0</v>
      </c>
      <c r="P202" s="152">
        <f t="shared" si="21"/>
        <v>0</v>
      </c>
      <c r="Q202" s="152">
        <v>0</v>
      </c>
      <c r="R202" s="152">
        <f t="shared" si="22"/>
        <v>0</v>
      </c>
      <c r="S202" s="152">
        <v>0</v>
      </c>
      <c r="T202" s="153">
        <f t="shared" si="2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4" t="s">
        <v>259</v>
      </c>
      <c r="AT202" s="154" t="s">
        <v>165</v>
      </c>
      <c r="AU202" s="154" t="s">
        <v>84</v>
      </c>
      <c r="AY202" s="18" t="s">
        <v>163</v>
      </c>
      <c r="BE202" s="155">
        <f t="shared" si="24"/>
        <v>0</v>
      </c>
      <c r="BF202" s="155">
        <f t="shared" si="25"/>
        <v>0</v>
      </c>
      <c r="BG202" s="155">
        <f t="shared" si="26"/>
        <v>0</v>
      </c>
      <c r="BH202" s="155">
        <f t="shared" si="27"/>
        <v>0</v>
      </c>
      <c r="BI202" s="155">
        <f t="shared" si="28"/>
        <v>0</v>
      </c>
      <c r="BJ202" s="18" t="s">
        <v>82</v>
      </c>
      <c r="BK202" s="155">
        <f t="shared" si="29"/>
        <v>0</v>
      </c>
      <c r="BL202" s="18" t="s">
        <v>259</v>
      </c>
      <c r="BM202" s="154" t="s">
        <v>485</v>
      </c>
    </row>
    <row r="203" spans="1:65" s="2" customFormat="1" ht="24" customHeight="1">
      <c r="A203" s="30"/>
      <c r="B203" s="142"/>
      <c r="C203" s="143" t="s">
        <v>707</v>
      </c>
      <c r="D203" s="143" t="s">
        <v>165</v>
      </c>
      <c r="E203" s="144" t="s">
        <v>1969</v>
      </c>
      <c r="F203" s="145" t="s">
        <v>1970</v>
      </c>
      <c r="G203" s="146" t="s">
        <v>204</v>
      </c>
      <c r="H203" s="147">
        <v>3</v>
      </c>
      <c r="I203" s="148"/>
      <c r="J203" s="148">
        <f t="shared" si="20"/>
        <v>0</v>
      </c>
      <c r="K203" s="149"/>
      <c r="L203" s="31"/>
      <c r="M203" s="150" t="s">
        <v>1</v>
      </c>
      <c r="N203" s="151" t="s">
        <v>39</v>
      </c>
      <c r="O203" s="152">
        <v>0</v>
      </c>
      <c r="P203" s="152">
        <f t="shared" si="21"/>
        <v>0</v>
      </c>
      <c r="Q203" s="152">
        <v>0</v>
      </c>
      <c r="R203" s="152">
        <f t="shared" si="22"/>
        <v>0</v>
      </c>
      <c r="S203" s="152">
        <v>0</v>
      </c>
      <c r="T203" s="153">
        <f t="shared" si="2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4" t="s">
        <v>259</v>
      </c>
      <c r="AT203" s="154" t="s">
        <v>165</v>
      </c>
      <c r="AU203" s="154" t="s">
        <v>84</v>
      </c>
      <c r="AY203" s="18" t="s">
        <v>163</v>
      </c>
      <c r="BE203" s="155">
        <f t="shared" si="24"/>
        <v>0</v>
      </c>
      <c r="BF203" s="155">
        <f t="shared" si="25"/>
        <v>0</v>
      </c>
      <c r="BG203" s="155">
        <f t="shared" si="26"/>
        <v>0</v>
      </c>
      <c r="BH203" s="155">
        <f t="shared" si="27"/>
        <v>0</v>
      </c>
      <c r="BI203" s="155">
        <f t="shared" si="28"/>
        <v>0</v>
      </c>
      <c r="BJ203" s="18" t="s">
        <v>82</v>
      </c>
      <c r="BK203" s="155">
        <f t="shared" si="29"/>
        <v>0</v>
      </c>
      <c r="BL203" s="18" t="s">
        <v>259</v>
      </c>
      <c r="BM203" s="154" t="s">
        <v>489</v>
      </c>
    </row>
    <row r="204" spans="1:65" s="2" customFormat="1" ht="24" customHeight="1">
      <c r="A204" s="30"/>
      <c r="B204" s="142"/>
      <c r="C204" s="143" t="s">
        <v>711</v>
      </c>
      <c r="D204" s="143" t="s">
        <v>165</v>
      </c>
      <c r="E204" s="144" t="s">
        <v>1971</v>
      </c>
      <c r="F204" s="145" t="s">
        <v>1972</v>
      </c>
      <c r="G204" s="146" t="s">
        <v>204</v>
      </c>
      <c r="H204" s="147">
        <v>11</v>
      </c>
      <c r="I204" s="148"/>
      <c r="J204" s="148">
        <f t="shared" si="20"/>
        <v>0</v>
      </c>
      <c r="K204" s="149"/>
      <c r="L204" s="31"/>
      <c r="M204" s="150" t="s">
        <v>1</v>
      </c>
      <c r="N204" s="151" t="s">
        <v>39</v>
      </c>
      <c r="O204" s="152">
        <v>0</v>
      </c>
      <c r="P204" s="152">
        <f t="shared" si="21"/>
        <v>0</v>
      </c>
      <c r="Q204" s="152">
        <v>0</v>
      </c>
      <c r="R204" s="152">
        <f t="shared" si="22"/>
        <v>0</v>
      </c>
      <c r="S204" s="152">
        <v>0</v>
      </c>
      <c r="T204" s="153">
        <f t="shared" si="2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4" t="s">
        <v>259</v>
      </c>
      <c r="AT204" s="154" t="s">
        <v>165</v>
      </c>
      <c r="AU204" s="154" t="s">
        <v>84</v>
      </c>
      <c r="AY204" s="18" t="s">
        <v>163</v>
      </c>
      <c r="BE204" s="155">
        <f t="shared" si="24"/>
        <v>0</v>
      </c>
      <c r="BF204" s="155">
        <f t="shared" si="25"/>
        <v>0</v>
      </c>
      <c r="BG204" s="155">
        <f t="shared" si="26"/>
        <v>0</v>
      </c>
      <c r="BH204" s="155">
        <f t="shared" si="27"/>
        <v>0</v>
      </c>
      <c r="BI204" s="155">
        <f t="shared" si="28"/>
        <v>0</v>
      </c>
      <c r="BJ204" s="18" t="s">
        <v>82</v>
      </c>
      <c r="BK204" s="155">
        <f t="shared" si="29"/>
        <v>0</v>
      </c>
      <c r="BL204" s="18" t="s">
        <v>259</v>
      </c>
      <c r="BM204" s="154" t="s">
        <v>495</v>
      </c>
    </row>
    <row r="205" spans="1:65" s="2" customFormat="1" ht="16.5" customHeight="1">
      <c r="A205" s="30"/>
      <c r="B205" s="142"/>
      <c r="C205" s="143" t="s">
        <v>713</v>
      </c>
      <c r="D205" s="143" t="s">
        <v>165</v>
      </c>
      <c r="E205" s="144" t="s">
        <v>1973</v>
      </c>
      <c r="F205" s="145" t="s">
        <v>1974</v>
      </c>
      <c r="G205" s="146" t="s">
        <v>204</v>
      </c>
      <c r="H205" s="147">
        <v>13</v>
      </c>
      <c r="I205" s="148"/>
      <c r="J205" s="148">
        <f t="shared" si="20"/>
        <v>0</v>
      </c>
      <c r="K205" s="149"/>
      <c r="L205" s="31"/>
      <c r="M205" s="150" t="s">
        <v>1</v>
      </c>
      <c r="N205" s="151" t="s">
        <v>39</v>
      </c>
      <c r="O205" s="152">
        <v>0</v>
      </c>
      <c r="P205" s="152">
        <f t="shared" si="21"/>
        <v>0</v>
      </c>
      <c r="Q205" s="152">
        <v>0</v>
      </c>
      <c r="R205" s="152">
        <f t="shared" si="22"/>
        <v>0</v>
      </c>
      <c r="S205" s="152">
        <v>0</v>
      </c>
      <c r="T205" s="153">
        <f t="shared" si="2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4" t="s">
        <v>259</v>
      </c>
      <c r="AT205" s="154" t="s">
        <v>165</v>
      </c>
      <c r="AU205" s="154" t="s">
        <v>84</v>
      </c>
      <c r="AY205" s="18" t="s">
        <v>163</v>
      </c>
      <c r="BE205" s="155">
        <f t="shared" si="24"/>
        <v>0</v>
      </c>
      <c r="BF205" s="155">
        <f t="shared" si="25"/>
        <v>0</v>
      </c>
      <c r="BG205" s="155">
        <f t="shared" si="26"/>
        <v>0</v>
      </c>
      <c r="BH205" s="155">
        <f t="shared" si="27"/>
        <v>0</v>
      </c>
      <c r="BI205" s="155">
        <f t="shared" si="28"/>
        <v>0</v>
      </c>
      <c r="BJ205" s="18" t="s">
        <v>82</v>
      </c>
      <c r="BK205" s="155">
        <f t="shared" si="29"/>
        <v>0</v>
      </c>
      <c r="BL205" s="18" t="s">
        <v>259</v>
      </c>
      <c r="BM205" s="154" t="s">
        <v>500</v>
      </c>
    </row>
    <row r="206" spans="1:65" s="2" customFormat="1" ht="24" customHeight="1">
      <c r="A206" s="30"/>
      <c r="B206" s="142"/>
      <c r="C206" s="143" t="s">
        <v>717</v>
      </c>
      <c r="D206" s="143" t="s">
        <v>165</v>
      </c>
      <c r="E206" s="144" t="s">
        <v>1975</v>
      </c>
      <c r="F206" s="145" t="s">
        <v>1976</v>
      </c>
      <c r="G206" s="146" t="s">
        <v>231</v>
      </c>
      <c r="H206" s="147">
        <v>1.1319999999999999</v>
      </c>
      <c r="I206" s="148"/>
      <c r="J206" s="148">
        <f t="shared" si="20"/>
        <v>0</v>
      </c>
      <c r="K206" s="149"/>
      <c r="L206" s="31"/>
      <c r="M206" s="150" t="s">
        <v>1</v>
      </c>
      <c r="N206" s="151" t="s">
        <v>39</v>
      </c>
      <c r="O206" s="152">
        <v>0</v>
      </c>
      <c r="P206" s="152">
        <f t="shared" si="21"/>
        <v>0</v>
      </c>
      <c r="Q206" s="152">
        <v>0</v>
      </c>
      <c r="R206" s="152">
        <f t="shared" si="22"/>
        <v>0</v>
      </c>
      <c r="S206" s="152">
        <v>0</v>
      </c>
      <c r="T206" s="153">
        <f t="shared" si="2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4" t="s">
        <v>259</v>
      </c>
      <c r="AT206" s="154" t="s">
        <v>165</v>
      </c>
      <c r="AU206" s="154" t="s">
        <v>84</v>
      </c>
      <c r="AY206" s="18" t="s">
        <v>163</v>
      </c>
      <c r="BE206" s="155">
        <f t="shared" si="24"/>
        <v>0</v>
      </c>
      <c r="BF206" s="155">
        <f t="shared" si="25"/>
        <v>0</v>
      </c>
      <c r="BG206" s="155">
        <f t="shared" si="26"/>
        <v>0</v>
      </c>
      <c r="BH206" s="155">
        <f t="shared" si="27"/>
        <v>0</v>
      </c>
      <c r="BI206" s="155">
        <f t="shared" si="28"/>
        <v>0</v>
      </c>
      <c r="BJ206" s="18" t="s">
        <v>82</v>
      </c>
      <c r="BK206" s="155">
        <f t="shared" si="29"/>
        <v>0</v>
      </c>
      <c r="BL206" s="18" t="s">
        <v>259</v>
      </c>
      <c r="BM206" s="154" t="s">
        <v>508</v>
      </c>
    </row>
    <row r="207" spans="1:65" s="2" customFormat="1" ht="24" customHeight="1">
      <c r="A207" s="30"/>
      <c r="B207" s="142"/>
      <c r="C207" s="143" t="s">
        <v>721</v>
      </c>
      <c r="D207" s="143" t="s">
        <v>165</v>
      </c>
      <c r="E207" s="144" t="s">
        <v>1977</v>
      </c>
      <c r="F207" s="145" t="s">
        <v>1978</v>
      </c>
      <c r="G207" s="146" t="s">
        <v>231</v>
      </c>
      <c r="H207" s="147">
        <v>1.1319999999999999</v>
      </c>
      <c r="I207" s="148"/>
      <c r="J207" s="148">
        <f t="shared" si="20"/>
        <v>0</v>
      </c>
      <c r="K207" s="149"/>
      <c r="L207" s="31"/>
      <c r="M207" s="150" t="s">
        <v>1</v>
      </c>
      <c r="N207" s="151" t="s">
        <v>39</v>
      </c>
      <c r="O207" s="152">
        <v>0</v>
      </c>
      <c r="P207" s="152">
        <f t="shared" si="21"/>
        <v>0</v>
      </c>
      <c r="Q207" s="152">
        <v>0</v>
      </c>
      <c r="R207" s="152">
        <f t="shared" si="22"/>
        <v>0</v>
      </c>
      <c r="S207" s="152">
        <v>0</v>
      </c>
      <c r="T207" s="153">
        <f t="shared" si="2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4" t="s">
        <v>259</v>
      </c>
      <c r="AT207" s="154" t="s">
        <v>165</v>
      </c>
      <c r="AU207" s="154" t="s">
        <v>84</v>
      </c>
      <c r="AY207" s="18" t="s">
        <v>163</v>
      </c>
      <c r="BE207" s="155">
        <f t="shared" si="24"/>
        <v>0</v>
      </c>
      <c r="BF207" s="155">
        <f t="shared" si="25"/>
        <v>0</v>
      </c>
      <c r="BG207" s="155">
        <f t="shared" si="26"/>
        <v>0</v>
      </c>
      <c r="BH207" s="155">
        <f t="shared" si="27"/>
        <v>0</v>
      </c>
      <c r="BI207" s="155">
        <f t="shared" si="28"/>
        <v>0</v>
      </c>
      <c r="BJ207" s="18" t="s">
        <v>82</v>
      </c>
      <c r="BK207" s="155">
        <f t="shared" si="29"/>
        <v>0</v>
      </c>
      <c r="BL207" s="18" t="s">
        <v>259</v>
      </c>
      <c r="BM207" s="154" t="s">
        <v>512</v>
      </c>
    </row>
    <row r="208" spans="1:65" s="12" customFormat="1" ht="22.9" customHeight="1">
      <c r="B208" s="130"/>
      <c r="D208" s="131" t="s">
        <v>73</v>
      </c>
      <c r="E208" s="140" t="s">
        <v>1979</v>
      </c>
      <c r="F208" s="140" t="s">
        <v>1980</v>
      </c>
      <c r="J208" s="141">
        <f>BK208</f>
        <v>0</v>
      </c>
      <c r="L208" s="130"/>
      <c r="M208" s="134"/>
      <c r="N208" s="135"/>
      <c r="O208" s="135"/>
      <c r="P208" s="136">
        <f>P209</f>
        <v>0</v>
      </c>
      <c r="Q208" s="135"/>
      <c r="R208" s="136">
        <f>R209</f>
        <v>0</v>
      </c>
      <c r="S208" s="135"/>
      <c r="T208" s="137">
        <f>T209</f>
        <v>0</v>
      </c>
      <c r="AR208" s="131" t="s">
        <v>84</v>
      </c>
      <c r="AT208" s="138" t="s">
        <v>73</v>
      </c>
      <c r="AU208" s="138" t="s">
        <v>82</v>
      </c>
      <c r="AY208" s="131" t="s">
        <v>163</v>
      </c>
      <c r="BK208" s="139">
        <f>BK209</f>
        <v>0</v>
      </c>
    </row>
    <row r="209" spans="1:65" s="2" customFormat="1" ht="24" customHeight="1">
      <c r="A209" s="30"/>
      <c r="B209" s="142"/>
      <c r="C209" s="143" t="s">
        <v>726</v>
      </c>
      <c r="D209" s="143" t="s">
        <v>165</v>
      </c>
      <c r="E209" s="144" t="s">
        <v>1981</v>
      </c>
      <c r="F209" s="145" t="s">
        <v>1982</v>
      </c>
      <c r="G209" s="146" t="s">
        <v>199</v>
      </c>
      <c r="H209" s="147">
        <v>1</v>
      </c>
      <c r="I209" s="148"/>
      <c r="J209" s="148">
        <f>ROUND(I209*H209,2)</f>
        <v>0</v>
      </c>
      <c r="K209" s="149"/>
      <c r="L209" s="31"/>
      <c r="M209" s="150" t="s">
        <v>1</v>
      </c>
      <c r="N209" s="151" t="s">
        <v>39</v>
      </c>
      <c r="O209" s="152">
        <v>0</v>
      </c>
      <c r="P209" s="152">
        <f>O209*H209</f>
        <v>0</v>
      </c>
      <c r="Q209" s="152">
        <v>0</v>
      </c>
      <c r="R209" s="152">
        <f>Q209*H209</f>
        <v>0</v>
      </c>
      <c r="S209" s="152">
        <v>0</v>
      </c>
      <c r="T209" s="153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4" t="s">
        <v>259</v>
      </c>
      <c r="AT209" s="154" t="s">
        <v>165</v>
      </c>
      <c r="AU209" s="154" t="s">
        <v>84</v>
      </c>
      <c r="AY209" s="18" t="s">
        <v>163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82</v>
      </c>
      <c r="BK209" s="155">
        <f>ROUND(I209*H209,2)</f>
        <v>0</v>
      </c>
      <c r="BL209" s="18" t="s">
        <v>259</v>
      </c>
      <c r="BM209" s="154" t="s">
        <v>518</v>
      </c>
    </row>
    <row r="210" spans="1:65" s="12" customFormat="1" ht="25.9" customHeight="1">
      <c r="B210" s="130"/>
      <c r="D210" s="131" t="s">
        <v>73</v>
      </c>
      <c r="E210" s="132" t="s">
        <v>1983</v>
      </c>
      <c r="F210" s="132" t="s">
        <v>1984</v>
      </c>
      <c r="J210" s="133">
        <f>BK210</f>
        <v>0</v>
      </c>
      <c r="L210" s="130"/>
      <c r="M210" s="134"/>
      <c r="N210" s="135"/>
      <c r="O210" s="135"/>
      <c r="P210" s="136">
        <f>P211</f>
        <v>0</v>
      </c>
      <c r="Q210" s="135"/>
      <c r="R210" s="136">
        <f>R211</f>
        <v>0</v>
      </c>
      <c r="S210" s="135"/>
      <c r="T210" s="137">
        <f>T211</f>
        <v>0</v>
      </c>
      <c r="AR210" s="131" t="s">
        <v>169</v>
      </c>
      <c r="AT210" s="138" t="s">
        <v>73</v>
      </c>
      <c r="AU210" s="138" t="s">
        <v>74</v>
      </c>
      <c r="AY210" s="131" t="s">
        <v>163</v>
      </c>
      <c r="BK210" s="139">
        <f>BK211</f>
        <v>0</v>
      </c>
    </row>
    <row r="211" spans="1:65" s="2" customFormat="1" ht="24" customHeight="1">
      <c r="A211" s="30"/>
      <c r="B211" s="142"/>
      <c r="C211" s="143" t="s">
        <v>732</v>
      </c>
      <c r="D211" s="143" t="s">
        <v>165</v>
      </c>
      <c r="E211" s="144" t="s">
        <v>1985</v>
      </c>
      <c r="F211" s="145" t="s">
        <v>1986</v>
      </c>
      <c r="G211" s="146" t="s">
        <v>1987</v>
      </c>
      <c r="H211" s="147">
        <v>64</v>
      </c>
      <c r="I211" s="148"/>
      <c r="J211" s="148">
        <f>ROUND(I211*H211,2)</f>
        <v>0</v>
      </c>
      <c r="K211" s="149"/>
      <c r="L211" s="31"/>
      <c r="M211" s="150" t="s">
        <v>1</v>
      </c>
      <c r="N211" s="151" t="s">
        <v>39</v>
      </c>
      <c r="O211" s="152">
        <v>0</v>
      </c>
      <c r="P211" s="152">
        <f>O211*H211</f>
        <v>0</v>
      </c>
      <c r="Q211" s="152">
        <v>0</v>
      </c>
      <c r="R211" s="152">
        <f>Q211*H211</f>
        <v>0</v>
      </c>
      <c r="S211" s="152">
        <v>0</v>
      </c>
      <c r="T211" s="153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4" t="s">
        <v>169</v>
      </c>
      <c r="AT211" s="154" t="s">
        <v>165</v>
      </c>
      <c r="AU211" s="154" t="s">
        <v>82</v>
      </c>
      <c r="AY211" s="18" t="s">
        <v>163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82</v>
      </c>
      <c r="BK211" s="155">
        <f>ROUND(I211*H211,2)</f>
        <v>0</v>
      </c>
      <c r="BL211" s="18" t="s">
        <v>169</v>
      </c>
      <c r="BM211" s="154" t="s">
        <v>529</v>
      </c>
    </row>
    <row r="212" spans="1:65" s="12" customFormat="1" ht="25.9" customHeight="1">
      <c r="B212" s="130"/>
      <c r="D212" s="131" t="s">
        <v>73</v>
      </c>
      <c r="E212" s="132" t="s">
        <v>1803</v>
      </c>
      <c r="F212" s="132" t="s">
        <v>1804</v>
      </c>
      <c r="J212" s="133">
        <f>BK212</f>
        <v>0</v>
      </c>
      <c r="L212" s="130"/>
      <c r="M212" s="134"/>
      <c r="N212" s="135"/>
      <c r="O212" s="135"/>
      <c r="P212" s="136">
        <f>P213+P215+P217</f>
        <v>0</v>
      </c>
      <c r="Q212" s="135"/>
      <c r="R212" s="136">
        <f>R213+R215+R217</f>
        <v>0</v>
      </c>
      <c r="S212" s="135"/>
      <c r="T212" s="137">
        <f>T213+T215+T217</f>
        <v>0</v>
      </c>
      <c r="AR212" s="131" t="s">
        <v>196</v>
      </c>
      <c r="AT212" s="138" t="s">
        <v>73</v>
      </c>
      <c r="AU212" s="138" t="s">
        <v>74</v>
      </c>
      <c r="AY212" s="131" t="s">
        <v>163</v>
      </c>
      <c r="BK212" s="139">
        <f>BK213+BK215+BK217</f>
        <v>0</v>
      </c>
    </row>
    <row r="213" spans="1:65" s="12" customFormat="1" ht="22.9" customHeight="1">
      <c r="B213" s="130"/>
      <c r="D213" s="131" t="s">
        <v>73</v>
      </c>
      <c r="E213" s="140" t="s">
        <v>1988</v>
      </c>
      <c r="F213" s="140" t="s">
        <v>1989</v>
      </c>
      <c r="J213" s="141">
        <f>BK213</f>
        <v>0</v>
      </c>
      <c r="L213" s="130"/>
      <c r="M213" s="134"/>
      <c r="N213" s="135"/>
      <c r="O213" s="135"/>
      <c r="P213" s="136">
        <f>P214</f>
        <v>0</v>
      </c>
      <c r="Q213" s="135"/>
      <c r="R213" s="136">
        <f>R214</f>
        <v>0</v>
      </c>
      <c r="S213" s="135"/>
      <c r="T213" s="137">
        <f>T214</f>
        <v>0</v>
      </c>
      <c r="AR213" s="131" t="s">
        <v>196</v>
      </c>
      <c r="AT213" s="138" t="s">
        <v>73</v>
      </c>
      <c r="AU213" s="138" t="s">
        <v>82</v>
      </c>
      <c r="AY213" s="131" t="s">
        <v>163</v>
      </c>
      <c r="BK213" s="139">
        <f>BK214</f>
        <v>0</v>
      </c>
    </row>
    <row r="214" spans="1:65" s="2" customFormat="1" ht="16.5" customHeight="1">
      <c r="A214" s="30"/>
      <c r="B214" s="142"/>
      <c r="C214" s="143" t="s">
        <v>738</v>
      </c>
      <c r="D214" s="143" t="s">
        <v>165</v>
      </c>
      <c r="E214" s="144" t="s">
        <v>1990</v>
      </c>
      <c r="F214" s="145" t="s">
        <v>1991</v>
      </c>
      <c r="G214" s="146" t="s">
        <v>199</v>
      </c>
      <c r="H214" s="147">
        <v>1</v>
      </c>
      <c r="I214" s="148"/>
      <c r="J214" s="148">
        <f>ROUND(I214*H214,2)</f>
        <v>0</v>
      </c>
      <c r="K214" s="149"/>
      <c r="L214" s="31"/>
      <c r="M214" s="150" t="s">
        <v>1</v>
      </c>
      <c r="N214" s="151" t="s">
        <v>39</v>
      </c>
      <c r="O214" s="152">
        <v>0</v>
      </c>
      <c r="P214" s="152">
        <f>O214*H214</f>
        <v>0</v>
      </c>
      <c r="Q214" s="152">
        <v>0</v>
      </c>
      <c r="R214" s="152">
        <f>Q214*H214</f>
        <v>0</v>
      </c>
      <c r="S214" s="152">
        <v>0</v>
      </c>
      <c r="T214" s="153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4" t="s">
        <v>169</v>
      </c>
      <c r="AT214" s="154" t="s">
        <v>165</v>
      </c>
      <c r="AU214" s="154" t="s">
        <v>84</v>
      </c>
      <c r="AY214" s="18" t="s">
        <v>163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82</v>
      </c>
      <c r="BK214" s="155">
        <f>ROUND(I214*H214,2)</f>
        <v>0</v>
      </c>
      <c r="BL214" s="18" t="s">
        <v>169</v>
      </c>
      <c r="BM214" s="154" t="s">
        <v>533</v>
      </c>
    </row>
    <row r="215" spans="1:65" s="12" customFormat="1" ht="22.9" customHeight="1">
      <c r="B215" s="130"/>
      <c r="D215" s="131" t="s">
        <v>73</v>
      </c>
      <c r="E215" s="140" t="s">
        <v>1992</v>
      </c>
      <c r="F215" s="140" t="s">
        <v>1993</v>
      </c>
      <c r="J215" s="141">
        <f>BK215</f>
        <v>0</v>
      </c>
      <c r="L215" s="130"/>
      <c r="M215" s="134"/>
      <c r="N215" s="135"/>
      <c r="O215" s="135"/>
      <c r="P215" s="136">
        <f>P216</f>
        <v>0</v>
      </c>
      <c r="Q215" s="135"/>
      <c r="R215" s="136">
        <f>R216</f>
        <v>0</v>
      </c>
      <c r="S215" s="135"/>
      <c r="T215" s="137">
        <f>T216</f>
        <v>0</v>
      </c>
      <c r="AR215" s="131" t="s">
        <v>82</v>
      </c>
      <c r="AT215" s="138" t="s">
        <v>73</v>
      </c>
      <c r="AU215" s="138" t="s">
        <v>82</v>
      </c>
      <c r="AY215" s="131" t="s">
        <v>163</v>
      </c>
      <c r="BK215" s="139">
        <f>BK216</f>
        <v>0</v>
      </c>
    </row>
    <row r="216" spans="1:65" s="2" customFormat="1" ht="16.5" customHeight="1">
      <c r="A216" s="30"/>
      <c r="B216" s="142"/>
      <c r="C216" s="143" t="s">
        <v>745</v>
      </c>
      <c r="D216" s="143" t="s">
        <v>165</v>
      </c>
      <c r="E216" s="144" t="s">
        <v>1808</v>
      </c>
      <c r="F216" s="145" t="s">
        <v>1994</v>
      </c>
      <c r="G216" s="146" t="s">
        <v>199</v>
      </c>
      <c r="H216" s="147">
        <v>0.85</v>
      </c>
      <c r="I216" s="148"/>
      <c r="J216" s="148">
        <f>ROUND(I216*H216,2)</f>
        <v>0</v>
      </c>
      <c r="K216" s="149"/>
      <c r="L216" s="31"/>
      <c r="M216" s="150" t="s">
        <v>1</v>
      </c>
      <c r="N216" s="151" t="s">
        <v>39</v>
      </c>
      <c r="O216" s="152">
        <v>0</v>
      </c>
      <c r="P216" s="152">
        <f>O216*H216</f>
        <v>0</v>
      </c>
      <c r="Q216" s="152">
        <v>0</v>
      </c>
      <c r="R216" s="152">
        <f>Q216*H216</f>
        <v>0</v>
      </c>
      <c r="S216" s="152">
        <v>0</v>
      </c>
      <c r="T216" s="153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54" t="s">
        <v>169</v>
      </c>
      <c r="AT216" s="154" t="s">
        <v>165</v>
      </c>
      <c r="AU216" s="154" t="s">
        <v>84</v>
      </c>
      <c r="AY216" s="18" t="s">
        <v>163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82</v>
      </c>
      <c r="BK216" s="155">
        <f>ROUND(I216*H216,2)</f>
        <v>0</v>
      </c>
      <c r="BL216" s="18" t="s">
        <v>169</v>
      </c>
      <c r="BM216" s="154" t="s">
        <v>544</v>
      </c>
    </row>
    <row r="217" spans="1:65" s="12" customFormat="1" ht="22.9" customHeight="1">
      <c r="B217" s="130"/>
      <c r="D217" s="131" t="s">
        <v>73</v>
      </c>
      <c r="E217" s="140" t="s">
        <v>1811</v>
      </c>
      <c r="F217" s="140" t="s">
        <v>1995</v>
      </c>
      <c r="J217" s="141">
        <f>BK217</f>
        <v>0</v>
      </c>
      <c r="L217" s="130"/>
      <c r="M217" s="134"/>
      <c r="N217" s="135"/>
      <c r="O217" s="135"/>
      <c r="P217" s="136">
        <f>P218</f>
        <v>0</v>
      </c>
      <c r="Q217" s="135"/>
      <c r="R217" s="136">
        <f>R218</f>
        <v>0</v>
      </c>
      <c r="S217" s="135"/>
      <c r="T217" s="137">
        <f>T218</f>
        <v>0</v>
      </c>
      <c r="AR217" s="131" t="s">
        <v>196</v>
      </c>
      <c r="AT217" s="138" t="s">
        <v>73</v>
      </c>
      <c r="AU217" s="138" t="s">
        <v>82</v>
      </c>
      <c r="AY217" s="131" t="s">
        <v>163</v>
      </c>
      <c r="BK217" s="139">
        <f>BK218</f>
        <v>0</v>
      </c>
    </row>
    <row r="218" spans="1:65" s="2" customFormat="1" ht="16.5" customHeight="1">
      <c r="A218" s="30"/>
      <c r="B218" s="142"/>
      <c r="C218" s="143" t="s">
        <v>753</v>
      </c>
      <c r="D218" s="143" t="s">
        <v>165</v>
      </c>
      <c r="E218" s="144" t="s">
        <v>1813</v>
      </c>
      <c r="F218" s="145" t="s">
        <v>1996</v>
      </c>
      <c r="G218" s="146" t="s">
        <v>199</v>
      </c>
      <c r="H218" s="147">
        <v>0.85</v>
      </c>
      <c r="I218" s="148"/>
      <c r="J218" s="148">
        <f>ROUND(I218*H218,2)</f>
        <v>0</v>
      </c>
      <c r="K218" s="149"/>
      <c r="L218" s="31"/>
      <c r="M218" s="194" t="s">
        <v>1</v>
      </c>
      <c r="N218" s="195" t="s">
        <v>39</v>
      </c>
      <c r="O218" s="196">
        <v>0</v>
      </c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54" t="s">
        <v>169</v>
      </c>
      <c r="AT218" s="154" t="s">
        <v>165</v>
      </c>
      <c r="AU218" s="154" t="s">
        <v>84</v>
      </c>
      <c r="AY218" s="18" t="s">
        <v>163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82</v>
      </c>
      <c r="BK218" s="155">
        <f>ROUND(I218*H218,2)</f>
        <v>0</v>
      </c>
      <c r="BL218" s="18" t="s">
        <v>169</v>
      </c>
      <c r="BM218" s="154" t="s">
        <v>557</v>
      </c>
    </row>
    <row r="219" spans="1:65" s="2" customFormat="1" ht="6.95" customHeight="1">
      <c r="A219" s="30"/>
      <c r="B219" s="45"/>
      <c r="C219" s="46"/>
      <c r="D219" s="46"/>
      <c r="E219" s="46"/>
      <c r="F219" s="46"/>
      <c r="G219" s="46"/>
      <c r="H219" s="46"/>
      <c r="I219" s="46"/>
      <c r="J219" s="46"/>
      <c r="K219" s="46"/>
      <c r="L219" s="31"/>
      <c r="M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</row>
  </sheetData>
  <autoFilter ref="C125:K218"/>
  <mergeCells count="8">
    <mergeCell ref="E116:H116"/>
    <mergeCell ref="E118:H118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7"/>
  <sheetViews>
    <sheetView showGridLines="0" tabSelected="1" topLeftCell="A19" workbookViewId="0">
      <selection activeCell="E18" sqref="E1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1"/>
    </row>
    <row r="2" spans="1:46" s="1" customFormat="1" ht="36.950000000000003" customHeight="1">
      <c r="L2" s="205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8" t="s">
        <v>90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112</v>
      </c>
      <c r="L4" s="21"/>
      <c r="M4" s="92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234" t="str">
        <f>'Rekapitulace stavby'!K6</f>
        <v>Novostavba ovčí farmy - objekt agroturistika</v>
      </c>
      <c r="F7" s="235"/>
      <c r="G7" s="235"/>
      <c r="H7" s="235"/>
      <c r="L7" s="21"/>
    </row>
    <row r="8" spans="1:46" s="2" customFormat="1" ht="12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0" t="s">
        <v>1997</v>
      </c>
      <c r="F9" s="236"/>
      <c r="G9" s="236"/>
      <c r="H9" s="236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17</v>
      </c>
      <c r="E11" s="30"/>
      <c r="F11" s="25" t="s">
        <v>1</v>
      </c>
      <c r="G11" s="30"/>
      <c r="H11" s="30"/>
      <c r="I11" s="27" t="s">
        <v>18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19</v>
      </c>
      <c r="E12" s="30"/>
      <c r="F12" s="25" t="s">
        <v>20</v>
      </c>
      <c r="G12" s="30"/>
      <c r="H12" s="30"/>
      <c r="I12" s="27" t="s">
        <v>21</v>
      </c>
      <c r="J12" s="53" t="str">
        <f>'Rekapitulace stavby'!AN8</f>
        <v>12. 11. 2019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23</v>
      </c>
      <c r="E14" s="30"/>
      <c r="F14" s="30"/>
      <c r="G14" s="30"/>
      <c r="H14" s="30"/>
      <c r="I14" s="27" t="s">
        <v>24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199" t="s">
        <v>2573</v>
      </c>
      <c r="F15" s="30"/>
      <c r="G15" s="30"/>
      <c r="H15" s="30"/>
      <c r="I15" s="27" t="s">
        <v>26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27</v>
      </c>
      <c r="E17" s="30"/>
      <c r="F17" s="30"/>
      <c r="G17" s="30"/>
      <c r="H17" s="30"/>
      <c r="I17" s="27" t="s">
        <v>24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/>
      <c r="F18" s="30"/>
      <c r="G18" s="30"/>
      <c r="H18" s="30"/>
      <c r="I18" s="27" t="s">
        <v>26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29</v>
      </c>
      <c r="E20" s="30"/>
      <c r="F20" s="30"/>
      <c r="G20" s="30"/>
      <c r="H20" s="30"/>
      <c r="I20" s="27" t="s">
        <v>24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26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32</v>
      </c>
      <c r="E23" s="30"/>
      <c r="F23" s="30"/>
      <c r="G23" s="30"/>
      <c r="H23" s="30"/>
      <c r="I23" s="27" t="s">
        <v>24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26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06" t="s">
        <v>1</v>
      </c>
      <c r="F27" s="206"/>
      <c r="G27" s="206"/>
      <c r="H27" s="20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ROUND(J129,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ROUND((SUM(BE129:BE226)),  2)</f>
        <v>0</v>
      </c>
      <c r="G33" s="30"/>
      <c r="H33" s="30"/>
      <c r="I33" s="99">
        <v>0.21</v>
      </c>
      <c r="J33" s="98">
        <f>ROUND(((SUM(BE129:BE226))*I33),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ROUND((SUM(BF129:BF226)),  2)</f>
        <v>0</v>
      </c>
      <c r="G34" s="30"/>
      <c r="H34" s="30"/>
      <c r="I34" s="99">
        <v>0.15</v>
      </c>
      <c r="J34" s="98">
        <f>ROUND(((SUM(BF129:BF226))*I34),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8">
        <f>ROUND((SUM(BG129:BG226)),  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8">
        <f>ROUND((SUM(BH129:BH226)),  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8">
        <f>ROUND((SUM(BI129:BI226)),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15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4" t="str">
        <f>E7</f>
        <v>Novostavba ovčí farmy - objekt agroturistika</v>
      </c>
      <c r="F85" s="235"/>
      <c r="G85" s="235"/>
      <c r="H85" s="23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0" t="str">
        <f>E9</f>
        <v>2018-23-01-02 - SO 01 Ústřední vytápění</v>
      </c>
      <c r="F87" s="236"/>
      <c r="G87" s="236"/>
      <c r="H87" s="236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19</v>
      </c>
      <c r="D89" s="30"/>
      <c r="E89" s="30"/>
      <c r="F89" s="25" t="str">
        <f>F12</f>
        <v>k.ú.Horní Světlé Hory</v>
      </c>
      <c r="G89" s="30"/>
      <c r="H89" s="30"/>
      <c r="I89" s="27" t="s">
        <v>21</v>
      </c>
      <c r="J89" s="53" t="str">
        <f>IF(J12="","",J12)</f>
        <v>12. 11. 2019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23</v>
      </c>
      <c r="D91" s="30"/>
      <c r="E91" s="30"/>
      <c r="F91" s="25" t="str">
        <f>E15</f>
        <v>GABRETA, spol. s r.o.</v>
      </c>
      <c r="G91" s="30"/>
      <c r="H91" s="30"/>
      <c r="I91" s="27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0"/>
      <c r="E92" s="30"/>
      <c r="F92" s="25" t="str">
        <f>IF(E18="","",E18)</f>
        <v/>
      </c>
      <c r="G92" s="30"/>
      <c r="H92" s="30"/>
      <c r="I92" s="27" t="s">
        <v>32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08" t="s">
        <v>116</v>
      </c>
      <c r="D94" s="100"/>
      <c r="E94" s="100"/>
      <c r="F94" s="100"/>
      <c r="G94" s="100"/>
      <c r="H94" s="100"/>
      <c r="I94" s="100"/>
      <c r="J94" s="109" t="s">
        <v>117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118</v>
      </c>
      <c r="D96" s="30"/>
      <c r="E96" s="30"/>
      <c r="F96" s="30"/>
      <c r="G96" s="30"/>
      <c r="H96" s="30"/>
      <c r="I96" s="30"/>
      <c r="J96" s="69">
        <f>J129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customHeight="1">
      <c r="B97" s="111"/>
      <c r="D97" s="112" t="s">
        <v>128</v>
      </c>
      <c r="E97" s="113"/>
      <c r="F97" s="113"/>
      <c r="G97" s="113"/>
      <c r="H97" s="113"/>
      <c r="I97" s="113"/>
      <c r="J97" s="114">
        <f>J130</f>
        <v>0</v>
      </c>
      <c r="L97" s="111"/>
    </row>
    <row r="98" spans="1:31" s="10" customFormat="1" ht="19.899999999999999" customHeight="1">
      <c r="B98" s="115"/>
      <c r="D98" s="116" t="s">
        <v>131</v>
      </c>
      <c r="E98" s="117"/>
      <c r="F98" s="117"/>
      <c r="G98" s="117"/>
      <c r="H98" s="117"/>
      <c r="I98" s="117"/>
      <c r="J98" s="118">
        <f>J131</f>
        <v>0</v>
      </c>
      <c r="L98" s="115"/>
    </row>
    <row r="99" spans="1:31" s="10" customFormat="1" ht="19.899999999999999" customHeight="1">
      <c r="B99" s="115"/>
      <c r="D99" s="116" t="s">
        <v>1998</v>
      </c>
      <c r="E99" s="117"/>
      <c r="F99" s="117"/>
      <c r="G99" s="117"/>
      <c r="H99" s="117"/>
      <c r="I99" s="117"/>
      <c r="J99" s="118">
        <f>J140</f>
        <v>0</v>
      </c>
      <c r="L99" s="115"/>
    </row>
    <row r="100" spans="1:31" s="10" customFormat="1" ht="19.899999999999999" customHeight="1">
      <c r="B100" s="115"/>
      <c r="D100" s="116" t="s">
        <v>1819</v>
      </c>
      <c r="E100" s="117"/>
      <c r="F100" s="117"/>
      <c r="G100" s="117"/>
      <c r="H100" s="117"/>
      <c r="I100" s="117"/>
      <c r="J100" s="118">
        <f>J146</f>
        <v>0</v>
      </c>
      <c r="L100" s="115"/>
    </row>
    <row r="101" spans="1:31" s="10" customFormat="1" ht="19.899999999999999" customHeight="1">
      <c r="B101" s="115"/>
      <c r="D101" s="116" t="s">
        <v>1999</v>
      </c>
      <c r="E101" s="117"/>
      <c r="F101" s="117"/>
      <c r="G101" s="117"/>
      <c r="H101" s="117"/>
      <c r="I101" s="117"/>
      <c r="J101" s="118">
        <f>J156</f>
        <v>0</v>
      </c>
      <c r="L101" s="115"/>
    </row>
    <row r="102" spans="1:31" s="10" customFormat="1" ht="19.899999999999999" customHeight="1">
      <c r="B102" s="115"/>
      <c r="D102" s="116" t="s">
        <v>2000</v>
      </c>
      <c r="E102" s="117"/>
      <c r="F102" s="117"/>
      <c r="G102" s="117"/>
      <c r="H102" s="117"/>
      <c r="I102" s="117"/>
      <c r="J102" s="118">
        <f>J165</f>
        <v>0</v>
      </c>
      <c r="L102" s="115"/>
    </row>
    <row r="103" spans="1:31" s="10" customFormat="1" ht="19.899999999999999" customHeight="1">
      <c r="B103" s="115"/>
      <c r="D103" s="116" t="s">
        <v>2001</v>
      </c>
      <c r="E103" s="117"/>
      <c r="F103" s="117"/>
      <c r="G103" s="117"/>
      <c r="H103" s="117"/>
      <c r="I103" s="117"/>
      <c r="J103" s="118">
        <f>J186</f>
        <v>0</v>
      </c>
      <c r="L103" s="115"/>
    </row>
    <row r="104" spans="1:31" s="9" customFormat="1" ht="24.95" customHeight="1">
      <c r="B104" s="111"/>
      <c r="D104" s="112" t="s">
        <v>1820</v>
      </c>
      <c r="E104" s="113"/>
      <c r="F104" s="113"/>
      <c r="G104" s="113"/>
      <c r="H104" s="113"/>
      <c r="I104" s="113"/>
      <c r="J104" s="114">
        <f>J216</f>
        <v>0</v>
      </c>
      <c r="L104" s="111"/>
    </row>
    <row r="105" spans="1:31" s="9" customFormat="1" ht="24.95" customHeight="1">
      <c r="B105" s="111"/>
      <c r="D105" s="112" t="s">
        <v>145</v>
      </c>
      <c r="E105" s="113"/>
      <c r="F105" s="113"/>
      <c r="G105" s="113"/>
      <c r="H105" s="113"/>
      <c r="I105" s="113"/>
      <c r="J105" s="114">
        <f>J218</f>
        <v>0</v>
      </c>
      <c r="L105" s="111"/>
    </row>
    <row r="106" spans="1:31" s="10" customFormat="1" ht="19.899999999999999" customHeight="1">
      <c r="B106" s="115"/>
      <c r="D106" s="116" t="s">
        <v>1821</v>
      </c>
      <c r="E106" s="117"/>
      <c r="F106" s="117"/>
      <c r="G106" s="117"/>
      <c r="H106" s="117"/>
      <c r="I106" s="117"/>
      <c r="J106" s="118">
        <f>J219</f>
        <v>0</v>
      </c>
      <c r="L106" s="115"/>
    </row>
    <row r="107" spans="1:31" s="10" customFormat="1" ht="19.899999999999999" customHeight="1">
      <c r="B107" s="115"/>
      <c r="D107" s="116" t="s">
        <v>146</v>
      </c>
      <c r="E107" s="117"/>
      <c r="F107" s="117"/>
      <c r="G107" s="117"/>
      <c r="H107" s="117"/>
      <c r="I107" s="117"/>
      <c r="J107" s="118">
        <f>J221</f>
        <v>0</v>
      </c>
      <c r="L107" s="115"/>
    </row>
    <row r="108" spans="1:31" s="10" customFormat="1" ht="19.899999999999999" customHeight="1">
      <c r="B108" s="115"/>
      <c r="D108" s="116" t="s">
        <v>2002</v>
      </c>
      <c r="E108" s="117"/>
      <c r="F108" s="117"/>
      <c r="G108" s="117"/>
      <c r="H108" s="117"/>
      <c r="I108" s="117"/>
      <c r="J108" s="118">
        <f>J223</f>
        <v>0</v>
      </c>
      <c r="L108" s="115"/>
    </row>
    <row r="109" spans="1:31" s="10" customFormat="1" ht="19.899999999999999" customHeight="1">
      <c r="B109" s="115"/>
      <c r="D109" s="116" t="s">
        <v>147</v>
      </c>
      <c r="E109" s="117"/>
      <c r="F109" s="117"/>
      <c r="G109" s="117"/>
      <c r="H109" s="117"/>
      <c r="I109" s="117"/>
      <c r="J109" s="118">
        <f>J225</f>
        <v>0</v>
      </c>
      <c r="L109" s="115"/>
    </row>
    <row r="110" spans="1:31" s="2" customFormat="1" ht="21.7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5" spans="1:31" s="2" customFormat="1" ht="6.95" customHeight="1">
      <c r="A115" s="30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24.95" customHeight="1">
      <c r="A116" s="30"/>
      <c r="B116" s="31"/>
      <c r="C116" s="22" t="s">
        <v>148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7" t="s">
        <v>15</v>
      </c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6.5" customHeight="1">
      <c r="A119" s="30"/>
      <c r="B119" s="31"/>
      <c r="C119" s="30"/>
      <c r="D119" s="30"/>
      <c r="E119" s="234" t="str">
        <f>E7</f>
        <v>Novostavba ovčí farmy - objekt agroturistika</v>
      </c>
      <c r="F119" s="235"/>
      <c r="G119" s="235"/>
      <c r="H119" s="235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113</v>
      </c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6.5" customHeight="1">
      <c r="A121" s="30"/>
      <c r="B121" s="31"/>
      <c r="C121" s="30"/>
      <c r="D121" s="30"/>
      <c r="E121" s="220" t="str">
        <f>E9</f>
        <v>2018-23-01-02 - SO 01 Ústřední vytápění</v>
      </c>
      <c r="F121" s="236"/>
      <c r="G121" s="236"/>
      <c r="H121" s="236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19</v>
      </c>
      <c r="D123" s="30"/>
      <c r="E123" s="30"/>
      <c r="F123" s="25" t="str">
        <f>F12</f>
        <v>k.ú.Horní Světlé Hory</v>
      </c>
      <c r="G123" s="30"/>
      <c r="H123" s="30"/>
      <c r="I123" s="27" t="s">
        <v>21</v>
      </c>
      <c r="J123" s="53" t="str">
        <f>IF(J12="","",J12)</f>
        <v>12. 11. 2019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5.2" customHeight="1">
      <c r="A125" s="30"/>
      <c r="B125" s="31"/>
      <c r="C125" s="27" t="s">
        <v>23</v>
      </c>
      <c r="D125" s="30"/>
      <c r="E125" s="30"/>
      <c r="F125" s="25" t="str">
        <f>E15</f>
        <v>GABRETA, spol. s r.o.</v>
      </c>
      <c r="G125" s="30"/>
      <c r="H125" s="30"/>
      <c r="I125" s="27" t="s">
        <v>29</v>
      </c>
      <c r="J125" s="28" t="str">
        <f>E21</f>
        <v xml:space="preserve"> 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5.2" customHeight="1">
      <c r="A126" s="30"/>
      <c r="B126" s="31"/>
      <c r="C126" s="27" t="s">
        <v>27</v>
      </c>
      <c r="D126" s="30"/>
      <c r="E126" s="30"/>
      <c r="F126" s="25" t="str">
        <f>IF(E18="","",E18)</f>
        <v/>
      </c>
      <c r="G126" s="30"/>
      <c r="H126" s="30"/>
      <c r="I126" s="27" t="s">
        <v>32</v>
      </c>
      <c r="J126" s="28" t="str">
        <f>E24</f>
        <v xml:space="preserve"> 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0.3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1" customFormat="1" ht="29.25" customHeight="1">
      <c r="A128" s="119"/>
      <c r="B128" s="120"/>
      <c r="C128" s="121" t="s">
        <v>149</v>
      </c>
      <c r="D128" s="122" t="s">
        <v>59</v>
      </c>
      <c r="E128" s="122" t="s">
        <v>55</v>
      </c>
      <c r="F128" s="122" t="s">
        <v>56</v>
      </c>
      <c r="G128" s="122" t="s">
        <v>150</v>
      </c>
      <c r="H128" s="122" t="s">
        <v>151</v>
      </c>
      <c r="I128" s="122" t="s">
        <v>152</v>
      </c>
      <c r="J128" s="123" t="s">
        <v>117</v>
      </c>
      <c r="K128" s="124" t="s">
        <v>153</v>
      </c>
      <c r="L128" s="125"/>
      <c r="M128" s="60" t="s">
        <v>1</v>
      </c>
      <c r="N128" s="61" t="s">
        <v>38</v>
      </c>
      <c r="O128" s="61" t="s">
        <v>154</v>
      </c>
      <c r="P128" s="61" t="s">
        <v>155</v>
      </c>
      <c r="Q128" s="61" t="s">
        <v>156</v>
      </c>
      <c r="R128" s="61" t="s">
        <v>157</v>
      </c>
      <c r="S128" s="61" t="s">
        <v>158</v>
      </c>
      <c r="T128" s="62" t="s">
        <v>159</v>
      </c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</row>
    <row r="129" spans="1:65" s="2" customFormat="1" ht="22.9" customHeight="1">
      <c r="A129" s="30"/>
      <c r="B129" s="31"/>
      <c r="C129" s="67" t="s">
        <v>160</v>
      </c>
      <c r="D129" s="30"/>
      <c r="E129" s="30"/>
      <c r="F129" s="30"/>
      <c r="G129" s="30"/>
      <c r="H129" s="30"/>
      <c r="I129" s="30"/>
      <c r="J129" s="126">
        <f>BK129</f>
        <v>0</v>
      </c>
      <c r="K129" s="30"/>
      <c r="L129" s="31"/>
      <c r="M129" s="63"/>
      <c r="N129" s="54"/>
      <c r="O129" s="64"/>
      <c r="P129" s="127">
        <f>P130+P216+P218</f>
        <v>0</v>
      </c>
      <c r="Q129" s="64"/>
      <c r="R129" s="127">
        <f>R130+R216+R218</f>
        <v>0</v>
      </c>
      <c r="S129" s="64"/>
      <c r="T129" s="128">
        <f>T130+T216+T218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8" t="s">
        <v>73</v>
      </c>
      <c r="AU129" s="18" t="s">
        <v>119</v>
      </c>
      <c r="BK129" s="129">
        <f>BK130+BK216+BK218</f>
        <v>0</v>
      </c>
    </row>
    <row r="130" spans="1:65" s="12" customFormat="1" ht="25.9" customHeight="1">
      <c r="B130" s="130"/>
      <c r="D130" s="131" t="s">
        <v>73</v>
      </c>
      <c r="E130" s="132" t="s">
        <v>649</v>
      </c>
      <c r="F130" s="132" t="s">
        <v>650</v>
      </c>
      <c r="J130" s="133">
        <f>BK130</f>
        <v>0</v>
      </c>
      <c r="L130" s="130"/>
      <c r="M130" s="134"/>
      <c r="N130" s="135"/>
      <c r="O130" s="135"/>
      <c r="P130" s="136">
        <f>P131+P140+P146+P156+P165+P186</f>
        <v>0</v>
      </c>
      <c r="Q130" s="135"/>
      <c r="R130" s="136">
        <f>R131+R140+R146+R156+R165+R186</f>
        <v>0</v>
      </c>
      <c r="S130" s="135"/>
      <c r="T130" s="137">
        <f>T131+T140+T146+T156+T165+T186</f>
        <v>0</v>
      </c>
      <c r="AR130" s="131" t="s">
        <v>84</v>
      </c>
      <c r="AT130" s="138" t="s">
        <v>73</v>
      </c>
      <c r="AU130" s="138" t="s">
        <v>74</v>
      </c>
      <c r="AY130" s="131" t="s">
        <v>163</v>
      </c>
      <c r="BK130" s="139">
        <f>BK131+BK140+BK146+BK156+BK165+BK186</f>
        <v>0</v>
      </c>
    </row>
    <row r="131" spans="1:65" s="12" customFormat="1" ht="22.9" customHeight="1">
      <c r="B131" s="130"/>
      <c r="D131" s="131" t="s">
        <v>73</v>
      </c>
      <c r="E131" s="140" t="s">
        <v>743</v>
      </c>
      <c r="F131" s="140" t="s">
        <v>744</v>
      </c>
      <c r="J131" s="141">
        <f>BK131</f>
        <v>0</v>
      </c>
      <c r="L131" s="130"/>
      <c r="M131" s="134"/>
      <c r="N131" s="135"/>
      <c r="O131" s="135"/>
      <c r="P131" s="136">
        <f>SUM(P132:P139)</f>
        <v>0</v>
      </c>
      <c r="Q131" s="135"/>
      <c r="R131" s="136">
        <f>SUM(R132:R139)</f>
        <v>0</v>
      </c>
      <c r="S131" s="135"/>
      <c r="T131" s="137">
        <f>SUM(T132:T139)</f>
        <v>0</v>
      </c>
      <c r="AR131" s="131" t="s">
        <v>84</v>
      </c>
      <c r="AT131" s="138" t="s">
        <v>73</v>
      </c>
      <c r="AU131" s="138" t="s">
        <v>82</v>
      </c>
      <c r="AY131" s="131" t="s">
        <v>163</v>
      </c>
      <c r="BK131" s="139">
        <f>SUM(BK132:BK139)</f>
        <v>0</v>
      </c>
    </row>
    <row r="132" spans="1:65" s="2" customFormat="1" ht="24" customHeight="1">
      <c r="A132" s="30"/>
      <c r="B132" s="142"/>
      <c r="C132" s="143" t="s">
        <v>82</v>
      </c>
      <c r="D132" s="143" t="s">
        <v>165</v>
      </c>
      <c r="E132" s="144" t="s">
        <v>2003</v>
      </c>
      <c r="F132" s="145" t="s">
        <v>2004</v>
      </c>
      <c r="G132" s="146" t="s">
        <v>168</v>
      </c>
      <c r="H132" s="147">
        <v>456</v>
      </c>
      <c r="I132" s="148"/>
      <c r="J132" s="148">
        <f t="shared" ref="J132:J139" si="0">ROUND(I132*H132,2)</f>
        <v>0</v>
      </c>
      <c r="K132" s="149"/>
      <c r="L132" s="31"/>
      <c r="M132" s="150" t="s">
        <v>1</v>
      </c>
      <c r="N132" s="151" t="s">
        <v>39</v>
      </c>
      <c r="O132" s="152">
        <v>0</v>
      </c>
      <c r="P132" s="152">
        <f t="shared" ref="P132:P139" si="1">O132*H132</f>
        <v>0</v>
      </c>
      <c r="Q132" s="152">
        <v>0</v>
      </c>
      <c r="R132" s="152">
        <f t="shared" ref="R132:R139" si="2">Q132*H132</f>
        <v>0</v>
      </c>
      <c r="S132" s="152">
        <v>0</v>
      </c>
      <c r="T132" s="153">
        <f t="shared" ref="T132:T139" si="3"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259</v>
      </c>
      <c r="AT132" s="154" t="s">
        <v>165</v>
      </c>
      <c r="AU132" s="154" t="s">
        <v>84</v>
      </c>
      <c r="AY132" s="18" t="s">
        <v>163</v>
      </c>
      <c r="BE132" s="155">
        <f t="shared" ref="BE132:BE139" si="4">IF(N132="základní",J132,0)</f>
        <v>0</v>
      </c>
      <c r="BF132" s="155">
        <f t="shared" ref="BF132:BF139" si="5">IF(N132="snížená",J132,0)</f>
        <v>0</v>
      </c>
      <c r="BG132" s="155">
        <f t="shared" ref="BG132:BG139" si="6">IF(N132="zákl. přenesená",J132,0)</f>
        <v>0</v>
      </c>
      <c r="BH132" s="155">
        <f t="shared" ref="BH132:BH139" si="7">IF(N132="sníž. přenesená",J132,0)</f>
        <v>0</v>
      </c>
      <c r="BI132" s="155">
        <f t="shared" ref="BI132:BI139" si="8">IF(N132="nulová",J132,0)</f>
        <v>0</v>
      </c>
      <c r="BJ132" s="18" t="s">
        <v>82</v>
      </c>
      <c r="BK132" s="155">
        <f t="shared" ref="BK132:BK139" si="9">ROUND(I132*H132,2)</f>
        <v>0</v>
      </c>
      <c r="BL132" s="18" t="s">
        <v>259</v>
      </c>
      <c r="BM132" s="154" t="s">
        <v>84</v>
      </c>
    </row>
    <row r="133" spans="1:65" s="2" customFormat="1" ht="24" customHeight="1">
      <c r="A133" s="30"/>
      <c r="B133" s="142"/>
      <c r="C133" s="184" t="s">
        <v>84</v>
      </c>
      <c r="D133" s="184" t="s">
        <v>190</v>
      </c>
      <c r="E133" s="185" t="s">
        <v>2005</v>
      </c>
      <c r="F133" s="186" t="s">
        <v>2006</v>
      </c>
      <c r="G133" s="187" t="s">
        <v>168</v>
      </c>
      <c r="H133" s="188">
        <v>124</v>
      </c>
      <c r="I133" s="189"/>
      <c r="J133" s="189">
        <f t="shared" si="0"/>
        <v>0</v>
      </c>
      <c r="K133" s="190"/>
      <c r="L133" s="191"/>
      <c r="M133" s="192" t="s">
        <v>1</v>
      </c>
      <c r="N133" s="193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486</v>
      </c>
      <c r="AT133" s="154" t="s">
        <v>190</v>
      </c>
      <c r="AU133" s="154" t="s">
        <v>84</v>
      </c>
      <c r="AY133" s="18" t="s">
        <v>163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8" t="s">
        <v>82</v>
      </c>
      <c r="BK133" s="155">
        <f t="shared" si="9"/>
        <v>0</v>
      </c>
      <c r="BL133" s="18" t="s">
        <v>259</v>
      </c>
      <c r="BM133" s="154" t="s">
        <v>169</v>
      </c>
    </row>
    <row r="134" spans="1:65" s="2" customFormat="1" ht="24" customHeight="1">
      <c r="A134" s="30"/>
      <c r="B134" s="142"/>
      <c r="C134" s="184" t="s">
        <v>177</v>
      </c>
      <c r="D134" s="184" t="s">
        <v>190</v>
      </c>
      <c r="E134" s="185" t="s">
        <v>2007</v>
      </c>
      <c r="F134" s="186" t="s">
        <v>2008</v>
      </c>
      <c r="G134" s="187" t="s">
        <v>168</v>
      </c>
      <c r="H134" s="188">
        <v>150</v>
      </c>
      <c r="I134" s="189"/>
      <c r="J134" s="189">
        <f t="shared" si="0"/>
        <v>0</v>
      </c>
      <c r="K134" s="190"/>
      <c r="L134" s="191"/>
      <c r="M134" s="192" t="s">
        <v>1</v>
      </c>
      <c r="N134" s="193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4" t="s">
        <v>486</v>
      </c>
      <c r="AT134" s="154" t="s">
        <v>190</v>
      </c>
      <c r="AU134" s="154" t="s">
        <v>84</v>
      </c>
      <c r="AY134" s="18" t="s">
        <v>163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8" t="s">
        <v>82</v>
      </c>
      <c r="BK134" s="155">
        <f t="shared" si="9"/>
        <v>0</v>
      </c>
      <c r="BL134" s="18" t="s">
        <v>259</v>
      </c>
      <c r="BM134" s="154" t="s">
        <v>201</v>
      </c>
    </row>
    <row r="135" spans="1:65" s="2" customFormat="1" ht="24" customHeight="1">
      <c r="A135" s="30"/>
      <c r="B135" s="142"/>
      <c r="C135" s="184" t="s">
        <v>169</v>
      </c>
      <c r="D135" s="184" t="s">
        <v>190</v>
      </c>
      <c r="E135" s="185" t="s">
        <v>2009</v>
      </c>
      <c r="F135" s="186" t="s">
        <v>2010</v>
      </c>
      <c r="G135" s="187" t="s">
        <v>168</v>
      </c>
      <c r="H135" s="188">
        <v>84</v>
      </c>
      <c r="I135" s="189"/>
      <c r="J135" s="189">
        <f t="shared" si="0"/>
        <v>0</v>
      </c>
      <c r="K135" s="190"/>
      <c r="L135" s="191"/>
      <c r="M135" s="192" t="s">
        <v>1</v>
      </c>
      <c r="N135" s="193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486</v>
      </c>
      <c r="AT135" s="154" t="s">
        <v>190</v>
      </c>
      <c r="AU135" s="154" t="s">
        <v>84</v>
      </c>
      <c r="AY135" s="18" t="s">
        <v>163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8" t="s">
        <v>82</v>
      </c>
      <c r="BK135" s="155">
        <f t="shared" si="9"/>
        <v>0</v>
      </c>
      <c r="BL135" s="18" t="s">
        <v>259</v>
      </c>
      <c r="BM135" s="154" t="s">
        <v>193</v>
      </c>
    </row>
    <row r="136" spans="1:65" s="2" customFormat="1" ht="24" customHeight="1">
      <c r="A136" s="30"/>
      <c r="B136" s="142"/>
      <c r="C136" s="184" t="s">
        <v>196</v>
      </c>
      <c r="D136" s="184" t="s">
        <v>190</v>
      </c>
      <c r="E136" s="185" t="s">
        <v>2011</v>
      </c>
      <c r="F136" s="186" t="s">
        <v>2012</v>
      </c>
      <c r="G136" s="187" t="s">
        <v>168</v>
      </c>
      <c r="H136" s="188">
        <v>82</v>
      </c>
      <c r="I136" s="189"/>
      <c r="J136" s="189">
        <f t="shared" si="0"/>
        <v>0</v>
      </c>
      <c r="K136" s="190"/>
      <c r="L136" s="191"/>
      <c r="M136" s="192" t="s">
        <v>1</v>
      </c>
      <c r="N136" s="193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4" t="s">
        <v>486</v>
      </c>
      <c r="AT136" s="154" t="s">
        <v>190</v>
      </c>
      <c r="AU136" s="154" t="s">
        <v>84</v>
      </c>
      <c r="AY136" s="18" t="s">
        <v>163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8" t="s">
        <v>82</v>
      </c>
      <c r="BK136" s="155">
        <f t="shared" si="9"/>
        <v>0</v>
      </c>
      <c r="BL136" s="18" t="s">
        <v>259</v>
      </c>
      <c r="BM136" s="154" t="s">
        <v>224</v>
      </c>
    </row>
    <row r="137" spans="1:65" s="2" customFormat="1" ht="24" customHeight="1">
      <c r="A137" s="30"/>
      <c r="B137" s="142"/>
      <c r="C137" s="184" t="s">
        <v>201</v>
      </c>
      <c r="D137" s="184" t="s">
        <v>190</v>
      </c>
      <c r="E137" s="185" t="s">
        <v>2013</v>
      </c>
      <c r="F137" s="186" t="s">
        <v>2014</v>
      </c>
      <c r="G137" s="187" t="s">
        <v>168</v>
      </c>
      <c r="H137" s="188">
        <v>16</v>
      </c>
      <c r="I137" s="189"/>
      <c r="J137" s="189">
        <f t="shared" si="0"/>
        <v>0</v>
      </c>
      <c r="K137" s="190"/>
      <c r="L137" s="191"/>
      <c r="M137" s="192" t="s">
        <v>1</v>
      </c>
      <c r="N137" s="193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4" t="s">
        <v>486</v>
      </c>
      <c r="AT137" s="154" t="s">
        <v>190</v>
      </c>
      <c r="AU137" s="154" t="s">
        <v>84</v>
      </c>
      <c r="AY137" s="18" t="s">
        <v>163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8" t="s">
        <v>82</v>
      </c>
      <c r="BK137" s="155">
        <f t="shared" si="9"/>
        <v>0</v>
      </c>
      <c r="BL137" s="18" t="s">
        <v>259</v>
      </c>
      <c r="BM137" s="154" t="s">
        <v>235</v>
      </c>
    </row>
    <row r="138" spans="1:65" s="2" customFormat="1" ht="24" customHeight="1">
      <c r="A138" s="30"/>
      <c r="B138" s="142"/>
      <c r="C138" s="143" t="s">
        <v>206</v>
      </c>
      <c r="D138" s="143" t="s">
        <v>165</v>
      </c>
      <c r="E138" s="144" t="s">
        <v>2015</v>
      </c>
      <c r="F138" s="145" t="s">
        <v>2016</v>
      </c>
      <c r="G138" s="146" t="s">
        <v>231</v>
      </c>
      <c r="H138" s="147">
        <v>6.2E-2</v>
      </c>
      <c r="I138" s="148"/>
      <c r="J138" s="148">
        <f t="shared" si="0"/>
        <v>0</v>
      </c>
      <c r="K138" s="149"/>
      <c r="L138" s="31"/>
      <c r="M138" s="150" t="s">
        <v>1</v>
      </c>
      <c r="N138" s="151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259</v>
      </c>
      <c r="AT138" s="154" t="s">
        <v>165</v>
      </c>
      <c r="AU138" s="154" t="s">
        <v>84</v>
      </c>
      <c r="AY138" s="18" t="s">
        <v>163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8" t="s">
        <v>82</v>
      </c>
      <c r="BK138" s="155">
        <f t="shared" si="9"/>
        <v>0</v>
      </c>
      <c r="BL138" s="18" t="s">
        <v>259</v>
      </c>
      <c r="BM138" s="154" t="s">
        <v>250</v>
      </c>
    </row>
    <row r="139" spans="1:65" s="2" customFormat="1" ht="24" customHeight="1">
      <c r="A139" s="30"/>
      <c r="B139" s="142"/>
      <c r="C139" s="143" t="s">
        <v>193</v>
      </c>
      <c r="D139" s="143" t="s">
        <v>165</v>
      </c>
      <c r="E139" s="144" t="s">
        <v>2017</v>
      </c>
      <c r="F139" s="145" t="s">
        <v>2018</v>
      </c>
      <c r="G139" s="146" t="s">
        <v>231</v>
      </c>
      <c r="H139" s="147">
        <v>6.2E-2</v>
      </c>
      <c r="I139" s="148"/>
      <c r="J139" s="148">
        <f t="shared" si="0"/>
        <v>0</v>
      </c>
      <c r="K139" s="149"/>
      <c r="L139" s="31"/>
      <c r="M139" s="150" t="s">
        <v>1</v>
      </c>
      <c r="N139" s="151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259</v>
      </c>
      <c r="AT139" s="154" t="s">
        <v>165</v>
      </c>
      <c r="AU139" s="154" t="s">
        <v>84</v>
      </c>
      <c r="AY139" s="18" t="s">
        <v>163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8" t="s">
        <v>82</v>
      </c>
      <c r="BK139" s="155">
        <f t="shared" si="9"/>
        <v>0</v>
      </c>
      <c r="BL139" s="18" t="s">
        <v>259</v>
      </c>
      <c r="BM139" s="154" t="s">
        <v>259</v>
      </c>
    </row>
    <row r="140" spans="1:65" s="12" customFormat="1" ht="22.9" customHeight="1">
      <c r="B140" s="130"/>
      <c r="D140" s="131" t="s">
        <v>73</v>
      </c>
      <c r="E140" s="140" t="s">
        <v>2019</v>
      </c>
      <c r="F140" s="140" t="s">
        <v>2020</v>
      </c>
      <c r="J140" s="141">
        <f>BK140</f>
        <v>0</v>
      </c>
      <c r="L140" s="130"/>
      <c r="M140" s="134"/>
      <c r="N140" s="135"/>
      <c r="O140" s="135"/>
      <c r="P140" s="136">
        <f>SUM(P141:P145)</f>
        <v>0</v>
      </c>
      <c r="Q140" s="135"/>
      <c r="R140" s="136">
        <f>SUM(R141:R145)</f>
        <v>0</v>
      </c>
      <c r="S140" s="135"/>
      <c r="T140" s="137">
        <f>SUM(T141:T145)</f>
        <v>0</v>
      </c>
      <c r="AR140" s="131" t="s">
        <v>84</v>
      </c>
      <c r="AT140" s="138" t="s">
        <v>73</v>
      </c>
      <c r="AU140" s="138" t="s">
        <v>82</v>
      </c>
      <c r="AY140" s="131" t="s">
        <v>163</v>
      </c>
      <c r="BK140" s="139">
        <f>SUM(BK141:BK145)</f>
        <v>0</v>
      </c>
    </row>
    <row r="141" spans="1:65" s="2" customFormat="1" ht="36" customHeight="1">
      <c r="A141" s="30"/>
      <c r="B141" s="142"/>
      <c r="C141" s="143" t="s">
        <v>218</v>
      </c>
      <c r="D141" s="143" t="s">
        <v>165</v>
      </c>
      <c r="E141" s="144" t="s">
        <v>2021</v>
      </c>
      <c r="F141" s="145" t="s">
        <v>2022</v>
      </c>
      <c r="G141" s="146" t="s">
        <v>199</v>
      </c>
      <c r="H141" s="147">
        <v>1</v>
      </c>
      <c r="I141" s="148"/>
      <c r="J141" s="148">
        <f>ROUND(I141*H141,2)</f>
        <v>0</v>
      </c>
      <c r="K141" s="149"/>
      <c r="L141" s="31"/>
      <c r="M141" s="150" t="s">
        <v>1</v>
      </c>
      <c r="N141" s="151" t="s">
        <v>39</v>
      </c>
      <c r="O141" s="152">
        <v>0</v>
      </c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4" t="s">
        <v>259</v>
      </c>
      <c r="AT141" s="154" t="s">
        <v>165</v>
      </c>
      <c r="AU141" s="154" t="s">
        <v>84</v>
      </c>
      <c r="AY141" s="18" t="s">
        <v>163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82</v>
      </c>
      <c r="BK141" s="155">
        <f>ROUND(I141*H141,2)</f>
        <v>0</v>
      </c>
      <c r="BL141" s="18" t="s">
        <v>259</v>
      </c>
      <c r="BM141" s="154" t="s">
        <v>170</v>
      </c>
    </row>
    <row r="142" spans="1:65" s="2" customFormat="1" ht="16.5" customHeight="1">
      <c r="A142" s="30"/>
      <c r="B142" s="142"/>
      <c r="C142" s="143" t="s">
        <v>224</v>
      </c>
      <c r="D142" s="143" t="s">
        <v>165</v>
      </c>
      <c r="E142" s="144" t="s">
        <v>2023</v>
      </c>
      <c r="F142" s="145" t="s">
        <v>2024</v>
      </c>
      <c r="G142" s="146" t="s">
        <v>199</v>
      </c>
      <c r="H142" s="147">
        <v>1</v>
      </c>
      <c r="I142" s="148"/>
      <c r="J142" s="148">
        <f>ROUND(I142*H142,2)</f>
        <v>0</v>
      </c>
      <c r="K142" s="149"/>
      <c r="L142" s="31"/>
      <c r="M142" s="150" t="s">
        <v>1</v>
      </c>
      <c r="N142" s="151" t="s">
        <v>39</v>
      </c>
      <c r="O142" s="152">
        <v>0</v>
      </c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4" t="s">
        <v>259</v>
      </c>
      <c r="AT142" s="154" t="s">
        <v>165</v>
      </c>
      <c r="AU142" s="154" t="s">
        <v>84</v>
      </c>
      <c r="AY142" s="18" t="s">
        <v>163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82</v>
      </c>
      <c r="BK142" s="155">
        <f>ROUND(I142*H142,2)</f>
        <v>0</v>
      </c>
      <c r="BL142" s="18" t="s">
        <v>259</v>
      </c>
      <c r="BM142" s="154" t="s">
        <v>181</v>
      </c>
    </row>
    <row r="143" spans="1:65" s="2" customFormat="1" ht="24" customHeight="1">
      <c r="A143" s="30"/>
      <c r="B143" s="142"/>
      <c r="C143" s="143" t="s">
        <v>228</v>
      </c>
      <c r="D143" s="143" t="s">
        <v>165</v>
      </c>
      <c r="E143" s="144" t="s">
        <v>2025</v>
      </c>
      <c r="F143" s="145" t="s">
        <v>2026</v>
      </c>
      <c r="G143" s="146" t="s">
        <v>199</v>
      </c>
      <c r="H143" s="147">
        <v>1</v>
      </c>
      <c r="I143" s="148"/>
      <c r="J143" s="148">
        <f>ROUND(I143*H143,2)</f>
        <v>0</v>
      </c>
      <c r="K143" s="149"/>
      <c r="L143" s="31"/>
      <c r="M143" s="150" t="s">
        <v>1</v>
      </c>
      <c r="N143" s="151" t="s">
        <v>39</v>
      </c>
      <c r="O143" s="152">
        <v>0</v>
      </c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4" t="s">
        <v>259</v>
      </c>
      <c r="AT143" s="154" t="s">
        <v>165</v>
      </c>
      <c r="AU143" s="154" t="s">
        <v>84</v>
      </c>
      <c r="AY143" s="18" t="s">
        <v>163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82</v>
      </c>
      <c r="BK143" s="155">
        <f>ROUND(I143*H143,2)</f>
        <v>0</v>
      </c>
      <c r="BL143" s="18" t="s">
        <v>259</v>
      </c>
      <c r="BM143" s="154" t="s">
        <v>187</v>
      </c>
    </row>
    <row r="144" spans="1:65" s="2" customFormat="1" ht="16.5" customHeight="1">
      <c r="A144" s="30"/>
      <c r="B144" s="142"/>
      <c r="C144" s="143" t="s">
        <v>235</v>
      </c>
      <c r="D144" s="143" t="s">
        <v>165</v>
      </c>
      <c r="E144" s="144" t="s">
        <v>2027</v>
      </c>
      <c r="F144" s="145" t="s">
        <v>2028</v>
      </c>
      <c r="G144" s="146" t="s">
        <v>231</v>
      </c>
      <c r="H144" s="147">
        <v>0.48099999999999998</v>
      </c>
      <c r="I144" s="148"/>
      <c r="J144" s="148">
        <f>ROUND(I144*H144,2)</f>
        <v>0</v>
      </c>
      <c r="K144" s="149"/>
      <c r="L144" s="31"/>
      <c r="M144" s="150" t="s">
        <v>1</v>
      </c>
      <c r="N144" s="151" t="s">
        <v>39</v>
      </c>
      <c r="O144" s="152">
        <v>0</v>
      </c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4" t="s">
        <v>259</v>
      </c>
      <c r="AT144" s="154" t="s">
        <v>165</v>
      </c>
      <c r="AU144" s="154" t="s">
        <v>84</v>
      </c>
      <c r="AY144" s="18" t="s">
        <v>163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82</v>
      </c>
      <c r="BK144" s="155">
        <f>ROUND(I144*H144,2)</f>
        <v>0</v>
      </c>
      <c r="BL144" s="18" t="s">
        <v>259</v>
      </c>
      <c r="BM144" s="154" t="s">
        <v>194</v>
      </c>
    </row>
    <row r="145" spans="1:65" s="2" customFormat="1" ht="24" customHeight="1">
      <c r="A145" s="30"/>
      <c r="B145" s="142"/>
      <c r="C145" s="143" t="s">
        <v>244</v>
      </c>
      <c r="D145" s="143" t="s">
        <v>165</v>
      </c>
      <c r="E145" s="144" t="s">
        <v>2029</v>
      </c>
      <c r="F145" s="145" t="s">
        <v>2030</v>
      </c>
      <c r="G145" s="146" t="s">
        <v>231</v>
      </c>
      <c r="H145" s="147">
        <v>0.48099999999999998</v>
      </c>
      <c r="I145" s="148"/>
      <c r="J145" s="148">
        <f>ROUND(I145*H145,2)</f>
        <v>0</v>
      </c>
      <c r="K145" s="149"/>
      <c r="L145" s="31"/>
      <c r="M145" s="150" t="s">
        <v>1</v>
      </c>
      <c r="N145" s="151" t="s">
        <v>39</v>
      </c>
      <c r="O145" s="152">
        <v>0</v>
      </c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4" t="s">
        <v>259</v>
      </c>
      <c r="AT145" s="154" t="s">
        <v>165</v>
      </c>
      <c r="AU145" s="154" t="s">
        <v>84</v>
      </c>
      <c r="AY145" s="18" t="s">
        <v>163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82</v>
      </c>
      <c r="BK145" s="155">
        <f>ROUND(I145*H145,2)</f>
        <v>0</v>
      </c>
      <c r="BL145" s="18" t="s">
        <v>259</v>
      </c>
      <c r="BM145" s="154" t="s">
        <v>446</v>
      </c>
    </row>
    <row r="146" spans="1:65" s="12" customFormat="1" ht="22.9" customHeight="1">
      <c r="B146" s="130"/>
      <c r="D146" s="131" t="s">
        <v>73</v>
      </c>
      <c r="E146" s="140" t="s">
        <v>1979</v>
      </c>
      <c r="F146" s="140" t="s">
        <v>1980</v>
      </c>
      <c r="J146" s="141">
        <f>BK146</f>
        <v>0</v>
      </c>
      <c r="L146" s="130"/>
      <c r="M146" s="134"/>
      <c r="N146" s="135"/>
      <c r="O146" s="135"/>
      <c r="P146" s="136">
        <f>SUM(P147:P155)</f>
        <v>0</v>
      </c>
      <c r="Q146" s="135"/>
      <c r="R146" s="136">
        <f>SUM(R147:R155)</f>
        <v>0</v>
      </c>
      <c r="S146" s="135"/>
      <c r="T146" s="137">
        <f>SUM(T147:T155)</f>
        <v>0</v>
      </c>
      <c r="AR146" s="131" t="s">
        <v>84</v>
      </c>
      <c r="AT146" s="138" t="s">
        <v>73</v>
      </c>
      <c r="AU146" s="138" t="s">
        <v>82</v>
      </c>
      <c r="AY146" s="131" t="s">
        <v>163</v>
      </c>
      <c r="BK146" s="139">
        <f>SUM(BK147:BK155)</f>
        <v>0</v>
      </c>
    </row>
    <row r="147" spans="1:65" s="2" customFormat="1" ht="16.5" customHeight="1">
      <c r="A147" s="30"/>
      <c r="B147" s="142"/>
      <c r="C147" s="143" t="s">
        <v>250</v>
      </c>
      <c r="D147" s="143" t="s">
        <v>165</v>
      </c>
      <c r="E147" s="144" t="s">
        <v>2031</v>
      </c>
      <c r="F147" s="145" t="s">
        <v>2032</v>
      </c>
      <c r="G147" s="146" t="s">
        <v>204</v>
      </c>
      <c r="H147" s="147">
        <v>1</v>
      </c>
      <c r="I147" s="148"/>
      <c r="J147" s="148">
        <f t="shared" ref="J147:J155" si="10">ROUND(I147*H147,2)</f>
        <v>0</v>
      </c>
      <c r="K147" s="149"/>
      <c r="L147" s="31"/>
      <c r="M147" s="150" t="s">
        <v>1</v>
      </c>
      <c r="N147" s="151" t="s">
        <v>39</v>
      </c>
      <c r="O147" s="152">
        <v>0</v>
      </c>
      <c r="P147" s="152">
        <f t="shared" ref="P147:P155" si="11">O147*H147</f>
        <v>0</v>
      </c>
      <c r="Q147" s="152">
        <v>0</v>
      </c>
      <c r="R147" s="152">
        <f t="shared" ref="R147:R155" si="12">Q147*H147</f>
        <v>0</v>
      </c>
      <c r="S147" s="152">
        <v>0</v>
      </c>
      <c r="T147" s="153">
        <f t="shared" ref="T147:T155" si="13"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259</v>
      </c>
      <c r="AT147" s="154" t="s">
        <v>165</v>
      </c>
      <c r="AU147" s="154" t="s">
        <v>84</v>
      </c>
      <c r="AY147" s="18" t="s">
        <v>163</v>
      </c>
      <c r="BE147" s="155">
        <f t="shared" ref="BE147:BE155" si="14">IF(N147="základní",J147,0)</f>
        <v>0</v>
      </c>
      <c r="BF147" s="155">
        <f t="shared" ref="BF147:BF155" si="15">IF(N147="snížená",J147,0)</f>
        <v>0</v>
      </c>
      <c r="BG147" s="155">
        <f t="shared" ref="BG147:BG155" si="16">IF(N147="zákl. přenesená",J147,0)</f>
        <v>0</v>
      </c>
      <c r="BH147" s="155">
        <f t="shared" ref="BH147:BH155" si="17">IF(N147="sníž. přenesená",J147,0)</f>
        <v>0</v>
      </c>
      <c r="BI147" s="155">
        <f t="shared" ref="BI147:BI155" si="18">IF(N147="nulová",J147,0)</f>
        <v>0</v>
      </c>
      <c r="BJ147" s="18" t="s">
        <v>82</v>
      </c>
      <c r="BK147" s="155">
        <f t="shared" ref="BK147:BK155" si="19">ROUND(I147*H147,2)</f>
        <v>0</v>
      </c>
      <c r="BL147" s="18" t="s">
        <v>259</v>
      </c>
      <c r="BM147" s="154" t="s">
        <v>460</v>
      </c>
    </row>
    <row r="148" spans="1:65" s="2" customFormat="1" ht="24" customHeight="1">
      <c r="A148" s="30"/>
      <c r="B148" s="142"/>
      <c r="C148" s="143" t="s">
        <v>8</v>
      </c>
      <c r="D148" s="143" t="s">
        <v>165</v>
      </c>
      <c r="E148" s="144" t="s">
        <v>2033</v>
      </c>
      <c r="F148" s="145" t="s">
        <v>2034</v>
      </c>
      <c r="G148" s="146" t="s">
        <v>204</v>
      </c>
      <c r="H148" s="147">
        <v>1</v>
      </c>
      <c r="I148" s="148"/>
      <c r="J148" s="148">
        <f t="shared" si="10"/>
        <v>0</v>
      </c>
      <c r="K148" s="149"/>
      <c r="L148" s="31"/>
      <c r="M148" s="150" t="s">
        <v>1</v>
      </c>
      <c r="N148" s="151" t="s">
        <v>39</v>
      </c>
      <c r="O148" s="152">
        <v>0</v>
      </c>
      <c r="P148" s="152">
        <f t="shared" si="11"/>
        <v>0</v>
      </c>
      <c r="Q148" s="152">
        <v>0</v>
      </c>
      <c r="R148" s="152">
        <f t="shared" si="12"/>
        <v>0</v>
      </c>
      <c r="S148" s="152">
        <v>0</v>
      </c>
      <c r="T148" s="153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4" t="s">
        <v>259</v>
      </c>
      <c r="AT148" s="154" t="s">
        <v>165</v>
      </c>
      <c r="AU148" s="154" t="s">
        <v>84</v>
      </c>
      <c r="AY148" s="18" t="s">
        <v>163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8" t="s">
        <v>82</v>
      </c>
      <c r="BK148" s="155">
        <f t="shared" si="19"/>
        <v>0</v>
      </c>
      <c r="BL148" s="18" t="s">
        <v>259</v>
      </c>
      <c r="BM148" s="154" t="s">
        <v>478</v>
      </c>
    </row>
    <row r="149" spans="1:65" s="2" customFormat="1" ht="24" customHeight="1">
      <c r="A149" s="30"/>
      <c r="B149" s="142"/>
      <c r="C149" s="143" t="s">
        <v>259</v>
      </c>
      <c r="D149" s="143" t="s">
        <v>165</v>
      </c>
      <c r="E149" s="144" t="s">
        <v>2035</v>
      </c>
      <c r="F149" s="145" t="s">
        <v>2036</v>
      </c>
      <c r="G149" s="146" t="s">
        <v>199</v>
      </c>
      <c r="H149" s="147">
        <v>1</v>
      </c>
      <c r="I149" s="148"/>
      <c r="J149" s="148">
        <f t="shared" si="10"/>
        <v>0</v>
      </c>
      <c r="K149" s="149"/>
      <c r="L149" s="31"/>
      <c r="M149" s="150" t="s">
        <v>1</v>
      </c>
      <c r="N149" s="151" t="s">
        <v>39</v>
      </c>
      <c r="O149" s="152">
        <v>0</v>
      </c>
      <c r="P149" s="152">
        <f t="shared" si="11"/>
        <v>0</v>
      </c>
      <c r="Q149" s="152">
        <v>0</v>
      </c>
      <c r="R149" s="152">
        <f t="shared" si="12"/>
        <v>0</v>
      </c>
      <c r="S149" s="152">
        <v>0</v>
      </c>
      <c r="T149" s="153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259</v>
      </c>
      <c r="AT149" s="154" t="s">
        <v>165</v>
      </c>
      <c r="AU149" s="154" t="s">
        <v>84</v>
      </c>
      <c r="AY149" s="18" t="s">
        <v>163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8" t="s">
        <v>82</v>
      </c>
      <c r="BK149" s="155">
        <f t="shared" si="19"/>
        <v>0</v>
      </c>
      <c r="BL149" s="18" t="s">
        <v>259</v>
      </c>
      <c r="BM149" s="154" t="s">
        <v>486</v>
      </c>
    </row>
    <row r="150" spans="1:65" s="2" customFormat="1" ht="24" customHeight="1">
      <c r="A150" s="30"/>
      <c r="B150" s="142"/>
      <c r="C150" s="143" t="s">
        <v>265</v>
      </c>
      <c r="D150" s="143" t="s">
        <v>165</v>
      </c>
      <c r="E150" s="144" t="s">
        <v>2037</v>
      </c>
      <c r="F150" s="145" t="s">
        <v>2038</v>
      </c>
      <c r="G150" s="146" t="s">
        <v>199</v>
      </c>
      <c r="H150" s="147">
        <v>1</v>
      </c>
      <c r="I150" s="148"/>
      <c r="J150" s="148">
        <f t="shared" si="10"/>
        <v>0</v>
      </c>
      <c r="K150" s="149"/>
      <c r="L150" s="31"/>
      <c r="M150" s="150" t="s">
        <v>1</v>
      </c>
      <c r="N150" s="151" t="s">
        <v>39</v>
      </c>
      <c r="O150" s="152">
        <v>0</v>
      </c>
      <c r="P150" s="152">
        <f t="shared" si="11"/>
        <v>0</v>
      </c>
      <c r="Q150" s="152">
        <v>0</v>
      </c>
      <c r="R150" s="152">
        <f t="shared" si="12"/>
        <v>0</v>
      </c>
      <c r="S150" s="152">
        <v>0</v>
      </c>
      <c r="T150" s="153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4" t="s">
        <v>259</v>
      </c>
      <c r="AT150" s="154" t="s">
        <v>165</v>
      </c>
      <c r="AU150" s="154" t="s">
        <v>84</v>
      </c>
      <c r="AY150" s="18" t="s">
        <v>163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8" t="s">
        <v>82</v>
      </c>
      <c r="BK150" s="155">
        <f t="shared" si="19"/>
        <v>0</v>
      </c>
      <c r="BL150" s="18" t="s">
        <v>259</v>
      </c>
      <c r="BM150" s="154" t="s">
        <v>497</v>
      </c>
    </row>
    <row r="151" spans="1:65" s="2" customFormat="1" ht="24" customHeight="1">
      <c r="A151" s="30"/>
      <c r="B151" s="142"/>
      <c r="C151" s="143" t="s">
        <v>170</v>
      </c>
      <c r="D151" s="143" t="s">
        <v>165</v>
      </c>
      <c r="E151" s="144" t="s">
        <v>2039</v>
      </c>
      <c r="F151" s="145" t="s">
        <v>2040</v>
      </c>
      <c r="G151" s="146" t="s">
        <v>204</v>
      </c>
      <c r="H151" s="147">
        <v>1</v>
      </c>
      <c r="I151" s="148"/>
      <c r="J151" s="148">
        <f t="shared" si="10"/>
        <v>0</v>
      </c>
      <c r="K151" s="149"/>
      <c r="L151" s="31"/>
      <c r="M151" s="150" t="s">
        <v>1</v>
      </c>
      <c r="N151" s="151" t="s">
        <v>39</v>
      </c>
      <c r="O151" s="152">
        <v>0</v>
      </c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53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4" t="s">
        <v>259</v>
      </c>
      <c r="AT151" s="154" t="s">
        <v>165</v>
      </c>
      <c r="AU151" s="154" t="s">
        <v>84</v>
      </c>
      <c r="AY151" s="18" t="s">
        <v>163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8" t="s">
        <v>82</v>
      </c>
      <c r="BK151" s="155">
        <f t="shared" si="19"/>
        <v>0</v>
      </c>
      <c r="BL151" s="18" t="s">
        <v>259</v>
      </c>
      <c r="BM151" s="154" t="s">
        <v>509</v>
      </c>
    </row>
    <row r="152" spans="1:65" s="2" customFormat="1" ht="24" customHeight="1">
      <c r="A152" s="30"/>
      <c r="B152" s="142"/>
      <c r="C152" s="143" t="s">
        <v>275</v>
      </c>
      <c r="D152" s="143" t="s">
        <v>165</v>
      </c>
      <c r="E152" s="144" t="s">
        <v>2041</v>
      </c>
      <c r="F152" s="145" t="s">
        <v>2042</v>
      </c>
      <c r="G152" s="146" t="s">
        <v>199</v>
      </c>
      <c r="H152" s="147">
        <v>3</v>
      </c>
      <c r="I152" s="148"/>
      <c r="J152" s="148">
        <f t="shared" si="10"/>
        <v>0</v>
      </c>
      <c r="K152" s="149"/>
      <c r="L152" s="31"/>
      <c r="M152" s="150" t="s">
        <v>1</v>
      </c>
      <c r="N152" s="151" t="s">
        <v>39</v>
      </c>
      <c r="O152" s="152">
        <v>0</v>
      </c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53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4" t="s">
        <v>259</v>
      </c>
      <c r="AT152" s="154" t="s">
        <v>165</v>
      </c>
      <c r="AU152" s="154" t="s">
        <v>84</v>
      </c>
      <c r="AY152" s="18" t="s">
        <v>163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8" t="s">
        <v>82</v>
      </c>
      <c r="BK152" s="155">
        <f t="shared" si="19"/>
        <v>0</v>
      </c>
      <c r="BL152" s="18" t="s">
        <v>259</v>
      </c>
      <c r="BM152" s="154" t="s">
        <v>520</v>
      </c>
    </row>
    <row r="153" spans="1:65" s="2" customFormat="1" ht="24" customHeight="1">
      <c r="A153" s="30"/>
      <c r="B153" s="142"/>
      <c r="C153" s="143" t="s">
        <v>181</v>
      </c>
      <c r="D153" s="143" t="s">
        <v>165</v>
      </c>
      <c r="E153" s="144" t="s">
        <v>2043</v>
      </c>
      <c r="F153" s="145" t="s">
        <v>2044</v>
      </c>
      <c r="G153" s="146" t="s">
        <v>199</v>
      </c>
      <c r="H153" s="147">
        <v>1</v>
      </c>
      <c r="I153" s="148"/>
      <c r="J153" s="148">
        <f t="shared" si="10"/>
        <v>0</v>
      </c>
      <c r="K153" s="149"/>
      <c r="L153" s="31"/>
      <c r="M153" s="150" t="s">
        <v>1</v>
      </c>
      <c r="N153" s="151" t="s">
        <v>39</v>
      </c>
      <c r="O153" s="152">
        <v>0</v>
      </c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53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259</v>
      </c>
      <c r="AT153" s="154" t="s">
        <v>165</v>
      </c>
      <c r="AU153" s="154" t="s">
        <v>84</v>
      </c>
      <c r="AY153" s="18" t="s">
        <v>163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8" t="s">
        <v>82</v>
      </c>
      <c r="BK153" s="155">
        <f t="shared" si="19"/>
        <v>0</v>
      </c>
      <c r="BL153" s="18" t="s">
        <v>259</v>
      </c>
      <c r="BM153" s="154" t="s">
        <v>530</v>
      </c>
    </row>
    <row r="154" spans="1:65" s="2" customFormat="1" ht="16.5" customHeight="1">
      <c r="A154" s="30"/>
      <c r="B154" s="142"/>
      <c r="C154" s="143" t="s">
        <v>7</v>
      </c>
      <c r="D154" s="143" t="s">
        <v>165</v>
      </c>
      <c r="E154" s="144" t="s">
        <v>2045</v>
      </c>
      <c r="F154" s="145" t="s">
        <v>2046</v>
      </c>
      <c r="G154" s="146" t="s">
        <v>231</v>
      </c>
      <c r="H154" s="147">
        <v>0.34200000000000003</v>
      </c>
      <c r="I154" s="148"/>
      <c r="J154" s="148">
        <f t="shared" si="10"/>
        <v>0</v>
      </c>
      <c r="K154" s="149"/>
      <c r="L154" s="31"/>
      <c r="M154" s="150" t="s">
        <v>1</v>
      </c>
      <c r="N154" s="151" t="s">
        <v>39</v>
      </c>
      <c r="O154" s="152">
        <v>0</v>
      </c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4" t="s">
        <v>259</v>
      </c>
      <c r="AT154" s="154" t="s">
        <v>165</v>
      </c>
      <c r="AU154" s="154" t="s">
        <v>84</v>
      </c>
      <c r="AY154" s="18" t="s">
        <v>163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8" t="s">
        <v>82</v>
      </c>
      <c r="BK154" s="155">
        <f t="shared" si="19"/>
        <v>0</v>
      </c>
      <c r="BL154" s="18" t="s">
        <v>259</v>
      </c>
      <c r="BM154" s="154" t="s">
        <v>541</v>
      </c>
    </row>
    <row r="155" spans="1:65" s="2" customFormat="1" ht="24" customHeight="1">
      <c r="A155" s="30"/>
      <c r="B155" s="142"/>
      <c r="C155" s="143" t="s">
        <v>187</v>
      </c>
      <c r="D155" s="143" t="s">
        <v>165</v>
      </c>
      <c r="E155" s="144" t="s">
        <v>2047</v>
      </c>
      <c r="F155" s="145" t="s">
        <v>2048</v>
      </c>
      <c r="G155" s="146" t="s">
        <v>231</v>
      </c>
      <c r="H155" s="147">
        <v>0.34200000000000003</v>
      </c>
      <c r="I155" s="148"/>
      <c r="J155" s="148">
        <f t="shared" si="10"/>
        <v>0</v>
      </c>
      <c r="K155" s="149"/>
      <c r="L155" s="31"/>
      <c r="M155" s="150" t="s">
        <v>1</v>
      </c>
      <c r="N155" s="151" t="s">
        <v>39</v>
      </c>
      <c r="O155" s="152">
        <v>0</v>
      </c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53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4" t="s">
        <v>259</v>
      </c>
      <c r="AT155" s="154" t="s">
        <v>165</v>
      </c>
      <c r="AU155" s="154" t="s">
        <v>84</v>
      </c>
      <c r="AY155" s="18" t="s">
        <v>163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8" t="s">
        <v>82</v>
      </c>
      <c r="BK155" s="155">
        <f t="shared" si="19"/>
        <v>0</v>
      </c>
      <c r="BL155" s="18" t="s">
        <v>259</v>
      </c>
      <c r="BM155" s="154" t="s">
        <v>554</v>
      </c>
    </row>
    <row r="156" spans="1:65" s="12" customFormat="1" ht="22.9" customHeight="1">
      <c r="B156" s="130"/>
      <c r="D156" s="131" t="s">
        <v>73</v>
      </c>
      <c r="E156" s="140" t="s">
        <v>2049</v>
      </c>
      <c r="F156" s="140" t="s">
        <v>2050</v>
      </c>
      <c r="J156" s="141">
        <f>BK156</f>
        <v>0</v>
      </c>
      <c r="L156" s="130"/>
      <c r="M156" s="134"/>
      <c r="N156" s="135"/>
      <c r="O156" s="135"/>
      <c r="P156" s="136">
        <f>SUM(P157:P164)</f>
        <v>0</v>
      </c>
      <c r="Q156" s="135"/>
      <c r="R156" s="136">
        <f>SUM(R157:R164)</f>
        <v>0</v>
      </c>
      <c r="S156" s="135"/>
      <c r="T156" s="137">
        <f>SUM(T157:T164)</f>
        <v>0</v>
      </c>
      <c r="AR156" s="131" t="s">
        <v>84</v>
      </c>
      <c r="AT156" s="138" t="s">
        <v>73</v>
      </c>
      <c r="AU156" s="138" t="s">
        <v>82</v>
      </c>
      <c r="AY156" s="131" t="s">
        <v>163</v>
      </c>
      <c r="BK156" s="139">
        <f>SUM(BK157:BK164)</f>
        <v>0</v>
      </c>
    </row>
    <row r="157" spans="1:65" s="2" customFormat="1" ht="24" customHeight="1">
      <c r="A157" s="30"/>
      <c r="B157" s="142"/>
      <c r="C157" s="143" t="s">
        <v>299</v>
      </c>
      <c r="D157" s="143" t="s">
        <v>165</v>
      </c>
      <c r="E157" s="144" t="s">
        <v>2051</v>
      </c>
      <c r="F157" s="145" t="s">
        <v>2052</v>
      </c>
      <c r="G157" s="146" t="s">
        <v>168</v>
      </c>
      <c r="H157" s="147">
        <v>124</v>
      </c>
      <c r="I157" s="148"/>
      <c r="J157" s="148">
        <f t="shared" ref="J157:J164" si="20">ROUND(I157*H157,2)</f>
        <v>0</v>
      </c>
      <c r="K157" s="149"/>
      <c r="L157" s="31"/>
      <c r="M157" s="150" t="s">
        <v>1</v>
      </c>
      <c r="N157" s="151" t="s">
        <v>39</v>
      </c>
      <c r="O157" s="152">
        <v>0</v>
      </c>
      <c r="P157" s="152">
        <f t="shared" ref="P157:P164" si="21">O157*H157</f>
        <v>0</v>
      </c>
      <c r="Q157" s="152">
        <v>0</v>
      </c>
      <c r="R157" s="152">
        <f t="shared" ref="R157:R164" si="22">Q157*H157</f>
        <v>0</v>
      </c>
      <c r="S157" s="152">
        <v>0</v>
      </c>
      <c r="T157" s="153">
        <f t="shared" ref="T157:T164" si="23"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4" t="s">
        <v>259</v>
      </c>
      <c r="AT157" s="154" t="s">
        <v>165</v>
      </c>
      <c r="AU157" s="154" t="s">
        <v>84</v>
      </c>
      <c r="AY157" s="18" t="s">
        <v>163</v>
      </c>
      <c r="BE157" s="155">
        <f t="shared" ref="BE157:BE164" si="24">IF(N157="základní",J157,0)</f>
        <v>0</v>
      </c>
      <c r="BF157" s="155">
        <f t="shared" ref="BF157:BF164" si="25">IF(N157="snížená",J157,0)</f>
        <v>0</v>
      </c>
      <c r="BG157" s="155">
        <f t="shared" ref="BG157:BG164" si="26">IF(N157="zákl. přenesená",J157,0)</f>
        <v>0</v>
      </c>
      <c r="BH157" s="155">
        <f t="shared" ref="BH157:BH164" si="27">IF(N157="sníž. přenesená",J157,0)</f>
        <v>0</v>
      </c>
      <c r="BI157" s="155">
        <f t="shared" ref="BI157:BI164" si="28">IF(N157="nulová",J157,0)</f>
        <v>0</v>
      </c>
      <c r="BJ157" s="18" t="s">
        <v>82</v>
      </c>
      <c r="BK157" s="155">
        <f t="shared" ref="BK157:BK164" si="29">ROUND(I157*H157,2)</f>
        <v>0</v>
      </c>
      <c r="BL157" s="18" t="s">
        <v>259</v>
      </c>
      <c r="BM157" s="154" t="s">
        <v>568</v>
      </c>
    </row>
    <row r="158" spans="1:65" s="2" customFormat="1" ht="24" customHeight="1">
      <c r="A158" s="30"/>
      <c r="B158" s="142"/>
      <c r="C158" s="143" t="s">
        <v>194</v>
      </c>
      <c r="D158" s="143" t="s">
        <v>165</v>
      </c>
      <c r="E158" s="144" t="s">
        <v>2053</v>
      </c>
      <c r="F158" s="145" t="s">
        <v>2054</v>
      </c>
      <c r="G158" s="146" t="s">
        <v>168</v>
      </c>
      <c r="H158" s="147">
        <v>150</v>
      </c>
      <c r="I158" s="148"/>
      <c r="J158" s="148">
        <f t="shared" si="20"/>
        <v>0</v>
      </c>
      <c r="K158" s="149"/>
      <c r="L158" s="31"/>
      <c r="M158" s="150" t="s">
        <v>1</v>
      </c>
      <c r="N158" s="151" t="s">
        <v>39</v>
      </c>
      <c r="O158" s="152">
        <v>0</v>
      </c>
      <c r="P158" s="152">
        <f t="shared" si="21"/>
        <v>0</v>
      </c>
      <c r="Q158" s="152">
        <v>0</v>
      </c>
      <c r="R158" s="152">
        <f t="shared" si="22"/>
        <v>0</v>
      </c>
      <c r="S158" s="152">
        <v>0</v>
      </c>
      <c r="T158" s="153">
        <f t="shared" si="2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4" t="s">
        <v>259</v>
      </c>
      <c r="AT158" s="154" t="s">
        <v>165</v>
      </c>
      <c r="AU158" s="154" t="s">
        <v>84</v>
      </c>
      <c r="AY158" s="18" t="s">
        <v>163</v>
      </c>
      <c r="BE158" s="155">
        <f t="shared" si="24"/>
        <v>0</v>
      </c>
      <c r="BF158" s="155">
        <f t="shared" si="25"/>
        <v>0</v>
      </c>
      <c r="BG158" s="155">
        <f t="shared" si="26"/>
        <v>0</v>
      </c>
      <c r="BH158" s="155">
        <f t="shared" si="27"/>
        <v>0</v>
      </c>
      <c r="BI158" s="155">
        <f t="shared" si="28"/>
        <v>0</v>
      </c>
      <c r="BJ158" s="18" t="s">
        <v>82</v>
      </c>
      <c r="BK158" s="155">
        <f t="shared" si="29"/>
        <v>0</v>
      </c>
      <c r="BL158" s="18" t="s">
        <v>259</v>
      </c>
      <c r="BM158" s="154" t="s">
        <v>200</v>
      </c>
    </row>
    <row r="159" spans="1:65" s="2" customFormat="1" ht="24" customHeight="1">
      <c r="A159" s="30"/>
      <c r="B159" s="142"/>
      <c r="C159" s="143" t="s">
        <v>437</v>
      </c>
      <c r="D159" s="143" t="s">
        <v>165</v>
      </c>
      <c r="E159" s="144" t="s">
        <v>2055</v>
      </c>
      <c r="F159" s="145" t="s">
        <v>2056</v>
      </c>
      <c r="G159" s="146" t="s">
        <v>168</v>
      </c>
      <c r="H159" s="147">
        <v>84</v>
      </c>
      <c r="I159" s="148"/>
      <c r="J159" s="148">
        <f t="shared" si="20"/>
        <v>0</v>
      </c>
      <c r="K159" s="149"/>
      <c r="L159" s="31"/>
      <c r="M159" s="150" t="s">
        <v>1</v>
      </c>
      <c r="N159" s="151" t="s">
        <v>39</v>
      </c>
      <c r="O159" s="152">
        <v>0</v>
      </c>
      <c r="P159" s="152">
        <f t="shared" si="21"/>
        <v>0</v>
      </c>
      <c r="Q159" s="152">
        <v>0</v>
      </c>
      <c r="R159" s="152">
        <f t="shared" si="22"/>
        <v>0</v>
      </c>
      <c r="S159" s="152">
        <v>0</v>
      </c>
      <c r="T159" s="153">
        <f t="shared" si="2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4" t="s">
        <v>259</v>
      </c>
      <c r="AT159" s="154" t="s">
        <v>165</v>
      </c>
      <c r="AU159" s="154" t="s">
        <v>84</v>
      </c>
      <c r="AY159" s="18" t="s">
        <v>163</v>
      </c>
      <c r="BE159" s="155">
        <f t="shared" si="24"/>
        <v>0</v>
      </c>
      <c r="BF159" s="155">
        <f t="shared" si="25"/>
        <v>0</v>
      </c>
      <c r="BG159" s="155">
        <f t="shared" si="26"/>
        <v>0</v>
      </c>
      <c r="BH159" s="155">
        <f t="shared" si="27"/>
        <v>0</v>
      </c>
      <c r="BI159" s="155">
        <f t="shared" si="28"/>
        <v>0</v>
      </c>
      <c r="BJ159" s="18" t="s">
        <v>82</v>
      </c>
      <c r="BK159" s="155">
        <f t="shared" si="29"/>
        <v>0</v>
      </c>
      <c r="BL159" s="18" t="s">
        <v>259</v>
      </c>
      <c r="BM159" s="154" t="s">
        <v>205</v>
      </c>
    </row>
    <row r="160" spans="1:65" s="2" customFormat="1" ht="24" customHeight="1">
      <c r="A160" s="30"/>
      <c r="B160" s="142"/>
      <c r="C160" s="143" t="s">
        <v>446</v>
      </c>
      <c r="D160" s="143" t="s">
        <v>165</v>
      </c>
      <c r="E160" s="144" t="s">
        <v>2057</v>
      </c>
      <c r="F160" s="145" t="s">
        <v>2058</v>
      </c>
      <c r="G160" s="146" t="s">
        <v>168</v>
      </c>
      <c r="H160" s="147">
        <v>82</v>
      </c>
      <c r="I160" s="148"/>
      <c r="J160" s="148">
        <f t="shared" si="20"/>
        <v>0</v>
      </c>
      <c r="K160" s="149"/>
      <c r="L160" s="31"/>
      <c r="M160" s="150" t="s">
        <v>1</v>
      </c>
      <c r="N160" s="151" t="s">
        <v>39</v>
      </c>
      <c r="O160" s="152">
        <v>0</v>
      </c>
      <c r="P160" s="152">
        <f t="shared" si="21"/>
        <v>0</v>
      </c>
      <c r="Q160" s="152">
        <v>0</v>
      </c>
      <c r="R160" s="152">
        <f t="shared" si="22"/>
        <v>0</v>
      </c>
      <c r="S160" s="152">
        <v>0</v>
      </c>
      <c r="T160" s="153">
        <f t="shared" si="2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4" t="s">
        <v>259</v>
      </c>
      <c r="AT160" s="154" t="s">
        <v>165</v>
      </c>
      <c r="AU160" s="154" t="s">
        <v>84</v>
      </c>
      <c r="AY160" s="18" t="s">
        <v>163</v>
      </c>
      <c r="BE160" s="155">
        <f t="shared" si="24"/>
        <v>0</v>
      </c>
      <c r="BF160" s="155">
        <f t="shared" si="25"/>
        <v>0</v>
      </c>
      <c r="BG160" s="155">
        <f t="shared" si="26"/>
        <v>0</v>
      </c>
      <c r="BH160" s="155">
        <f t="shared" si="27"/>
        <v>0</v>
      </c>
      <c r="BI160" s="155">
        <f t="shared" si="28"/>
        <v>0</v>
      </c>
      <c r="BJ160" s="18" t="s">
        <v>82</v>
      </c>
      <c r="BK160" s="155">
        <f t="shared" si="29"/>
        <v>0</v>
      </c>
      <c r="BL160" s="18" t="s">
        <v>259</v>
      </c>
      <c r="BM160" s="154" t="s">
        <v>606</v>
      </c>
    </row>
    <row r="161" spans="1:65" s="2" customFormat="1" ht="24" customHeight="1">
      <c r="A161" s="30"/>
      <c r="B161" s="142"/>
      <c r="C161" s="143" t="s">
        <v>454</v>
      </c>
      <c r="D161" s="143" t="s">
        <v>165</v>
      </c>
      <c r="E161" s="144" t="s">
        <v>2059</v>
      </c>
      <c r="F161" s="145" t="s">
        <v>2060</v>
      </c>
      <c r="G161" s="146" t="s">
        <v>168</v>
      </c>
      <c r="H161" s="147">
        <v>16</v>
      </c>
      <c r="I161" s="148"/>
      <c r="J161" s="148">
        <f t="shared" si="20"/>
        <v>0</v>
      </c>
      <c r="K161" s="149"/>
      <c r="L161" s="31"/>
      <c r="M161" s="150" t="s">
        <v>1</v>
      </c>
      <c r="N161" s="151" t="s">
        <v>39</v>
      </c>
      <c r="O161" s="152">
        <v>0</v>
      </c>
      <c r="P161" s="152">
        <f t="shared" si="21"/>
        <v>0</v>
      </c>
      <c r="Q161" s="152">
        <v>0</v>
      </c>
      <c r="R161" s="152">
        <f t="shared" si="22"/>
        <v>0</v>
      </c>
      <c r="S161" s="152">
        <v>0</v>
      </c>
      <c r="T161" s="153">
        <f t="shared" si="2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4" t="s">
        <v>259</v>
      </c>
      <c r="AT161" s="154" t="s">
        <v>165</v>
      </c>
      <c r="AU161" s="154" t="s">
        <v>84</v>
      </c>
      <c r="AY161" s="18" t="s">
        <v>163</v>
      </c>
      <c r="BE161" s="155">
        <f t="shared" si="24"/>
        <v>0</v>
      </c>
      <c r="BF161" s="155">
        <f t="shared" si="25"/>
        <v>0</v>
      </c>
      <c r="BG161" s="155">
        <f t="shared" si="26"/>
        <v>0</v>
      </c>
      <c r="BH161" s="155">
        <f t="shared" si="27"/>
        <v>0</v>
      </c>
      <c r="BI161" s="155">
        <f t="shared" si="28"/>
        <v>0</v>
      </c>
      <c r="BJ161" s="18" t="s">
        <v>82</v>
      </c>
      <c r="BK161" s="155">
        <f t="shared" si="29"/>
        <v>0</v>
      </c>
      <c r="BL161" s="18" t="s">
        <v>259</v>
      </c>
      <c r="BM161" s="154" t="s">
        <v>615</v>
      </c>
    </row>
    <row r="162" spans="1:65" s="2" customFormat="1" ht="16.5" customHeight="1">
      <c r="A162" s="30"/>
      <c r="B162" s="142"/>
      <c r="C162" s="143" t="s">
        <v>460</v>
      </c>
      <c r="D162" s="143" t="s">
        <v>165</v>
      </c>
      <c r="E162" s="144" t="s">
        <v>2061</v>
      </c>
      <c r="F162" s="145" t="s">
        <v>2062</v>
      </c>
      <c r="G162" s="146" t="s">
        <v>168</v>
      </c>
      <c r="H162" s="147">
        <v>456</v>
      </c>
      <c r="I162" s="148"/>
      <c r="J162" s="148">
        <f t="shared" si="20"/>
        <v>0</v>
      </c>
      <c r="K162" s="149"/>
      <c r="L162" s="31"/>
      <c r="M162" s="150" t="s">
        <v>1</v>
      </c>
      <c r="N162" s="151" t="s">
        <v>39</v>
      </c>
      <c r="O162" s="152">
        <v>0</v>
      </c>
      <c r="P162" s="152">
        <f t="shared" si="21"/>
        <v>0</v>
      </c>
      <c r="Q162" s="152">
        <v>0</v>
      </c>
      <c r="R162" s="152">
        <f t="shared" si="22"/>
        <v>0</v>
      </c>
      <c r="S162" s="152">
        <v>0</v>
      </c>
      <c r="T162" s="153">
        <f t="shared" si="2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4" t="s">
        <v>259</v>
      </c>
      <c r="AT162" s="154" t="s">
        <v>165</v>
      </c>
      <c r="AU162" s="154" t="s">
        <v>84</v>
      </c>
      <c r="AY162" s="18" t="s">
        <v>163</v>
      </c>
      <c r="BE162" s="155">
        <f t="shared" si="24"/>
        <v>0</v>
      </c>
      <c r="BF162" s="155">
        <f t="shared" si="25"/>
        <v>0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18" t="s">
        <v>82</v>
      </c>
      <c r="BK162" s="155">
        <f t="shared" si="29"/>
        <v>0</v>
      </c>
      <c r="BL162" s="18" t="s">
        <v>259</v>
      </c>
      <c r="BM162" s="154" t="s">
        <v>625</v>
      </c>
    </row>
    <row r="163" spans="1:65" s="2" customFormat="1" ht="24" customHeight="1">
      <c r="A163" s="30"/>
      <c r="B163" s="142"/>
      <c r="C163" s="143" t="s">
        <v>474</v>
      </c>
      <c r="D163" s="143" t="s">
        <v>165</v>
      </c>
      <c r="E163" s="144" t="s">
        <v>2063</v>
      </c>
      <c r="F163" s="145" t="s">
        <v>2064</v>
      </c>
      <c r="G163" s="146" t="s">
        <v>231</v>
      </c>
      <c r="H163" s="147">
        <v>0.35699999999999998</v>
      </c>
      <c r="I163" s="148"/>
      <c r="J163" s="148">
        <f t="shared" si="20"/>
        <v>0</v>
      </c>
      <c r="K163" s="149"/>
      <c r="L163" s="31"/>
      <c r="M163" s="150" t="s">
        <v>1</v>
      </c>
      <c r="N163" s="151" t="s">
        <v>39</v>
      </c>
      <c r="O163" s="152">
        <v>0</v>
      </c>
      <c r="P163" s="152">
        <f t="shared" si="21"/>
        <v>0</v>
      </c>
      <c r="Q163" s="152">
        <v>0</v>
      </c>
      <c r="R163" s="152">
        <f t="shared" si="22"/>
        <v>0</v>
      </c>
      <c r="S163" s="152">
        <v>0</v>
      </c>
      <c r="T163" s="153">
        <f t="shared" si="2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4" t="s">
        <v>259</v>
      </c>
      <c r="AT163" s="154" t="s">
        <v>165</v>
      </c>
      <c r="AU163" s="154" t="s">
        <v>84</v>
      </c>
      <c r="AY163" s="18" t="s">
        <v>163</v>
      </c>
      <c r="BE163" s="155">
        <f t="shared" si="24"/>
        <v>0</v>
      </c>
      <c r="BF163" s="155">
        <f t="shared" si="25"/>
        <v>0</v>
      </c>
      <c r="BG163" s="155">
        <f t="shared" si="26"/>
        <v>0</v>
      </c>
      <c r="BH163" s="155">
        <f t="shared" si="27"/>
        <v>0</v>
      </c>
      <c r="BI163" s="155">
        <f t="shared" si="28"/>
        <v>0</v>
      </c>
      <c r="BJ163" s="18" t="s">
        <v>82</v>
      </c>
      <c r="BK163" s="155">
        <f t="shared" si="29"/>
        <v>0</v>
      </c>
      <c r="BL163" s="18" t="s">
        <v>259</v>
      </c>
      <c r="BM163" s="154" t="s">
        <v>633</v>
      </c>
    </row>
    <row r="164" spans="1:65" s="2" customFormat="1" ht="24" customHeight="1">
      <c r="A164" s="30"/>
      <c r="B164" s="142"/>
      <c r="C164" s="143" t="s">
        <v>478</v>
      </c>
      <c r="D164" s="143" t="s">
        <v>165</v>
      </c>
      <c r="E164" s="144" t="s">
        <v>2065</v>
      </c>
      <c r="F164" s="145" t="s">
        <v>2066</v>
      </c>
      <c r="G164" s="146" t="s">
        <v>231</v>
      </c>
      <c r="H164" s="147">
        <v>0.35699999999999998</v>
      </c>
      <c r="I164" s="148"/>
      <c r="J164" s="148">
        <f t="shared" si="20"/>
        <v>0</v>
      </c>
      <c r="K164" s="149"/>
      <c r="L164" s="31"/>
      <c r="M164" s="150" t="s">
        <v>1</v>
      </c>
      <c r="N164" s="151" t="s">
        <v>39</v>
      </c>
      <c r="O164" s="152">
        <v>0</v>
      </c>
      <c r="P164" s="152">
        <f t="shared" si="21"/>
        <v>0</v>
      </c>
      <c r="Q164" s="152">
        <v>0</v>
      </c>
      <c r="R164" s="152">
        <f t="shared" si="22"/>
        <v>0</v>
      </c>
      <c r="S164" s="152">
        <v>0</v>
      </c>
      <c r="T164" s="153">
        <f t="shared" si="2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4" t="s">
        <v>259</v>
      </c>
      <c r="AT164" s="154" t="s">
        <v>165</v>
      </c>
      <c r="AU164" s="154" t="s">
        <v>84</v>
      </c>
      <c r="AY164" s="18" t="s">
        <v>163</v>
      </c>
      <c r="BE164" s="155">
        <f t="shared" si="24"/>
        <v>0</v>
      </c>
      <c r="BF164" s="155">
        <f t="shared" si="25"/>
        <v>0</v>
      </c>
      <c r="BG164" s="155">
        <f t="shared" si="26"/>
        <v>0</v>
      </c>
      <c r="BH164" s="155">
        <f t="shared" si="27"/>
        <v>0</v>
      </c>
      <c r="BI164" s="155">
        <f t="shared" si="28"/>
        <v>0</v>
      </c>
      <c r="BJ164" s="18" t="s">
        <v>82</v>
      </c>
      <c r="BK164" s="155">
        <f t="shared" si="29"/>
        <v>0</v>
      </c>
      <c r="BL164" s="18" t="s">
        <v>259</v>
      </c>
      <c r="BM164" s="154" t="s">
        <v>645</v>
      </c>
    </row>
    <row r="165" spans="1:65" s="12" customFormat="1" ht="22.9" customHeight="1">
      <c r="B165" s="130"/>
      <c r="D165" s="131" t="s">
        <v>73</v>
      </c>
      <c r="E165" s="140" t="s">
        <v>2067</v>
      </c>
      <c r="F165" s="140" t="s">
        <v>2068</v>
      </c>
      <c r="J165" s="141">
        <f>BK165</f>
        <v>0</v>
      </c>
      <c r="L165" s="130"/>
      <c r="M165" s="134"/>
      <c r="N165" s="135"/>
      <c r="O165" s="135"/>
      <c r="P165" s="136">
        <f>SUM(P166:P185)</f>
        <v>0</v>
      </c>
      <c r="Q165" s="135"/>
      <c r="R165" s="136">
        <f>SUM(R166:R185)</f>
        <v>0</v>
      </c>
      <c r="S165" s="135"/>
      <c r="T165" s="137">
        <f>SUM(T166:T185)</f>
        <v>0</v>
      </c>
      <c r="AR165" s="131" t="s">
        <v>84</v>
      </c>
      <c r="AT165" s="138" t="s">
        <v>73</v>
      </c>
      <c r="AU165" s="138" t="s">
        <v>82</v>
      </c>
      <c r="AY165" s="131" t="s">
        <v>163</v>
      </c>
      <c r="BK165" s="139">
        <f>SUM(BK166:BK185)</f>
        <v>0</v>
      </c>
    </row>
    <row r="166" spans="1:65" s="2" customFormat="1" ht="24" customHeight="1">
      <c r="A166" s="30"/>
      <c r="B166" s="142"/>
      <c r="C166" s="143" t="s">
        <v>482</v>
      </c>
      <c r="D166" s="143" t="s">
        <v>165</v>
      </c>
      <c r="E166" s="144" t="s">
        <v>2069</v>
      </c>
      <c r="F166" s="145" t="s">
        <v>2070</v>
      </c>
      <c r="G166" s="146" t="s">
        <v>204</v>
      </c>
      <c r="H166" s="147">
        <v>7</v>
      </c>
      <c r="I166" s="148"/>
      <c r="J166" s="148">
        <f t="shared" ref="J166:J185" si="30">ROUND(I166*H166,2)</f>
        <v>0</v>
      </c>
      <c r="K166" s="149"/>
      <c r="L166" s="31"/>
      <c r="M166" s="150" t="s">
        <v>1</v>
      </c>
      <c r="N166" s="151" t="s">
        <v>39</v>
      </c>
      <c r="O166" s="152">
        <v>0</v>
      </c>
      <c r="P166" s="152">
        <f t="shared" ref="P166:P185" si="31">O166*H166</f>
        <v>0</v>
      </c>
      <c r="Q166" s="152">
        <v>0</v>
      </c>
      <c r="R166" s="152">
        <f t="shared" ref="R166:R185" si="32">Q166*H166</f>
        <v>0</v>
      </c>
      <c r="S166" s="152">
        <v>0</v>
      </c>
      <c r="T166" s="153">
        <f t="shared" ref="T166:T185" si="33"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4" t="s">
        <v>259</v>
      </c>
      <c r="AT166" s="154" t="s">
        <v>165</v>
      </c>
      <c r="AU166" s="154" t="s">
        <v>84</v>
      </c>
      <c r="AY166" s="18" t="s">
        <v>163</v>
      </c>
      <c r="BE166" s="155">
        <f t="shared" ref="BE166:BE185" si="34">IF(N166="základní",J166,0)</f>
        <v>0</v>
      </c>
      <c r="BF166" s="155">
        <f t="shared" ref="BF166:BF185" si="35">IF(N166="snížená",J166,0)</f>
        <v>0</v>
      </c>
      <c r="BG166" s="155">
        <f t="shared" ref="BG166:BG185" si="36">IF(N166="zákl. přenesená",J166,0)</f>
        <v>0</v>
      </c>
      <c r="BH166" s="155">
        <f t="shared" ref="BH166:BH185" si="37">IF(N166="sníž. přenesená",J166,0)</f>
        <v>0</v>
      </c>
      <c r="BI166" s="155">
        <f t="shared" ref="BI166:BI185" si="38">IF(N166="nulová",J166,0)</f>
        <v>0</v>
      </c>
      <c r="BJ166" s="18" t="s">
        <v>82</v>
      </c>
      <c r="BK166" s="155">
        <f t="shared" ref="BK166:BK185" si="39">ROUND(I166*H166,2)</f>
        <v>0</v>
      </c>
      <c r="BL166" s="18" t="s">
        <v>259</v>
      </c>
      <c r="BM166" s="154" t="s">
        <v>657</v>
      </c>
    </row>
    <row r="167" spans="1:65" s="2" customFormat="1" ht="24" customHeight="1">
      <c r="A167" s="30"/>
      <c r="B167" s="142"/>
      <c r="C167" s="143" t="s">
        <v>486</v>
      </c>
      <c r="D167" s="143" t="s">
        <v>165</v>
      </c>
      <c r="E167" s="144" t="s">
        <v>2071</v>
      </c>
      <c r="F167" s="145" t="s">
        <v>2072</v>
      </c>
      <c r="G167" s="146" t="s">
        <v>204</v>
      </c>
      <c r="H167" s="147">
        <v>1</v>
      </c>
      <c r="I167" s="148"/>
      <c r="J167" s="148">
        <f t="shared" si="30"/>
        <v>0</v>
      </c>
      <c r="K167" s="149"/>
      <c r="L167" s="31"/>
      <c r="M167" s="150" t="s">
        <v>1</v>
      </c>
      <c r="N167" s="151" t="s">
        <v>39</v>
      </c>
      <c r="O167" s="152">
        <v>0</v>
      </c>
      <c r="P167" s="152">
        <f t="shared" si="31"/>
        <v>0</v>
      </c>
      <c r="Q167" s="152">
        <v>0</v>
      </c>
      <c r="R167" s="152">
        <f t="shared" si="32"/>
        <v>0</v>
      </c>
      <c r="S167" s="152">
        <v>0</v>
      </c>
      <c r="T167" s="153">
        <f t="shared" si="3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4" t="s">
        <v>259</v>
      </c>
      <c r="AT167" s="154" t="s">
        <v>165</v>
      </c>
      <c r="AU167" s="154" t="s">
        <v>84</v>
      </c>
      <c r="AY167" s="18" t="s">
        <v>163</v>
      </c>
      <c r="BE167" s="155">
        <f t="shared" si="34"/>
        <v>0</v>
      </c>
      <c r="BF167" s="155">
        <f t="shared" si="35"/>
        <v>0</v>
      </c>
      <c r="BG167" s="155">
        <f t="shared" si="36"/>
        <v>0</v>
      </c>
      <c r="BH167" s="155">
        <f t="shared" si="37"/>
        <v>0</v>
      </c>
      <c r="BI167" s="155">
        <f t="shared" si="38"/>
        <v>0</v>
      </c>
      <c r="BJ167" s="18" t="s">
        <v>82</v>
      </c>
      <c r="BK167" s="155">
        <f t="shared" si="39"/>
        <v>0</v>
      </c>
      <c r="BL167" s="18" t="s">
        <v>259</v>
      </c>
      <c r="BM167" s="154" t="s">
        <v>667</v>
      </c>
    </row>
    <row r="168" spans="1:65" s="2" customFormat="1" ht="24" customHeight="1">
      <c r="A168" s="30"/>
      <c r="B168" s="142"/>
      <c r="C168" s="143" t="s">
        <v>492</v>
      </c>
      <c r="D168" s="143" t="s">
        <v>165</v>
      </c>
      <c r="E168" s="144" t="s">
        <v>2073</v>
      </c>
      <c r="F168" s="145" t="s">
        <v>2074</v>
      </c>
      <c r="G168" s="146" t="s">
        <v>204</v>
      </c>
      <c r="H168" s="147">
        <v>38</v>
      </c>
      <c r="I168" s="148"/>
      <c r="J168" s="148">
        <f t="shared" si="30"/>
        <v>0</v>
      </c>
      <c r="K168" s="149"/>
      <c r="L168" s="31"/>
      <c r="M168" s="150" t="s">
        <v>1</v>
      </c>
      <c r="N168" s="151" t="s">
        <v>39</v>
      </c>
      <c r="O168" s="152">
        <v>0</v>
      </c>
      <c r="P168" s="152">
        <f t="shared" si="31"/>
        <v>0</v>
      </c>
      <c r="Q168" s="152">
        <v>0</v>
      </c>
      <c r="R168" s="152">
        <f t="shared" si="32"/>
        <v>0</v>
      </c>
      <c r="S168" s="152">
        <v>0</v>
      </c>
      <c r="T168" s="153">
        <f t="shared" si="3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4" t="s">
        <v>259</v>
      </c>
      <c r="AT168" s="154" t="s">
        <v>165</v>
      </c>
      <c r="AU168" s="154" t="s">
        <v>84</v>
      </c>
      <c r="AY168" s="18" t="s">
        <v>163</v>
      </c>
      <c r="BE168" s="155">
        <f t="shared" si="34"/>
        <v>0</v>
      </c>
      <c r="BF168" s="155">
        <f t="shared" si="35"/>
        <v>0</v>
      </c>
      <c r="BG168" s="155">
        <f t="shared" si="36"/>
        <v>0</v>
      </c>
      <c r="BH168" s="155">
        <f t="shared" si="37"/>
        <v>0</v>
      </c>
      <c r="BI168" s="155">
        <f t="shared" si="38"/>
        <v>0</v>
      </c>
      <c r="BJ168" s="18" t="s">
        <v>82</v>
      </c>
      <c r="BK168" s="155">
        <f t="shared" si="39"/>
        <v>0</v>
      </c>
      <c r="BL168" s="18" t="s">
        <v>259</v>
      </c>
      <c r="BM168" s="154" t="s">
        <v>675</v>
      </c>
    </row>
    <row r="169" spans="1:65" s="2" customFormat="1" ht="16.5" customHeight="1">
      <c r="A169" s="30"/>
      <c r="B169" s="142"/>
      <c r="C169" s="143" t="s">
        <v>497</v>
      </c>
      <c r="D169" s="143" t="s">
        <v>165</v>
      </c>
      <c r="E169" s="144" t="s">
        <v>2075</v>
      </c>
      <c r="F169" s="145" t="s">
        <v>2076</v>
      </c>
      <c r="G169" s="146" t="s">
        <v>204</v>
      </c>
      <c r="H169" s="147">
        <v>3</v>
      </c>
      <c r="I169" s="148"/>
      <c r="J169" s="148">
        <f t="shared" si="30"/>
        <v>0</v>
      </c>
      <c r="K169" s="149"/>
      <c r="L169" s="31"/>
      <c r="M169" s="150" t="s">
        <v>1</v>
      </c>
      <c r="N169" s="151" t="s">
        <v>39</v>
      </c>
      <c r="O169" s="152">
        <v>0</v>
      </c>
      <c r="P169" s="152">
        <f t="shared" si="31"/>
        <v>0</v>
      </c>
      <c r="Q169" s="152">
        <v>0</v>
      </c>
      <c r="R169" s="152">
        <f t="shared" si="32"/>
        <v>0</v>
      </c>
      <c r="S169" s="152">
        <v>0</v>
      </c>
      <c r="T169" s="153">
        <f t="shared" si="3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4" t="s">
        <v>259</v>
      </c>
      <c r="AT169" s="154" t="s">
        <v>165</v>
      </c>
      <c r="AU169" s="154" t="s">
        <v>84</v>
      </c>
      <c r="AY169" s="18" t="s">
        <v>163</v>
      </c>
      <c r="BE169" s="155">
        <f t="shared" si="34"/>
        <v>0</v>
      </c>
      <c r="BF169" s="155">
        <f t="shared" si="35"/>
        <v>0</v>
      </c>
      <c r="BG169" s="155">
        <f t="shared" si="36"/>
        <v>0</v>
      </c>
      <c r="BH169" s="155">
        <f t="shared" si="37"/>
        <v>0</v>
      </c>
      <c r="BI169" s="155">
        <f t="shared" si="38"/>
        <v>0</v>
      </c>
      <c r="BJ169" s="18" t="s">
        <v>82</v>
      </c>
      <c r="BK169" s="155">
        <f t="shared" si="39"/>
        <v>0</v>
      </c>
      <c r="BL169" s="18" t="s">
        <v>259</v>
      </c>
      <c r="BM169" s="154" t="s">
        <v>683</v>
      </c>
    </row>
    <row r="170" spans="1:65" s="2" customFormat="1" ht="16.5" customHeight="1">
      <c r="A170" s="30"/>
      <c r="B170" s="142"/>
      <c r="C170" s="143" t="s">
        <v>505</v>
      </c>
      <c r="D170" s="143" t="s">
        <v>165</v>
      </c>
      <c r="E170" s="144" t="s">
        <v>2077</v>
      </c>
      <c r="F170" s="145" t="s">
        <v>2078</v>
      </c>
      <c r="G170" s="146" t="s">
        <v>204</v>
      </c>
      <c r="H170" s="147">
        <v>2</v>
      </c>
      <c r="I170" s="148"/>
      <c r="J170" s="148">
        <f t="shared" si="30"/>
        <v>0</v>
      </c>
      <c r="K170" s="149"/>
      <c r="L170" s="31"/>
      <c r="M170" s="150" t="s">
        <v>1</v>
      </c>
      <c r="N170" s="151" t="s">
        <v>39</v>
      </c>
      <c r="O170" s="152">
        <v>0</v>
      </c>
      <c r="P170" s="152">
        <f t="shared" si="31"/>
        <v>0</v>
      </c>
      <c r="Q170" s="152">
        <v>0</v>
      </c>
      <c r="R170" s="152">
        <f t="shared" si="32"/>
        <v>0</v>
      </c>
      <c r="S170" s="152">
        <v>0</v>
      </c>
      <c r="T170" s="153">
        <f t="shared" si="3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4" t="s">
        <v>259</v>
      </c>
      <c r="AT170" s="154" t="s">
        <v>165</v>
      </c>
      <c r="AU170" s="154" t="s">
        <v>84</v>
      </c>
      <c r="AY170" s="18" t="s">
        <v>163</v>
      </c>
      <c r="BE170" s="155">
        <f t="shared" si="34"/>
        <v>0</v>
      </c>
      <c r="BF170" s="155">
        <f t="shared" si="35"/>
        <v>0</v>
      </c>
      <c r="BG170" s="155">
        <f t="shared" si="36"/>
        <v>0</v>
      </c>
      <c r="BH170" s="155">
        <f t="shared" si="37"/>
        <v>0</v>
      </c>
      <c r="BI170" s="155">
        <f t="shared" si="38"/>
        <v>0</v>
      </c>
      <c r="BJ170" s="18" t="s">
        <v>82</v>
      </c>
      <c r="BK170" s="155">
        <f t="shared" si="39"/>
        <v>0</v>
      </c>
      <c r="BL170" s="18" t="s">
        <v>259</v>
      </c>
      <c r="BM170" s="154" t="s">
        <v>209</v>
      </c>
    </row>
    <row r="171" spans="1:65" s="2" customFormat="1" ht="24" customHeight="1">
      <c r="A171" s="30"/>
      <c r="B171" s="142"/>
      <c r="C171" s="143" t="s">
        <v>509</v>
      </c>
      <c r="D171" s="143" t="s">
        <v>165</v>
      </c>
      <c r="E171" s="144" t="s">
        <v>2079</v>
      </c>
      <c r="F171" s="145" t="s">
        <v>2080</v>
      </c>
      <c r="G171" s="146" t="s">
        <v>204</v>
      </c>
      <c r="H171" s="147">
        <v>1</v>
      </c>
      <c r="I171" s="148"/>
      <c r="J171" s="148">
        <f t="shared" si="30"/>
        <v>0</v>
      </c>
      <c r="K171" s="149"/>
      <c r="L171" s="31"/>
      <c r="M171" s="150" t="s">
        <v>1</v>
      </c>
      <c r="N171" s="151" t="s">
        <v>39</v>
      </c>
      <c r="O171" s="152">
        <v>0</v>
      </c>
      <c r="P171" s="152">
        <f t="shared" si="31"/>
        <v>0</v>
      </c>
      <c r="Q171" s="152">
        <v>0</v>
      </c>
      <c r="R171" s="152">
        <f t="shared" si="32"/>
        <v>0</v>
      </c>
      <c r="S171" s="152">
        <v>0</v>
      </c>
      <c r="T171" s="153">
        <f t="shared" si="3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4" t="s">
        <v>259</v>
      </c>
      <c r="AT171" s="154" t="s">
        <v>165</v>
      </c>
      <c r="AU171" s="154" t="s">
        <v>84</v>
      </c>
      <c r="AY171" s="18" t="s">
        <v>163</v>
      </c>
      <c r="BE171" s="155">
        <f t="shared" si="34"/>
        <v>0</v>
      </c>
      <c r="BF171" s="155">
        <f t="shared" si="35"/>
        <v>0</v>
      </c>
      <c r="BG171" s="155">
        <f t="shared" si="36"/>
        <v>0</v>
      </c>
      <c r="BH171" s="155">
        <f t="shared" si="37"/>
        <v>0</v>
      </c>
      <c r="BI171" s="155">
        <f t="shared" si="38"/>
        <v>0</v>
      </c>
      <c r="BJ171" s="18" t="s">
        <v>82</v>
      </c>
      <c r="BK171" s="155">
        <f t="shared" si="39"/>
        <v>0</v>
      </c>
      <c r="BL171" s="18" t="s">
        <v>259</v>
      </c>
      <c r="BM171" s="154" t="s">
        <v>703</v>
      </c>
    </row>
    <row r="172" spans="1:65" s="2" customFormat="1" ht="24" customHeight="1">
      <c r="A172" s="30"/>
      <c r="B172" s="142"/>
      <c r="C172" s="143" t="s">
        <v>515</v>
      </c>
      <c r="D172" s="143" t="s">
        <v>165</v>
      </c>
      <c r="E172" s="144" t="s">
        <v>2081</v>
      </c>
      <c r="F172" s="145" t="s">
        <v>2082</v>
      </c>
      <c r="G172" s="146" t="s">
        <v>204</v>
      </c>
      <c r="H172" s="147">
        <v>37</v>
      </c>
      <c r="I172" s="148"/>
      <c r="J172" s="148">
        <f t="shared" si="30"/>
        <v>0</v>
      </c>
      <c r="K172" s="149"/>
      <c r="L172" s="31"/>
      <c r="M172" s="150" t="s">
        <v>1</v>
      </c>
      <c r="N172" s="151" t="s">
        <v>39</v>
      </c>
      <c r="O172" s="152">
        <v>0</v>
      </c>
      <c r="P172" s="152">
        <f t="shared" si="31"/>
        <v>0</v>
      </c>
      <c r="Q172" s="152">
        <v>0</v>
      </c>
      <c r="R172" s="152">
        <f t="shared" si="32"/>
        <v>0</v>
      </c>
      <c r="S172" s="152">
        <v>0</v>
      </c>
      <c r="T172" s="153">
        <f t="shared" si="3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4" t="s">
        <v>259</v>
      </c>
      <c r="AT172" s="154" t="s">
        <v>165</v>
      </c>
      <c r="AU172" s="154" t="s">
        <v>84</v>
      </c>
      <c r="AY172" s="18" t="s">
        <v>163</v>
      </c>
      <c r="BE172" s="155">
        <f t="shared" si="34"/>
        <v>0</v>
      </c>
      <c r="BF172" s="155">
        <f t="shared" si="35"/>
        <v>0</v>
      </c>
      <c r="BG172" s="155">
        <f t="shared" si="36"/>
        <v>0</v>
      </c>
      <c r="BH172" s="155">
        <f t="shared" si="37"/>
        <v>0</v>
      </c>
      <c r="BI172" s="155">
        <f t="shared" si="38"/>
        <v>0</v>
      </c>
      <c r="BJ172" s="18" t="s">
        <v>82</v>
      </c>
      <c r="BK172" s="155">
        <f t="shared" si="39"/>
        <v>0</v>
      </c>
      <c r="BL172" s="18" t="s">
        <v>259</v>
      </c>
      <c r="BM172" s="154" t="s">
        <v>711</v>
      </c>
    </row>
    <row r="173" spans="1:65" s="2" customFormat="1" ht="24" customHeight="1">
      <c r="A173" s="30"/>
      <c r="B173" s="142"/>
      <c r="C173" s="143" t="s">
        <v>520</v>
      </c>
      <c r="D173" s="143" t="s">
        <v>165</v>
      </c>
      <c r="E173" s="144" t="s">
        <v>2083</v>
      </c>
      <c r="F173" s="145" t="s">
        <v>2084</v>
      </c>
      <c r="G173" s="146" t="s">
        <v>204</v>
      </c>
      <c r="H173" s="147">
        <v>1</v>
      </c>
      <c r="I173" s="148"/>
      <c r="J173" s="148">
        <f t="shared" si="30"/>
        <v>0</v>
      </c>
      <c r="K173" s="149"/>
      <c r="L173" s="31"/>
      <c r="M173" s="150" t="s">
        <v>1</v>
      </c>
      <c r="N173" s="151" t="s">
        <v>39</v>
      </c>
      <c r="O173" s="152">
        <v>0</v>
      </c>
      <c r="P173" s="152">
        <f t="shared" si="31"/>
        <v>0</v>
      </c>
      <c r="Q173" s="152">
        <v>0</v>
      </c>
      <c r="R173" s="152">
        <f t="shared" si="32"/>
        <v>0</v>
      </c>
      <c r="S173" s="152">
        <v>0</v>
      </c>
      <c r="T173" s="153">
        <f t="shared" si="3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4" t="s">
        <v>259</v>
      </c>
      <c r="AT173" s="154" t="s">
        <v>165</v>
      </c>
      <c r="AU173" s="154" t="s">
        <v>84</v>
      </c>
      <c r="AY173" s="18" t="s">
        <v>163</v>
      </c>
      <c r="BE173" s="155">
        <f t="shared" si="34"/>
        <v>0</v>
      </c>
      <c r="BF173" s="155">
        <f t="shared" si="35"/>
        <v>0</v>
      </c>
      <c r="BG173" s="155">
        <f t="shared" si="36"/>
        <v>0</v>
      </c>
      <c r="BH173" s="155">
        <f t="shared" si="37"/>
        <v>0</v>
      </c>
      <c r="BI173" s="155">
        <f t="shared" si="38"/>
        <v>0</v>
      </c>
      <c r="BJ173" s="18" t="s">
        <v>82</v>
      </c>
      <c r="BK173" s="155">
        <f t="shared" si="39"/>
        <v>0</v>
      </c>
      <c r="BL173" s="18" t="s">
        <v>259</v>
      </c>
      <c r="BM173" s="154" t="s">
        <v>717</v>
      </c>
    </row>
    <row r="174" spans="1:65" s="2" customFormat="1" ht="24" customHeight="1">
      <c r="A174" s="30"/>
      <c r="B174" s="142"/>
      <c r="C174" s="143" t="s">
        <v>526</v>
      </c>
      <c r="D174" s="143" t="s">
        <v>165</v>
      </c>
      <c r="E174" s="144" t="s">
        <v>2085</v>
      </c>
      <c r="F174" s="145" t="s">
        <v>2086</v>
      </c>
      <c r="G174" s="146" t="s">
        <v>204</v>
      </c>
      <c r="H174" s="147">
        <v>8</v>
      </c>
      <c r="I174" s="148"/>
      <c r="J174" s="148">
        <f t="shared" si="30"/>
        <v>0</v>
      </c>
      <c r="K174" s="149"/>
      <c r="L174" s="31"/>
      <c r="M174" s="150" t="s">
        <v>1</v>
      </c>
      <c r="N174" s="151" t="s">
        <v>39</v>
      </c>
      <c r="O174" s="152">
        <v>0</v>
      </c>
      <c r="P174" s="152">
        <f t="shared" si="31"/>
        <v>0</v>
      </c>
      <c r="Q174" s="152">
        <v>0</v>
      </c>
      <c r="R174" s="152">
        <f t="shared" si="32"/>
        <v>0</v>
      </c>
      <c r="S174" s="152">
        <v>0</v>
      </c>
      <c r="T174" s="153">
        <f t="shared" si="3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4" t="s">
        <v>259</v>
      </c>
      <c r="AT174" s="154" t="s">
        <v>165</v>
      </c>
      <c r="AU174" s="154" t="s">
        <v>84</v>
      </c>
      <c r="AY174" s="18" t="s">
        <v>163</v>
      </c>
      <c r="BE174" s="155">
        <f t="shared" si="34"/>
        <v>0</v>
      </c>
      <c r="BF174" s="155">
        <f t="shared" si="35"/>
        <v>0</v>
      </c>
      <c r="BG174" s="155">
        <f t="shared" si="36"/>
        <v>0</v>
      </c>
      <c r="BH174" s="155">
        <f t="shared" si="37"/>
        <v>0</v>
      </c>
      <c r="BI174" s="155">
        <f t="shared" si="38"/>
        <v>0</v>
      </c>
      <c r="BJ174" s="18" t="s">
        <v>82</v>
      </c>
      <c r="BK174" s="155">
        <f t="shared" si="39"/>
        <v>0</v>
      </c>
      <c r="BL174" s="18" t="s">
        <v>259</v>
      </c>
      <c r="BM174" s="154" t="s">
        <v>726</v>
      </c>
    </row>
    <row r="175" spans="1:65" s="2" customFormat="1" ht="24" customHeight="1">
      <c r="A175" s="30"/>
      <c r="B175" s="142"/>
      <c r="C175" s="143" t="s">
        <v>530</v>
      </c>
      <c r="D175" s="143" t="s">
        <v>165</v>
      </c>
      <c r="E175" s="144" t="s">
        <v>2087</v>
      </c>
      <c r="F175" s="145" t="s">
        <v>2088</v>
      </c>
      <c r="G175" s="146" t="s">
        <v>204</v>
      </c>
      <c r="H175" s="147">
        <v>4</v>
      </c>
      <c r="I175" s="148"/>
      <c r="J175" s="148">
        <f t="shared" si="30"/>
        <v>0</v>
      </c>
      <c r="K175" s="149"/>
      <c r="L175" s="31"/>
      <c r="M175" s="150" t="s">
        <v>1</v>
      </c>
      <c r="N175" s="151" t="s">
        <v>39</v>
      </c>
      <c r="O175" s="152">
        <v>0</v>
      </c>
      <c r="P175" s="152">
        <f t="shared" si="31"/>
        <v>0</v>
      </c>
      <c r="Q175" s="152">
        <v>0</v>
      </c>
      <c r="R175" s="152">
        <f t="shared" si="32"/>
        <v>0</v>
      </c>
      <c r="S175" s="152">
        <v>0</v>
      </c>
      <c r="T175" s="153">
        <f t="shared" si="3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4" t="s">
        <v>259</v>
      </c>
      <c r="AT175" s="154" t="s">
        <v>165</v>
      </c>
      <c r="AU175" s="154" t="s">
        <v>84</v>
      </c>
      <c r="AY175" s="18" t="s">
        <v>163</v>
      </c>
      <c r="BE175" s="155">
        <f t="shared" si="34"/>
        <v>0</v>
      </c>
      <c r="BF175" s="155">
        <f t="shared" si="35"/>
        <v>0</v>
      </c>
      <c r="BG175" s="155">
        <f t="shared" si="36"/>
        <v>0</v>
      </c>
      <c r="BH175" s="155">
        <f t="shared" si="37"/>
        <v>0</v>
      </c>
      <c r="BI175" s="155">
        <f t="shared" si="38"/>
        <v>0</v>
      </c>
      <c r="BJ175" s="18" t="s">
        <v>82</v>
      </c>
      <c r="BK175" s="155">
        <f t="shared" si="39"/>
        <v>0</v>
      </c>
      <c r="BL175" s="18" t="s">
        <v>259</v>
      </c>
      <c r="BM175" s="154" t="s">
        <v>738</v>
      </c>
    </row>
    <row r="176" spans="1:65" s="2" customFormat="1" ht="24" customHeight="1">
      <c r="A176" s="30"/>
      <c r="B176" s="142"/>
      <c r="C176" s="143" t="s">
        <v>535</v>
      </c>
      <c r="D176" s="143" t="s">
        <v>165</v>
      </c>
      <c r="E176" s="144" t="s">
        <v>2089</v>
      </c>
      <c r="F176" s="145" t="s">
        <v>2090</v>
      </c>
      <c r="G176" s="146" t="s">
        <v>204</v>
      </c>
      <c r="H176" s="147">
        <v>12</v>
      </c>
      <c r="I176" s="148"/>
      <c r="J176" s="148">
        <f t="shared" si="30"/>
        <v>0</v>
      </c>
      <c r="K176" s="149"/>
      <c r="L176" s="31"/>
      <c r="M176" s="150" t="s">
        <v>1</v>
      </c>
      <c r="N176" s="151" t="s">
        <v>39</v>
      </c>
      <c r="O176" s="152">
        <v>0</v>
      </c>
      <c r="P176" s="152">
        <f t="shared" si="31"/>
        <v>0</v>
      </c>
      <c r="Q176" s="152">
        <v>0</v>
      </c>
      <c r="R176" s="152">
        <f t="shared" si="32"/>
        <v>0</v>
      </c>
      <c r="S176" s="152">
        <v>0</v>
      </c>
      <c r="T176" s="153">
        <f t="shared" si="3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4" t="s">
        <v>259</v>
      </c>
      <c r="AT176" s="154" t="s">
        <v>165</v>
      </c>
      <c r="AU176" s="154" t="s">
        <v>84</v>
      </c>
      <c r="AY176" s="18" t="s">
        <v>163</v>
      </c>
      <c r="BE176" s="155">
        <f t="shared" si="34"/>
        <v>0</v>
      </c>
      <c r="BF176" s="155">
        <f t="shared" si="35"/>
        <v>0</v>
      </c>
      <c r="BG176" s="155">
        <f t="shared" si="36"/>
        <v>0</v>
      </c>
      <c r="BH176" s="155">
        <f t="shared" si="37"/>
        <v>0</v>
      </c>
      <c r="BI176" s="155">
        <f t="shared" si="38"/>
        <v>0</v>
      </c>
      <c r="BJ176" s="18" t="s">
        <v>82</v>
      </c>
      <c r="BK176" s="155">
        <f t="shared" si="39"/>
        <v>0</v>
      </c>
      <c r="BL176" s="18" t="s">
        <v>259</v>
      </c>
      <c r="BM176" s="154" t="s">
        <v>753</v>
      </c>
    </row>
    <row r="177" spans="1:65" s="2" customFormat="1" ht="24" customHeight="1">
      <c r="A177" s="30"/>
      <c r="B177" s="142"/>
      <c r="C177" s="143" t="s">
        <v>541</v>
      </c>
      <c r="D177" s="143" t="s">
        <v>165</v>
      </c>
      <c r="E177" s="144" t="s">
        <v>2091</v>
      </c>
      <c r="F177" s="145" t="s">
        <v>2092</v>
      </c>
      <c r="G177" s="146" t="s">
        <v>204</v>
      </c>
      <c r="H177" s="147">
        <v>3</v>
      </c>
      <c r="I177" s="148"/>
      <c r="J177" s="148">
        <f t="shared" si="30"/>
        <v>0</v>
      </c>
      <c r="K177" s="149"/>
      <c r="L177" s="31"/>
      <c r="M177" s="150" t="s">
        <v>1</v>
      </c>
      <c r="N177" s="151" t="s">
        <v>39</v>
      </c>
      <c r="O177" s="152">
        <v>0</v>
      </c>
      <c r="P177" s="152">
        <f t="shared" si="31"/>
        <v>0</v>
      </c>
      <c r="Q177" s="152">
        <v>0</v>
      </c>
      <c r="R177" s="152">
        <f t="shared" si="32"/>
        <v>0</v>
      </c>
      <c r="S177" s="152">
        <v>0</v>
      </c>
      <c r="T177" s="153">
        <f t="shared" si="3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4" t="s">
        <v>259</v>
      </c>
      <c r="AT177" s="154" t="s">
        <v>165</v>
      </c>
      <c r="AU177" s="154" t="s">
        <v>84</v>
      </c>
      <c r="AY177" s="18" t="s">
        <v>163</v>
      </c>
      <c r="BE177" s="155">
        <f t="shared" si="34"/>
        <v>0</v>
      </c>
      <c r="BF177" s="155">
        <f t="shared" si="35"/>
        <v>0</v>
      </c>
      <c r="BG177" s="155">
        <f t="shared" si="36"/>
        <v>0</v>
      </c>
      <c r="BH177" s="155">
        <f t="shared" si="37"/>
        <v>0</v>
      </c>
      <c r="BI177" s="155">
        <f t="shared" si="38"/>
        <v>0</v>
      </c>
      <c r="BJ177" s="18" t="s">
        <v>82</v>
      </c>
      <c r="BK177" s="155">
        <f t="shared" si="39"/>
        <v>0</v>
      </c>
      <c r="BL177" s="18" t="s">
        <v>259</v>
      </c>
      <c r="BM177" s="154" t="s">
        <v>764</v>
      </c>
    </row>
    <row r="178" spans="1:65" s="2" customFormat="1" ht="24" customHeight="1">
      <c r="A178" s="30"/>
      <c r="B178" s="142"/>
      <c r="C178" s="143" t="s">
        <v>547</v>
      </c>
      <c r="D178" s="143" t="s">
        <v>165</v>
      </c>
      <c r="E178" s="144" t="s">
        <v>2093</v>
      </c>
      <c r="F178" s="145" t="s">
        <v>2094</v>
      </c>
      <c r="G178" s="146" t="s">
        <v>204</v>
      </c>
      <c r="H178" s="147">
        <v>2</v>
      </c>
      <c r="I178" s="148"/>
      <c r="J178" s="148">
        <f t="shared" si="30"/>
        <v>0</v>
      </c>
      <c r="K178" s="149"/>
      <c r="L178" s="31"/>
      <c r="M178" s="150" t="s">
        <v>1</v>
      </c>
      <c r="N178" s="151" t="s">
        <v>39</v>
      </c>
      <c r="O178" s="152">
        <v>0</v>
      </c>
      <c r="P178" s="152">
        <f t="shared" si="31"/>
        <v>0</v>
      </c>
      <c r="Q178" s="152">
        <v>0</v>
      </c>
      <c r="R178" s="152">
        <f t="shared" si="32"/>
        <v>0</v>
      </c>
      <c r="S178" s="152">
        <v>0</v>
      </c>
      <c r="T178" s="153">
        <f t="shared" si="3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4" t="s">
        <v>259</v>
      </c>
      <c r="AT178" s="154" t="s">
        <v>165</v>
      </c>
      <c r="AU178" s="154" t="s">
        <v>84</v>
      </c>
      <c r="AY178" s="18" t="s">
        <v>163</v>
      </c>
      <c r="BE178" s="155">
        <f t="shared" si="34"/>
        <v>0</v>
      </c>
      <c r="BF178" s="155">
        <f t="shared" si="35"/>
        <v>0</v>
      </c>
      <c r="BG178" s="155">
        <f t="shared" si="36"/>
        <v>0</v>
      </c>
      <c r="BH178" s="155">
        <f t="shared" si="37"/>
        <v>0</v>
      </c>
      <c r="BI178" s="155">
        <f t="shared" si="38"/>
        <v>0</v>
      </c>
      <c r="BJ178" s="18" t="s">
        <v>82</v>
      </c>
      <c r="BK178" s="155">
        <f t="shared" si="39"/>
        <v>0</v>
      </c>
      <c r="BL178" s="18" t="s">
        <v>259</v>
      </c>
      <c r="BM178" s="154" t="s">
        <v>773</v>
      </c>
    </row>
    <row r="179" spans="1:65" s="2" customFormat="1" ht="16.5" customHeight="1">
      <c r="A179" s="30"/>
      <c r="B179" s="142"/>
      <c r="C179" s="143" t="s">
        <v>554</v>
      </c>
      <c r="D179" s="143" t="s">
        <v>165</v>
      </c>
      <c r="E179" s="144" t="s">
        <v>2095</v>
      </c>
      <c r="F179" s="145" t="s">
        <v>1891</v>
      </c>
      <c r="G179" s="146" t="s">
        <v>204</v>
      </c>
      <c r="H179" s="147">
        <v>12</v>
      </c>
      <c r="I179" s="148"/>
      <c r="J179" s="148">
        <f t="shared" si="30"/>
        <v>0</v>
      </c>
      <c r="K179" s="149"/>
      <c r="L179" s="31"/>
      <c r="M179" s="150" t="s">
        <v>1</v>
      </c>
      <c r="N179" s="151" t="s">
        <v>39</v>
      </c>
      <c r="O179" s="152">
        <v>0</v>
      </c>
      <c r="P179" s="152">
        <f t="shared" si="31"/>
        <v>0</v>
      </c>
      <c r="Q179" s="152">
        <v>0</v>
      </c>
      <c r="R179" s="152">
        <f t="shared" si="32"/>
        <v>0</v>
      </c>
      <c r="S179" s="152">
        <v>0</v>
      </c>
      <c r="T179" s="153">
        <f t="shared" si="3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4" t="s">
        <v>259</v>
      </c>
      <c r="AT179" s="154" t="s">
        <v>165</v>
      </c>
      <c r="AU179" s="154" t="s">
        <v>84</v>
      </c>
      <c r="AY179" s="18" t="s">
        <v>163</v>
      </c>
      <c r="BE179" s="155">
        <f t="shared" si="34"/>
        <v>0</v>
      </c>
      <c r="BF179" s="155">
        <f t="shared" si="35"/>
        <v>0</v>
      </c>
      <c r="BG179" s="155">
        <f t="shared" si="36"/>
        <v>0</v>
      </c>
      <c r="BH179" s="155">
        <f t="shared" si="37"/>
        <v>0</v>
      </c>
      <c r="BI179" s="155">
        <f t="shared" si="38"/>
        <v>0</v>
      </c>
      <c r="BJ179" s="18" t="s">
        <v>82</v>
      </c>
      <c r="BK179" s="155">
        <f t="shared" si="39"/>
        <v>0</v>
      </c>
      <c r="BL179" s="18" t="s">
        <v>259</v>
      </c>
      <c r="BM179" s="154" t="s">
        <v>781</v>
      </c>
    </row>
    <row r="180" spans="1:65" s="2" customFormat="1" ht="24" customHeight="1">
      <c r="A180" s="30"/>
      <c r="B180" s="142"/>
      <c r="C180" s="143" t="s">
        <v>560</v>
      </c>
      <c r="D180" s="143" t="s">
        <v>165</v>
      </c>
      <c r="E180" s="144" t="s">
        <v>2096</v>
      </c>
      <c r="F180" s="145" t="s">
        <v>2097</v>
      </c>
      <c r="G180" s="146" t="s">
        <v>204</v>
      </c>
      <c r="H180" s="147">
        <v>12</v>
      </c>
      <c r="I180" s="148"/>
      <c r="J180" s="148">
        <f t="shared" si="30"/>
        <v>0</v>
      </c>
      <c r="K180" s="149"/>
      <c r="L180" s="31"/>
      <c r="M180" s="150" t="s">
        <v>1</v>
      </c>
      <c r="N180" s="151" t="s">
        <v>39</v>
      </c>
      <c r="O180" s="152">
        <v>0</v>
      </c>
      <c r="P180" s="152">
        <f t="shared" si="31"/>
        <v>0</v>
      </c>
      <c r="Q180" s="152">
        <v>0</v>
      </c>
      <c r="R180" s="152">
        <f t="shared" si="32"/>
        <v>0</v>
      </c>
      <c r="S180" s="152">
        <v>0</v>
      </c>
      <c r="T180" s="153">
        <f t="shared" si="3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4" t="s">
        <v>259</v>
      </c>
      <c r="AT180" s="154" t="s">
        <v>165</v>
      </c>
      <c r="AU180" s="154" t="s">
        <v>84</v>
      </c>
      <c r="AY180" s="18" t="s">
        <v>163</v>
      </c>
      <c r="BE180" s="155">
        <f t="shared" si="34"/>
        <v>0</v>
      </c>
      <c r="BF180" s="155">
        <f t="shared" si="35"/>
        <v>0</v>
      </c>
      <c r="BG180" s="155">
        <f t="shared" si="36"/>
        <v>0</v>
      </c>
      <c r="BH180" s="155">
        <f t="shared" si="37"/>
        <v>0</v>
      </c>
      <c r="BI180" s="155">
        <f t="shared" si="38"/>
        <v>0</v>
      </c>
      <c r="BJ180" s="18" t="s">
        <v>82</v>
      </c>
      <c r="BK180" s="155">
        <f t="shared" si="39"/>
        <v>0</v>
      </c>
      <c r="BL180" s="18" t="s">
        <v>259</v>
      </c>
      <c r="BM180" s="154" t="s">
        <v>791</v>
      </c>
    </row>
    <row r="181" spans="1:65" s="2" customFormat="1" ht="24" customHeight="1">
      <c r="A181" s="30"/>
      <c r="B181" s="142"/>
      <c r="C181" s="143" t="s">
        <v>568</v>
      </c>
      <c r="D181" s="143" t="s">
        <v>165</v>
      </c>
      <c r="E181" s="144" t="s">
        <v>2098</v>
      </c>
      <c r="F181" s="145" t="s">
        <v>2099</v>
      </c>
      <c r="G181" s="146" t="s">
        <v>204</v>
      </c>
      <c r="H181" s="147">
        <v>9</v>
      </c>
      <c r="I181" s="148"/>
      <c r="J181" s="148">
        <f t="shared" si="30"/>
        <v>0</v>
      </c>
      <c r="K181" s="149"/>
      <c r="L181" s="31"/>
      <c r="M181" s="150" t="s">
        <v>1</v>
      </c>
      <c r="N181" s="151" t="s">
        <v>39</v>
      </c>
      <c r="O181" s="152">
        <v>0</v>
      </c>
      <c r="P181" s="152">
        <f t="shared" si="31"/>
        <v>0</v>
      </c>
      <c r="Q181" s="152">
        <v>0</v>
      </c>
      <c r="R181" s="152">
        <f t="shared" si="32"/>
        <v>0</v>
      </c>
      <c r="S181" s="152">
        <v>0</v>
      </c>
      <c r="T181" s="153">
        <f t="shared" si="3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4" t="s">
        <v>259</v>
      </c>
      <c r="AT181" s="154" t="s">
        <v>165</v>
      </c>
      <c r="AU181" s="154" t="s">
        <v>84</v>
      </c>
      <c r="AY181" s="18" t="s">
        <v>163</v>
      </c>
      <c r="BE181" s="155">
        <f t="shared" si="34"/>
        <v>0</v>
      </c>
      <c r="BF181" s="155">
        <f t="shared" si="35"/>
        <v>0</v>
      </c>
      <c r="BG181" s="155">
        <f t="shared" si="36"/>
        <v>0</v>
      </c>
      <c r="BH181" s="155">
        <f t="shared" si="37"/>
        <v>0</v>
      </c>
      <c r="BI181" s="155">
        <f t="shared" si="38"/>
        <v>0</v>
      </c>
      <c r="BJ181" s="18" t="s">
        <v>82</v>
      </c>
      <c r="BK181" s="155">
        <f t="shared" si="39"/>
        <v>0</v>
      </c>
      <c r="BL181" s="18" t="s">
        <v>259</v>
      </c>
      <c r="BM181" s="154" t="s">
        <v>214</v>
      </c>
    </row>
    <row r="182" spans="1:65" s="2" customFormat="1" ht="24" customHeight="1">
      <c r="A182" s="30"/>
      <c r="B182" s="142"/>
      <c r="C182" s="143" t="s">
        <v>575</v>
      </c>
      <c r="D182" s="143" t="s">
        <v>165</v>
      </c>
      <c r="E182" s="144" t="s">
        <v>2100</v>
      </c>
      <c r="F182" s="145" t="s">
        <v>2101</v>
      </c>
      <c r="G182" s="146" t="s">
        <v>204</v>
      </c>
      <c r="H182" s="147">
        <v>5</v>
      </c>
      <c r="I182" s="148"/>
      <c r="J182" s="148">
        <f t="shared" si="30"/>
        <v>0</v>
      </c>
      <c r="K182" s="149"/>
      <c r="L182" s="31"/>
      <c r="M182" s="150" t="s">
        <v>1</v>
      </c>
      <c r="N182" s="151" t="s">
        <v>39</v>
      </c>
      <c r="O182" s="152">
        <v>0</v>
      </c>
      <c r="P182" s="152">
        <f t="shared" si="31"/>
        <v>0</v>
      </c>
      <c r="Q182" s="152">
        <v>0</v>
      </c>
      <c r="R182" s="152">
        <f t="shared" si="32"/>
        <v>0</v>
      </c>
      <c r="S182" s="152">
        <v>0</v>
      </c>
      <c r="T182" s="153">
        <f t="shared" si="3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4" t="s">
        <v>259</v>
      </c>
      <c r="AT182" s="154" t="s">
        <v>165</v>
      </c>
      <c r="AU182" s="154" t="s">
        <v>84</v>
      </c>
      <c r="AY182" s="18" t="s">
        <v>163</v>
      </c>
      <c r="BE182" s="155">
        <f t="shared" si="34"/>
        <v>0</v>
      </c>
      <c r="BF182" s="155">
        <f t="shared" si="35"/>
        <v>0</v>
      </c>
      <c r="BG182" s="155">
        <f t="shared" si="36"/>
        <v>0</v>
      </c>
      <c r="BH182" s="155">
        <f t="shared" si="37"/>
        <v>0</v>
      </c>
      <c r="BI182" s="155">
        <f t="shared" si="38"/>
        <v>0</v>
      </c>
      <c r="BJ182" s="18" t="s">
        <v>82</v>
      </c>
      <c r="BK182" s="155">
        <f t="shared" si="39"/>
        <v>0</v>
      </c>
      <c r="BL182" s="18" t="s">
        <v>259</v>
      </c>
      <c r="BM182" s="154" t="s">
        <v>221</v>
      </c>
    </row>
    <row r="183" spans="1:65" s="2" customFormat="1" ht="24" customHeight="1">
      <c r="A183" s="30"/>
      <c r="B183" s="142"/>
      <c r="C183" s="143" t="s">
        <v>200</v>
      </c>
      <c r="D183" s="143" t="s">
        <v>165</v>
      </c>
      <c r="E183" s="144" t="s">
        <v>2102</v>
      </c>
      <c r="F183" s="145" t="s">
        <v>2103</v>
      </c>
      <c r="G183" s="146" t="s">
        <v>204</v>
      </c>
      <c r="H183" s="147">
        <v>5</v>
      </c>
      <c r="I183" s="148"/>
      <c r="J183" s="148">
        <f t="shared" si="30"/>
        <v>0</v>
      </c>
      <c r="K183" s="149"/>
      <c r="L183" s="31"/>
      <c r="M183" s="150" t="s">
        <v>1</v>
      </c>
      <c r="N183" s="151" t="s">
        <v>39</v>
      </c>
      <c r="O183" s="152">
        <v>0</v>
      </c>
      <c r="P183" s="152">
        <f t="shared" si="31"/>
        <v>0</v>
      </c>
      <c r="Q183" s="152">
        <v>0</v>
      </c>
      <c r="R183" s="152">
        <f t="shared" si="32"/>
        <v>0</v>
      </c>
      <c r="S183" s="152">
        <v>0</v>
      </c>
      <c r="T183" s="153">
        <f t="shared" si="3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4" t="s">
        <v>259</v>
      </c>
      <c r="AT183" s="154" t="s">
        <v>165</v>
      </c>
      <c r="AU183" s="154" t="s">
        <v>84</v>
      </c>
      <c r="AY183" s="18" t="s">
        <v>163</v>
      </c>
      <c r="BE183" s="155">
        <f t="shared" si="34"/>
        <v>0</v>
      </c>
      <c r="BF183" s="155">
        <f t="shared" si="35"/>
        <v>0</v>
      </c>
      <c r="BG183" s="155">
        <f t="shared" si="36"/>
        <v>0</v>
      </c>
      <c r="BH183" s="155">
        <f t="shared" si="37"/>
        <v>0</v>
      </c>
      <c r="BI183" s="155">
        <f t="shared" si="38"/>
        <v>0</v>
      </c>
      <c r="BJ183" s="18" t="s">
        <v>82</v>
      </c>
      <c r="BK183" s="155">
        <f t="shared" si="39"/>
        <v>0</v>
      </c>
      <c r="BL183" s="18" t="s">
        <v>259</v>
      </c>
      <c r="BM183" s="154" t="s">
        <v>227</v>
      </c>
    </row>
    <row r="184" spans="1:65" s="2" customFormat="1" ht="16.5" customHeight="1">
      <c r="A184" s="30"/>
      <c r="B184" s="142"/>
      <c r="C184" s="143" t="s">
        <v>588</v>
      </c>
      <c r="D184" s="143" t="s">
        <v>165</v>
      </c>
      <c r="E184" s="144" t="s">
        <v>2104</v>
      </c>
      <c r="F184" s="145" t="s">
        <v>2105</v>
      </c>
      <c r="G184" s="146" t="s">
        <v>231</v>
      </c>
      <c r="H184" s="147">
        <v>7.5999999999999998E-2</v>
      </c>
      <c r="I184" s="148"/>
      <c r="J184" s="148">
        <f t="shared" si="30"/>
        <v>0</v>
      </c>
      <c r="K184" s="149"/>
      <c r="L184" s="31"/>
      <c r="M184" s="150" t="s">
        <v>1</v>
      </c>
      <c r="N184" s="151" t="s">
        <v>39</v>
      </c>
      <c r="O184" s="152">
        <v>0</v>
      </c>
      <c r="P184" s="152">
        <f t="shared" si="31"/>
        <v>0</v>
      </c>
      <c r="Q184" s="152">
        <v>0</v>
      </c>
      <c r="R184" s="152">
        <f t="shared" si="32"/>
        <v>0</v>
      </c>
      <c r="S184" s="152">
        <v>0</v>
      </c>
      <c r="T184" s="153">
        <f t="shared" si="3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4" t="s">
        <v>259</v>
      </c>
      <c r="AT184" s="154" t="s">
        <v>165</v>
      </c>
      <c r="AU184" s="154" t="s">
        <v>84</v>
      </c>
      <c r="AY184" s="18" t="s">
        <v>163</v>
      </c>
      <c r="BE184" s="155">
        <f t="shared" si="34"/>
        <v>0</v>
      </c>
      <c r="BF184" s="155">
        <f t="shared" si="35"/>
        <v>0</v>
      </c>
      <c r="BG184" s="155">
        <f t="shared" si="36"/>
        <v>0</v>
      </c>
      <c r="BH184" s="155">
        <f t="shared" si="37"/>
        <v>0</v>
      </c>
      <c r="BI184" s="155">
        <f t="shared" si="38"/>
        <v>0</v>
      </c>
      <c r="BJ184" s="18" t="s">
        <v>82</v>
      </c>
      <c r="BK184" s="155">
        <f t="shared" si="39"/>
        <v>0</v>
      </c>
      <c r="BL184" s="18" t="s">
        <v>259</v>
      </c>
      <c r="BM184" s="154" t="s">
        <v>232</v>
      </c>
    </row>
    <row r="185" spans="1:65" s="2" customFormat="1" ht="24" customHeight="1">
      <c r="A185" s="30"/>
      <c r="B185" s="142"/>
      <c r="C185" s="143" t="s">
        <v>205</v>
      </c>
      <c r="D185" s="143" t="s">
        <v>165</v>
      </c>
      <c r="E185" s="144" t="s">
        <v>2106</v>
      </c>
      <c r="F185" s="145" t="s">
        <v>2107</v>
      </c>
      <c r="G185" s="146" t="s">
        <v>231</v>
      </c>
      <c r="H185" s="147">
        <v>7.5999999999999998E-2</v>
      </c>
      <c r="I185" s="148"/>
      <c r="J185" s="148">
        <f t="shared" si="30"/>
        <v>0</v>
      </c>
      <c r="K185" s="149"/>
      <c r="L185" s="31"/>
      <c r="M185" s="150" t="s">
        <v>1</v>
      </c>
      <c r="N185" s="151" t="s">
        <v>39</v>
      </c>
      <c r="O185" s="152">
        <v>0</v>
      </c>
      <c r="P185" s="152">
        <f t="shared" si="31"/>
        <v>0</v>
      </c>
      <c r="Q185" s="152">
        <v>0</v>
      </c>
      <c r="R185" s="152">
        <f t="shared" si="32"/>
        <v>0</v>
      </c>
      <c r="S185" s="152">
        <v>0</v>
      </c>
      <c r="T185" s="153">
        <f t="shared" si="3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4" t="s">
        <v>259</v>
      </c>
      <c r="AT185" s="154" t="s">
        <v>165</v>
      </c>
      <c r="AU185" s="154" t="s">
        <v>84</v>
      </c>
      <c r="AY185" s="18" t="s">
        <v>163</v>
      </c>
      <c r="BE185" s="155">
        <f t="shared" si="34"/>
        <v>0</v>
      </c>
      <c r="BF185" s="155">
        <f t="shared" si="35"/>
        <v>0</v>
      </c>
      <c r="BG185" s="155">
        <f t="shared" si="36"/>
        <v>0</v>
      </c>
      <c r="BH185" s="155">
        <f t="shared" si="37"/>
        <v>0</v>
      </c>
      <c r="BI185" s="155">
        <f t="shared" si="38"/>
        <v>0</v>
      </c>
      <c r="BJ185" s="18" t="s">
        <v>82</v>
      </c>
      <c r="BK185" s="155">
        <f t="shared" si="39"/>
        <v>0</v>
      </c>
      <c r="BL185" s="18" t="s">
        <v>259</v>
      </c>
      <c r="BM185" s="154" t="s">
        <v>850</v>
      </c>
    </row>
    <row r="186" spans="1:65" s="12" customFormat="1" ht="22.9" customHeight="1">
      <c r="B186" s="130"/>
      <c r="D186" s="131" t="s">
        <v>73</v>
      </c>
      <c r="E186" s="140" t="s">
        <v>2108</v>
      </c>
      <c r="F186" s="140" t="s">
        <v>2109</v>
      </c>
      <c r="J186" s="141">
        <f>BK186</f>
        <v>0</v>
      </c>
      <c r="L186" s="130"/>
      <c r="M186" s="134"/>
      <c r="N186" s="135"/>
      <c r="O186" s="135"/>
      <c r="P186" s="136">
        <f>SUM(P187:P215)</f>
        <v>0</v>
      </c>
      <c r="Q186" s="135"/>
      <c r="R186" s="136">
        <f>SUM(R187:R215)</f>
        <v>0</v>
      </c>
      <c r="S186" s="135"/>
      <c r="T186" s="137">
        <f>SUM(T187:T215)</f>
        <v>0</v>
      </c>
      <c r="AR186" s="131" t="s">
        <v>84</v>
      </c>
      <c r="AT186" s="138" t="s">
        <v>73</v>
      </c>
      <c r="AU186" s="138" t="s">
        <v>82</v>
      </c>
      <c r="AY186" s="131" t="s">
        <v>163</v>
      </c>
      <c r="BK186" s="139">
        <f>SUM(BK187:BK215)</f>
        <v>0</v>
      </c>
    </row>
    <row r="187" spans="1:65" s="2" customFormat="1" ht="16.5" customHeight="1">
      <c r="A187" s="30"/>
      <c r="B187" s="142"/>
      <c r="C187" s="143" t="s">
        <v>602</v>
      </c>
      <c r="D187" s="143" t="s">
        <v>165</v>
      </c>
      <c r="E187" s="144" t="s">
        <v>2110</v>
      </c>
      <c r="F187" s="145" t="s">
        <v>2111</v>
      </c>
      <c r="G187" s="146" t="s">
        <v>168</v>
      </c>
      <c r="H187" s="147">
        <v>694</v>
      </c>
      <c r="I187" s="148"/>
      <c r="J187" s="148">
        <f t="shared" ref="J187:J215" si="40">ROUND(I187*H187,2)</f>
        <v>0</v>
      </c>
      <c r="K187" s="149"/>
      <c r="L187" s="31"/>
      <c r="M187" s="150" t="s">
        <v>1</v>
      </c>
      <c r="N187" s="151" t="s">
        <v>39</v>
      </c>
      <c r="O187" s="152">
        <v>0</v>
      </c>
      <c r="P187" s="152">
        <f t="shared" ref="P187:P215" si="41">O187*H187</f>
        <v>0</v>
      </c>
      <c r="Q187" s="152">
        <v>0</v>
      </c>
      <c r="R187" s="152">
        <f t="shared" ref="R187:R215" si="42">Q187*H187</f>
        <v>0</v>
      </c>
      <c r="S187" s="152">
        <v>0</v>
      </c>
      <c r="T187" s="153">
        <f t="shared" ref="T187:T215" si="43"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4" t="s">
        <v>259</v>
      </c>
      <c r="AT187" s="154" t="s">
        <v>165</v>
      </c>
      <c r="AU187" s="154" t="s">
        <v>84</v>
      </c>
      <c r="AY187" s="18" t="s">
        <v>163</v>
      </c>
      <c r="BE187" s="155">
        <f t="shared" ref="BE187:BE215" si="44">IF(N187="základní",J187,0)</f>
        <v>0</v>
      </c>
      <c r="BF187" s="155">
        <f t="shared" ref="BF187:BF215" si="45">IF(N187="snížená",J187,0)</f>
        <v>0</v>
      </c>
      <c r="BG187" s="155">
        <f t="shared" ref="BG187:BG215" si="46">IF(N187="zákl. přenesená",J187,0)</f>
        <v>0</v>
      </c>
      <c r="BH187" s="155">
        <f t="shared" ref="BH187:BH215" si="47">IF(N187="sníž. přenesená",J187,0)</f>
        <v>0</v>
      </c>
      <c r="BI187" s="155">
        <f t="shared" ref="BI187:BI215" si="48">IF(N187="nulová",J187,0)</f>
        <v>0</v>
      </c>
      <c r="BJ187" s="18" t="s">
        <v>82</v>
      </c>
      <c r="BK187" s="155">
        <f t="shared" ref="BK187:BK215" si="49">ROUND(I187*H187,2)</f>
        <v>0</v>
      </c>
      <c r="BL187" s="18" t="s">
        <v>259</v>
      </c>
      <c r="BM187" s="154" t="s">
        <v>864</v>
      </c>
    </row>
    <row r="188" spans="1:65" s="2" customFormat="1" ht="36" customHeight="1">
      <c r="A188" s="30"/>
      <c r="B188" s="142"/>
      <c r="C188" s="143" t="s">
        <v>606</v>
      </c>
      <c r="D188" s="143" t="s">
        <v>165</v>
      </c>
      <c r="E188" s="144" t="s">
        <v>2112</v>
      </c>
      <c r="F188" s="145" t="s">
        <v>2113</v>
      </c>
      <c r="G188" s="146" t="s">
        <v>204</v>
      </c>
      <c r="H188" s="147">
        <v>1</v>
      </c>
      <c r="I188" s="148"/>
      <c r="J188" s="148">
        <f t="shared" si="40"/>
        <v>0</v>
      </c>
      <c r="K188" s="149"/>
      <c r="L188" s="31"/>
      <c r="M188" s="150" t="s">
        <v>1</v>
      </c>
      <c r="N188" s="151" t="s">
        <v>39</v>
      </c>
      <c r="O188" s="152">
        <v>0</v>
      </c>
      <c r="P188" s="152">
        <f t="shared" si="41"/>
        <v>0</v>
      </c>
      <c r="Q188" s="152">
        <v>0</v>
      </c>
      <c r="R188" s="152">
        <f t="shared" si="42"/>
        <v>0</v>
      </c>
      <c r="S188" s="152">
        <v>0</v>
      </c>
      <c r="T188" s="153">
        <f t="shared" si="4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4" t="s">
        <v>259</v>
      </c>
      <c r="AT188" s="154" t="s">
        <v>165</v>
      </c>
      <c r="AU188" s="154" t="s">
        <v>84</v>
      </c>
      <c r="AY188" s="18" t="s">
        <v>163</v>
      </c>
      <c r="BE188" s="155">
        <f t="shared" si="44"/>
        <v>0</v>
      </c>
      <c r="BF188" s="155">
        <f t="shared" si="45"/>
        <v>0</v>
      </c>
      <c r="BG188" s="155">
        <f t="shared" si="46"/>
        <v>0</v>
      </c>
      <c r="BH188" s="155">
        <f t="shared" si="47"/>
        <v>0</v>
      </c>
      <c r="BI188" s="155">
        <f t="shared" si="48"/>
        <v>0</v>
      </c>
      <c r="BJ188" s="18" t="s">
        <v>82</v>
      </c>
      <c r="BK188" s="155">
        <f t="shared" si="49"/>
        <v>0</v>
      </c>
      <c r="BL188" s="18" t="s">
        <v>259</v>
      </c>
      <c r="BM188" s="154" t="s">
        <v>876</v>
      </c>
    </row>
    <row r="189" spans="1:65" s="2" customFormat="1" ht="36" customHeight="1">
      <c r="A189" s="30"/>
      <c r="B189" s="142"/>
      <c r="C189" s="143" t="s">
        <v>611</v>
      </c>
      <c r="D189" s="143" t="s">
        <v>165</v>
      </c>
      <c r="E189" s="144" t="s">
        <v>2114</v>
      </c>
      <c r="F189" s="145" t="s">
        <v>2115</v>
      </c>
      <c r="G189" s="146" t="s">
        <v>204</v>
      </c>
      <c r="H189" s="147">
        <v>4</v>
      </c>
      <c r="I189" s="148"/>
      <c r="J189" s="148">
        <f t="shared" si="40"/>
        <v>0</v>
      </c>
      <c r="K189" s="149"/>
      <c r="L189" s="31"/>
      <c r="M189" s="150" t="s">
        <v>1</v>
      </c>
      <c r="N189" s="151" t="s">
        <v>39</v>
      </c>
      <c r="O189" s="152">
        <v>0</v>
      </c>
      <c r="P189" s="152">
        <f t="shared" si="41"/>
        <v>0</v>
      </c>
      <c r="Q189" s="152">
        <v>0</v>
      </c>
      <c r="R189" s="152">
        <f t="shared" si="42"/>
        <v>0</v>
      </c>
      <c r="S189" s="152">
        <v>0</v>
      </c>
      <c r="T189" s="153">
        <f t="shared" si="4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4" t="s">
        <v>259</v>
      </c>
      <c r="AT189" s="154" t="s">
        <v>165</v>
      </c>
      <c r="AU189" s="154" t="s">
        <v>84</v>
      </c>
      <c r="AY189" s="18" t="s">
        <v>163</v>
      </c>
      <c r="BE189" s="155">
        <f t="shared" si="44"/>
        <v>0</v>
      </c>
      <c r="BF189" s="155">
        <f t="shared" si="45"/>
        <v>0</v>
      </c>
      <c r="BG189" s="155">
        <f t="shared" si="46"/>
        <v>0</v>
      </c>
      <c r="BH189" s="155">
        <f t="shared" si="47"/>
        <v>0</v>
      </c>
      <c r="BI189" s="155">
        <f t="shared" si="48"/>
        <v>0</v>
      </c>
      <c r="BJ189" s="18" t="s">
        <v>82</v>
      </c>
      <c r="BK189" s="155">
        <f t="shared" si="49"/>
        <v>0</v>
      </c>
      <c r="BL189" s="18" t="s">
        <v>259</v>
      </c>
      <c r="BM189" s="154" t="s">
        <v>888</v>
      </c>
    </row>
    <row r="190" spans="1:65" s="2" customFormat="1" ht="24" customHeight="1">
      <c r="A190" s="30"/>
      <c r="B190" s="142"/>
      <c r="C190" s="143" t="s">
        <v>615</v>
      </c>
      <c r="D190" s="143" t="s">
        <v>165</v>
      </c>
      <c r="E190" s="144" t="s">
        <v>2116</v>
      </c>
      <c r="F190" s="145" t="s">
        <v>2117</v>
      </c>
      <c r="G190" s="146" t="s">
        <v>204</v>
      </c>
      <c r="H190" s="147">
        <v>1</v>
      </c>
      <c r="I190" s="148"/>
      <c r="J190" s="148">
        <f t="shared" si="40"/>
        <v>0</v>
      </c>
      <c r="K190" s="149"/>
      <c r="L190" s="31"/>
      <c r="M190" s="150" t="s">
        <v>1</v>
      </c>
      <c r="N190" s="151" t="s">
        <v>39</v>
      </c>
      <c r="O190" s="152">
        <v>0</v>
      </c>
      <c r="P190" s="152">
        <f t="shared" si="41"/>
        <v>0</v>
      </c>
      <c r="Q190" s="152">
        <v>0</v>
      </c>
      <c r="R190" s="152">
        <f t="shared" si="42"/>
        <v>0</v>
      </c>
      <c r="S190" s="152">
        <v>0</v>
      </c>
      <c r="T190" s="153">
        <f t="shared" si="4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4" t="s">
        <v>259</v>
      </c>
      <c r="AT190" s="154" t="s">
        <v>165</v>
      </c>
      <c r="AU190" s="154" t="s">
        <v>84</v>
      </c>
      <c r="AY190" s="18" t="s">
        <v>163</v>
      </c>
      <c r="BE190" s="155">
        <f t="shared" si="44"/>
        <v>0</v>
      </c>
      <c r="BF190" s="155">
        <f t="shared" si="45"/>
        <v>0</v>
      </c>
      <c r="BG190" s="155">
        <f t="shared" si="46"/>
        <v>0</v>
      </c>
      <c r="BH190" s="155">
        <f t="shared" si="47"/>
        <v>0</v>
      </c>
      <c r="BI190" s="155">
        <f t="shared" si="48"/>
        <v>0</v>
      </c>
      <c r="BJ190" s="18" t="s">
        <v>82</v>
      </c>
      <c r="BK190" s="155">
        <f t="shared" si="49"/>
        <v>0</v>
      </c>
      <c r="BL190" s="18" t="s">
        <v>259</v>
      </c>
      <c r="BM190" s="154" t="s">
        <v>899</v>
      </c>
    </row>
    <row r="191" spans="1:65" s="2" customFormat="1" ht="24" customHeight="1">
      <c r="A191" s="30"/>
      <c r="B191" s="142"/>
      <c r="C191" s="143" t="s">
        <v>619</v>
      </c>
      <c r="D191" s="143" t="s">
        <v>165</v>
      </c>
      <c r="E191" s="144" t="s">
        <v>2118</v>
      </c>
      <c r="F191" s="145" t="s">
        <v>2119</v>
      </c>
      <c r="G191" s="146" t="s">
        <v>204</v>
      </c>
      <c r="H191" s="147">
        <v>8</v>
      </c>
      <c r="I191" s="148"/>
      <c r="J191" s="148">
        <f t="shared" si="40"/>
        <v>0</v>
      </c>
      <c r="K191" s="149"/>
      <c r="L191" s="31"/>
      <c r="M191" s="150" t="s">
        <v>1</v>
      </c>
      <c r="N191" s="151" t="s">
        <v>39</v>
      </c>
      <c r="O191" s="152">
        <v>0</v>
      </c>
      <c r="P191" s="152">
        <f t="shared" si="41"/>
        <v>0</v>
      </c>
      <c r="Q191" s="152">
        <v>0</v>
      </c>
      <c r="R191" s="152">
        <f t="shared" si="42"/>
        <v>0</v>
      </c>
      <c r="S191" s="152">
        <v>0</v>
      </c>
      <c r="T191" s="153">
        <f t="shared" si="4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4" t="s">
        <v>259</v>
      </c>
      <c r="AT191" s="154" t="s">
        <v>165</v>
      </c>
      <c r="AU191" s="154" t="s">
        <v>84</v>
      </c>
      <c r="AY191" s="18" t="s">
        <v>163</v>
      </c>
      <c r="BE191" s="155">
        <f t="shared" si="44"/>
        <v>0</v>
      </c>
      <c r="BF191" s="155">
        <f t="shared" si="45"/>
        <v>0</v>
      </c>
      <c r="BG191" s="155">
        <f t="shared" si="46"/>
        <v>0</v>
      </c>
      <c r="BH191" s="155">
        <f t="shared" si="47"/>
        <v>0</v>
      </c>
      <c r="BI191" s="155">
        <f t="shared" si="48"/>
        <v>0</v>
      </c>
      <c r="BJ191" s="18" t="s">
        <v>82</v>
      </c>
      <c r="BK191" s="155">
        <f t="shared" si="49"/>
        <v>0</v>
      </c>
      <c r="BL191" s="18" t="s">
        <v>259</v>
      </c>
      <c r="BM191" s="154" t="s">
        <v>909</v>
      </c>
    </row>
    <row r="192" spans="1:65" s="2" customFormat="1" ht="24" customHeight="1">
      <c r="A192" s="30"/>
      <c r="B192" s="142"/>
      <c r="C192" s="143" t="s">
        <v>625</v>
      </c>
      <c r="D192" s="143" t="s">
        <v>165</v>
      </c>
      <c r="E192" s="144" t="s">
        <v>2120</v>
      </c>
      <c r="F192" s="145" t="s">
        <v>2121</v>
      </c>
      <c r="G192" s="146" t="s">
        <v>204</v>
      </c>
      <c r="H192" s="147">
        <v>5</v>
      </c>
      <c r="I192" s="148"/>
      <c r="J192" s="148">
        <f t="shared" si="40"/>
        <v>0</v>
      </c>
      <c r="K192" s="149"/>
      <c r="L192" s="31"/>
      <c r="M192" s="150" t="s">
        <v>1</v>
      </c>
      <c r="N192" s="151" t="s">
        <v>39</v>
      </c>
      <c r="O192" s="152">
        <v>0</v>
      </c>
      <c r="P192" s="152">
        <f t="shared" si="41"/>
        <v>0</v>
      </c>
      <c r="Q192" s="152">
        <v>0</v>
      </c>
      <c r="R192" s="152">
        <f t="shared" si="42"/>
        <v>0</v>
      </c>
      <c r="S192" s="152">
        <v>0</v>
      </c>
      <c r="T192" s="153">
        <f t="shared" si="4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4" t="s">
        <v>259</v>
      </c>
      <c r="AT192" s="154" t="s">
        <v>165</v>
      </c>
      <c r="AU192" s="154" t="s">
        <v>84</v>
      </c>
      <c r="AY192" s="18" t="s">
        <v>163</v>
      </c>
      <c r="BE192" s="155">
        <f t="shared" si="44"/>
        <v>0</v>
      </c>
      <c r="BF192" s="155">
        <f t="shared" si="45"/>
        <v>0</v>
      </c>
      <c r="BG192" s="155">
        <f t="shared" si="46"/>
        <v>0</v>
      </c>
      <c r="BH192" s="155">
        <f t="shared" si="47"/>
        <v>0</v>
      </c>
      <c r="BI192" s="155">
        <f t="shared" si="48"/>
        <v>0</v>
      </c>
      <c r="BJ192" s="18" t="s">
        <v>82</v>
      </c>
      <c r="BK192" s="155">
        <f t="shared" si="49"/>
        <v>0</v>
      </c>
      <c r="BL192" s="18" t="s">
        <v>259</v>
      </c>
      <c r="BM192" s="154" t="s">
        <v>922</v>
      </c>
    </row>
    <row r="193" spans="1:65" s="2" customFormat="1" ht="36" customHeight="1">
      <c r="A193" s="30"/>
      <c r="B193" s="142"/>
      <c r="C193" s="143" t="s">
        <v>629</v>
      </c>
      <c r="D193" s="143" t="s">
        <v>165</v>
      </c>
      <c r="E193" s="144" t="s">
        <v>2122</v>
      </c>
      <c r="F193" s="145" t="s">
        <v>2123</v>
      </c>
      <c r="G193" s="146" t="s">
        <v>204</v>
      </c>
      <c r="H193" s="147">
        <v>2</v>
      </c>
      <c r="I193" s="148"/>
      <c r="J193" s="148">
        <f t="shared" si="40"/>
        <v>0</v>
      </c>
      <c r="K193" s="149"/>
      <c r="L193" s="31"/>
      <c r="M193" s="150" t="s">
        <v>1</v>
      </c>
      <c r="N193" s="151" t="s">
        <v>39</v>
      </c>
      <c r="O193" s="152">
        <v>0</v>
      </c>
      <c r="P193" s="152">
        <f t="shared" si="41"/>
        <v>0</v>
      </c>
      <c r="Q193" s="152">
        <v>0</v>
      </c>
      <c r="R193" s="152">
        <f t="shared" si="42"/>
        <v>0</v>
      </c>
      <c r="S193" s="152">
        <v>0</v>
      </c>
      <c r="T193" s="153">
        <f t="shared" si="4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4" t="s">
        <v>259</v>
      </c>
      <c r="AT193" s="154" t="s">
        <v>165</v>
      </c>
      <c r="AU193" s="154" t="s">
        <v>84</v>
      </c>
      <c r="AY193" s="18" t="s">
        <v>163</v>
      </c>
      <c r="BE193" s="155">
        <f t="shared" si="44"/>
        <v>0</v>
      </c>
      <c r="BF193" s="155">
        <f t="shared" si="45"/>
        <v>0</v>
      </c>
      <c r="BG193" s="155">
        <f t="shared" si="46"/>
        <v>0</v>
      </c>
      <c r="BH193" s="155">
        <f t="shared" si="47"/>
        <v>0</v>
      </c>
      <c r="BI193" s="155">
        <f t="shared" si="48"/>
        <v>0</v>
      </c>
      <c r="BJ193" s="18" t="s">
        <v>82</v>
      </c>
      <c r="BK193" s="155">
        <f t="shared" si="49"/>
        <v>0</v>
      </c>
      <c r="BL193" s="18" t="s">
        <v>259</v>
      </c>
      <c r="BM193" s="154" t="s">
        <v>238</v>
      </c>
    </row>
    <row r="194" spans="1:65" s="2" customFormat="1" ht="36" customHeight="1">
      <c r="A194" s="30"/>
      <c r="B194" s="142"/>
      <c r="C194" s="143" t="s">
        <v>633</v>
      </c>
      <c r="D194" s="143" t="s">
        <v>165</v>
      </c>
      <c r="E194" s="144" t="s">
        <v>2124</v>
      </c>
      <c r="F194" s="145" t="s">
        <v>2125</v>
      </c>
      <c r="G194" s="146" t="s">
        <v>204</v>
      </c>
      <c r="H194" s="147">
        <v>5</v>
      </c>
      <c r="I194" s="148"/>
      <c r="J194" s="148">
        <f t="shared" si="40"/>
        <v>0</v>
      </c>
      <c r="K194" s="149"/>
      <c r="L194" s="31"/>
      <c r="M194" s="150" t="s">
        <v>1</v>
      </c>
      <c r="N194" s="151" t="s">
        <v>39</v>
      </c>
      <c r="O194" s="152">
        <v>0</v>
      </c>
      <c r="P194" s="152">
        <f t="shared" si="41"/>
        <v>0</v>
      </c>
      <c r="Q194" s="152">
        <v>0</v>
      </c>
      <c r="R194" s="152">
        <f t="shared" si="42"/>
        <v>0</v>
      </c>
      <c r="S194" s="152">
        <v>0</v>
      </c>
      <c r="T194" s="153">
        <f t="shared" si="4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4" t="s">
        <v>259</v>
      </c>
      <c r="AT194" s="154" t="s">
        <v>165</v>
      </c>
      <c r="AU194" s="154" t="s">
        <v>84</v>
      </c>
      <c r="AY194" s="18" t="s">
        <v>163</v>
      </c>
      <c r="BE194" s="155">
        <f t="shared" si="44"/>
        <v>0</v>
      </c>
      <c r="BF194" s="155">
        <f t="shared" si="45"/>
        <v>0</v>
      </c>
      <c r="BG194" s="155">
        <f t="shared" si="46"/>
        <v>0</v>
      </c>
      <c r="BH194" s="155">
        <f t="shared" si="47"/>
        <v>0</v>
      </c>
      <c r="BI194" s="155">
        <f t="shared" si="48"/>
        <v>0</v>
      </c>
      <c r="BJ194" s="18" t="s">
        <v>82</v>
      </c>
      <c r="BK194" s="155">
        <f t="shared" si="49"/>
        <v>0</v>
      </c>
      <c r="BL194" s="18" t="s">
        <v>259</v>
      </c>
      <c r="BM194" s="154" t="s">
        <v>247</v>
      </c>
    </row>
    <row r="195" spans="1:65" s="2" customFormat="1" ht="36" customHeight="1">
      <c r="A195" s="30"/>
      <c r="B195" s="142"/>
      <c r="C195" s="143" t="s">
        <v>639</v>
      </c>
      <c r="D195" s="143" t="s">
        <v>165</v>
      </c>
      <c r="E195" s="144" t="s">
        <v>2126</v>
      </c>
      <c r="F195" s="145" t="s">
        <v>2127</v>
      </c>
      <c r="G195" s="146" t="s">
        <v>204</v>
      </c>
      <c r="H195" s="147">
        <v>3</v>
      </c>
      <c r="I195" s="148"/>
      <c r="J195" s="148">
        <f t="shared" si="40"/>
        <v>0</v>
      </c>
      <c r="K195" s="149"/>
      <c r="L195" s="31"/>
      <c r="M195" s="150" t="s">
        <v>1</v>
      </c>
      <c r="N195" s="151" t="s">
        <v>39</v>
      </c>
      <c r="O195" s="152">
        <v>0</v>
      </c>
      <c r="P195" s="152">
        <f t="shared" si="41"/>
        <v>0</v>
      </c>
      <c r="Q195" s="152">
        <v>0</v>
      </c>
      <c r="R195" s="152">
        <f t="shared" si="42"/>
        <v>0</v>
      </c>
      <c r="S195" s="152">
        <v>0</v>
      </c>
      <c r="T195" s="153">
        <f t="shared" si="4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4" t="s">
        <v>259</v>
      </c>
      <c r="AT195" s="154" t="s">
        <v>165</v>
      </c>
      <c r="AU195" s="154" t="s">
        <v>84</v>
      </c>
      <c r="AY195" s="18" t="s">
        <v>163</v>
      </c>
      <c r="BE195" s="155">
        <f t="shared" si="44"/>
        <v>0</v>
      </c>
      <c r="BF195" s="155">
        <f t="shared" si="45"/>
        <v>0</v>
      </c>
      <c r="BG195" s="155">
        <f t="shared" si="46"/>
        <v>0</v>
      </c>
      <c r="BH195" s="155">
        <f t="shared" si="47"/>
        <v>0</v>
      </c>
      <c r="BI195" s="155">
        <f t="shared" si="48"/>
        <v>0</v>
      </c>
      <c r="BJ195" s="18" t="s">
        <v>82</v>
      </c>
      <c r="BK195" s="155">
        <f t="shared" si="49"/>
        <v>0</v>
      </c>
      <c r="BL195" s="18" t="s">
        <v>259</v>
      </c>
      <c r="BM195" s="154" t="s">
        <v>253</v>
      </c>
    </row>
    <row r="196" spans="1:65" s="2" customFormat="1" ht="36" customHeight="1">
      <c r="A196" s="30"/>
      <c r="B196" s="142"/>
      <c r="C196" s="143" t="s">
        <v>645</v>
      </c>
      <c r="D196" s="143" t="s">
        <v>165</v>
      </c>
      <c r="E196" s="144" t="s">
        <v>2128</v>
      </c>
      <c r="F196" s="145" t="s">
        <v>2129</v>
      </c>
      <c r="G196" s="146" t="s">
        <v>204</v>
      </c>
      <c r="H196" s="147">
        <v>3</v>
      </c>
      <c r="I196" s="148"/>
      <c r="J196" s="148">
        <f t="shared" si="40"/>
        <v>0</v>
      </c>
      <c r="K196" s="149"/>
      <c r="L196" s="31"/>
      <c r="M196" s="150" t="s">
        <v>1</v>
      </c>
      <c r="N196" s="151" t="s">
        <v>39</v>
      </c>
      <c r="O196" s="152">
        <v>0</v>
      </c>
      <c r="P196" s="152">
        <f t="shared" si="41"/>
        <v>0</v>
      </c>
      <c r="Q196" s="152">
        <v>0</v>
      </c>
      <c r="R196" s="152">
        <f t="shared" si="42"/>
        <v>0</v>
      </c>
      <c r="S196" s="152">
        <v>0</v>
      </c>
      <c r="T196" s="153">
        <f t="shared" si="4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4" t="s">
        <v>259</v>
      </c>
      <c r="AT196" s="154" t="s">
        <v>165</v>
      </c>
      <c r="AU196" s="154" t="s">
        <v>84</v>
      </c>
      <c r="AY196" s="18" t="s">
        <v>163</v>
      </c>
      <c r="BE196" s="155">
        <f t="shared" si="44"/>
        <v>0</v>
      </c>
      <c r="BF196" s="155">
        <f t="shared" si="45"/>
        <v>0</v>
      </c>
      <c r="BG196" s="155">
        <f t="shared" si="46"/>
        <v>0</v>
      </c>
      <c r="BH196" s="155">
        <f t="shared" si="47"/>
        <v>0</v>
      </c>
      <c r="BI196" s="155">
        <f t="shared" si="48"/>
        <v>0</v>
      </c>
      <c r="BJ196" s="18" t="s">
        <v>82</v>
      </c>
      <c r="BK196" s="155">
        <f t="shared" si="49"/>
        <v>0</v>
      </c>
      <c r="BL196" s="18" t="s">
        <v>259</v>
      </c>
      <c r="BM196" s="154" t="s">
        <v>258</v>
      </c>
    </row>
    <row r="197" spans="1:65" s="2" customFormat="1" ht="36" customHeight="1">
      <c r="A197" s="30"/>
      <c r="B197" s="142"/>
      <c r="C197" s="143" t="s">
        <v>653</v>
      </c>
      <c r="D197" s="143" t="s">
        <v>165</v>
      </c>
      <c r="E197" s="144" t="s">
        <v>2130</v>
      </c>
      <c r="F197" s="145" t="s">
        <v>2131</v>
      </c>
      <c r="G197" s="146" t="s">
        <v>204</v>
      </c>
      <c r="H197" s="147">
        <v>1</v>
      </c>
      <c r="I197" s="148"/>
      <c r="J197" s="148">
        <f t="shared" si="40"/>
        <v>0</v>
      </c>
      <c r="K197" s="149"/>
      <c r="L197" s="31"/>
      <c r="M197" s="150" t="s">
        <v>1</v>
      </c>
      <c r="N197" s="151" t="s">
        <v>39</v>
      </c>
      <c r="O197" s="152">
        <v>0</v>
      </c>
      <c r="P197" s="152">
        <f t="shared" si="41"/>
        <v>0</v>
      </c>
      <c r="Q197" s="152">
        <v>0</v>
      </c>
      <c r="R197" s="152">
        <f t="shared" si="42"/>
        <v>0</v>
      </c>
      <c r="S197" s="152">
        <v>0</v>
      </c>
      <c r="T197" s="153">
        <f t="shared" si="4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4" t="s">
        <v>259</v>
      </c>
      <c r="AT197" s="154" t="s">
        <v>165</v>
      </c>
      <c r="AU197" s="154" t="s">
        <v>84</v>
      </c>
      <c r="AY197" s="18" t="s">
        <v>163</v>
      </c>
      <c r="BE197" s="155">
        <f t="shared" si="44"/>
        <v>0</v>
      </c>
      <c r="BF197" s="155">
        <f t="shared" si="45"/>
        <v>0</v>
      </c>
      <c r="BG197" s="155">
        <f t="shared" si="46"/>
        <v>0</v>
      </c>
      <c r="BH197" s="155">
        <f t="shared" si="47"/>
        <v>0</v>
      </c>
      <c r="BI197" s="155">
        <f t="shared" si="48"/>
        <v>0</v>
      </c>
      <c r="BJ197" s="18" t="s">
        <v>82</v>
      </c>
      <c r="BK197" s="155">
        <f t="shared" si="49"/>
        <v>0</v>
      </c>
      <c r="BL197" s="18" t="s">
        <v>259</v>
      </c>
      <c r="BM197" s="154" t="s">
        <v>262</v>
      </c>
    </row>
    <row r="198" spans="1:65" s="2" customFormat="1" ht="36" customHeight="1">
      <c r="A198" s="30"/>
      <c r="B198" s="142"/>
      <c r="C198" s="143" t="s">
        <v>657</v>
      </c>
      <c r="D198" s="143" t="s">
        <v>165</v>
      </c>
      <c r="E198" s="144" t="s">
        <v>2132</v>
      </c>
      <c r="F198" s="145" t="s">
        <v>2133</v>
      </c>
      <c r="G198" s="146" t="s">
        <v>204</v>
      </c>
      <c r="H198" s="147">
        <v>2</v>
      </c>
      <c r="I198" s="148"/>
      <c r="J198" s="148">
        <f t="shared" si="40"/>
        <v>0</v>
      </c>
      <c r="K198" s="149"/>
      <c r="L198" s="31"/>
      <c r="M198" s="150" t="s">
        <v>1</v>
      </c>
      <c r="N198" s="151" t="s">
        <v>39</v>
      </c>
      <c r="O198" s="152">
        <v>0</v>
      </c>
      <c r="P198" s="152">
        <f t="shared" si="41"/>
        <v>0</v>
      </c>
      <c r="Q198" s="152">
        <v>0</v>
      </c>
      <c r="R198" s="152">
        <f t="shared" si="42"/>
        <v>0</v>
      </c>
      <c r="S198" s="152">
        <v>0</v>
      </c>
      <c r="T198" s="153">
        <f t="shared" si="4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4" t="s">
        <v>259</v>
      </c>
      <c r="AT198" s="154" t="s">
        <v>165</v>
      </c>
      <c r="AU198" s="154" t="s">
        <v>84</v>
      </c>
      <c r="AY198" s="18" t="s">
        <v>163</v>
      </c>
      <c r="BE198" s="155">
        <f t="shared" si="44"/>
        <v>0</v>
      </c>
      <c r="BF198" s="155">
        <f t="shared" si="45"/>
        <v>0</v>
      </c>
      <c r="BG198" s="155">
        <f t="shared" si="46"/>
        <v>0</v>
      </c>
      <c r="BH198" s="155">
        <f t="shared" si="47"/>
        <v>0</v>
      </c>
      <c r="BI198" s="155">
        <f t="shared" si="48"/>
        <v>0</v>
      </c>
      <c r="BJ198" s="18" t="s">
        <v>82</v>
      </c>
      <c r="BK198" s="155">
        <f t="shared" si="49"/>
        <v>0</v>
      </c>
      <c r="BL198" s="18" t="s">
        <v>259</v>
      </c>
      <c r="BM198" s="154" t="s">
        <v>268</v>
      </c>
    </row>
    <row r="199" spans="1:65" s="2" customFormat="1" ht="36" customHeight="1">
      <c r="A199" s="30"/>
      <c r="B199" s="142"/>
      <c r="C199" s="143" t="s">
        <v>661</v>
      </c>
      <c r="D199" s="143" t="s">
        <v>165</v>
      </c>
      <c r="E199" s="144" t="s">
        <v>2134</v>
      </c>
      <c r="F199" s="145" t="s">
        <v>2135</v>
      </c>
      <c r="G199" s="146" t="s">
        <v>204</v>
      </c>
      <c r="H199" s="147">
        <v>2</v>
      </c>
      <c r="I199" s="148"/>
      <c r="J199" s="148">
        <f t="shared" si="40"/>
        <v>0</v>
      </c>
      <c r="K199" s="149"/>
      <c r="L199" s="31"/>
      <c r="M199" s="150" t="s">
        <v>1</v>
      </c>
      <c r="N199" s="151" t="s">
        <v>39</v>
      </c>
      <c r="O199" s="152">
        <v>0</v>
      </c>
      <c r="P199" s="152">
        <f t="shared" si="41"/>
        <v>0</v>
      </c>
      <c r="Q199" s="152">
        <v>0</v>
      </c>
      <c r="R199" s="152">
        <f t="shared" si="42"/>
        <v>0</v>
      </c>
      <c r="S199" s="152">
        <v>0</v>
      </c>
      <c r="T199" s="153">
        <f t="shared" si="4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4" t="s">
        <v>259</v>
      </c>
      <c r="AT199" s="154" t="s">
        <v>165</v>
      </c>
      <c r="AU199" s="154" t="s">
        <v>84</v>
      </c>
      <c r="AY199" s="18" t="s">
        <v>163</v>
      </c>
      <c r="BE199" s="155">
        <f t="shared" si="44"/>
        <v>0</v>
      </c>
      <c r="BF199" s="155">
        <f t="shared" si="45"/>
        <v>0</v>
      </c>
      <c r="BG199" s="155">
        <f t="shared" si="46"/>
        <v>0</v>
      </c>
      <c r="BH199" s="155">
        <f t="shared" si="47"/>
        <v>0</v>
      </c>
      <c r="BI199" s="155">
        <f t="shared" si="48"/>
        <v>0</v>
      </c>
      <c r="BJ199" s="18" t="s">
        <v>82</v>
      </c>
      <c r="BK199" s="155">
        <f t="shared" si="49"/>
        <v>0</v>
      </c>
      <c r="BL199" s="18" t="s">
        <v>259</v>
      </c>
      <c r="BM199" s="154" t="s">
        <v>273</v>
      </c>
    </row>
    <row r="200" spans="1:65" s="2" customFormat="1" ht="36" customHeight="1">
      <c r="A200" s="30"/>
      <c r="B200" s="142"/>
      <c r="C200" s="143" t="s">
        <v>667</v>
      </c>
      <c r="D200" s="143" t="s">
        <v>165</v>
      </c>
      <c r="E200" s="144" t="s">
        <v>2136</v>
      </c>
      <c r="F200" s="145" t="s">
        <v>2137</v>
      </c>
      <c r="G200" s="146" t="s">
        <v>204</v>
      </c>
      <c r="H200" s="147">
        <v>1</v>
      </c>
      <c r="I200" s="148"/>
      <c r="J200" s="148">
        <f t="shared" si="40"/>
        <v>0</v>
      </c>
      <c r="K200" s="149"/>
      <c r="L200" s="31"/>
      <c r="M200" s="150" t="s">
        <v>1</v>
      </c>
      <c r="N200" s="151" t="s">
        <v>39</v>
      </c>
      <c r="O200" s="152">
        <v>0</v>
      </c>
      <c r="P200" s="152">
        <f t="shared" si="41"/>
        <v>0</v>
      </c>
      <c r="Q200" s="152">
        <v>0</v>
      </c>
      <c r="R200" s="152">
        <f t="shared" si="42"/>
        <v>0</v>
      </c>
      <c r="S200" s="152">
        <v>0</v>
      </c>
      <c r="T200" s="153">
        <f t="shared" si="4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4" t="s">
        <v>259</v>
      </c>
      <c r="AT200" s="154" t="s">
        <v>165</v>
      </c>
      <c r="AU200" s="154" t="s">
        <v>84</v>
      </c>
      <c r="AY200" s="18" t="s">
        <v>163</v>
      </c>
      <c r="BE200" s="155">
        <f t="shared" si="44"/>
        <v>0</v>
      </c>
      <c r="BF200" s="155">
        <f t="shared" si="45"/>
        <v>0</v>
      </c>
      <c r="BG200" s="155">
        <f t="shared" si="46"/>
        <v>0</v>
      </c>
      <c r="BH200" s="155">
        <f t="shared" si="47"/>
        <v>0</v>
      </c>
      <c r="BI200" s="155">
        <f t="shared" si="48"/>
        <v>0</v>
      </c>
      <c r="BJ200" s="18" t="s">
        <v>82</v>
      </c>
      <c r="BK200" s="155">
        <f t="shared" si="49"/>
        <v>0</v>
      </c>
      <c r="BL200" s="18" t="s">
        <v>259</v>
      </c>
      <c r="BM200" s="154" t="s">
        <v>284</v>
      </c>
    </row>
    <row r="201" spans="1:65" s="2" customFormat="1" ht="24" customHeight="1">
      <c r="A201" s="30"/>
      <c r="B201" s="142"/>
      <c r="C201" s="143" t="s">
        <v>671</v>
      </c>
      <c r="D201" s="143" t="s">
        <v>165</v>
      </c>
      <c r="E201" s="144" t="s">
        <v>2138</v>
      </c>
      <c r="F201" s="145" t="s">
        <v>2139</v>
      </c>
      <c r="G201" s="146" t="s">
        <v>204</v>
      </c>
      <c r="H201" s="147">
        <v>1</v>
      </c>
      <c r="I201" s="148"/>
      <c r="J201" s="148">
        <f t="shared" si="40"/>
        <v>0</v>
      </c>
      <c r="K201" s="149"/>
      <c r="L201" s="31"/>
      <c r="M201" s="150" t="s">
        <v>1</v>
      </c>
      <c r="N201" s="151" t="s">
        <v>39</v>
      </c>
      <c r="O201" s="152">
        <v>0</v>
      </c>
      <c r="P201" s="152">
        <f t="shared" si="41"/>
        <v>0</v>
      </c>
      <c r="Q201" s="152">
        <v>0</v>
      </c>
      <c r="R201" s="152">
        <f t="shared" si="42"/>
        <v>0</v>
      </c>
      <c r="S201" s="152">
        <v>0</v>
      </c>
      <c r="T201" s="153">
        <f t="shared" si="4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4" t="s">
        <v>259</v>
      </c>
      <c r="AT201" s="154" t="s">
        <v>165</v>
      </c>
      <c r="AU201" s="154" t="s">
        <v>84</v>
      </c>
      <c r="AY201" s="18" t="s">
        <v>163</v>
      </c>
      <c r="BE201" s="155">
        <f t="shared" si="44"/>
        <v>0</v>
      </c>
      <c r="BF201" s="155">
        <f t="shared" si="45"/>
        <v>0</v>
      </c>
      <c r="BG201" s="155">
        <f t="shared" si="46"/>
        <v>0</v>
      </c>
      <c r="BH201" s="155">
        <f t="shared" si="47"/>
        <v>0</v>
      </c>
      <c r="BI201" s="155">
        <f t="shared" si="48"/>
        <v>0</v>
      </c>
      <c r="BJ201" s="18" t="s">
        <v>82</v>
      </c>
      <c r="BK201" s="155">
        <f t="shared" si="49"/>
        <v>0</v>
      </c>
      <c r="BL201" s="18" t="s">
        <v>259</v>
      </c>
      <c r="BM201" s="154" t="s">
        <v>292</v>
      </c>
    </row>
    <row r="202" spans="1:65" s="2" customFormat="1" ht="24" customHeight="1">
      <c r="A202" s="30"/>
      <c r="B202" s="142"/>
      <c r="C202" s="143" t="s">
        <v>675</v>
      </c>
      <c r="D202" s="143" t="s">
        <v>165</v>
      </c>
      <c r="E202" s="144" t="s">
        <v>2140</v>
      </c>
      <c r="F202" s="145" t="s">
        <v>2141</v>
      </c>
      <c r="G202" s="146" t="s">
        <v>204</v>
      </c>
      <c r="H202" s="147">
        <v>5</v>
      </c>
      <c r="I202" s="148"/>
      <c r="J202" s="148">
        <f t="shared" si="40"/>
        <v>0</v>
      </c>
      <c r="K202" s="149"/>
      <c r="L202" s="31"/>
      <c r="M202" s="150" t="s">
        <v>1</v>
      </c>
      <c r="N202" s="151" t="s">
        <v>39</v>
      </c>
      <c r="O202" s="152">
        <v>0</v>
      </c>
      <c r="P202" s="152">
        <f t="shared" si="41"/>
        <v>0</v>
      </c>
      <c r="Q202" s="152">
        <v>0</v>
      </c>
      <c r="R202" s="152">
        <f t="shared" si="42"/>
        <v>0</v>
      </c>
      <c r="S202" s="152">
        <v>0</v>
      </c>
      <c r="T202" s="153">
        <f t="shared" si="4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4" t="s">
        <v>259</v>
      </c>
      <c r="AT202" s="154" t="s">
        <v>165</v>
      </c>
      <c r="AU202" s="154" t="s">
        <v>84</v>
      </c>
      <c r="AY202" s="18" t="s">
        <v>163</v>
      </c>
      <c r="BE202" s="155">
        <f t="shared" si="44"/>
        <v>0</v>
      </c>
      <c r="BF202" s="155">
        <f t="shared" si="45"/>
        <v>0</v>
      </c>
      <c r="BG202" s="155">
        <f t="shared" si="46"/>
        <v>0</v>
      </c>
      <c r="BH202" s="155">
        <f t="shared" si="47"/>
        <v>0</v>
      </c>
      <c r="BI202" s="155">
        <f t="shared" si="48"/>
        <v>0</v>
      </c>
      <c r="BJ202" s="18" t="s">
        <v>82</v>
      </c>
      <c r="BK202" s="155">
        <f t="shared" si="49"/>
        <v>0</v>
      </c>
      <c r="BL202" s="18" t="s">
        <v>259</v>
      </c>
      <c r="BM202" s="154" t="s">
        <v>297</v>
      </c>
    </row>
    <row r="203" spans="1:65" s="2" customFormat="1" ht="24" customHeight="1">
      <c r="A203" s="30"/>
      <c r="B203" s="142"/>
      <c r="C203" s="143" t="s">
        <v>679</v>
      </c>
      <c r="D203" s="143" t="s">
        <v>165</v>
      </c>
      <c r="E203" s="144" t="s">
        <v>2142</v>
      </c>
      <c r="F203" s="145" t="s">
        <v>2143</v>
      </c>
      <c r="G203" s="146" t="s">
        <v>204</v>
      </c>
      <c r="H203" s="147">
        <v>4</v>
      </c>
      <c r="I203" s="148"/>
      <c r="J203" s="148">
        <f t="shared" si="40"/>
        <v>0</v>
      </c>
      <c r="K203" s="149"/>
      <c r="L203" s="31"/>
      <c r="M203" s="150" t="s">
        <v>1</v>
      </c>
      <c r="N203" s="151" t="s">
        <v>39</v>
      </c>
      <c r="O203" s="152">
        <v>0</v>
      </c>
      <c r="P203" s="152">
        <f t="shared" si="41"/>
        <v>0</v>
      </c>
      <c r="Q203" s="152">
        <v>0</v>
      </c>
      <c r="R203" s="152">
        <f t="shared" si="42"/>
        <v>0</v>
      </c>
      <c r="S203" s="152">
        <v>0</v>
      </c>
      <c r="T203" s="153">
        <f t="shared" si="4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4" t="s">
        <v>259</v>
      </c>
      <c r="AT203" s="154" t="s">
        <v>165</v>
      </c>
      <c r="AU203" s="154" t="s">
        <v>84</v>
      </c>
      <c r="AY203" s="18" t="s">
        <v>163</v>
      </c>
      <c r="BE203" s="155">
        <f t="shared" si="44"/>
        <v>0</v>
      </c>
      <c r="BF203" s="155">
        <f t="shared" si="45"/>
        <v>0</v>
      </c>
      <c r="BG203" s="155">
        <f t="shared" si="46"/>
        <v>0</v>
      </c>
      <c r="BH203" s="155">
        <f t="shared" si="47"/>
        <v>0</v>
      </c>
      <c r="BI203" s="155">
        <f t="shared" si="48"/>
        <v>0</v>
      </c>
      <c r="BJ203" s="18" t="s">
        <v>82</v>
      </c>
      <c r="BK203" s="155">
        <f t="shared" si="49"/>
        <v>0</v>
      </c>
      <c r="BL203" s="18" t="s">
        <v>259</v>
      </c>
      <c r="BM203" s="154" t="s">
        <v>302</v>
      </c>
    </row>
    <row r="204" spans="1:65" s="2" customFormat="1" ht="24" customHeight="1">
      <c r="A204" s="30"/>
      <c r="B204" s="142"/>
      <c r="C204" s="143" t="s">
        <v>683</v>
      </c>
      <c r="D204" s="143" t="s">
        <v>165</v>
      </c>
      <c r="E204" s="144" t="s">
        <v>2144</v>
      </c>
      <c r="F204" s="145" t="s">
        <v>2145</v>
      </c>
      <c r="G204" s="146" t="s">
        <v>204</v>
      </c>
      <c r="H204" s="147">
        <v>2</v>
      </c>
      <c r="I204" s="148"/>
      <c r="J204" s="148">
        <f t="shared" si="40"/>
        <v>0</v>
      </c>
      <c r="K204" s="149"/>
      <c r="L204" s="31"/>
      <c r="M204" s="150" t="s">
        <v>1</v>
      </c>
      <c r="N204" s="151" t="s">
        <v>39</v>
      </c>
      <c r="O204" s="152">
        <v>0</v>
      </c>
      <c r="P204" s="152">
        <f t="shared" si="41"/>
        <v>0</v>
      </c>
      <c r="Q204" s="152">
        <v>0</v>
      </c>
      <c r="R204" s="152">
        <f t="shared" si="42"/>
        <v>0</v>
      </c>
      <c r="S204" s="152">
        <v>0</v>
      </c>
      <c r="T204" s="153">
        <f t="shared" si="4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4" t="s">
        <v>259</v>
      </c>
      <c r="AT204" s="154" t="s">
        <v>165</v>
      </c>
      <c r="AU204" s="154" t="s">
        <v>84</v>
      </c>
      <c r="AY204" s="18" t="s">
        <v>163</v>
      </c>
      <c r="BE204" s="155">
        <f t="shared" si="44"/>
        <v>0</v>
      </c>
      <c r="BF204" s="155">
        <f t="shared" si="45"/>
        <v>0</v>
      </c>
      <c r="BG204" s="155">
        <f t="shared" si="46"/>
        <v>0</v>
      </c>
      <c r="BH204" s="155">
        <f t="shared" si="47"/>
        <v>0</v>
      </c>
      <c r="BI204" s="155">
        <f t="shared" si="48"/>
        <v>0</v>
      </c>
      <c r="BJ204" s="18" t="s">
        <v>82</v>
      </c>
      <c r="BK204" s="155">
        <f t="shared" si="49"/>
        <v>0</v>
      </c>
      <c r="BL204" s="18" t="s">
        <v>259</v>
      </c>
      <c r="BM204" s="154" t="s">
        <v>306</v>
      </c>
    </row>
    <row r="205" spans="1:65" s="2" customFormat="1" ht="24" customHeight="1">
      <c r="A205" s="30"/>
      <c r="B205" s="142"/>
      <c r="C205" s="143" t="s">
        <v>688</v>
      </c>
      <c r="D205" s="143" t="s">
        <v>165</v>
      </c>
      <c r="E205" s="144" t="s">
        <v>2146</v>
      </c>
      <c r="F205" s="145" t="s">
        <v>2147</v>
      </c>
      <c r="G205" s="146" t="s">
        <v>204</v>
      </c>
      <c r="H205" s="147">
        <v>12</v>
      </c>
      <c r="I205" s="148"/>
      <c r="J205" s="148">
        <f t="shared" si="40"/>
        <v>0</v>
      </c>
      <c r="K205" s="149"/>
      <c r="L205" s="31"/>
      <c r="M205" s="150" t="s">
        <v>1</v>
      </c>
      <c r="N205" s="151" t="s">
        <v>39</v>
      </c>
      <c r="O205" s="152">
        <v>0</v>
      </c>
      <c r="P205" s="152">
        <f t="shared" si="41"/>
        <v>0</v>
      </c>
      <c r="Q205" s="152">
        <v>0</v>
      </c>
      <c r="R205" s="152">
        <f t="shared" si="42"/>
        <v>0</v>
      </c>
      <c r="S205" s="152">
        <v>0</v>
      </c>
      <c r="T205" s="153">
        <f t="shared" si="4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4" t="s">
        <v>259</v>
      </c>
      <c r="AT205" s="154" t="s">
        <v>165</v>
      </c>
      <c r="AU205" s="154" t="s">
        <v>84</v>
      </c>
      <c r="AY205" s="18" t="s">
        <v>163</v>
      </c>
      <c r="BE205" s="155">
        <f t="shared" si="44"/>
        <v>0</v>
      </c>
      <c r="BF205" s="155">
        <f t="shared" si="45"/>
        <v>0</v>
      </c>
      <c r="BG205" s="155">
        <f t="shared" si="46"/>
        <v>0</v>
      </c>
      <c r="BH205" s="155">
        <f t="shared" si="47"/>
        <v>0</v>
      </c>
      <c r="BI205" s="155">
        <f t="shared" si="48"/>
        <v>0</v>
      </c>
      <c r="BJ205" s="18" t="s">
        <v>82</v>
      </c>
      <c r="BK205" s="155">
        <f t="shared" si="49"/>
        <v>0</v>
      </c>
      <c r="BL205" s="18" t="s">
        <v>259</v>
      </c>
      <c r="BM205" s="154" t="s">
        <v>440</v>
      </c>
    </row>
    <row r="206" spans="1:65" s="2" customFormat="1" ht="24" customHeight="1">
      <c r="A206" s="30"/>
      <c r="B206" s="142"/>
      <c r="C206" s="143" t="s">
        <v>209</v>
      </c>
      <c r="D206" s="143" t="s">
        <v>165</v>
      </c>
      <c r="E206" s="144" t="s">
        <v>2148</v>
      </c>
      <c r="F206" s="145" t="s">
        <v>2149</v>
      </c>
      <c r="G206" s="146" t="s">
        <v>168</v>
      </c>
      <c r="H206" s="147">
        <v>694</v>
      </c>
      <c r="I206" s="148"/>
      <c r="J206" s="148">
        <f t="shared" si="40"/>
        <v>0</v>
      </c>
      <c r="K206" s="149"/>
      <c r="L206" s="31"/>
      <c r="M206" s="150" t="s">
        <v>1</v>
      </c>
      <c r="N206" s="151" t="s">
        <v>39</v>
      </c>
      <c r="O206" s="152">
        <v>0</v>
      </c>
      <c r="P206" s="152">
        <f t="shared" si="41"/>
        <v>0</v>
      </c>
      <c r="Q206" s="152">
        <v>0</v>
      </c>
      <c r="R206" s="152">
        <f t="shared" si="42"/>
        <v>0</v>
      </c>
      <c r="S206" s="152">
        <v>0</v>
      </c>
      <c r="T206" s="153">
        <f t="shared" si="4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4" t="s">
        <v>259</v>
      </c>
      <c r="AT206" s="154" t="s">
        <v>165</v>
      </c>
      <c r="AU206" s="154" t="s">
        <v>84</v>
      </c>
      <c r="AY206" s="18" t="s">
        <v>163</v>
      </c>
      <c r="BE206" s="155">
        <f t="shared" si="44"/>
        <v>0</v>
      </c>
      <c r="BF206" s="155">
        <f t="shared" si="45"/>
        <v>0</v>
      </c>
      <c r="BG206" s="155">
        <f t="shared" si="46"/>
        <v>0</v>
      </c>
      <c r="BH206" s="155">
        <f t="shared" si="47"/>
        <v>0</v>
      </c>
      <c r="BI206" s="155">
        <f t="shared" si="48"/>
        <v>0</v>
      </c>
      <c r="BJ206" s="18" t="s">
        <v>82</v>
      </c>
      <c r="BK206" s="155">
        <f t="shared" si="49"/>
        <v>0</v>
      </c>
      <c r="BL206" s="18" t="s">
        <v>259</v>
      </c>
      <c r="BM206" s="154" t="s">
        <v>449</v>
      </c>
    </row>
    <row r="207" spans="1:65" s="2" customFormat="1" ht="24" customHeight="1">
      <c r="A207" s="30"/>
      <c r="B207" s="142"/>
      <c r="C207" s="143" t="s">
        <v>698</v>
      </c>
      <c r="D207" s="143" t="s">
        <v>165</v>
      </c>
      <c r="E207" s="144" t="s">
        <v>2150</v>
      </c>
      <c r="F207" s="145" t="s">
        <v>2151</v>
      </c>
      <c r="G207" s="146" t="s">
        <v>186</v>
      </c>
      <c r="H207" s="147">
        <v>106</v>
      </c>
      <c r="I207" s="148"/>
      <c r="J207" s="148">
        <f t="shared" si="40"/>
        <v>0</v>
      </c>
      <c r="K207" s="149"/>
      <c r="L207" s="31"/>
      <c r="M207" s="150" t="s">
        <v>1</v>
      </c>
      <c r="N207" s="151" t="s">
        <v>39</v>
      </c>
      <c r="O207" s="152">
        <v>0</v>
      </c>
      <c r="P207" s="152">
        <f t="shared" si="41"/>
        <v>0</v>
      </c>
      <c r="Q207" s="152">
        <v>0</v>
      </c>
      <c r="R207" s="152">
        <f t="shared" si="42"/>
        <v>0</v>
      </c>
      <c r="S207" s="152">
        <v>0</v>
      </c>
      <c r="T207" s="153">
        <f t="shared" si="4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4" t="s">
        <v>259</v>
      </c>
      <c r="AT207" s="154" t="s">
        <v>165</v>
      </c>
      <c r="AU207" s="154" t="s">
        <v>84</v>
      </c>
      <c r="AY207" s="18" t="s">
        <v>163</v>
      </c>
      <c r="BE207" s="155">
        <f t="shared" si="44"/>
        <v>0</v>
      </c>
      <c r="BF207" s="155">
        <f t="shared" si="45"/>
        <v>0</v>
      </c>
      <c r="BG207" s="155">
        <f t="shared" si="46"/>
        <v>0</v>
      </c>
      <c r="BH207" s="155">
        <f t="shared" si="47"/>
        <v>0</v>
      </c>
      <c r="BI207" s="155">
        <f t="shared" si="48"/>
        <v>0</v>
      </c>
      <c r="BJ207" s="18" t="s">
        <v>82</v>
      </c>
      <c r="BK207" s="155">
        <f t="shared" si="49"/>
        <v>0</v>
      </c>
      <c r="BL207" s="18" t="s">
        <v>259</v>
      </c>
      <c r="BM207" s="154" t="s">
        <v>457</v>
      </c>
    </row>
    <row r="208" spans="1:65" s="2" customFormat="1" ht="24" customHeight="1">
      <c r="A208" s="30"/>
      <c r="B208" s="142"/>
      <c r="C208" s="143" t="s">
        <v>703</v>
      </c>
      <c r="D208" s="143" t="s">
        <v>165</v>
      </c>
      <c r="E208" s="144" t="s">
        <v>2152</v>
      </c>
      <c r="F208" s="145" t="s">
        <v>2153</v>
      </c>
      <c r="G208" s="146" t="s">
        <v>168</v>
      </c>
      <c r="H208" s="147">
        <v>116</v>
      </c>
      <c r="I208" s="148"/>
      <c r="J208" s="148">
        <f t="shared" si="40"/>
        <v>0</v>
      </c>
      <c r="K208" s="149"/>
      <c r="L208" s="31"/>
      <c r="M208" s="150" t="s">
        <v>1</v>
      </c>
      <c r="N208" s="151" t="s">
        <v>39</v>
      </c>
      <c r="O208" s="152">
        <v>0</v>
      </c>
      <c r="P208" s="152">
        <f t="shared" si="41"/>
        <v>0</v>
      </c>
      <c r="Q208" s="152">
        <v>0</v>
      </c>
      <c r="R208" s="152">
        <f t="shared" si="42"/>
        <v>0</v>
      </c>
      <c r="S208" s="152">
        <v>0</v>
      </c>
      <c r="T208" s="153">
        <f t="shared" si="4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4" t="s">
        <v>259</v>
      </c>
      <c r="AT208" s="154" t="s">
        <v>165</v>
      </c>
      <c r="AU208" s="154" t="s">
        <v>84</v>
      </c>
      <c r="AY208" s="18" t="s">
        <v>163</v>
      </c>
      <c r="BE208" s="155">
        <f t="shared" si="44"/>
        <v>0</v>
      </c>
      <c r="BF208" s="155">
        <f t="shared" si="45"/>
        <v>0</v>
      </c>
      <c r="BG208" s="155">
        <f t="shared" si="46"/>
        <v>0</v>
      </c>
      <c r="BH208" s="155">
        <f t="shared" si="47"/>
        <v>0</v>
      </c>
      <c r="BI208" s="155">
        <f t="shared" si="48"/>
        <v>0</v>
      </c>
      <c r="BJ208" s="18" t="s">
        <v>82</v>
      </c>
      <c r="BK208" s="155">
        <f t="shared" si="49"/>
        <v>0</v>
      </c>
      <c r="BL208" s="18" t="s">
        <v>259</v>
      </c>
      <c r="BM208" s="154" t="s">
        <v>463</v>
      </c>
    </row>
    <row r="209" spans="1:65" s="2" customFormat="1" ht="16.5" customHeight="1">
      <c r="A209" s="30"/>
      <c r="B209" s="142"/>
      <c r="C209" s="184" t="s">
        <v>707</v>
      </c>
      <c r="D209" s="184" t="s">
        <v>190</v>
      </c>
      <c r="E209" s="185" t="s">
        <v>2154</v>
      </c>
      <c r="F209" s="186" t="s">
        <v>2155</v>
      </c>
      <c r="G209" s="187" t="s">
        <v>2156</v>
      </c>
      <c r="H209" s="188">
        <v>21</v>
      </c>
      <c r="I209" s="189"/>
      <c r="J209" s="189">
        <f t="shared" si="40"/>
        <v>0</v>
      </c>
      <c r="K209" s="190"/>
      <c r="L209" s="191"/>
      <c r="M209" s="192" t="s">
        <v>1</v>
      </c>
      <c r="N209" s="193" t="s">
        <v>39</v>
      </c>
      <c r="O209" s="152">
        <v>0</v>
      </c>
      <c r="P209" s="152">
        <f t="shared" si="41"/>
        <v>0</v>
      </c>
      <c r="Q209" s="152">
        <v>0</v>
      </c>
      <c r="R209" s="152">
        <f t="shared" si="42"/>
        <v>0</v>
      </c>
      <c r="S209" s="152">
        <v>0</v>
      </c>
      <c r="T209" s="153">
        <f t="shared" si="4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4" t="s">
        <v>486</v>
      </c>
      <c r="AT209" s="154" t="s">
        <v>190</v>
      </c>
      <c r="AU209" s="154" t="s">
        <v>84</v>
      </c>
      <c r="AY209" s="18" t="s">
        <v>163</v>
      </c>
      <c r="BE209" s="155">
        <f t="shared" si="44"/>
        <v>0</v>
      </c>
      <c r="BF209" s="155">
        <f t="shared" si="45"/>
        <v>0</v>
      </c>
      <c r="BG209" s="155">
        <f t="shared" si="46"/>
        <v>0</v>
      </c>
      <c r="BH209" s="155">
        <f t="shared" si="47"/>
        <v>0</v>
      </c>
      <c r="BI209" s="155">
        <f t="shared" si="48"/>
        <v>0</v>
      </c>
      <c r="BJ209" s="18" t="s">
        <v>82</v>
      </c>
      <c r="BK209" s="155">
        <f t="shared" si="49"/>
        <v>0</v>
      </c>
      <c r="BL209" s="18" t="s">
        <v>259</v>
      </c>
      <c r="BM209" s="154" t="s">
        <v>477</v>
      </c>
    </row>
    <row r="210" spans="1:65" s="2" customFormat="1" ht="24" customHeight="1">
      <c r="A210" s="30"/>
      <c r="B210" s="142"/>
      <c r="C210" s="143" t="s">
        <v>711</v>
      </c>
      <c r="D210" s="143" t="s">
        <v>165</v>
      </c>
      <c r="E210" s="144" t="s">
        <v>2157</v>
      </c>
      <c r="F210" s="145" t="s">
        <v>2158</v>
      </c>
      <c r="G210" s="146" t="s">
        <v>204</v>
      </c>
      <c r="H210" s="147">
        <v>2</v>
      </c>
      <c r="I210" s="148"/>
      <c r="J210" s="148">
        <f t="shared" si="40"/>
        <v>0</v>
      </c>
      <c r="K210" s="149"/>
      <c r="L210" s="31"/>
      <c r="M210" s="150" t="s">
        <v>1</v>
      </c>
      <c r="N210" s="151" t="s">
        <v>39</v>
      </c>
      <c r="O210" s="152">
        <v>0</v>
      </c>
      <c r="P210" s="152">
        <f t="shared" si="41"/>
        <v>0</v>
      </c>
      <c r="Q210" s="152">
        <v>0</v>
      </c>
      <c r="R210" s="152">
        <f t="shared" si="42"/>
        <v>0</v>
      </c>
      <c r="S210" s="152">
        <v>0</v>
      </c>
      <c r="T210" s="153">
        <f t="shared" si="4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4" t="s">
        <v>259</v>
      </c>
      <c r="AT210" s="154" t="s">
        <v>165</v>
      </c>
      <c r="AU210" s="154" t="s">
        <v>84</v>
      </c>
      <c r="AY210" s="18" t="s">
        <v>163</v>
      </c>
      <c r="BE210" s="155">
        <f t="shared" si="44"/>
        <v>0</v>
      </c>
      <c r="BF210" s="155">
        <f t="shared" si="45"/>
        <v>0</v>
      </c>
      <c r="BG210" s="155">
        <f t="shared" si="46"/>
        <v>0</v>
      </c>
      <c r="BH210" s="155">
        <f t="shared" si="47"/>
        <v>0</v>
      </c>
      <c r="BI210" s="155">
        <f t="shared" si="48"/>
        <v>0</v>
      </c>
      <c r="BJ210" s="18" t="s">
        <v>82</v>
      </c>
      <c r="BK210" s="155">
        <f t="shared" si="49"/>
        <v>0</v>
      </c>
      <c r="BL210" s="18" t="s">
        <v>259</v>
      </c>
      <c r="BM210" s="154" t="s">
        <v>481</v>
      </c>
    </row>
    <row r="211" spans="1:65" s="2" customFormat="1" ht="24" customHeight="1">
      <c r="A211" s="30"/>
      <c r="B211" s="142"/>
      <c r="C211" s="143" t="s">
        <v>713</v>
      </c>
      <c r="D211" s="143" t="s">
        <v>165</v>
      </c>
      <c r="E211" s="144" t="s">
        <v>2159</v>
      </c>
      <c r="F211" s="145" t="s">
        <v>2160</v>
      </c>
      <c r="G211" s="146" t="s">
        <v>204</v>
      </c>
      <c r="H211" s="147">
        <v>6</v>
      </c>
      <c r="I211" s="148"/>
      <c r="J211" s="148">
        <f t="shared" si="40"/>
        <v>0</v>
      </c>
      <c r="K211" s="149"/>
      <c r="L211" s="31"/>
      <c r="M211" s="150" t="s">
        <v>1</v>
      </c>
      <c r="N211" s="151" t="s">
        <v>39</v>
      </c>
      <c r="O211" s="152">
        <v>0</v>
      </c>
      <c r="P211" s="152">
        <f t="shared" si="41"/>
        <v>0</v>
      </c>
      <c r="Q211" s="152">
        <v>0</v>
      </c>
      <c r="R211" s="152">
        <f t="shared" si="42"/>
        <v>0</v>
      </c>
      <c r="S211" s="152">
        <v>0</v>
      </c>
      <c r="T211" s="153">
        <f t="shared" si="43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4" t="s">
        <v>259</v>
      </c>
      <c r="AT211" s="154" t="s">
        <v>165</v>
      </c>
      <c r="AU211" s="154" t="s">
        <v>84</v>
      </c>
      <c r="AY211" s="18" t="s">
        <v>163</v>
      </c>
      <c r="BE211" s="155">
        <f t="shared" si="44"/>
        <v>0</v>
      </c>
      <c r="BF211" s="155">
        <f t="shared" si="45"/>
        <v>0</v>
      </c>
      <c r="BG211" s="155">
        <f t="shared" si="46"/>
        <v>0</v>
      </c>
      <c r="BH211" s="155">
        <f t="shared" si="47"/>
        <v>0</v>
      </c>
      <c r="BI211" s="155">
        <f t="shared" si="48"/>
        <v>0</v>
      </c>
      <c r="BJ211" s="18" t="s">
        <v>82</v>
      </c>
      <c r="BK211" s="155">
        <f t="shared" si="49"/>
        <v>0</v>
      </c>
      <c r="BL211" s="18" t="s">
        <v>259</v>
      </c>
      <c r="BM211" s="154" t="s">
        <v>485</v>
      </c>
    </row>
    <row r="212" spans="1:65" s="2" customFormat="1" ht="16.5" customHeight="1">
      <c r="A212" s="30"/>
      <c r="B212" s="142"/>
      <c r="C212" s="143" t="s">
        <v>717</v>
      </c>
      <c r="D212" s="143" t="s">
        <v>165</v>
      </c>
      <c r="E212" s="144" t="s">
        <v>2161</v>
      </c>
      <c r="F212" s="145" t="s">
        <v>2162</v>
      </c>
      <c r="G212" s="146" t="s">
        <v>204</v>
      </c>
      <c r="H212" s="147">
        <v>6</v>
      </c>
      <c r="I212" s="148"/>
      <c r="J212" s="148">
        <f t="shared" si="40"/>
        <v>0</v>
      </c>
      <c r="K212" s="149"/>
      <c r="L212" s="31"/>
      <c r="M212" s="150" t="s">
        <v>1</v>
      </c>
      <c r="N212" s="151" t="s">
        <v>39</v>
      </c>
      <c r="O212" s="152">
        <v>0</v>
      </c>
      <c r="P212" s="152">
        <f t="shared" si="41"/>
        <v>0</v>
      </c>
      <c r="Q212" s="152">
        <v>0</v>
      </c>
      <c r="R212" s="152">
        <f t="shared" si="42"/>
        <v>0</v>
      </c>
      <c r="S212" s="152">
        <v>0</v>
      </c>
      <c r="T212" s="153">
        <f t="shared" si="43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4" t="s">
        <v>259</v>
      </c>
      <c r="AT212" s="154" t="s">
        <v>165</v>
      </c>
      <c r="AU212" s="154" t="s">
        <v>84</v>
      </c>
      <c r="AY212" s="18" t="s">
        <v>163</v>
      </c>
      <c r="BE212" s="155">
        <f t="shared" si="44"/>
        <v>0</v>
      </c>
      <c r="BF212" s="155">
        <f t="shared" si="45"/>
        <v>0</v>
      </c>
      <c r="BG212" s="155">
        <f t="shared" si="46"/>
        <v>0</v>
      </c>
      <c r="BH212" s="155">
        <f t="shared" si="47"/>
        <v>0</v>
      </c>
      <c r="BI212" s="155">
        <f t="shared" si="48"/>
        <v>0</v>
      </c>
      <c r="BJ212" s="18" t="s">
        <v>82</v>
      </c>
      <c r="BK212" s="155">
        <f t="shared" si="49"/>
        <v>0</v>
      </c>
      <c r="BL212" s="18" t="s">
        <v>259</v>
      </c>
      <c r="BM212" s="154" t="s">
        <v>489</v>
      </c>
    </row>
    <row r="213" spans="1:65" s="2" customFormat="1" ht="24" customHeight="1">
      <c r="A213" s="30"/>
      <c r="B213" s="142"/>
      <c r="C213" s="143" t="s">
        <v>721</v>
      </c>
      <c r="D213" s="143" t="s">
        <v>165</v>
      </c>
      <c r="E213" s="144" t="s">
        <v>2163</v>
      </c>
      <c r="F213" s="145" t="s">
        <v>2164</v>
      </c>
      <c r="G213" s="146" t="s">
        <v>204</v>
      </c>
      <c r="H213" s="147">
        <v>1</v>
      </c>
      <c r="I213" s="148"/>
      <c r="J213" s="148">
        <f t="shared" si="40"/>
        <v>0</v>
      </c>
      <c r="K213" s="149"/>
      <c r="L213" s="31"/>
      <c r="M213" s="150" t="s">
        <v>1</v>
      </c>
      <c r="N213" s="151" t="s">
        <v>39</v>
      </c>
      <c r="O213" s="152">
        <v>0</v>
      </c>
      <c r="P213" s="152">
        <f t="shared" si="41"/>
        <v>0</v>
      </c>
      <c r="Q213" s="152">
        <v>0</v>
      </c>
      <c r="R213" s="152">
        <f t="shared" si="42"/>
        <v>0</v>
      </c>
      <c r="S213" s="152">
        <v>0</v>
      </c>
      <c r="T213" s="153">
        <f t="shared" si="43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54" t="s">
        <v>259</v>
      </c>
      <c r="AT213" s="154" t="s">
        <v>165</v>
      </c>
      <c r="AU213" s="154" t="s">
        <v>84</v>
      </c>
      <c r="AY213" s="18" t="s">
        <v>163</v>
      </c>
      <c r="BE213" s="155">
        <f t="shared" si="44"/>
        <v>0</v>
      </c>
      <c r="BF213" s="155">
        <f t="shared" si="45"/>
        <v>0</v>
      </c>
      <c r="BG213" s="155">
        <f t="shared" si="46"/>
        <v>0</v>
      </c>
      <c r="BH213" s="155">
        <f t="shared" si="47"/>
        <v>0</v>
      </c>
      <c r="BI213" s="155">
        <f t="shared" si="48"/>
        <v>0</v>
      </c>
      <c r="BJ213" s="18" t="s">
        <v>82</v>
      </c>
      <c r="BK213" s="155">
        <f t="shared" si="49"/>
        <v>0</v>
      </c>
      <c r="BL213" s="18" t="s">
        <v>259</v>
      </c>
      <c r="BM213" s="154" t="s">
        <v>495</v>
      </c>
    </row>
    <row r="214" spans="1:65" s="2" customFormat="1" ht="24" customHeight="1">
      <c r="A214" s="30"/>
      <c r="B214" s="142"/>
      <c r="C214" s="143" t="s">
        <v>726</v>
      </c>
      <c r="D214" s="143" t="s">
        <v>165</v>
      </c>
      <c r="E214" s="144" t="s">
        <v>2165</v>
      </c>
      <c r="F214" s="145" t="s">
        <v>2166</v>
      </c>
      <c r="G214" s="146" t="s">
        <v>231</v>
      </c>
      <c r="H214" s="147">
        <v>1.464</v>
      </c>
      <c r="I214" s="148"/>
      <c r="J214" s="148">
        <f t="shared" si="40"/>
        <v>0</v>
      </c>
      <c r="K214" s="149"/>
      <c r="L214" s="31"/>
      <c r="M214" s="150" t="s">
        <v>1</v>
      </c>
      <c r="N214" s="151" t="s">
        <v>39</v>
      </c>
      <c r="O214" s="152">
        <v>0</v>
      </c>
      <c r="P214" s="152">
        <f t="shared" si="41"/>
        <v>0</v>
      </c>
      <c r="Q214" s="152">
        <v>0</v>
      </c>
      <c r="R214" s="152">
        <f t="shared" si="42"/>
        <v>0</v>
      </c>
      <c r="S214" s="152">
        <v>0</v>
      </c>
      <c r="T214" s="153">
        <f t="shared" si="43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4" t="s">
        <v>259</v>
      </c>
      <c r="AT214" s="154" t="s">
        <v>165</v>
      </c>
      <c r="AU214" s="154" t="s">
        <v>84</v>
      </c>
      <c r="AY214" s="18" t="s">
        <v>163</v>
      </c>
      <c r="BE214" s="155">
        <f t="shared" si="44"/>
        <v>0</v>
      </c>
      <c r="BF214" s="155">
        <f t="shared" si="45"/>
        <v>0</v>
      </c>
      <c r="BG214" s="155">
        <f t="shared" si="46"/>
        <v>0</v>
      </c>
      <c r="BH214" s="155">
        <f t="shared" si="47"/>
        <v>0</v>
      </c>
      <c r="BI214" s="155">
        <f t="shared" si="48"/>
        <v>0</v>
      </c>
      <c r="BJ214" s="18" t="s">
        <v>82</v>
      </c>
      <c r="BK214" s="155">
        <f t="shared" si="49"/>
        <v>0</v>
      </c>
      <c r="BL214" s="18" t="s">
        <v>259</v>
      </c>
      <c r="BM214" s="154" t="s">
        <v>500</v>
      </c>
    </row>
    <row r="215" spans="1:65" s="2" customFormat="1" ht="24" customHeight="1">
      <c r="A215" s="30"/>
      <c r="B215" s="142"/>
      <c r="C215" s="143" t="s">
        <v>732</v>
      </c>
      <c r="D215" s="143" t="s">
        <v>165</v>
      </c>
      <c r="E215" s="144" t="s">
        <v>2167</v>
      </c>
      <c r="F215" s="145" t="s">
        <v>2168</v>
      </c>
      <c r="G215" s="146" t="s">
        <v>231</v>
      </c>
      <c r="H215" s="147">
        <v>1.464</v>
      </c>
      <c r="I215" s="148"/>
      <c r="J215" s="148">
        <f t="shared" si="40"/>
        <v>0</v>
      </c>
      <c r="K215" s="149"/>
      <c r="L215" s="31"/>
      <c r="M215" s="150" t="s">
        <v>1</v>
      </c>
      <c r="N215" s="151" t="s">
        <v>39</v>
      </c>
      <c r="O215" s="152">
        <v>0</v>
      </c>
      <c r="P215" s="152">
        <f t="shared" si="41"/>
        <v>0</v>
      </c>
      <c r="Q215" s="152">
        <v>0</v>
      </c>
      <c r="R215" s="152">
        <f t="shared" si="42"/>
        <v>0</v>
      </c>
      <c r="S215" s="152">
        <v>0</v>
      </c>
      <c r="T215" s="153">
        <f t="shared" si="43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4" t="s">
        <v>259</v>
      </c>
      <c r="AT215" s="154" t="s">
        <v>165</v>
      </c>
      <c r="AU215" s="154" t="s">
        <v>84</v>
      </c>
      <c r="AY215" s="18" t="s">
        <v>163</v>
      </c>
      <c r="BE215" s="155">
        <f t="shared" si="44"/>
        <v>0</v>
      </c>
      <c r="BF215" s="155">
        <f t="shared" si="45"/>
        <v>0</v>
      </c>
      <c r="BG215" s="155">
        <f t="shared" si="46"/>
        <v>0</v>
      </c>
      <c r="BH215" s="155">
        <f t="shared" si="47"/>
        <v>0</v>
      </c>
      <c r="BI215" s="155">
        <f t="shared" si="48"/>
        <v>0</v>
      </c>
      <c r="BJ215" s="18" t="s">
        <v>82</v>
      </c>
      <c r="BK215" s="155">
        <f t="shared" si="49"/>
        <v>0</v>
      </c>
      <c r="BL215" s="18" t="s">
        <v>259</v>
      </c>
      <c r="BM215" s="154" t="s">
        <v>508</v>
      </c>
    </row>
    <row r="216" spans="1:65" s="12" customFormat="1" ht="25.9" customHeight="1">
      <c r="B216" s="130"/>
      <c r="D216" s="131" t="s">
        <v>73</v>
      </c>
      <c r="E216" s="132" t="s">
        <v>1983</v>
      </c>
      <c r="F216" s="132" t="s">
        <v>1984</v>
      </c>
      <c r="J216" s="133">
        <f>BK216</f>
        <v>0</v>
      </c>
      <c r="L216" s="130"/>
      <c r="M216" s="134"/>
      <c r="N216" s="135"/>
      <c r="O216" s="135"/>
      <c r="P216" s="136">
        <f>P217</f>
        <v>0</v>
      </c>
      <c r="Q216" s="135"/>
      <c r="R216" s="136">
        <f>R217</f>
        <v>0</v>
      </c>
      <c r="S216" s="135"/>
      <c r="T216" s="137">
        <f>T217</f>
        <v>0</v>
      </c>
      <c r="AR216" s="131" t="s">
        <v>169</v>
      </c>
      <c r="AT216" s="138" t="s">
        <v>73</v>
      </c>
      <c r="AU216" s="138" t="s">
        <v>74</v>
      </c>
      <c r="AY216" s="131" t="s">
        <v>163</v>
      </c>
      <c r="BK216" s="139">
        <f>BK217</f>
        <v>0</v>
      </c>
    </row>
    <row r="217" spans="1:65" s="2" customFormat="1" ht="16.5" customHeight="1">
      <c r="A217" s="30"/>
      <c r="B217" s="142"/>
      <c r="C217" s="143" t="s">
        <v>738</v>
      </c>
      <c r="D217" s="143" t="s">
        <v>165</v>
      </c>
      <c r="E217" s="144" t="s">
        <v>2169</v>
      </c>
      <c r="F217" s="145" t="s">
        <v>2170</v>
      </c>
      <c r="G217" s="146" t="s">
        <v>1987</v>
      </c>
      <c r="H217" s="147">
        <v>80</v>
      </c>
      <c r="I217" s="148"/>
      <c r="J217" s="148">
        <f>ROUND(I217*H217,2)</f>
        <v>0</v>
      </c>
      <c r="K217" s="149"/>
      <c r="L217" s="31"/>
      <c r="M217" s="150" t="s">
        <v>1</v>
      </c>
      <c r="N217" s="151" t="s">
        <v>39</v>
      </c>
      <c r="O217" s="152">
        <v>0</v>
      </c>
      <c r="P217" s="152">
        <f>O217*H217</f>
        <v>0</v>
      </c>
      <c r="Q217" s="152">
        <v>0</v>
      </c>
      <c r="R217" s="152">
        <f>Q217*H217</f>
        <v>0</v>
      </c>
      <c r="S217" s="152">
        <v>0</v>
      </c>
      <c r="T217" s="153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4" t="s">
        <v>2171</v>
      </c>
      <c r="AT217" s="154" t="s">
        <v>165</v>
      </c>
      <c r="AU217" s="154" t="s">
        <v>82</v>
      </c>
      <c r="AY217" s="18" t="s">
        <v>163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82</v>
      </c>
      <c r="BK217" s="155">
        <f>ROUND(I217*H217,2)</f>
        <v>0</v>
      </c>
      <c r="BL217" s="18" t="s">
        <v>2171</v>
      </c>
      <c r="BM217" s="154" t="s">
        <v>512</v>
      </c>
    </row>
    <row r="218" spans="1:65" s="12" customFormat="1" ht="25.9" customHeight="1">
      <c r="B218" s="130"/>
      <c r="D218" s="131" t="s">
        <v>73</v>
      </c>
      <c r="E218" s="132" t="s">
        <v>1803</v>
      </c>
      <c r="F218" s="132" t="s">
        <v>1804</v>
      </c>
      <c r="J218" s="133">
        <f>BK218</f>
        <v>0</v>
      </c>
      <c r="L218" s="130"/>
      <c r="M218" s="134"/>
      <c r="N218" s="135"/>
      <c r="O218" s="135"/>
      <c r="P218" s="136">
        <f>P219+P221+P223+P225</f>
        <v>0</v>
      </c>
      <c r="Q218" s="135"/>
      <c r="R218" s="136">
        <f>R219+R221+R223+R225</f>
        <v>0</v>
      </c>
      <c r="S218" s="135"/>
      <c r="T218" s="137">
        <f>T219+T221+T223+T225</f>
        <v>0</v>
      </c>
      <c r="AR218" s="131" t="s">
        <v>196</v>
      </c>
      <c r="AT218" s="138" t="s">
        <v>73</v>
      </c>
      <c r="AU218" s="138" t="s">
        <v>74</v>
      </c>
      <c r="AY218" s="131" t="s">
        <v>163</v>
      </c>
      <c r="BK218" s="139">
        <f>BK219+BK221+BK223+BK225</f>
        <v>0</v>
      </c>
    </row>
    <row r="219" spans="1:65" s="12" customFormat="1" ht="22.9" customHeight="1">
      <c r="B219" s="130"/>
      <c r="D219" s="131" t="s">
        <v>73</v>
      </c>
      <c r="E219" s="140" t="s">
        <v>1988</v>
      </c>
      <c r="F219" s="140" t="s">
        <v>1989</v>
      </c>
      <c r="J219" s="141">
        <f>BK219</f>
        <v>0</v>
      </c>
      <c r="L219" s="130"/>
      <c r="M219" s="134"/>
      <c r="N219" s="135"/>
      <c r="O219" s="135"/>
      <c r="P219" s="136">
        <f>P220</f>
        <v>0</v>
      </c>
      <c r="Q219" s="135"/>
      <c r="R219" s="136">
        <f>R220</f>
        <v>0</v>
      </c>
      <c r="S219" s="135"/>
      <c r="T219" s="137">
        <f>T220</f>
        <v>0</v>
      </c>
      <c r="AR219" s="131" t="s">
        <v>196</v>
      </c>
      <c r="AT219" s="138" t="s">
        <v>73</v>
      </c>
      <c r="AU219" s="138" t="s">
        <v>82</v>
      </c>
      <c r="AY219" s="131" t="s">
        <v>163</v>
      </c>
      <c r="BK219" s="139">
        <f>BK220</f>
        <v>0</v>
      </c>
    </row>
    <row r="220" spans="1:65" s="2" customFormat="1" ht="16.5" customHeight="1">
      <c r="A220" s="30"/>
      <c r="B220" s="142"/>
      <c r="C220" s="143" t="s">
        <v>745</v>
      </c>
      <c r="D220" s="143" t="s">
        <v>165</v>
      </c>
      <c r="E220" s="144" t="s">
        <v>1990</v>
      </c>
      <c r="F220" s="145" t="s">
        <v>1991</v>
      </c>
      <c r="G220" s="146" t="s">
        <v>199</v>
      </c>
      <c r="H220" s="147">
        <v>1</v>
      </c>
      <c r="I220" s="148"/>
      <c r="J220" s="148">
        <f>ROUND(I220*H220,2)</f>
        <v>0</v>
      </c>
      <c r="K220" s="149"/>
      <c r="L220" s="31"/>
      <c r="M220" s="150" t="s">
        <v>1</v>
      </c>
      <c r="N220" s="151" t="s">
        <v>39</v>
      </c>
      <c r="O220" s="152">
        <v>0</v>
      </c>
      <c r="P220" s="152">
        <f>O220*H220</f>
        <v>0</v>
      </c>
      <c r="Q220" s="152">
        <v>0</v>
      </c>
      <c r="R220" s="152">
        <f>Q220*H220</f>
        <v>0</v>
      </c>
      <c r="S220" s="152">
        <v>0</v>
      </c>
      <c r="T220" s="153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4" t="s">
        <v>169</v>
      </c>
      <c r="AT220" s="154" t="s">
        <v>165</v>
      </c>
      <c r="AU220" s="154" t="s">
        <v>84</v>
      </c>
      <c r="AY220" s="18" t="s">
        <v>163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82</v>
      </c>
      <c r="BK220" s="155">
        <f>ROUND(I220*H220,2)</f>
        <v>0</v>
      </c>
      <c r="BL220" s="18" t="s">
        <v>169</v>
      </c>
      <c r="BM220" s="154" t="s">
        <v>518</v>
      </c>
    </row>
    <row r="221" spans="1:65" s="12" customFormat="1" ht="22.9" customHeight="1">
      <c r="B221" s="130"/>
      <c r="D221" s="131" t="s">
        <v>73</v>
      </c>
      <c r="E221" s="140" t="s">
        <v>1805</v>
      </c>
      <c r="F221" s="140" t="s">
        <v>1806</v>
      </c>
      <c r="J221" s="141">
        <f>BK221</f>
        <v>0</v>
      </c>
      <c r="L221" s="130"/>
      <c r="M221" s="134"/>
      <c r="N221" s="135"/>
      <c r="O221" s="135"/>
      <c r="P221" s="136">
        <f>P222</f>
        <v>0</v>
      </c>
      <c r="Q221" s="135"/>
      <c r="R221" s="136">
        <f>R222</f>
        <v>0</v>
      </c>
      <c r="S221" s="135"/>
      <c r="T221" s="137">
        <f>T222</f>
        <v>0</v>
      </c>
      <c r="AR221" s="131" t="s">
        <v>196</v>
      </c>
      <c r="AT221" s="138" t="s">
        <v>73</v>
      </c>
      <c r="AU221" s="138" t="s">
        <v>82</v>
      </c>
      <c r="AY221" s="131" t="s">
        <v>163</v>
      </c>
      <c r="BK221" s="139">
        <f>BK222</f>
        <v>0</v>
      </c>
    </row>
    <row r="222" spans="1:65" s="2" customFormat="1" ht="16.5" customHeight="1">
      <c r="A222" s="30"/>
      <c r="B222" s="142"/>
      <c r="C222" s="143" t="s">
        <v>753</v>
      </c>
      <c r="D222" s="143" t="s">
        <v>165</v>
      </c>
      <c r="E222" s="144" t="s">
        <v>2172</v>
      </c>
      <c r="F222" s="145" t="s">
        <v>1806</v>
      </c>
      <c r="G222" s="146" t="s">
        <v>199</v>
      </c>
      <c r="H222" s="147">
        <v>1</v>
      </c>
      <c r="I222" s="148"/>
      <c r="J222" s="148">
        <f>ROUND(I222*H222,2)</f>
        <v>0</v>
      </c>
      <c r="K222" s="149"/>
      <c r="L222" s="31"/>
      <c r="M222" s="150" t="s">
        <v>1</v>
      </c>
      <c r="N222" s="151" t="s">
        <v>39</v>
      </c>
      <c r="O222" s="152">
        <v>0</v>
      </c>
      <c r="P222" s="152">
        <f>O222*H222</f>
        <v>0</v>
      </c>
      <c r="Q222" s="152">
        <v>0</v>
      </c>
      <c r="R222" s="152">
        <f>Q222*H222</f>
        <v>0</v>
      </c>
      <c r="S222" s="152">
        <v>0</v>
      </c>
      <c r="T222" s="153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4" t="s">
        <v>169</v>
      </c>
      <c r="AT222" s="154" t="s">
        <v>165</v>
      </c>
      <c r="AU222" s="154" t="s">
        <v>84</v>
      </c>
      <c r="AY222" s="18" t="s">
        <v>163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8" t="s">
        <v>82</v>
      </c>
      <c r="BK222" s="155">
        <f>ROUND(I222*H222,2)</f>
        <v>0</v>
      </c>
      <c r="BL222" s="18" t="s">
        <v>169</v>
      </c>
      <c r="BM222" s="154" t="s">
        <v>523</v>
      </c>
    </row>
    <row r="223" spans="1:65" s="12" customFormat="1" ht="22.9" customHeight="1">
      <c r="B223" s="130"/>
      <c r="D223" s="131" t="s">
        <v>73</v>
      </c>
      <c r="E223" s="140" t="s">
        <v>2173</v>
      </c>
      <c r="F223" s="140" t="s">
        <v>2174</v>
      </c>
      <c r="J223" s="141">
        <f>BK223</f>
        <v>0</v>
      </c>
      <c r="L223" s="130"/>
      <c r="M223" s="134"/>
      <c r="N223" s="135"/>
      <c r="O223" s="135"/>
      <c r="P223" s="136">
        <f>P224</f>
        <v>0</v>
      </c>
      <c r="Q223" s="135"/>
      <c r="R223" s="136">
        <f>R224</f>
        <v>0</v>
      </c>
      <c r="S223" s="135"/>
      <c r="T223" s="137">
        <f>T224</f>
        <v>0</v>
      </c>
      <c r="AR223" s="131" t="s">
        <v>196</v>
      </c>
      <c r="AT223" s="138" t="s">
        <v>73</v>
      </c>
      <c r="AU223" s="138" t="s">
        <v>82</v>
      </c>
      <c r="AY223" s="131" t="s">
        <v>163</v>
      </c>
      <c r="BK223" s="139">
        <f>BK224</f>
        <v>0</v>
      </c>
    </row>
    <row r="224" spans="1:65" s="2" customFormat="1" ht="24" customHeight="1">
      <c r="A224" s="30"/>
      <c r="B224" s="142"/>
      <c r="C224" s="143" t="s">
        <v>757</v>
      </c>
      <c r="D224" s="143" t="s">
        <v>165</v>
      </c>
      <c r="E224" s="144" t="s">
        <v>2175</v>
      </c>
      <c r="F224" s="145" t="s">
        <v>2176</v>
      </c>
      <c r="G224" s="146" t="s">
        <v>199</v>
      </c>
      <c r="H224" s="147">
        <v>1</v>
      </c>
      <c r="I224" s="148"/>
      <c r="J224" s="148">
        <f>ROUND(I224*H224,2)</f>
        <v>0</v>
      </c>
      <c r="K224" s="149"/>
      <c r="L224" s="31"/>
      <c r="M224" s="150" t="s">
        <v>1</v>
      </c>
      <c r="N224" s="151" t="s">
        <v>39</v>
      </c>
      <c r="O224" s="152">
        <v>0</v>
      </c>
      <c r="P224" s="152">
        <f>O224*H224</f>
        <v>0</v>
      </c>
      <c r="Q224" s="152">
        <v>0</v>
      </c>
      <c r="R224" s="152">
        <f>Q224*H224</f>
        <v>0</v>
      </c>
      <c r="S224" s="152">
        <v>0</v>
      </c>
      <c r="T224" s="153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4" t="s">
        <v>169</v>
      </c>
      <c r="AT224" s="154" t="s">
        <v>165</v>
      </c>
      <c r="AU224" s="154" t="s">
        <v>84</v>
      </c>
      <c r="AY224" s="18" t="s">
        <v>163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82</v>
      </c>
      <c r="BK224" s="155">
        <f>ROUND(I224*H224,2)</f>
        <v>0</v>
      </c>
      <c r="BL224" s="18" t="s">
        <v>169</v>
      </c>
      <c r="BM224" s="154" t="s">
        <v>529</v>
      </c>
    </row>
    <row r="225" spans="1:65" s="12" customFormat="1" ht="22.9" customHeight="1">
      <c r="B225" s="130"/>
      <c r="D225" s="131" t="s">
        <v>73</v>
      </c>
      <c r="E225" s="140" t="s">
        <v>1811</v>
      </c>
      <c r="F225" s="140" t="s">
        <v>1812</v>
      </c>
      <c r="J225" s="141">
        <f>BK225</f>
        <v>0</v>
      </c>
      <c r="L225" s="130"/>
      <c r="M225" s="134"/>
      <c r="N225" s="135"/>
      <c r="O225" s="135"/>
      <c r="P225" s="136">
        <f>P226</f>
        <v>0</v>
      </c>
      <c r="Q225" s="135"/>
      <c r="R225" s="136">
        <f>R226</f>
        <v>0</v>
      </c>
      <c r="S225" s="135"/>
      <c r="T225" s="137">
        <f>T226</f>
        <v>0</v>
      </c>
      <c r="AR225" s="131" t="s">
        <v>196</v>
      </c>
      <c r="AT225" s="138" t="s">
        <v>73</v>
      </c>
      <c r="AU225" s="138" t="s">
        <v>82</v>
      </c>
      <c r="AY225" s="131" t="s">
        <v>163</v>
      </c>
      <c r="BK225" s="139">
        <f>BK226</f>
        <v>0</v>
      </c>
    </row>
    <row r="226" spans="1:65" s="2" customFormat="1" ht="16.5" customHeight="1">
      <c r="A226" s="30"/>
      <c r="B226" s="142"/>
      <c r="C226" s="143" t="s">
        <v>764</v>
      </c>
      <c r="D226" s="143" t="s">
        <v>165</v>
      </c>
      <c r="E226" s="144" t="s">
        <v>2177</v>
      </c>
      <c r="F226" s="145" t="s">
        <v>1812</v>
      </c>
      <c r="G226" s="146" t="s">
        <v>199</v>
      </c>
      <c r="H226" s="147">
        <v>1</v>
      </c>
      <c r="I226" s="148"/>
      <c r="J226" s="148">
        <f>ROUND(I226*H226,2)</f>
        <v>0</v>
      </c>
      <c r="K226" s="149"/>
      <c r="L226" s="31"/>
      <c r="M226" s="194" t="s">
        <v>1</v>
      </c>
      <c r="N226" s="195" t="s">
        <v>39</v>
      </c>
      <c r="O226" s="196">
        <v>0</v>
      </c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4" t="s">
        <v>169</v>
      </c>
      <c r="AT226" s="154" t="s">
        <v>165</v>
      </c>
      <c r="AU226" s="154" t="s">
        <v>84</v>
      </c>
      <c r="AY226" s="18" t="s">
        <v>163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82</v>
      </c>
      <c r="BK226" s="155">
        <f>ROUND(I226*H226,2)</f>
        <v>0</v>
      </c>
      <c r="BL226" s="18" t="s">
        <v>169</v>
      </c>
      <c r="BM226" s="154" t="s">
        <v>533</v>
      </c>
    </row>
    <row r="227" spans="1:65" s="2" customFormat="1" ht="6.95" customHeight="1">
      <c r="A227" s="30"/>
      <c r="B227" s="45"/>
      <c r="C227" s="46"/>
      <c r="D227" s="46"/>
      <c r="E227" s="46"/>
      <c r="F227" s="46"/>
      <c r="G227" s="46"/>
      <c r="H227" s="46"/>
      <c r="I227" s="46"/>
      <c r="J227" s="46"/>
      <c r="K227" s="46"/>
      <c r="L227" s="31"/>
      <c r="M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</row>
  </sheetData>
  <autoFilter ref="C128:K226"/>
  <mergeCells count="8">
    <mergeCell ref="E119:H119"/>
    <mergeCell ref="E121:H121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32"/>
  <sheetViews>
    <sheetView showGridLines="0" workbookViewId="0">
      <selection activeCell="I41" sqref="I4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1"/>
    </row>
    <row r="2" spans="1:46" s="1" customFormat="1" ht="36.950000000000003" customHeight="1">
      <c r="L2" s="205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8" t="s">
        <v>93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112</v>
      </c>
      <c r="L4" s="21"/>
      <c r="M4" s="92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234" t="str">
        <f>'Rekapitulace stavby'!K6</f>
        <v>Novostavba ovčí farmy - objekt agroturistika</v>
      </c>
      <c r="F7" s="235"/>
      <c r="G7" s="235"/>
      <c r="H7" s="235"/>
      <c r="L7" s="21"/>
    </row>
    <row r="8" spans="1:46" s="2" customFormat="1" ht="12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0" t="s">
        <v>2178</v>
      </c>
      <c r="F9" s="236"/>
      <c r="G9" s="236"/>
      <c r="H9" s="236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17</v>
      </c>
      <c r="E11" s="30"/>
      <c r="F11" s="25" t="s">
        <v>1</v>
      </c>
      <c r="G11" s="30"/>
      <c r="H11" s="30"/>
      <c r="I11" s="27" t="s">
        <v>18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19</v>
      </c>
      <c r="E12" s="30"/>
      <c r="F12" s="25" t="s">
        <v>20</v>
      </c>
      <c r="G12" s="30"/>
      <c r="H12" s="30"/>
      <c r="I12" s="27" t="s">
        <v>21</v>
      </c>
      <c r="J12" s="53" t="str">
        <f>'Rekapitulace stavby'!AN8</f>
        <v>12. 11. 2019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23</v>
      </c>
      <c r="E14" s="30"/>
      <c r="F14" s="30"/>
      <c r="G14" s="30"/>
      <c r="H14" s="30"/>
      <c r="I14" s="27" t="s">
        <v>24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25</v>
      </c>
      <c r="F15" s="30"/>
      <c r="G15" s="30"/>
      <c r="H15" s="30"/>
      <c r="I15" s="27" t="s">
        <v>26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27</v>
      </c>
      <c r="E17" s="30"/>
      <c r="F17" s="30"/>
      <c r="G17" s="30"/>
      <c r="H17" s="30"/>
      <c r="I17" s="27" t="s">
        <v>24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28</v>
      </c>
      <c r="F18" s="30"/>
      <c r="G18" s="30"/>
      <c r="H18" s="30"/>
      <c r="I18" s="27" t="s">
        <v>26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29</v>
      </c>
      <c r="E20" s="30"/>
      <c r="F20" s="30"/>
      <c r="G20" s="30"/>
      <c r="H20" s="30"/>
      <c r="I20" s="27" t="s">
        <v>24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26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32</v>
      </c>
      <c r="E23" s="30"/>
      <c r="F23" s="30"/>
      <c r="G23" s="30"/>
      <c r="H23" s="30"/>
      <c r="I23" s="27" t="s">
        <v>24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26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06" t="s">
        <v>1</v>
      </c>
      <c r="F27" s="206"/>
      <c r="G27" s="206"/>
      <c r="H27" s="20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ROUND(J123,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ROUND((SUM(BE123:BE231)),  2)</f>
        <v>0</v>
      </c>
      <c r="G33" s="30"/>
      <c r="H33" s="30"/>
      <c r="I33" s="99">
        <v>0.21</v>
      </c>
      <c r="J33" s="98">
        <f>ROUND(((SUM(BE123:BE231))*I33),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ROUND((SUM(BF123:BF231)),  2)</f>
        <v>0</v>
      </c>
      <c r="G34" s="30"/>
      <c r="H34" s="30"/>
      <c r="I34" s="99">
        <v>0.15</v>
      </c>
      <c r="J34" s="98">
        <f>ROUND(((SUM(BF123:BF231))*I34),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8">
        <f>ROUND((SUM(BG123:BG231)),  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8">
        <f>ROUND((SUM(BH123:BH231)),  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8">
        <f>ROUND((SUM(BI123:BI231)),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15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4" t="str">
        <f>E7</f>
        <v>Novostavba ovčí farmy - objekt agroturistika</v>
      </c>
      <c r="F85" s="235"/>
      <c r="G85" s="235"/>
      <c r="H85" s="23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0" t="str">
        <f>E9</f>
        <v>2018-23-01-03 - SO 01 Elektroinstalace</v>
      </c>
      <c r="F87" s="236"/>
      <c r="G87" s="236"/>
      <c r="H87" s="236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19</v>
      </c>
      <c r="D89" s="30"/>
      <c r="E89" s="30"/>
      <c r="F89" s="25" t="str">
        <f>F12</f>
        <v>k.ú.Horní Světlé Hory</v>
      </c>
      <c r="G89" s="30"/>
      <c r="H89" s="30"/>
      <c r="I89" s="27" t="s">
        <v>21</v>
      </c>
      <c r="J89" s="53" t="str">
        <f>IF(J12="","",J12)</f>
        <v>12. 11. 2019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23</v>
      </c>
      <c r="D91" s="30"/>
      <c r="E91" s="30"/>
      <c r="F91" s="25" t="str">
        <f>E15</f>
        <v>Tomáš Rychecký, Hradešínská 1542/6, Praha 10</v>
      </c>
      <c r="G91" s="30"/>
      <c r="H91" s="30"/>
      <c r="I91" s="27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0"/>
      <c r="E92" s="30"/>
      <c r="F92" s="25" t="str">
        <f>IF(E18="","",E18)</f>
        <v>Dle výběru</v>
      </c>
      <c r="G92" s="30"/>
      <c r="H92" s="30"/>
      <c r="I92" s="27" t="s">
        <v>32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08" t="s">
        <v>116</v>
      </c>
      <c r="D94" s="100"/>
      <c r="E94" s="100"/>
      <c r="F94" s="100"/>
      <c r="G94" s="100"/>
      <c r="H94" s="100"/>
      <c r="I94" s="100"/>
      <c r="J94" s="109" t="s">
        <v>117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118</v>
      </c>
      <c r="D96" s="30"/>
      <c r="E96" s="30"/>
      <c r="F96" s="30"/>
      <c r="G96" s="30"/>
      <c r="H96" s="30"/>
      <c r="I96" s="30"/>
      <c r="J96" s="69">
        <f>J123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customHeight="1">
      <c r="B97" s="111"/>
      <c r="D97" s="112" t="s">
        <v>2179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1:31" s="10" customFormat="1" ht="19.899999999999999" customHeight="1">
      <c r="B98" s="115"/>
      <c r="D98" s="116" t="s">
        <v>2180</v>
      </c>
      <c r="E98" s="117"/>
      <c r="F98" s="117"/>
      <c r="G98" s="117"/>
      <c r="H98" s="117"/>
      <c r="I98" s="117"/>
      <c r="J98" s="118">
        <f>J125</f>
        <v>0</v>
      </c>
      <c r="L98" s="115"/>
    </row>
    <row r="99" spans="1:31" s="9" customFormat="1" ht="24.95" customHeight="1">
      <c r="B99" s="111"/>
      <c r="D99" s="112" t="s">
        <v>145</v>
      </c>
      <c r="E99" s="113"/>
      <c r="F99" s="113"/>
      <c r="G99" s="113"/>
      <c r="H99" s="113"/>
      <c r="I99" s="113"/>
      <c r="J99" s="114">
        <f>J220</f>
        <v>0</v>
      </c>
      <c r="L99" s="111"/>
    </row>
    <row r="100" spans="1:31" s="10" customFormat="1" ht="19.899999999999999" customHeight="1">
      <c r="B100" s="115"/>
      <c r="D100" s="116" t="s">
        <v>1821</v>
      </c>
      <c r="E100" s="117"/>
      <c r="F100" s="117"/>
      <c r="G100" s="117"/>
      <c r="H100" s="117"/>
      <c r="I100" s="117"/>
      <c r="J100" s="118">
        <f>J221</f>
        <v>0</v>
      </c>
      <c r="L100" s="115"/>
    </row>
    <row r="101" spans="1:31" s="10" customFormat="1" ht="19.899999999999999" customHeight="1">
      <c r="B101" s="115"/>
      <c r="D101" s="116" t="s">
        <v>146</v>
      </c>
      <c r="E101" s="117"/>
      <c r="F101" s="117"/>
      <c r="G101" s="117"/>
      <c r="H101" s="117"/>
      <c r="I101" s="117"/>
      <c r="J101" s="118">
        <f>J224</f>
        <v>0</v>
      </c>
      <c r="L101" s="115"/>
    </row>
    <row r="102" spans="1:31" s="10" customFormat="1" ht="19.899999999999999" customHeight="1">
      <c r="B102" s="115"/>
      <c r="D102" s="116" t="s">
        <v>2002</v>
      </c>
      <c r="E102" s="117"/>
      <c r="F102" s="117"/>
      <c r="G102" s="117"/>
      <c r="H102" s="117"/>
      <c r="I102" s="117"/>
      <c r="J102" s="118">
        <f>J226</f>
        <v>0</v>
      </c>
      <c r="L102" s="115"/>
    </row>
    <row r="103" spans="1:31" s="10" customFormat="1" ht="19.899999999999999" customHeight="1">
      <c r="B103" s="115"/>
      <c r="D103" s="116" t="s">
        <v>147</v>
      </c>
      <c r="E103" s="117"/>
      <c r="F103" s="117"/>
      <c r="G103" s="117"/>
      <c r="H103" s="117"/>
      <c r="I103" s="117"/>
      <c r="J103" s="118">
        <f>J229</f>
        <v>0</v>
      </c>
      <c r="L103" s="115"/>
    </row>
    <row r="104" spans="1:31" s="2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5" customHeight="1">
      <c r="A109" s="30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5" customHeight="1">
      <c r="A110" s="30"/>
      <c r="B110" s="31"/>
      <c r="C110" s="22" t="s">
        <v>148</v>
      </c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15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6.5" customHeight="1">
      <c r="A113" s="30"/>
      <c r="B113" s="31"/>
      <c r="C113" s="30"/>
      <c r="D113" s="30"/>
      <c r="E113" s="234" t="str">
        <f>E7</f>
        <v>Novostavba ovčí farmy - objekt agroturistika</v>
      </c>
      <c r="F113" s="235"/>
      <c r="G113" s="235"/>
      <c r="H113" s="235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113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6.5" customHeight="1">
      <c r="A115" s="30"/>
      <c r="B115" s="31"/>
      <c r="C115" s="30"/>
      <c r="D115" s="30"/>
      <c r="E115" s="220" t="str">
        <f>E9</f>
        <v>2018-23-01-03 - SO 01 Elektroinstalace</v>
      </c>
      <c r="F115" s="236"/>
      <c r="G115" s="236"/>
      <c r="H115" s="236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2" customHeight="1">
      <c r="A117" s="30"/>
      <c r="B117" s="31"/>
      <c r="C117" s="27" t="s">
        <v>19</v>
      </c>
      <c r="D117" s="30"/>
      <c r="E117" s="30"/>
      <c r="F117" s="25" t="str">
        <f>F12</f>
        <v>k.ú.Horní Světlé Hory</v>
      </c>
      <c r="G117" s="30"/>
      <c r="H117" s="30"/>
      <c r="I117" s="27" t="s">
        <v>21</v>
      </c>
      <c r="J117" s="53" t="str">
        <f>IF(J12="","",J12)</f>
        <v>12. 11. 2019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7" t="s">
        <v>23</v>
      </c>
      <c r="D119" s="30"/>
      <c r="E119" s="30"/>
      <c r="F119" s="25" t="str">
        <f>E15</f>
        <v>Tomáš Rychecký, Hradešínská 1542/6, Praha 10</v>
      </c>
      <c r="G119" s="30"/>
      <c r="H119" s="30"/>
      <c r="I119" s="27" t="s">
        <v>29</v>
      </c>
      <c r="J119" s="28" t="str">
        <f>E21</f>
        <v xml:space="preserve"> 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2" customHeight="1">
      <c r="A120" s="30"/>
      <c r="B120" s="31"/>
      <c r="C120" s="27" t="s">
        <v>27</v>
      </c>
      <c r="D120" s="30"/>
      <c r="E120" s="30"/>
      <c r="F120" s="25" t="str">
        <f>IF(E18="","",E18)</f>
        <v>Dle výběru</v>
      </c>
      <c r="G120" s="30"/>
      <c r="H120" s="30"/>
      <c r="I120" s="27" t="s">
        <v>32</v>
      </c>
      <c r="J120" s="28" t="str">
        <f>E24</f>
        <v xml:space="preserve"> 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0.3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11" customFormat="1" ht="29.25" customHeight="1">
      <c r="A122" s="119"/>
      <c r="B122" s="120"/>
      <c r="C122" s="121" t="s">
        <v>149</v>
      </c>
      <c r="D122" s="122" t="s">
        <v>59</v>
      </c>
      <c r="E122" s="122" t="s">
        <v>55</v>
      </c>
      <c r="F122" s="122" t="s">
        <v>56</v>
      </c>
      <c r="G122" s="122" t="s">
        <v>150</v>
      </c>
      <c r="H122" s="122" t="s">
        <v>151</v>
      </c>
      <c r="I122" s="122" t="s">
        <v>152</v>
      </c>
      <c r="J122" s="123" t="s">
        <v>117</v>
      </c>
      <c r="K122" s="124" t="s">
        <v>153</v>
      </c>
      <c r="L122" s="125"/>
      <c r="M122" s="60" t="s">
        <v>1</v>
      </c>
      <c r="N122" s="61" t="s">
        <v>38</v>
      </c>
      <c r="O122" s="61" t="s">
        <v>154</v>
      </c>
      <c r="P122" s="61" t="s">
        <v>155</v>
      </c>
      <c r="Q122" s="61" t="s">
        <v>156</v>
      </c>
      <c r="R122" s="61" t="s">
        <v>157</v>
      </c>
      <c r="S122" s="61" t="s">
        <v>158</v>
      </c>
      <c r="T122" s="62" t="s">
        <v>159</v>
      </c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65" s="2" customFormat="1" ht="22.9" customHeight="1">
      <c r="A123" s="30"/>
      <c r="B123" s="31"/>
      <c r="C123" s="67" t="s">
        <v>160</v>
      </c>
      <c r="D123" s="30"/>
      <c r="E123" s="30"/>
      <c r="F123" s="30"/>
      <c r="G123" s="30"/>
      <c r="H123" s="30"/>
      <c r="I123" s="30"/>
      <c r="J123" s="126">
        <f>BK123</f>
        <v>0</v>
      </c>
      <c r="K123" s="30"/>
      <c r="L123" s="31"/>
      <c r="M123" s="63"/>
      <c r="N123" s="54"/>
      <c r="O123" s="64"/>
      <c r="P123" s="127">
        <f>P124+P220</f>
        <v>0</v>
      </c>
      <c r="Q123" s="64"/>
      <c r="R123" s="127">
        <f>R124+R220</f>
        <v>0</v>
      </c>
      <c r="S123" s="64"/>
      <c r="T123" s="128">
        <f>T124+T220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8" t="s">
        <v>73</v>
      </c>
      <c r="AU123" s="18" t="s">
        <v>119</v>
      </c>
      <c r="BK123" s="129">
        <f>BK124+BK220</f>
        <v>0</v>
      </c>
    </row>
    <row r="124" spans="1:65" s="12" customFormat="1" ht="25.9" customHeight="1">
      <c r="B124" s="130"/>
      <c r="D124" s="131" t="s">
        <v>73</v>
      </c>
      <c r="E124" s="132" t="s">
        <v>190</v>
      </c>
      <c r="F124" s="132" t="s">
        <v>2181</v>
      </c>
      <c r="J124" s="133">
        <f>BK124</f>
        <v>0</v>
      </c>
      <c r="L124" s="130"/>
      <c r="M124" s="134"/>
      <c r="N124" s="135"/>
      <c r="O124" s="135"/>
      <c r="P124" s="136">
        <f>P125</f>
        <v>0</v>
      </c>
      <c r="Q124" s="135"/>
      <c r="R124" s="136">
        <f>R125</f>
        <v>0</v>
      </c>
      <c r="S124" s="135"/>
      <c r="T124" s="137">
        <f>T125</f>
        <v>0</v>
      </c>
      <c r="AR124" s="131" t="s">
        <v>177</v>
      </c>
      <c r="AT124" s="138" t="s">
        <v>73</v>
      </c>
      <c r="AU124" s="138" t="s">
        <v>74</v>
      </c>
      <c r="AY124" s="131" t="s">
        <v>163</v>
      </c>
      <c r="BK124" s="139">
        <f>BK125</f>
        <v>0</v>
      </c>
    </row>
    <row r="125" spans="1:65" s="12" customFormat="1" ht="22.9" customHeight="1">
      <c r="B125" s="130"/>
      <c r="D125" s="131" t="s">
        <v>73</v>
      </c>
      <c r="E125" s="140" t="s">
        <v>2182</v>
      </c>
      <c r="F125" s="140" t="s">
        <v>2183</v>
      </c>
      <c r="J125" s="141">
        <f>BK125</f>
        <v>0</v>
      </c>
      <c r="L125" s="130"/>
      <c r="M125" s="134"/>
      <c r="N125" s="135"/>
      <c r="O125" s="135"/>
      <c r="P125" s="136">
        <f>SUM(P126:P219)</f>
        <v>0</v>
      </c>
      <c r="Q125" s="135"/>
      <c r="R125" s="136">
        <f>SUM(R126:R219)</f>
        <v>0</v>
      </c>
      <c r="S125" s="135"/>
      <c r="T125" s="137">
        <f>SUM(T126:T219)</f>
        <v>0</v>
      </c>
      <c r="AR125" s="131" t="s">
        <v>177</v>
      </c>
      <c r="AT125" s="138" t="s">
        <v>73</v>
      </c>
      <c r="AU125" s="138" t="s">
        <v>82</v>
      </c>
      <c r="AY125" s="131" t="s">
        <v>163</v>
      </c>
      <c r="BK125" s="139">
        <f>SUM(BK126:BK219)</f>
        <v>0</v>
      </c>
    </row>
    <row r="126" spans="1:65" s="2" customFormat="1" ht="16.5" customHeight="1">
      <c r="A126" s="30"/>
      <c r="B126" s="142"/>
      <c r="C126" s="184" t="s">
        <v>82</v>
      </c>
      <c r="D126" s="184" t="s">
        <v>190</v>
      </c>
      <c r="E126" s="185" t="s">
        <v>82</v>
      </c>
      <c r="F126" s="186" t="s">
        <v>2184</v>
      </c>
      <c r="G126" s="187" t="s">
        <v>1268</v>
      </c>
      <c r="H126" s="188">
        <v>1</v>
      </c>
      <c r="I126" s="189"/>
      <c r="J126" s="189">
        <f t="shared" ref="J126:J157" si="0">ROUND(I126*H126,2)</f>
        <v>0</v>
      </c>
      <c r="K126" s="190"/>
      <c r="L126" s="191"/>
      <c r="M126" s="192" t="s">
        <v>1</v>
      </c>
      <c r="N126" s="193" t="s">
        <v>39</v>
      </c>
      <c r="O126" s="152">
        <v>0</v>
      </c>
      <c r="P126" s="152">
        <f t="shared" ref="P126:P157" si="1">O126*H126</f>
        <v>0</v>
      </c>
      <c r="Q126" s="152">
        <v>0</v>
      </c>
      <c r="R126" s="152">
        <f t="shared" ref="R126:R157" si="2">Q126*H126</f>
        <v>0</v>
      </c>
      <c r="S126" s="152">
        <v>0</v>
      </c>
      <c r="T126" s="153">
        <f t="shared" ref="T126:T157" si="3"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4" t="s">
        <v>720</v>
      </c>
      <c r="AT126" s="154" t="s">
        <v>190</v>
      </c>
      <c r="AU126" s="154" t="s">
        <v>84</v>
      </c>
      <c r="AY126" s="18" t="s">
        <v>163</v>
      </c>
      <c r="BE126" s="155">
        <f t="shared" ref="BE126:BE157" si="4">IF(N126="základní",J126,0)</f>
        <v>0</v>
      </c>
      <c r="BF126" s="155">
        <f t="shared" ref="BF126:BF157" si="5">IF(N126="snížená",J126,0)</f>
        <v>0</v>
      </c>
      <c r="BG126" s="155">
        <f t="shared" ref="BG126:BG157" si="6">IF(N126="zákl. přenesená",J126,0)</f>
        <v>0</v>
      </c>
      <c r="BH126" s="155">
        <f t="shared" ref="BH126:BH157" si="7">IF(N126="sníž. přenesená",J126,0)</f>
        <v>0</v>
      </c>
      <c r="BI126" s="155">
        <f t="shared" ref="BI126:BI157" si="8">IF(N126="nulová",J126,0)</f>
        <v>0</v>
      </c>
      <c r="BJ126" s="18" t="s">
        <v>82</v>
      </c>
      <c r="BK126" s="155">
        <f t="shared" ref="BK126:BK157" si="9">ROUND(I126*H126,2)</f>
        <v>0</v>
      </c>
      <c r="BL126" s="18" t="s">
        <v>667</v>
      </c>
      <c r="BM126" s="154" t="s">
        <v>84</v>
      </c>
    </row>
    <row r="127" spans="1:65" s="2" customFormat="1" ht="16.5" customHeight="1">
      <c r="A127" s="30"/>
      <c r="B127" s="142"/>
      <c r="C127" s="184" t="s">
        <v>84</v>
      </c>
      <c r="D127" s="184" t="s">
        <v>190</v>
      </c>
      <c r="E127" s="185" t="s">
        <v>84</v>
      </c>
      <c r="F127" s="186" t="s">
        <v>2185</v>
      </c>
      <c r="G127" s="187" t="s">
        <v>1268</v>
      </c>
      <c r="H127" s="188">
        <v>1</v>
      </c>
      <c r="I127" s="189"/>
      <c r="J127" s="189">
        <f t="shared" si="0"/>
        <v>0</v>
      </c>
      <c r="K127" s="190"/>
      <c r="L127" s="191"/>
      <c r="M127" s="192" t="s">
        <v>1</v>
      </c>
      <c r="N127" s="193" t="s">
        <v>39</v>
      </c>
      <c r="O127" s="152">
        <v>0</v>
      </c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53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4" t="s">
        <v>720</v>
      </c>
      <c r="AT127" s="154" t="s">
        <v>190</v>
      </c>
      <c r="AU127" s="154" t="s">
        <v>84</v>
      </c>
      <c r="AY127" s="18" t="s">
        <v>163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8" t="s">
        <v>82</v>
      </c>
      <c r="BK127" s="155">
        <f t="shared" si="9"/>
        <v>0</v>
      </c>
      <c r="BL127" s="18" t="s">
        <v>667</v>
      </c>
      <c r="BM127" s="154" t="s">
        <v>169</v>
      </c>
    </row>
    <row r="128" spans="1:65" s="2" customFormat="1" ht="16.5" customHeight="1">
      <c r="A128" s="30"/>
      <c r="B128" s="142"/>
      <c r="C128" s="184" t="s">
        <v>177</v>
      </c>
      <c r="D128" s="184" t="s">
        <v>190</v>
      </c>
      <c r="E128" s="185" t="s">
        <v>177</v>
      </c>
      <c r="F128" s="186" t="s">
        <v>2186</v>
      </c>
      <c r="G128" s="187" t="s">
        <v>1268</v>
      </c>
      <c r="H128" s="188">
        <v>1</v>
      </c>
      <c r="I128" s="189"/>
      <c r="J128" s="189">
        <f t="shared" si="0"/>
        <v>0</v>
      </c>
      <c r="K128" s="190"/>
      <c r="L128" s="191"/>
      <c r="M128" s="192" t="s">
        <v>1</v>
      </c>
      <c r="N128" s="193" t="s">
        <v>39</v>
      </c>
      <c r="O128" s="152">
        <v>0</v>
      </c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4" t="s">
        <v>720</v>
      </c>
      <c r="AT128" s="154" t="s">
        <v>190</v>
      </c>
      <c r="AU128" s="154" t="s">
        <v>84</v>
      </c>
      <c r="AY128" s="18" t="s">
        <v>163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8" t="s">
        <v>82</v>
      </c>
      <c r="BK128" s="155">
        <f t="shared" si="9"/>
        <v>0</v>
      </c>
      <c r="BL128" s="18" t="s">
        <v>667</v>
      </c>
      <c r="BM128" s="154" t="s">
        <v>201</v>
      </c>
    </row>
    <row r="129" spans="1:65" s="2" customFormat="1" ht="16.5" customHeight="1">
      <c r="A129" s="30"/>
      <c r="B129" s="142"/>
      <c r="C129" s="184" t="s">
        <v>169</v>
      </c>
      <c r="D129" s="184" t="s">
        <v>190</v>
      </c>
      <c r="E129" s="185" t="s">
        <v>169</v>
      </c>
      <c r="F129" s="186" t="s">
        <v>2187</v>
      </c>
      <c r="G129" s="187" t="s">
        <v>1268</v>
      </c>
      <c r="H129" s="188">
        <v>1</v>
      </c>
      <c r="I129" s="189"/>
      <c r="J129" s="189">
        <f t="shared" si="0"/>
        <v>0</v>
      </c>
      <c r="K129" s="190"/>
      <c r="L129" s="191"/>
      <c r="M129" s="192" t="s">
        <v>1</v>
      </c>
      <c r="N129" s="193" t="s">
        <v>39</v>
      </c>
      <c r="O129" s="152">
        <v>0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4" t="s">
        <v>720</v>
      </c>
      <c r="AT129" s="154" t="s">
        <v>190</v>
      </c>
      <c r="AU129" s="154" t="s">
        <v>84</v>
      </c>
      <c r="AY129" s="18" t="s">
        <v>163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8" t="s">
        <v>82</v>
      </c>
      <c r="BK129" s="155">
        <f t="shared" si="9"/>
        <v>0</v>
      </c>
      <c r="BL129" s="18" t="s">
        <v>667</v>
      </c>
      <c r="BM129" s="154" t="s">
        <v>193</v>
      </c>
    </row>
    <row r="130" spans="1:65" s="2" customFormat="1" ht="16.5" customHeight="1">
      <c r="A130" s="30"/>
      <c r="B130" s="142"/>
      <c r="C130" s="184" t="s">
        <v>196</v>
      </c>
      <c r="D130" s="184" t="s">
        <v>190</v>
      </c>
      <c r="E130" s="185" t="s">
        <v>196</v>
      </c>
      <c r="F130" s="186" t="s">
        <v>2188</v>
      </c>
      <c r="G130" s="187" t="s">
        <v>1268</v>
      </c>
      <c r="H130" s="188">
        <v>1</v>
      </c>
      <c r="I130" s="189"/>
      <c r="J130" s="189">
        <f t="shared" si="0"/>
        <v>0</v>
      </c>
      <c r="K130" s="190"/>
      <c r="L130" s="191"/>
      <c r="M130" s="192" t="s">
        <v>1</v>
      </c>
      <c r="N130" s="193" t="s">
        <v>39</v>
      </c>
      <c r="O130" s="152">
        <v>0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4" t="s">
        <v>720</v>
      </c>
      <c r="AT130" s="154" t="s">
        <v>190</v>
      </c>
      <c r="AU130" s="154" t="s">
        <v>84</v>
      </c>
      <c r="AY130" s="18" t="s">
        <v>163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8" t="s">
        <v>82</v>
      </c>
      <c r="BK130" s="155">
        <f t="shared" si="9"/>
        <v>0</v>
      </c>
      <c r="BL130" s="18" t="s">
        <v>667</v>
      </c>
      <c r="BM130" s="154" t="s">
        <v>224</v>
      </c>
    </row>
    <row r="131" spans="1:65" s="2" customFormat="1" ht="16.5" customHeight="1">
      <c r="A131" s="30"/>
      <c r="B131" s="142"/>
      <c r="C131" s="184" t="s">
        <v>201</v>
      </c>
      <c r="D131" s="184" t="s">
        <v>190</v>
      </c>
      <c r="E131" s="185" t="s">
        <v>201</v>
      </c>
      <c r="F131" s="186" t="s">
        <v>2189</v>
      </c>
      <c r="G131" s="187" t="s">
        <v>1268</v>
      </c>
      <c r="H131" s="188">
        <v>13</v>
      </c>
      <c r="I131" s="189"/>
      <c r="J131" s="189">
        <f t="shared" si="0"/>
        <v>0</v>
      </c>
      <c r="K131" s="190"/>
      <c r="L131" s="191"/>
      <c r="M131" s="192" t="s">
        <v>1</v>
      </c>
      <c r="N131" s="193" t="s">
        <v>39</v>
      </c>
      <c r="O131" s="152">
        <v>0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4" t="s">
        <v>720</v>
      </c>
      <c r="AT131" s="154" t="s">
        <v>190</v>
      </c>
      <c r="AU131" s="154" t="s">
        <v>84</v>
      </c>
      <c r="AY131" s="18" t="s">
        <v>163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8" t="s">
        <v>82</v>
      </c>
      <c r="BK131" s="155">
        <f t="shared" si="9"/>
        <v>0</v>
      </c>
      <c r="BL131" s="18" t="s">
        <v>667</v>
      </c>
      <c r="BM131" s="154" t="s">
        <v>235</v>
      </c>
    </row>
    <row r="132" spans="1:65" s="2" customFormat="1" ht="16.5" customHeight="1">
      <c r="A132" s="30"/>
      <c r="B132" s="142"/>
      <c r="C132" s="184" t="s">
        <v>206</v>
      </c>
      <c r="D132" s="184" t="s">
        <v>190</v>
      </c>
      <c r="E132" s="185" t="s">
        <v>2190</v>
      </c>
      <c r="F132" s="186" t="s">
        <v>2191</v>
      </c>
      <c r="G132" s="187" t="s">
        <v>168</v>
      </c>
      <c r="H132" s="188">
        <v>12</v>
      </c>
      <c r="I132" s="189"/>
      <c r="J132" s="189">
        <f t="shared" si="0"/>
        <v>0</v>
      </c>
      <c r="K132" s="190"/>
      <c r="L132" s="191"/>
      <c r="M132" s="192" t="s">
        <v>1</v>
      </c>
      <c r="N132" s="193" t="s">
        <v>39</v>
      </c>
      <c r="O132" s="152">
        <v>0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720</v>
      </c>
      <c r="AT132" s="154" t="s">
        <v>190</v>
      </c>
      <c r="AU132" s="154" t="s">
        <v>84</v>
      </c>
      <c r="AY132" s="18" t="s">
        <v>163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8" t="s">
        <v>82</v>
      </c>
      <c r="BK132" s="155">
        <f t="shared" si="9"/>
        <v>0</v>
      </c>
      <c r="BL132" s="18" t="s">
        <v>667</v>
      </c>
      <c r="BM132" s="154" t="s">
        <v>250</v>
      </c>
    </row>
    <row r="133" spans="1:65" s="2" customFormat="1" ht="16.5" customHeight="1">
      <c r="A133" s="30"/>
      <c r="B133" s="142"/>
      <c r="C133" s="184" t="s">
        <v>193</v>
      </c>
      <c r="D133" s="184" t="s">
        <v>190</v>
      </c>
      <c r="E133" s="185" t="s">
        <v>2192</v>
      </c>
      <c r="F133" s="186" t="s">
        <v>2193</v>
      </c>
      <c r="G133" s="187" t="s">
        <v>168</v>
      </c>
      <c r="H133" s="188">
        <v>12</v>
      </c>
      <c r="I133" s="189"/>
      <c r="J133" s="189">
        <f t="shared" si="0"/>
        <v>0</v>
      </c>
      <c r="K133" s="190"/>
      <c r="L133" s="191"/>
      <c r="M133" s="192" t="s">
        <v>1</v>
      </c>
      <c r="N133" s="193" t="s">
        <v>39</v>
      </c>
      <c r="O133" s="152">
        <v>0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720</v>
      </c>
      <c r="AT133" s="154" t="s">
        <v>190</v>
      </c>
      <c r="AU133" s="154" t="s">
        <v>84</v>
      </c>
      <c r="AY133" s="18" t="s">
        <v>163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8" t="s">
        <v>82</v>
      </c>
      <c r="BK133" s="155">
        <f t="shared" si="9"/>
        <v>0</v>
      </c>
      <c r="BL133" s="18" t="s">
        <v>667</v>
      </c>
      <c r="BM133" s="154" t="s">
        <v>259</v>
      </c>
    </row>
    <row r="134" spans="1:65" s="2" customFormat="1" ht="16.5" customHeight="1">
      <c r="A134" s="30"/>
      <c r="B134" s="142"/>
      <c r="C134" s="184" t="s">
        <v>218</v>
      </c>
      <c r="D134" s="184" t="s">
        <v>190</v>
      </c>
      <c r="E134" s="185" t="s">
        <v>2194</v>
      </c>
      <c r="F134" s="186" t="s">
        <v>2195</v>
      </c>
      <c r="G134" s="187" t="s">
        <v>168</v>
      </c>
      <c r="H134" s="188">
        <v>150</v>
      </c>
      <c r="I134" s="189"/>
      <c r="J134" s="189">
        <f t="shared" si="0"/>
        <v>0</v>
      </c>
      <c r="K134" s="190"/>
      <c r="L134" s="191"/>
      <c r="M134" s="192" t="s">
        <v>1</v>
      </c>
      <c r="N134" s="193" t="s">
        <v>39</v>
      </c>
      <c r="O134" s="152">
        <v>0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4" t="s">
        <v>720</v>
      </c>
      <c r="AT134" s="154" t="s">
        <v>190</v>
      </c>
      <c r="AU134" s="154" t="s">
        <v>84</v>
      </c>
      <c r="AY134" s="18" t="s">
        <v>163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8" t="s">
        <v>82</v>
      </c>
      <c r="BK134" s="155">
        <f t="shared" si="9"/>
        <v>0</v>
      </c>
      <c r="BL134" s="18" t="s">
        <v>667</v>
      </c>
      <c r="BM134" s="154" t="s">
        <v>170</v>
      </c>
    </row>
    <row r="135" spans="1:65" s="2" customFormat="1" ht="16.5" customHeight="1">
      <c r="A135" s="30"/>
      <c r="B135" s="142"/>
      <c r="C135" s="184" t="s">
        <v>224</v>
      </c>
      <c r="D135" s="184" t="s">
        <v>190</v>
      </c>
      <c r="E135" s="185" t="s">
        <v>2196</v>
      </c>
      <c r="F135" s="186" t="s">
        <v>2197</v>
      </c>
      <c r="G135" s="187" t="s">
        <v>168</v>
      </c>
      <c r="H135" s="188">
        <v>200</v>
      </c>
      <c r="I135" s="189"/>
      <c r="J135" s="189">
        <f t="shared" si="0"/>
        <v>0</v>
      </c>
      <c r="K135" s="190"/>
      <c r="L135" s="191"/>
      <c r="M135" s="192" t="s">
        <v>1</v>
      </c>
      <c r="N135" s="193" t="s">
        <v>39</v>
      </c>
      <c r="O135" s="152">
        <v>0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720</v>
      </c>
      <c r="AT135" s="154" t="s">
        <v>190</v>
      </c>
      <c r="AU135" s="154" t="s">
        <v>84</v>
      </c>
      <c r="AY135" s="18" t="s">
        <v>163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8" t="s">
        <v>82</v>
      </c>
      <c r="BK135" s="155">
        <f t="shared" si="9"/>
        <v>0</v>
      </c>
      <c r="BL135" s="18" t="s">
        <v>667</v>
      </c>
      <c r="BM135" s="154" t="s">
        <v>181</v>
      </c>
    </row>
    <row r="136" spans="1:65" s="2" customFormat="1" ht="16.5" customHeight="1">
      <c r="A136" s="30"/>
      <c r="B136" s="142"/>
      <c r="C136" s="184" t="s">
        <v>228</v>
      </c>
      <c r="D136" s="184" t="s">
        <v>190</v>
      </c>
      <c r="E136" s="185" t="s">
        <v>2198</v>
      </c>
      <c r="F136" s="186" t="s">
        <v>2199</v>
      </c>
      <c r="G136" s="187" t="s">
        <v>168</v>
      </c>
      <c r="H136" s="188">
        <v>1350</v>
      </c>
      <c r="I136" s="189"/>
      <c r="J136" s="189">
        <f t="shared" si="0"/>
        <v>0</v>
      </c>
      <c r="K136" s="190"/>
      <c r="L136" s="191"/>
      <c r="M136" s="192" t="s">
        <v>1</v>
      </c>
      <c r="N136" s="193" t="s">
        <v>39</v>
      </c>
      <c r="O136" s="152">
        <v>0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4" t="s">
        <v>720</v>
      </c>
      <c r="AT136" s="154" t="s">
        <v>190</v>
      </c>
      <c r="AU136" s="154" t="s">
        <v>84</v>
      </c>
      <c r="AY136" s="18" t="s">
        <v>163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8" t="s">
        <v>82</v>
      </c>
      <c r="BK136" s="155">
        <f t="shared" si="9"/>
        <v>0</v>
      </c>
      <c r="BL136" s="18" t="s">
        <v>667</v>
      </c>
      <c r="BM136" s="154" t="s">
        <v>187</v>
      </c>
    </row>
    <row r="137" spans="1:65" s="2" customFormat="1" ht="16.5" customHeight="1">
      <c r="A137" s="30"/>
      <c r="B137" s="142"/>
      <c r="C137" s="184" t="s">
        <v>235</v>
      </c>
      <c r="D137" s="184" t="s">
        <v>190</v>
      </c>
      <c r="E137" s="185" t="s">
        <v>2200</v>
      </c>
      <c r="F137" s="186" t="s">
        <v>2201</v>
      </c>
      <c r="G137" s="187" t="s">
        <v>168</v>
      </c>
      <c r="H137" s="188">
        <v>1200</v>
      </c>
      <c r="I137" s="189"/>
      <c r="J137" s="189">
        <f t="shared" si="0"/>
        <v>0</v>
      </c>
      <c r="K137" s="190"/>
      <c r="L137" s="191"/>
      <c r="M137" s="192" t="s">
        <v>1</v>
      </c>
      <c r="N137" s="193" t="s">
        <v>39</v>
      </c>
      <c r="O137" s="152">
        <v>0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4" t="s">
        <v>720</v>
      </c>
      <c r="AT137" s="154" t="s">
        <v>190</v>
      </c>
      <c r="AU137" s="154" t="s">
        <v>84</v>
      </c>
      <c r="AY137" s="18" t="s">
        <v>163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8" t="s">
        <v>82</v>
      </c>
      <c r="BK137" s="155">
        <f t="shared" si="9"/>
        <v>0</v>
      </c>
      <c r="BL137" s="18" t="s">
        <v>667</v>
      </c>
      <c r="BM137" s="154" t="s">
        <v>194</v>
      </c>
    </row>
    <row r="138" spans="1:65" s="2" customFormat="1" ht="16.5" customHeight="1">
      <c r="A138" s="30"/>
      <c r="B138" s="142"/>
      <c r="C138" s="184" t="s">
        <v>244</v>
      </c>
      <c r="D138" s="184" t="s">
        <v>190</v>
      </c>
      <c r="E138" s="185" t="s">
        <v>2202</v>
      </c>
      <c r="F138" s="186" t="s">
        <v>2203</v>
      </c>
      <c r="G138" s="187" t="s">
        <v>168</v>
      </c>
      <c r="H138" s="188">
        <v>100</v>
      </c>
      <c r="I138" s="189"/>
      <c r="J138" s="189">
        <f t="shared" si="0"/>
        <v>0</v>
      </c>
      <c r="K138" s="190"/>
      <c r="L138" s="191"/>
      <c r="M138" s="192" t="s">
        <v>1</v>
      </c>
      <c r="N138" s="193" t="s">
        <v>39</v>
      </c>
      <c r="O138" s="152">
        <v>0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720</v>
      </c>
      <c r="AT138" s="154" t="s">
        <v>190</v>
      </c>
      <c r="AU138" s="154" t="s">
        <v>84</v>
      </c>
      <c r="AY138" s="18" t="s">
        <v>163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8" t="s">
        <v>82</v>
      </c>
      <c r="BK138" s="155">
        <f t="shared" si="9"/>
        <v>0</v>
      </c>
      <c r="BL138" s="18" t="s">
        <v>667</v>
      </c>
      <c r="BM138" s="154" t="s">
        <v>446</v>
      </c>
    </row>
    <row r="139" spans="1:65" s="2" customFormat="1" ht="16.5" customHeight="1">
      <c r="A139" s="30"/>
      <c r="B139" s="142"/>
      <c r="C139" s="184" t="s">
        <v>250</v>
      </c>
      <c r="D139" s="184" t="s">
        <v>190</v>
      </c>
      <c r="E139" s="185" t="s">
        <v>2204</v>
      </c>
      <c r="F139" s="186" t="s">
        <v>2205</v>
      </c>
      <c r="G139" s="187" t="s">
        <v>168</v>
      </c>
      <c r="H139" s="188">
        <v>100</v>
      </c>
      <c r="I139" s="189"/>
      <c r="J139" s="189">
        <f t="shared" si="0"/>
        <v>0</v>
      </c>
      <c r="K139" s="190"/>
      <c r="L139" s="191"/>
      <c r="M139" s="192" t="s">
        <v>1</v>
      </c>
      <c r="N139" s="193" t="s">
        <v>39</v>
      </c>
      <c r="O139" s="152">
        <v>0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720</v>
      </c>
      <c r="AT139" s="154" t="s">
        <v>190</v>
      </c>
      <c r="AU139" s="154" t="s">
        <v>84</v>
      </c>
      <c r="AY139" s="18" t="s">
        <v>163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8" t="s">
        <v>82</v>
      </c>
      <c r="BK139" s="155">
        <f t="shared" si="9"/>
        <v>0</v>
      </c>
      <c r="BL139" s="18" t="s">
        <v>667</v>
      </c>
      <c r="BM139" s="154" t="s">
        <v>460</v>
      </c>
    </row>
    <row r="140" spans="1:65" s="2" customFormat="1" ht="16.5" customHeight="1">
      <c r="A140" s="30"/>
      <c r="B140" s="142"/>
      <c r="C140" s="184" t="s">
        <v>8</v>
      </c>
      <c r="D140" s="184" t="s">
        <v>190</v>
      </c>
      <c r="E140" s="185" t="s">
        <v>2206</v>
      </c>
      <c r="F140" s="186" t="s">
        <v>2207</v>
      </c>
      <c r="G140" s="187" t="s">
        <v>168</v>
      </c>
      <c r="H140" s="188">
        <v>50</v>
      </c>
      <c r="I140" s="189"/>
      <c r="J140" s="189">
        <f t="shared" si="0"/>
        <v>0</v>
      </c>
      <c r="K140" s="190"/>
      <c r="L140" s="191"/>
      <c r="M140" s="192" t="s">
        <v>1</v>
      </c>
      <c r="N140" s="193" t="s">
        <v>39</v>
      </c>
      <c r="O140" s="152">
        <v>0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4" t="s">
        <v>720</v>
      </c>
      <c r="AT140" s="154" t="s">
        <v>190</v>
      </c>
      <c r="AU140" s="154" t="s">
        <v>84</v>
      </c>
      <c r="AY140" s="18" t="s">
        <v>163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8" t="s">
        <v>82</v>
      </c>
      <c r="BK140" s="155">
        <f t="shared" si="9"/>
        <v>0</v>
      </c>
      <c r="BL140" s="18" t="s">
        <v>667</v>
      </c>
      <c r="BM140" s="154" t="s">
        <v>478</v>
      </c>
    </row>
    <row r="141" spans="1:65" s="2" customFormat="1" ht="16.5" customHeight="1">
      <c r="A141" s="30"/>
      <c r="B141" s="142"/>
      <c r="C141" s="184" t="s">
        <v>259</v>
      </c>
      <c r="D141" s="184" t="s">
        <v>190</v>
      </c>
      <c r="E141" s="185" t="s">
        <v>2208</v>
      </c>
      <c r="F141" s="186" t="s">
        <v>2209</v>
      </c>
      <c r="G141" s="187" t="s">
        <v>168</v>
      </c>
      <c r="H141" s="188">
        <v>50</v>
      </c>
      <c r="I141" s="189"/>
      <c r="J141" s="189">
        <f t="shared" si="0"/>
        <v>0</v>
      </c>
      <c r="K141" s="190"/>
      <c r="L141" s="191"/>
      <c r="M141" s="192" t="s">
        <v>1</v>
      </c>
      <c r="N141" s="193" t="s">
        <v>39</v>
      </c>
      <c r="O141" s="152">
        <v>0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4" t="s">
        <v>720</v>
      </c>
      <c r="AT141" s="154" t="s">
        <v>190</v>
      </c>
      <c r="AU141" s="154" t="s">
        <v>84</v>
      </c>
      <c r="AY141" s="18" t="s">
        <v>163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8" t="s">
        <v>82</v>
      </c>
      <c r="BK141" s="155">
        <f t="shared" si="9"/>
        <v>0</v>
      </c>
      <c r="BL141" s="18" t="s">
        <v>667</v>
      </c>
      <c r="BM141" s="154" t="s">
        <v>486</v>
      </c>
    </row>
    <row r="142" spans="1:65" s="2" customFormat="1" ht="16.5" customHeight="1">
      <c r="A142" s="30"/>
      <c r="B142" s="142"/>
      <c r="C142" s="184" t="s">
        <v>265</v>
      </c>
      <c r="D142" s="184" t="s">
        <v>190</v>
      </c>
      <c r="E142" s="185" t="s">
        <v>2210</v>
      </c>
      <c r="F142" s="186" t="s">
        <v>2211</v>
      </c>
      <c r="G142" s="187" t="s">
        <v>168</v>
      </c>
      <c r="H142" s="188">
        <v>50</v>
      </c>
      <c r="I142" s="189"/>
      <c r="J142" s="189">
        <f t="shared" si="0"/>
        <v>0</v>
      </c>
      <c r="K142" s="190"/>
      <c r="L142" s="191"/>
      <c r="M142" s="192" t="s">
        <v>1</v>
      </c>
      <c r="N142" s="193" t="s">
        <v>39</v>
      </c>
      <c r="O142" s="152">
        <v>0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4" t="s">
        <v>720</v>
      </c>
      <c r="AT142" s="154" t="s">
        <v>190</v>
      </c>
      <c r="AU142" s="154" t="s">
        <v>84</v>
      </c>
      <c r="AY142" s="18" t="s">
        <v>163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8" t="s">
        <v>82</v>
      </c>
      <c r="BK142" s="155">
        <f t="shared" si="9"/>
        <v>0</v>
      </c>
      <c r="BL142" s="18" t="s">
        <v>667</v>
      </c>
      <c r="BM142" s="154" t="s">
        <v>497</v>
      </c>
    </row>
    <row r="143" spans="1:65" s="2" customFormat="1" ht="16.5" customHeight="1">
      <c r="A143" s="30"/>
      <c r="B143" s="142"/>
      <c r="C143" s="184" t="s">
        <v>170</v>
      </c>
      <c r="D143" s="184" t="s">
        <v>190</v>
      </c>
      <c r="E143" s="185" t="s">
        <v>2212</v>
      </c>
      <c r="F143" s="186" t="s">
        <v>2213</v>
      </c>
      <c r="G143" s="187" t="s">
        <v>1268</v>
      </c>
      <c r="H143" s="188">
        <v>25</v>
      </c>
      <c r="I143" s="189"/>
      <c r="J143" s="189">
        <f t="shared" si="0"/>
        <v>0</v>
      </c>
      <c r="K143" s="190"/>
      <c r="L143" s="191"/>
      <c r="M143" s="192" t="s">
        <v>1</v>
      </c>
      <c r="N143" s="193" t="s">
        <v>39</v>
      </c>
      <c r="O143" s="152">
        <v>0</v>
      </c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4" t="s">
        <v>720</v>
      </c>
      <c r="AT143" s="154" t="s">
        <v>190</v>
      </c>
      <c r="AU143" s="154" t="s">
        <v>84</v>
      </c>
      <c r="AY143" s="18" t="s">
        <v>163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8" t="s">
        <v>82</v>
      </c>
      <c r="BK143" s="155">
        <f t="shared" si="9"/>
        <v>0</v>
      </c>
      <c r="BL143" s="18" t="s">
        <v>667</v>
      </c>
      <c r="BM143" s="154" t="s">
        <v>509</v>
      </c>
    </row>
    <row r="144" spans="1:65" s="2" customFormat="1" ht="16.5" customHeight="1">
      <c r="A144" s="30"/>
      <c r="B144" s="142"/>
      <c r="C144" s="184" t="s">
        <v>275</v>
      </c>
      <c r="D144" s="184" t="s">
        <v>190</v>
      </c>
      <c r="E144" s="185" t="s">
        <v>2214</v>
      </c>
      <c r="F144" s="186" t="s">
        <v>2215</v>
      </c>
      <c r="G144" s="187" t="s">
        <v>1268</v>
      </c>
      <c r="H144" s="188">
        <v>20</v>
      </c>
      <c r="I144" s="189"/>
      <c r="J144" s="189">
        <f t="shared" si="0"/>
        <v>0</v>
      </c>
      <c r="K144" s="190"/>
      <c r="L144" s="191"/>
      <c r="M144" s="192" t="s">
        <v>1</v>
      </c>
      <c r="N144" s="193" t="s">
        <v>39</v>
      </c>
      <c r="O144" s="152">
        <v>0</v>
      </c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4" t="s">
        <v>720</v>
      </c>
      <c r="AT144" s="154" t="s">
        <v>190</v>
      </c>
      <c r="AU144" s="154" t="s">
        <v>84</v>
      </c>
      <c r="AY144" s="18" t="s">
        <v>163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8" t="s">
        <v>82</v>
      </c>
      <c r="BK144" s="155">
        <f t="shared" si="9"/>
        <v>0</v>
      </c>
      <c r="BL144" s="18" t="s">
        <v>667</v>
      </c>
      <c r="BM144" s="154" t="s">
        <v>520</v>
      </c>
    </row>
    <row r="145" spans="1:65" s="2" customFormat="1" ht="16.5" customHeight="1">
      <c r="A145" s="30"/>
      <c r="B145" s="142"/>
      <c r="C145" s="184" t="s">
        <v>181</v>
      </c>
      <c r="D145" s="184" t="s">
        <v>190</v>
      </c>
      <c r="E145" s="185" t="s">
        <v>2216</v>
      </c>
      <c r="F145" s="186" t="s">
        <v>2217</v>
      </c>
      <c r="G145" s="187" t="s">
        <v>1268</v>
      </c>
      <c r="H145" s="188">
        <v>3</v>
      </c>
      <c r="I145" s="189"/>
      <c r="J145" s="189">
        <f t="shared" si="0"/>
        <v>0</v>
      </c>
      <c r="K145" s="190"/>
      <c r="L145" s="191"/>
      <c r="M145" s="192" t="s">
        <v>1</v>
      </c>
      <c r="N145" s="193" t="s">
        <v>39</v>
      </c>
      <c r="O145" s="152">
        <v>0</v>
      </c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4" t="s">
        <v>720</v>
      </c>
      <c r="AT145" s="154" t="s">
        <v>190</v>
      </c>
      <c r="AU145" s="154" t="s">
        <v>84</v>
      </c>
      <c r="AY145" s="18" t="s">
        <v>163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8" t="s">
        <v>82</v>
      </c>
      <c r="BK145" s="155">
        <f t="shared" si="9"/>
        <v>0</v>
      </c>
      <c r="BL145" s="18" t="s">
        <v>667</v>
      </c>
      <c r="BM145" s="154" t="s">
        <v>530</v>
      </c>
    </row>
    <row r="146" spans="1:65" s="2" customFormat="1" ht="16.5" customHeight="1">
      <c r="A146" s="30"/>
      <c r="B146" s="142"/>
      <c r="C146" s="184" t="s">
        <v>7</v>
      </c>
      <c r="D146" s="184" t="s">
        <v>190</v>
      </c>
      <c r="E146" s="185" t="s">
        <v>2218</v>
      </c>
      <c r="F146" s="186" t="s">
        <v>2219</v>
      </c>
      <c r="G146" s="187" t="s">
        <v>1268</v>
      </c>
      <c r="H146" s="188">
        <v>3</v>
      </c>
      <c r="I146" s="189"/>
      <c r="J146" s="189">
        <f t="shared" si="0"/>
        <v>0</v>
      </c>
      <c r="K146" s="190"/>
      <c r="L146" s="191"/>
      <c r="M146" s="192" t="s">
        <v>1</v>
      </c>
      <c r="N146" s="193" t="s">
        <v>39</v>
      </c>
      <c r="O146" s="152">
        <v>0</v>
      </c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4" t="s">
        <v>720</v>
      </c>
      <c r="AT146" s="154" t="s">
        <v>190</v>
      </c>
      <c r="AU146" s="154" t="s">
        <v>84</v>
      </c>
      <c r="AY146" s="18" t="s">
        <v>163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8" t="s">
        <v>82</v>
      </c>
      <c r="BK146" s="155">
        <f t="shared" si="9"/>
        <v>0</v>
      </c>
      <c r="BL146" s="18" t="s">
        <v>667</v>
      </c>
      <c r="BM146" s="154" t="s">
        <v>541</v>
      </c>
    </row>
    <row r="147" spans="1:65" s="2" customFormat="1" ht="16.5" customHeight="1">
      <c r="A147" s="30"/>
      <c r="B147" s="142"/>
      <c r="C147" s="184" t="s">
        <v>187</v>
      </c>
      <c r="D147" s="184" t="s">
        <v>190</v>
      </c>
      <c r="E147" s="185" t="s">
        <v>2220</v>
      </c>
      <c r="F147" s="186" t="s">
        <v>2221</v>
      </c>
      <c r="G147" s="187" t="s">
        <v>1268</v>
      </c>
      <c r="H147" s="188">
        <v>33</v>
      </c>
      <c r="I147" s="189"/>
      <c r="J147" s="189">
        <f t="shared" si="0"/>
        <v>0</v>
      </c>
      <c r="K147" s="190"/>
      <c r="L147" s="191"/>
      <c r="M147" s="192" t="s">
        <v>1</v>
      </c>
      <c r="N147" s="193" t="s">
        <v>39</v>
      </c>
      <c r="O147" s="152">
        <v>0</v>
      </c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720</v>
      </c>
      <c r="AT147" s="154" t="s">
        <v>190</v>
      </c>
      <c r="AU147" s="154" t="s">
        <v>84</v>
      </c>
      <c r="AY147" s="18" t="s">
        <v>163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8" t="s">
        <v>82</v>
      </c>
      <c r="BK147" s="155">
        <f t="shared" si="9"/>
        <v>0</v>
      </c>
      <c r="BL147" s="18" t="s">
        <v>667</v>
      </c>
      <c r="BM147" s="154" t="s">
        <v>554</v>
      </c>
    </row>
    <row r="148" spans="1:65" s="2" customFormat="1" ht="16.5" customHeight="1">
      <c r="A148" s="30"/>
      <c r="B148" s="142"/>
      <c r="C148" s="184" t="s">
        <v>299</v>
      </c>
      <c r="D148" s="184" t="s">
        <v>190</v>
      </c>
      <c r="E148" s="185" t="s">
        <v>2222</v>
      </c>
      <c r="F148" s="186" t="s">
        <v>2223</v>
      </c>
      <c r="G148" s="187" t="s">
        <v>1268</v>
      </c>
      <c r="H148" s="188">
        <v>4</v>
      </c>
      <c r="I148" s="189"/>
      <c r="J148" s="189">
        <f t="shared" si="0"/>
        <v>0</v>
      </c>
      <c r="K148" s="190"/>
      <c r="L148" s="191"/>
      <c r="M148" s="192" t="s">
        <v>1</v>
      </c>
      <c r="N148" s="193" t="s">
        <v>39</v>
      </c>
      <c r="O148" s="152">
        <v>0</v>
      </c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3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4" t="s">
        <v>720</v>
      </c>
      <c r="AT148" s="154" t="s">
        <v>190</v>
      </c>
      <c r="AU148" s="154" t="s">
        <v>84</v>
      </c>
      <c r="AY148" s="18" t="s">
        <v>163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8" t="s">
        <v>82</v>
      </c>
      <c r="BK148" s="155">
        <f t="shared" si="9"/>
        <v>0</v>
      </c>
      <c r="BL148" s="18" t="s">
        <v>667</v>
      </c>
      <c r="BM148" s="154" t="s">
        <v>568</v>
      </c>
    </row>
    <row r="149" spans="1:65" s="2" customFormat="1" ht="16.5" customHeight="1">
      <c r="A149" s="30"/>
      <c r="B149" s="142"/>
      <c r="C149" s="184" t="s">
        <v>194</v>
      </c>
      <c r="D149" s="184" t="s">
        <v>190</v>
      </c>
      <c r="E149" s="185" t="s">
        <v>2224</v>
      </c>
      <c r="F149" s="186" t="s">
        <v>2225</v>
      </c>
      <c r="G149" s="187" t="s">
        <v>1268</v>
      </c>
      <c r="H149" s="188">
        <v>43</v>
      </c>
      <c r="I149" s="189"/>
      <c r="J149" s="189">
        <f t="shared" si="0"/>
        <v>0</v>
      </c>
      <c r="K149" s="190"/>
      <c r="L149" s="191"/>
      <c r="M149" s="192" t="s">
        <v>1</v>
      </c>
      <c r="N149" s="193" t="s">
        <v>39</v>
      </c>
      <c r="O149" s="152">
        <v>0</v>
      </c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3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720</v>
      </c>
      <c r="AT149" s="154" t="s">
        <v>190</v>
      </c>
      <c r="AU149" s="154" t="s">
        <v>84</v>
      </c>
      <c r="AY149" s="18" t="s">
        <v>163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8" t="s">
        <v>82</v>
      </c>
      <c r="BK149" s="155">
        <f t="shared" si="9"/>
        <v>0</v>
      </c>
      <c r="BL149" s="18" t="s">
        <v>667</v>
      </c>
      <c r="BM149" s="154" t="s">
        <v>200</v>
      </c>
    </row>
    <row r="150" spans="1:65" s="2" customFormat="1" ht="16.5" customHeight="1">
      <c r="A150" s="30"/>
      <c r="B150" s="142"/>
      <c r="C150" s="184" t="s">
        <v>437</v>
      </c>
      <c r="D150" s="184" t="s">
        <v>190</v>
      </c>
      <c r="E150" s="185" t="s">
        <v>2226</v>
      </c>
      <c r="F150" s="186" t="s">
        <v>2227</v>
      </c>
      <c r="G150" s="187" t="s">
        <v>1268</v>
      </c>
      <c r="H150" s="188">
        <v>25</v>
      </c>
      <c r="I150" s="189"/>
      <c r="J150" s="189">
        <f t="shared" si="0"/>
        <v>0</v>
      </c>
      <c r="K150" s="190"/>
      <c r="L150" s="191"/>
      <c r="M150" s="192" t="s">
        <v>1</v>
      </c>
      <c r="N150" s="193" t="s">
        <v>39</v>
      </c>
      <c r="O150" s="152">
        <v>0</v>
      </c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53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4" t="s">
        <v>720</v>
      </c>
      <c r="AT150" s="154" t="s">
        <v>190</v>
      </c>
      <c r="AU150" s="154" t="s">
        <v>84</v>
      </c>
      <c r="AY150" s="18" t="s">
        <v>163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8" t="s">
        <v>82</v>
      </c>
      <c r="BK150" s="155">
        <f t="shared" si="9"/>
        <v>0</v>
      </c>
      <c r="BL150" s="18" t="s">
        <v>667</v>
      </c>
      <c r="BM150" s="154" t="s">
        <v>205</v>
      </c>
    </row>
    <row r="151" spans="1:65" s="2" customFormat="1" ht="16.5" customHeight="1">
      <c r="A151" s="30"/>
      <c r="B151" s="142"/>
      <c r="C151" s="184" t="s">
        <v>446</v>
      </c>
      <c r="D151" s="184" t="s">
        <v>190</v>
      </c>
      <c r="E151" s="185" t="s">
        <v>2228</v>
      </c>
      <c r="F151" s="186" t="s">
        <v>2229</v>
      </c>
      <c r="G151" s="187" t="s">
        <v>1268</v>
      </c>
      <c r="H151" s="188">
        <v>101</v>
      </c>
      <c r="I151" s="189"/>
      <c r="J151" s="189">
        <f t="shared" si="0"/>
        <v>0</v>
      </c>
      <c r="K151" s="190"/>
      <c r="L151" s="191"/>
      <c r="M151" s="192" t="s">
        <v>1</v>
      </c>
      <c r="N151" s="193" t="s">
        <v>39</v>
      </c>
      <c r="O151" s="152">
        <v>0</v>
      </c>
      <c r="P151" s="152">
        <f t="shared" si="1"/>
        <v>0</v>
      </c>
      <c r="Q151" s="152">
        <v>0</v>
      </c>
      <c r="R151" s="152">
        <f t="shared" si="2"/>
        <v>0</v>
      </c>
      <c r="S151" s="152">
        <v>0</v>
      </c>
      <c r="T151" s="153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4" t="s">
        <v>720</v>
      </c>
      <c r="AT151" s="154" t="s">
        <v>190</v>
      </c>
      <c r="AU151" s="154" t="s">
        <v>84</v>
      </c>
      <c r="AY151" s="18" t="s">
        <v>163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8" t="s">
        <v>82</v>
      </c>
      <c r="BK151" s="155">
        <f t="shared" si="9"/>
        <v>0</v>
      </c>
      <c r="BL151" s="18" t="s">
        <v>667</v>
      </c>
      <c r="BM151" s="154" t="s">
        <v>606</v>
      </c>
    </row>
    <row r="152" spans="1:65" s="2" customFormat="1" ht="16.5" customHeight="1">
      <c r="A152" s="30"/>
      <c r="B152" s="142"/>
      <c r="C152" s="184" t="s">
        <v>454</v>
      </c>
      <c r="D152" s="184" t="s">
        <v>190</v>
      </c>
      <c r="E152" s="185" t="s">
        <v>2230</v>
      </c>
      <c r="F152" s="186" t="s">
        <v>2231</v>
      </c>
      <c r="G152" s="187" t="s">
        <v>1268</v>
      </c>
      <c r="H152" s="188">
        <v>4</v>
      </c>
      <c r="I152" s="189"/>
      <c r="J152" s="189">
        <f t="shared" si="0"/>
        <v>0</v>
      </c>
      <c r="K152" s="190"/>
      <c r="L152" s="191"/>
      <c r="M152" s="192" t="s">
        <v>1</v>
      </c>
      <c r="N152" s="193" t="s">
        <v>39</v>
      </c>
      <c r="O152" s="152">
        <v>0</v>
      </c>
      <c r="P152" s="152">
        <f t="shared" si="1"/>
        <v>0</v>
      </c>
      <c r="Q152" s="152">
        <v>0</v>
      </c>
      <c r="R152" s="152">
        <f t="shared" si="2"/>
        <v>0</v>
      </c>
      <c r="S152" s="152">
        <v>0</v>
      </c>
      <c r="T152" s="153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4" t="s">
        <v>720</v>
      </c>
      <c r="AT152" s="154" t="s">
        <v>190</v>
      </c>
      <c r="AU152" s="154" t="s">
        <v>84</v>
      </c>
      <c r="AY152" s="18" t="s">
        <v>163</v>
      </c>
      <c r="BE152" s="155">
        <f t="shared" si="4"/>
        <v>0</v>
      </c>
      <c r="BF152" s="155">
        <f t="shared" si="5"/>
        <v>0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8" t="s">
        <v>82</v>
      </c>
      <c r="BK152" s="155">
        <f t="shared" si="9"/>
        <v>0</v>
      </c>
      <c r="BL152" s="18" t="s">
        <v>667</v>
      </c>
      <c r="BM152" s="154" t="s">
        <v>615</v>
      </c>
    </row>
    <row r="153" spans="1:65" s="2" customFormat="1" ht="16.5" customHeight="1">
      <c r="A153" s="30"/>
      <c r="B153" s="142"/>
      <c r="C153" s="184" t="s">
        <v>460</v>
      </c>
      <c r="D153" s="184" t="s">
        <v>190</v>
      </c>
      <c r="E153" s="185" t="s">
        <v>2232</v>
      </c>
      <c r="F153" s="186" t="s">
        <v>2233</v>
      </c>
      <c r="G153" s="187" t="s">
        <v>1268</v>
      </c>
      <c r="H153" s="188">
        <v>3</v>
      </c>
      <c r="I153" s="189"/>
      <c r="J153" s="189">
        <f t="shared" si="0"/>
        <v>0</v>
      </c>
      <c r="K153" s="190"/>
      <c r="L153" s="191"/>
      <c r="M153" s="192" t="s">
        <v>1</v>
      </c>
      <c r="N153" s="193" t="s">
        <v>39</v>
      </c>
      <c r="O153" s="152">
        <v>0</v>
      </c>
      <c r="P153" s="152">
        <f t="shared" si="1"/>
        <v>0</v>
      </c>
      <c r="Q153" s="152">
        <v>0</v>
      </c>
      <c r="R153" s="152">
        <f t="shared" si="2"/>
        <v>0</v>
      </c>
      <c r="S153" s="152">
        <v>0</v>
      </c>
      <c r="T153" s="153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720</v>
      </c>
      <c r="AT153" s="154" t="s">
        <v>190</v>
      </c>
      <c r="AU153" s="154" t="s">
        <v>84</v>
      </c>
      <c r="AY153" s="18" t="s">
        <v>163</v>
      </c>
      <c r="BE153" s="155">
        <f t="shared" si="4"/>
        <v>0</v>
      </c>
      <c r="BF153" s="155">
        <f t="shared" si="5"/>
        <v>0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8" t="s">
        <v>82</v>
      </c>
      <c r="BK153" s="155">
        <f t="shared" si="9"/>
        <v>0</v>
      </c>
      <c r="BL153" s="18" t="s">
        <v>667</v>
      </c>
      <c r="BM153" s="154" t="s">
        <v>625</v>
      </c>
    </row>
    <row r="154" spans="1:65" s="2" customFormat="1" ht="16.5" customHeight="1">
      <c r="A154" s="30"/>
      <c r="B154" s="142"/>
      <c r="C154" s="184" t="s">
        <v>474</v>
      </c>
      <c r="D154" s="184" t="s">
        <v>190</v>
      </c>
      <c r="E154" s="185" t="s">
        <v>2234</v>
      </c>
      <c r="F154" s="186" t="s">
        <v>2235</v>
      </c>
      <c r="G154" s="187" t="s">
        <v>1268</v>
      </c>
      <c r="H154" s="188">
        <v>150</v>
      </c>
      <c r="I154" s="189"/>
      <c r="J154" s="189">
        <f t="shared" si="0"/>
        <v>0</v>
      </c>
      <c r="K154" s="190"/>
      <c r="L154" s="191"/>
      <c r="M154" s="192" t="s">
        <v>1</v>
      </c>
      <c r="N154" s="193" t="s">
        <v>39</v>
      </c>
      <c r="O154" s="152">
        <v>0</v>
      </c>
      <c r="P154" s="152">
        <f t="shared" si="1"/>
        <v>0</v>
      </c>
      <c r="Q154" s="152">
        <v>0</v>
      </c>
      <c r="R154" s="152">
        <f t="shared" si="2"/>
        <v>0</v>
      </c>
      <c r="S154" s="152">
        <v>0</v>
      </c>
      <c r="T154" s="153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4" t="s">
        <v>720</v>
      </c>
      <c r="AT154" s="154" t="s">
        <v>190</v>
      </c>
      <c r="AU154" s="154" t="s">
        <v>84</v>
      </c>
      <c r="AY154" s="18" t="s">
        <v>163</v>
      </c>
      <c r="BE154" s="155">
        <f t="shared" si="4"/>
        <v>0</v>
      </c>
      <c r="BF154" s="155">
        <f t="shared" si="5"/>
        <v>0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8" t="s">
        <v>82</v>
      </c>
      <c r="BK154" s="155">
        <f t="shared" si="9"/>
        <v>0</v>
      </c>
      <c r="BL154" s="18" t="s">
        <v>667</v>
      </c>
      <c r="BM154" s="154" t="s">
        <v>633</v>
      </c>
    </row>
    <row r="155" spans="1:65" s="2" customFormat="1" ht="16.5" customHeight="1">
      <c r="A155" s="30"/>
      <c r="B155" s="142"/>
      <c r="C155" s="184" t="s">
        <v>478</v>
      </c>
      <c r="D155" s="184" t="s">
        <v>190</v>
      </c>
      <c r="E155" s="185" t="s">
        <v>2236</v>
      </c>
      <c r="F155" s="186" t="s">
        <v>2237</v>
      </c>
      <c r="G155" s="187" t="s">
        <v>1268</v>
      </c>
      <c r="H155" s="188">
        <v>1</v>
      </c>
      <c r="I155" s="189"/>
      <c r="J155" s="189">
        <f t="shared" si="0"/>
        <v>0</v>
      </c>
      <c r="K155" s="190"/>
      <c r="L155" s="191"/>
      <c r="M155" s="192" t="s">
        <v>1</v>
      </c>
      <c r="N155" s="193" t="s">
        <v>39</v>
      </c>
      <c r="O155" s="152">
        <v>0</v>
      </c>
      <c r="P155" s="152">
        <f t="shared" si="1"/>
        <v>0</v>
      </c>
      <c r="Q155" s="152">
        <v>0</v>
      </c>
      <c r="R155" s="152">
        <f t="shared" si="2"/>
        <v>0</v>
      </c>
      <c r="S155" s="152">
        <v>0</v>
      </c>
      <c r="T155" s="153">
        <f t="shared" si="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4" t="s">
        <v>720</v>
      </c>
      <c r="AT155" s="154" t="s">
        <v>190</v>
      </c>
      <c r="AU155" s="154" t="s">
        <v>84</v>
      </c>
      <c r="AY155" s="18" t="s">
        <v>163</v>
      </c>
      <c r="BE155" s="155">
        <f t="shared" si="4"/>
        <v>0</v>
      </c>
      <c r="BF155" s="155">
        <f t="shared" si="5"/>
        <v>0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18" t="s">
        <v>82</v>
      </c>
      <c r="BK155" s="155">
        <f t="shared" si="9"/>
        <v>0</v>
      </c>
      <c r="BL155" s="18" t="s">
        <v>667</v>
      </c>
      <c r="BM155" s="154" t="s">
        <v>645</v>
      </c>
    </row>
    <row r="156" spans="1:65" s="2" customFormat="1" ht="16.5" customHeight="1">
      <c r="A156" s="30"/>
      <c r="B156" s="142"/>
      <c r="C156" s="184" t="s">
        <v>482</v>
      </c>
      <c r="D156" s="184" t="s">
        <v>190</v>
      </c>
      <c r="E156" s="185" t="s">
        <v>2238</v>
      </c>
      <c r="F156" s="186" t="s">
        <v>2239</v>
      </c>
      <c r="G156" s="187" t="s">
        <v>1268</v>
      </c>
      <c r="H156" s="188">
        <v>255</v>
      </c>
      <c r="I156" s="189"/>
      <c r="J156" s="189">
        <f t="shared" si="0"/>
        <v>0</v>
      </c>
      <c r="K156" s="190"/>
      <c r="L156" s="191"/>
      <c r="M156" s="192" t="s">
        <v>1</v>
      </c>
      <c r="N156" s="193" t="s">
        <v>39</v>
      </c>
      <c r="O156" s="152">
        <v>0</v>
      </c>
      <c r="P156" s="152">
        <f t="shared" si="1"/>
        <v>0</v>
      </c>
      <c r="Q156" s="152">
        <v>0</v>
      </c>
      <c r="R156" s="152">
        <f t="shared" si="2"/>
        <v>0</v>
      </c>
      <c r="S156" s="152">
        <v>0</v>
      </c>
      <c r="T156" s="153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4" t="s">
        <v>720</v>
      </c>
      <c r="AT156" s="154" t="s">
        <v>190</v>
      </c>
      <c r="AU156" s="154" t="s">
        <v>84</v>
      </c>
      <c r="AY156" s="18" t="s">
        <v>163</v>
      </c>
      <c r="BE156" s="155">
        <f t="shared" si="4"/>
        <v>0</v>
      </c>
      <c r="BF156" s="155">
        <f t="shared" si="5"/>
        <v>0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18" t="s">
        <v>82</v>
      </c>
      <c r="BK156" s="155">
        <f t="shared" si="9"/>
        <v>0</v>
      </c>
      <c r="BL156" s="18" t="s">
        <v>667</v>
      </c>
      <c r="BM156" s="154" t="s">
        <v>657</v>
      </c>
    </row>
    <row r="157" spans="1:65" s="2" customFormat="1" ht="16.5" customHeight="1">
      <c r="A157" s="30"/>
      <c r="B157" s="142"/>
      <c r="C157" s="184" t="s">
        <v>486</v>
      </c>
      <c r="D157" s="184" t="s">
        <v>190</v>
      </c>
      <c r="E157" s="185" t="s">
        <v>2240</v>
      </c>
      <c r="F157" s="186" t="s">
        <v>2241</v>
      </c>
      <c r="G157" s="187" t="s">
        <v>1268</v>
      </c>
      <c r="H157" s="188">
        <v>2</v>
      </c>
      <c r="I157" s="189"/>
      <c r="J157" s="189">
        <f t="shared" si="0"/>
        <v>0</v>
      </c>
      <c r="K157" s="190"/>
      <c r="L157" s="191"/>
      <c r="M157" s="192" t="s">
        <v>1</v>
      </c>
      <c r="N157" s="193" t="s">
        <v>39</v>
      </c>
      <c r="O157" s="152">
        <v>0</v>
      </c>
      <c r="P157" s="152">
        <f t="shared" si="1"/>
        <v>0</v>
      </c>
      <c r="Q157" s="152">
        <v>0</v>
      </c>
      <c r="R157" s="152">
        <f t="shared" si="2"/>
        <v>0</v>
      </c>
      <c r="S157" s="152">
        <v>0</v>
      </c>
      <c r="T157" s="153">
        <f t="shared" si="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4" t="s">
        <v>720</v>
      </c>
      <c r="AT157" s="154" t="s">
        <v>190</v>
      </c>
      <c r="AU157" s="154" t="s">
        <v>84</v>
      </c>
      <c r="AY157" s="18" t="s">
        <v>163</v>
      </c>
      <c r="BE157" s="155">
        <f t="shared" si="4"/>
        <v>0</v>
      </c>
      <c r="BF157" s="155">
        <f t="shared" si="5"/>
        <v>0</v>
      </c>
      <c r="BG157" s="155">
        <f t="shared" si="6"/>
        <v>0</v>
      </c>
      <c r="BH157" s="155">
        <f t="shared" si="7"/>
        <v>0</v>
      </c>
      <c r="BI157" s="155">
        <f t="shared" si="8"/>
        <v>0</v>
      </c>
      <c r="BJ157" s="18" t="s">
        <v>82</v>
      </c>
      <c r="BK157" s="155">
        <f t="shared" si="9"/>
        <v>0</v>
      </c>
      <c r="BL157" s="18" t="s">
        <v>667</v>
      </c>
      <c r="BM157" s="154" t="s">
        <v>667</v>
      </c>
    </row>
    <row r="158" spans="1:65" s="2" customFormat="1" ht="16.5" customHeight="1">
      <c r="A158" s="30"/>
      <c r="B158" s="142"/>
      <c r="C158" s="143" t="s">
        <v>492</v>
      </c>
      <c r="D158" s="143" t="s">
        <v>165</v>
      </c>
      <c r="E158" s="144" t="s">
        <v>2242</v>
      </c>
      <c r="F158" s="145" t="s">
        <v>2243</v>
      </c>
      <c r="G158" s="146" t="s">
        <v>1268</v>
      </c>
      <c r="H158" s="147">
        <v>33</v>
      </c>
      <c r="I158" s="148"/>
      <c r="J158" s="148">
        <f t="shared" ref="J158:J189" si="10">ROUND(I158*H158,2)</f>
        <v>0</v>
      </c>
      <c r="K158" s="149"/>
      <c r="L158" s="31"/>
      <c r="M158" s="150" t="s">
        <v>1</v>
      </c>
      <c r="N158" s="151" t="s">
        <v>39</v>
      </c>
      <c r="O158" s="152">
        <v>0</v>
      </c>
      <c r="P158" s="152">
        <f t="shared" ref="P158:P189" si="11">O158*H158</f>
        <v>0</v>
      </c>
      <c r="Q158" s="152">
        <v>0</v>
      </c>
      <c r="R158" s="152">
        <f t="shared" ref="R158:R189" si="12">Q158*H158</f>
        <v>0</v>
      </c>
      <c r="S158" s="152">
        <v>0</v>
      </c>
      <c r="T158" s="153">
        <f t="shared" ref="T158:T189" si="13"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4" t="s">
        <v>667</v>
      </c>
      <c r="AT158" s="154" t="s">
        <v>165</v>
      </c>
      <c r="AU158" s="154" t="s">
        <v>84</v>
      </c>
      <c r="AY158" s="18" t="s">
        <v>163</v>
      </c>
      <c r="BE158" s="155">
        <f t="shared" ref="BE158:BE189" si="14">IF(N158="základní",J158,0)</f>
        <v>0</v>
      </c>
      <c r="BF158" s="155">
        <f t="shared" ref="BF158:BF189" si="15">IF(N158="snížená",J158,0)</f>
        <v>0</v>
      </c>
      <c r="BG158" s="155">
        <f t="shared" ref="BG158:BG189" si="16">IF(N158="zákl. přenesená",J158,0)</f>
        <v>0</v>
      </c>
      <c r="BH158" s="155">
        <f t="shared" ref="BH158:BH189" si="17">IF(N158="sníž. přenesená",J158,0)</f>
        <v>0</v>
      </c>
      <c r="BI158" s="155">
        <f t="shared" ref="BI158:BI189" si="18">IF(N158="nulová",J158,0)</f>
        <v>0</v>
      </c>
      <c r="BJ158" s="18" t="s">
        <v>82</v>
      </c>
      <c r="BK158" s="155">
        <f t="shared" ref="BK158:BK189" si="19">ROUND(I158*H158,2)</f>
        <v>0</v>
      </c>
      <c r="BL158" s="18" t="s">
        <v>667</v>
      </c>
      <c r="BM158" s="154" t="s">
        <v>675</v>
      </c>
    </row>
    <row r="159" spans="1:65" s="2" customFormat="1" ht="16.5" customHeight="1">
      <c r="A159" s="30"/>
      <c r="B159" s="142"/>
      <c r="C159" s="143" t="s">
        <v>497</v>
      </c>
      <c r="D159" s="143" t="s">
        <v>165</v>
      </c>
      <c r="E159" s="144" t="s">
        <v>2244</v>
      </c>
      <c r="F159" s="145" t="s">
        <v>2245</v>
      </c>
      <c r="G159" s="146" t="s">
        <v>1268</v>
      </c>
      <c r="H159" s="147">
        <v>4</v>
      </c>
      <c r="I159" s="148"/>
      <c r="J159" s="148">
        <f t="shared" si="10"/>
        <v>0</v>
      </c>
      <c r="K159" s="149"/>
      <c r="L159" s="31"/>
      <c r="M159" s="150" t="s">
        <v>1</v>
      </c>
      <c r="N159" s="151" t="s">
        <v>39</v>
      </c>
      <c r="O159" s="152">
        <v>0</v>
      </c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3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4" t="s">
        <v>667</v>
      </c>
      <c r="AT159" s="154" t="s">
        <v>165</v>
      </c>
      <c r="AU159" s="154" t="s">
        <v>84</v>
      </c>
      <c r="AY159" s="18" t="s">
        <v>163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8" t="s">
        <v>82</v>
      </c>
      <c r="BK159" s="155">
        <f t="shared" si="19"/>
        <v>0</v>
      </c>
      <c r="BL159" s="18" t="s">
        <v>667</v>
      </c>
      <c r="BM159" s="154" t="s">
        <v>683</v>
      </c>
    </row>
    <row r="160" spans="1:65" s="2" customFormat="1" ht="16.5" customHeight="1">
      <c r="A160" s="30"/>
      <c r="B160" s="142"/>
      <c r="C160" s="143" t="s">
        <v>505</v>
      </c>
      <c r="D160" s="143" t="s">
        <v>165</v>
      </c>
      <c r="E160" s="144" t="s">
        <v>2246</v>
      </c>
      <c r="F160" s="145" t="s">
        <v>2247</v>
      </c>
      <c r="G160" s="146" t="s">
        <v>1268</v>
      </c>
      <c r="H160" s="147">
        <v>43</v>
      </c>
      <c r="I160" s="148"/>
      <c r="J160" s="148">
        <f t="shared" si="10"/>
        <v>0</v>
      </c>
      <c r="K160" s="149"/>
      <c r="L160" s="31"/>
      <c r="M160" s="150" t="s">
        <v>1</v>
      </c>
      <c r="N160" s="151" t="s">
        <v>39</v>
      </c>
      <c r="O160" s="152">
        <v>0</v>
      </c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53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4" t="s">
        <v>667</v>
      </c>
      <c r="AT160" s="154" t="s">
        <v>165</v>
      </c>
      <c r="AU160" s="154" t="s">
        <v>84</v>
      </c>
      <c r="AY160" s="18" t="s">
        <v>163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8" t="s">
        <v>82</v>
      </c>
      <c r="BK160" s="155">
        <f t="shared" si="19"/>
        <v>0</v>
      </c>
      <c r="BL160" s="18" t="s">
        <v>667</v>
      </c>
      <c r="BM160" s="154" t="s">
        <v>209</v>
      </c>
    </row>
    <row r="161" spans="1:65" s="2" customFormat="1" ht="16.5" customHeight="1">
      <c r="A161" s="30"/>
      <c r="B161" s="142"/>
      <c r="C161" s="143" t="s">
        <v>509</v>
      </c>
      <c r="D161" s="143" t="s">
        <v>165</v>
      </c>
      <c r="E161" s="144" t="s">
        <v>2248</v>
      </c>
      <c r="F161" s="145" t="s">
        <v>2249</v>
      </c>
      <c r="G161" s="146" t="s">
        <v>1268</v>
      </c>
      <c r="H161" s="147">
        <v>25</v>
      </c>
      <c r="I161" s="148"/>
      <c r="J161" s="148">
        <f t="shared" si="10"/>
        <v>0</v>
      </c>
      <c r="K161" s="149"/>
      <c r="L161" s="31"/>
      <c r="M161" s="150" t="s">
        <v>1</v>
      </c>
      <c r="N161" s="151" t="s">
        <v>39</v>
      </c>
      <c r="O161" s="152">
        <v>0</v>
      </c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53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4" t="s">
        <v>667</v>
      </c>
      <c r="AT161" s="154" t="s">
        <v>165</v>
      </c>
      <c r="AU161" s="154" t="s">
        <v>84</v>
      </c>
      <c r="AY161" s="18" t="s">
        <v>163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8" t="s">
        <v>82</v>
      </c>
      <c r="BK161" s="155">
        <f t="shared" si="19"/>
        <v>0</v>
      </c>
      <c r="BL161" s="18" t="s">
        <v>667</v>
      </c>
      <c r="BM161" s="154" t="s">
        <v>703</v>
      </c>
    </row>
    <row r="162" spans="1:65" s="2" customFormat="1" ht="16.5" customHeight="1">
      <c r="A162" s="30"/>
      <c r="B162" s="142"/>
      <c r="C162" s="143" t="s">
        <v>515</v>
      </c>
      <c r="D162" s="143" t="s">
        <v>165</v>
      </c>
      <c r="E162" s="144" t="s">
        <v>2250</v>
      </c>
      <c r="F162" s="145" t="s">
        <v>2251</v>
      </c>
      <c r="G162" s="146" t="s">
        <v>1268</v>
      </c>
      <c r="H162" s="147">
        <v>6</v>
      </c>
      <c r="I162" s="148"/>
      <c r="J162" s="148">
        <f t="shared" si="10"/>
        <v>0</v>
      </c>
      <c r="K162" s="149"/>
      <c r="L162" s="31"/>
      <c r="M162" s="150" t="s">
        <v>1</v>
      </c>
      <c r="N162" s="151" t="s">
        <v>39</v>
      </c>
      <c r="O162" s="152">
        <v>0</v>
      </c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3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4" t="s">
        <v>667</v>
      </c>
      <c r="AT162" s="154" t="s">
        <v>165</v>
      </c>
      <c r="AU162" s="154" t="s">
        <v>84</v>
      </c>
      <c r="AY162" s="18" t="s">
        <v>163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8" t="s">
        <v>82</v>
      </c>
      <c r="BK162" s="155">
        <f t="shared" si="19"/>
        <v>0</v>
      </c>
      <c r="BL162" s="18" t="s">
        <v>667</v>
      </c>
      <c r="BM162" s="154" t="s">
        <v>711</v>
      </c>
    </row>
    <row r="163" spans="1:65" s="2" customFormat="1" ht="16.5" customHeight="1">
      <c r="A163" s="30"/>
      <c r="B163" s="142"/>
      <c r="C163" s="143" t="s">
        <v>520</v>
      </c>
      <c r="D163" s="143" t="s">
        <v>165</v>
      </c>
      <c r="E163" s="144" t="s">
        <v>2252</v>
      </c>
      <c r="F163" s="145" t="s">
        <v>2253</v>
      </c>
      <c r="G163" s="146" t="s">
        <v>1268</v>
      </c>
      <c r="H163" s="147">
        <v>25</v>
      </c>
      <c r="I163" s="148"/>
      <c r="J163" s="148">
        <f t="shared" si="10"/>
        <v>0</v>
      </c>
      <c r="K163" s="149"/>
      <c r="L163" s="31"/>
      <c r="M163" s="150" t="s">
        <v>1</v>
      </c>
      <c r="N163" s="151" t="s">
        <v>39</v>
      </c>
      <c r="O163" s="152">
        <v>0</v>
      </c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3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4" t="s">
        <v>667</v>
      </c>
      <c r="AT163" s="154" t="s">
        <v>165</v>
      </c>
      <c r="AU163" s="154" t="s">
        <v>84</v>
      </c>
      <c r="AY163" s="18" t="s">
        <v>163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8" t="s">
        <v>82</v>
      </c>
      <c r="BK163" s="155">
        <f t="shared" si="19"/>
        <v>0</v>
      </c>
      <c r="BL163" s="18" t="s">
        <v>667</v>
      </c>
      <c r="BM163" s="154" t="s">
        <v>717</v>
      </c>
    </row>
    <row r="164" spans="1:65" s="2" customFormat="1" ht="16.5" customHeight="1">
      <c r="A164" s="30"/>
      <c r="B164" s="142"/>
      <c r="C164" s="184" t="s">
        <v>526</v>
      </c>
      <c r="D164" s="184" t="s">
        <v>190</v>
      </c>
      <c r="E164" s="185" t="s">
        <v>2254</v>
      </c>
      <c r="F164" s="186" t="s">
        <v>2255</v>
      </c>
      <c r="G164" s="187" t="s">
        <v>1268</v>
      </c>
      <c r="H164" s="188">
        <v>5</v>
      </c>
      <c r="I164" s="189"/>
      <c r="J164" s="189">
        <f t="shared" si="10"/>
        <v>0</v>
      </c>
      <c r="K164" s="190"/>
      <c r="L164" s="191"/>
      <c r="M164" s="192" t="s">
        <v>1</v>
      </c>
      <c r="N164" s="193" t="s">
        <v>39</v>
      </c>
      <c r="O164" s="152">
        <v>0</v>
      </c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53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4" t="s">
        <v>720</v>
      </c>
      <c r="AT164" s="154" t="s">
        <v>190</v>
      </c>
      <c r="AU164" s="154" t="s">
        <v>84</v>
      </c>
      <c r="AY164" s="18" t="s">
        <v>163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8" t="s">
        <v>82</v>
      </c>
      <c r="BK164" s="155">
        <f t="shared" si="19"/>
        <v>0</v>
      </c>
      <c r="BL164" s="18" t="s">
        <v>667</v>
      </c>
      <c r="BM164" s="154" t="s">
        <v>726</v>
      </c>
    </row>
    <row r="165" spans="1:65" s="2" customFormat="1" ht="24" customHeight="1">
      <c r="A165" s="30"/>
      <c r="B165" s="142"/>
      <c r="C165" s="184" t="s">
        <v>530</v>
      </c>
      <c r="D165" s="184" t="s">
        <v>190</v>
      </c>
      <c r="E165" s="185" t="s">
        <v>2256</v>
      </c>
      <c r="F165" s="186" t="s">
        <v>2257</v>
      </c>
      <c r="G165" s="187" t="s">
        <v>1268</v>
      </c>
      <c r="H165" s="188">
        <v>259</v>
      </c>
      <c r="I165" s="189"/>
      <c r="J165" s="189">
        <f t="shared" si="10"/>
        <v>0</v>
      </c>
      <c r="K165" s="190"/>
      <c r="L165" s="191"/>
      <c r="M165" s="192" t="s">
        <v>1</v>
      </c>
      <c r="N165" s="193" t="s">
        <v>39</v>
      </c>
      <c r="O165" s="152">
        <v>0</v>
      </c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53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720</v>
      </c>
      <c r="AT165" s="154" t="s">
        <v>190</v>
      </c>
      <c r="AU165" s="154" t="s">
        <v>84</v>
      </c>
      <c r="AY165" s="18" t="s">
        <v>163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8" t="s">
        <v>82</v>
      </c>
      <c r="BK165" s="155">
        <f t="shared" si="19"/>
        <v>0</v>
      </c>
      <c r="BL165" s="18" t="s">
        <v>667</v>
      </c>
      <c r="BM165" s="154" t="s">
        <v>738</v>
      </c>
    </row>
    <row r="166" spans="1:65" s="2" customFormat="1" ht="16.5" customHeight="1">
      <c r="A166" s="30"/>
      <c r="B166" s="142"/>
      <c r="C166" s="184" t="s">
        <v>535</v>
      </c>
      <c r="D166" s="184" t="s">
        <v>190</v>
      </c>
      <c r="E166" s="185" t="s">
        <v>2258</v>
      </c>
      <c r="F166" s="186" t="s">
        <v>2259</v>
      </c>
      <c r="G166" s="187" t="s">
        <v>1268</v>
      </c>
      <c r="H166" s="188">
        <v>50</v>
      </c>
      <c r="I166" s="189"/>
      <c r="J166" s="189">
        <f t="shared" si="10"/>
        <v>0</v>
      </c>
      <c r="K166" s="190"/>
      <c r="L166" s="191"/>
      <c r="M166" s="192" t="s">
        <v>1</v>
      </c>
      <c r="N166" s="193" t="s">
        <v>39</v>
      </c>
      <c r="O166" s="152">
        <v>0</v>
      </c>
      <c r="P166" s="152">
        <f t="shared" si="11"/>
        <v>0</v>
      </c>
      <c r="Q166" s="152">
        <v>0</v>
      </c>
      <c r="R166" s="152">
        <f t="shared" si="12"/>
        <v>0</v>
      </c>
      <c r="S166" s="152">
        <v>0</v>
      </c>
      <c r="T166" s="153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4" t="s">
        <v>720</v>
      </c>
      <c r="AT166" s="154" t="s">
        <v>190</v>
      </c>
      <c r="AU166" s="154" t="s">
        <v>84</v>
      </c>
      <c r="AY166" s="18" t="s">
        <v>163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8" t="s">
        <v>82</v>
      </c>
      <c r="BK166" s="155">
        <f t="shared" si="19"/>
        <v>0</v>
      </c>
      <c r="BL166" s="18" t="s">
        <v>667</v>
      </c>
      <c r="BM166" s="154" t="s">
        <v>753</v>
      </c>
    </row>
    <row r="167" spans="1:65" s="2" customFormat="1" ht="24" customHeight="1">
      <c r="A167" s="30"/>
      <c r="B167" s="142"/>
      <c r="C167" s="184" t="s">
        <v>541</v>
      </c>
      <c r="D167" s="184" t="s">
        <v>190</v>
      </c>
      <c r="E167" s="185" t="s">
        <v>2260</v>
      </c>
      <c r="F167" s="186" t="s">
        <v>2261</v>
      </c>
      <c r="G167" s="187" t="s">
        <v>1268</v>
      </c>
      <c r="H167" s="188">
        <v>69</v>
      </c>
      <c r="I167" s="189"/>
      <c r="J167" s="189">
        <f t="shared" si="10"/>
        <v>0</v>
      </c>
      <c r="K167" s="190"/>
      <c r="L167" s="191"/>
      <c r="M167" s="192" t="s">
        <v>1</v>
      </c>
      <c r="N167" s="193" t="s">
        <v>39</v>
      </c>
      <c r="O167" s="152">
        <v>0</v>
      </c>
      <c r="P167" s="152">
        <f t="shared" si="11"/>
        <v>0</v>
      </c>
      <c r="Q167" s="152">
        <v>0</v>
      </c>
      <c r="R167" s="152">
        <f t="shared" si="12"/>
        <v>0</v>
      </c>
      <c r="S167" s="152">
        <v>0</v>
      </c>
      <c r="T167" s="153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4" t="s">
        <v>720</v>
      </c>
      <c r="AT167" s="154" t="s">
        <v>190</v>
      </c>
      <c r="AU167" s="154" t="s">
        <v>84</v>
      </c>
      <c r="AY167" s="18" t="s">
        <v>163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8" t="s">
        <v>82</v>
      </c>
      <c r="BK167" s="155">
        <f t="shared" si="19"/>
        <v>0</v>
      </c>
      <c r="BL167" s="18" t="s">
        <v>667</v>
      </c>
      <c r="BM167" s="154" t="s">
        <v>764</v>
      </c>
    </row>
    <row r="168" spans="1:65" s="2" customFormat="1" ht="24" customHeight="1">
      <c r="A168" s="30"/>
      <c r="B168" s="142"/>
      <c r="C168" s="184" t="s">
        <v>547</v>
      </c>
      <c r="D168" s="184" t="s">
        <v>190</v>
      </c>
      <c r="E168" s="185" t="s">
        <v>2262</v>
      </c>
      <c r="F168" s="186" t="s">
        <v>2263</v>
      </c>
      <c r="G168" s="187" t="s">
        <v>1268</v>
      </c>
      <c r="H168" s="188">
        <v>5</v>
      </c>
      <c r="I168" s="189"/>
      <c r="J168" s="189">
        <f t="shared" si="10"/>
        <v>0</v>
      </c>
      <c r="K168" s="190"/>
      <c r="L168" s="191"/>
      <c r="M168" s="192" t="s">
        <v>1</v>
      </c>
      <c r="N168" s="193" t="s">
        <v>39</v>
      </c>
      <c r="O168" s="152">
        <v>0</v>
      </c>
      <c r="P168" s="152">
        <f t="shared" si="11"/>
        <v>0</v>
      </c>
      <c r="Q168" s="152">
        <v>0</v>
      </c>
      <c r="R168" s="152">
        <f t="shared" si="12"/>
        <v>0</v>
      </c>
      <c r="S168" s="152">
        <v>0</v>
      </c>
      <c r="T168" s="153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4" t="s">
        <v>720</v>
      </c>
      <c r="AT168" s="154" t="s">
        <v>190</v>
      </c>
      <c r="AU168" s="154" t="s">
        <v>84</v>
      </c>
      <c r="AY168" s="18" t="s">
        <v>163</v>
      </c>
      <c r="BE168" s="155">
        <f t="shared" si="14"/>
        <v>0</v>
      </c>
      <c r="BF168" s="155">
        <f t="shared" si="15"/>
        <v>0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8" t="s">
        <v>82</v>
      </c>
      <c r="BK168" s="155">
        <f t="shared" si="19"/>
        <v>0</v>
      </c>
      <c r="BL168" s="18" t="s">
        <v>667</v>
      </c>
      <c r="BM168" s="154" t="s">
        <v>773</v>
      </c>
    </row>
    <row r="169" spans="1:65" s="2" customFormat="1" ht="24" customHeight="1">
      <c r="A169" s="30"/>
      <c r="B169" s="142"/>
      <c r="C169" s="184" t="s">
        <v>554</v>
      </c>
      <c r="D169" s="184" t="s">
        <v>190</v>
      </c>
      <c r="E169" s="185" t="s">
        <v>2264</v>
      </c>
      <c r="F169" s="186" t="s">
        <v>2265</v>
      </c>
      <c r="G169" s="187" t="s">
        <v>1268</v>
      </c>
      <c r="H169" s="188">
        <v>19</v>
      </c>
      <c r="I169" s="189"/>
      <c r="J169" s="189">
        <f t="shared" si="10"/>
        <v>0</v>
      </c>
      <c r="K169" s="190"/>
      <c r="L169" s="191"/>
      <c r="M169" s="192" t="s">
        <v>1</v>
      </c>
      <c r="N169" s="193" t="s">
        <v>39</v>
      </c>
      <c r="O169" s="152">
        <v>0</v>
      </c>
      <c r="P169" s="152">
        <f t="shared" si="11"/>
        <v>0</v>
      </c>
      <c r="Q169" s="152">
        <v>0</v>
      </c>
      <c r="R169" s="152">
        <f t="shared" si="12"/>
        <v>0</v>
      </c>
      <c r="S169" s="152">
        <v>0</v>
      </c>
      <c r="T169" s="153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4" t="s">
        <v>720</v>
      </c>
      <c r="AT169" s="154" t="s">
        <v>190</v>
      </c>
      <c r="AU169" s="154" t="s">
        <v>84</v>
      </c>
      <c r="AY169" s="18" t="s">
        <v>163</v>
      </c>
      <c r="BE169" s="155">
        <f t="shared" si="14"/>
        <v>0</v>
      </c>
      <c r="BF169" s="155">
        <f t="shared" si="15"/>
        <v>0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8" t="s">
        <v>82</v>
      </c>
      <c r="BK169" s="155">
        <f t="shared" si="19"/>
        <v>0</v>
      </c>
      <c r="BL169" s="18" t="s">
        <v>667</v>
      </c>
      <c r="BM169" s="154" t="s">
        <v>781</v>
      </c>
    </row>
    <row r="170" spans="1:65" s="2" customFormat="1" ht="16.5" customHeight="1">
      <c r="A170" s="30"/>
      <c r="B170" s="142"/>
      <c r="C170" s="184" t="s">
        <v>560</v>
      </c>
      <c r="D170" s="184" t="s">
        <v>190</v>
      </c>
      <c r="E170" s="185" t="s">
        <v>2266</v>
      </c>
      <c r="F170" s="186" t="s">
        <v>2267</v>
      </c>
      <c r="G170" s="187" t="s">
        <v>168</v>
      </c>
      <c r="H170" s="188">
        <v>150</v>
      </c>
      <c r="I170" s="189"/>
      <c r="J170" s="189">
        <f t="shared" si="10"/>
        <v>0</v>
      </c>
      <c r="K170" s="190"/>
      <c r="L170" s="191"/>
      <c r="M170" s="192" t="s">
        <v>1</v>
      </c>
      <c r="N170" s="193" t="s">
        <v>39</v>
      </c>
      <c r="O170" s="152">
        <v>0</v>
      </c>
      <c r="P170" s="152">
        <f t="shared" si="11"/>
        <v>0</v>
      </c>
      <c r="Q170" s="152">
        <v>0</v>
      </c>
      <c r="R170" s="152">
        <f t="shared" si="12"/>
        <v>0</v>
      </c>
      <c r="S170" s="152">
        <v>0</v>
      </c>
      <c r="T170" s="153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4" t="s">
        <v>720</v>
      </c>
      <c r="AT170" s="154" t="s">
        <v>190</v>
      </c>
      <c r="AU170" s="154" t="s">
        <v>84</v>
      </c>
      <c r="AY170" s="18" t="s">
        <v>163</v>
      </c>
      <c r="BE170" s="155">
        <f t="shared" si="14"/>
        <v>0</v>
      </c>
      <c r="BF170" s="155">
        <f t="shared" si="15"/>
        <v>0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8" t="s">
        <v>82</v>
      </c>
      <c r="BK170" s="155">
        <f t="shared" si="19"/>
        <v>0</v>
      </c>
      <c r="BL170" s="18" t="s">
        <v>667</v>
      </c>
      <c r="BM170" s="154" t="s">
        <v>791</v>
      </c>
    </row>
    <row r="171" spans="1:65" s="2" customFormat="1" ht="16.5" customHeight="1">
      <c r="A171" s="30"/>
      <c r="B171" s="142"/>
      <c r="C171" s="184" t="s">
        <v>568</v>
      </c>
      <c r="D171" s="184" t="s">
        <v>190</v>
      </c>
      <c r="E171" s="185" t="s">
        <v>2268</v>
      </c>
      <c r="F171" s="186" t="s">
        <v>2269</v>
      </c>
      <c r="G171" s="187" t="s">
        <v>168</v>
      </c>
      <c r="H171" s="188">
        <v>5</v>
      </c>
      <c r="I171" s="189"/>
      <c r="J171" s="189">
        <f t="shared" si="10"/>
        <v>0</v>
      </c>
      <c r="K171" s="190"/>
      <c r="L171" s="191"/>
      <c r="M171" s="192" t="s">
        <v>1</v>
      </c>
      <c r="N171" s="193" t="s">
        <v>39</v>
      </c>
      <c r="O171" s="152">
        <v>0</v>
      </c>
      <c r="P171" s="152">
        <f t="shared" si="11"/>
        <v>0</v>
      </c>
      <c r="Q171" s="152">
        <v>0</v>
      </c>
      <c r="R171" s="152">
        <f t="shared" si="12"/>
        <v>0</v>
      </c>
      <c r="S171" s="152">
        <v>0</v>
      </c>
      <c r="T171" s="153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4" t="s">
        <v>720</v>
      </c>
      <c r="AT171" s="154" t="s">
        <v>190</v>
      </c>
      <c r="AU171" s="154" t="s">
        <v>84</v>
      </c>
      <c r="AY171" s="18" t="s">
        <v>163</v>
      </c>
      <c r="BE171" s="155">
        <f t="shared" si="14"/>
        <v>0</v>
      </c>
      <c r="BF171" s="155">
        <f t="shared" si="15"/>
        <v>0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8" t="s">
        <v>82</v>
      </c>
      <c r="BK171" s="155">
        <f t="shared" si="19"/>
        <v>0</v>
      </c>
      <c r="BL171" s="18" t="s">
        <v>667</v>
      </c>
      <c r="BM171" s="154" t="s">
        <v>214</v>
      </c>
    </row>
    <row r="172" spans="1:65" s="2" customFormat="1" ht="16.5" customHeight="1">
      <c r="A172" s="30"/>
      <c r="B172" s="142"/>
      <c r="C172" s="184" t="s">
        <v>575</v>
      </c>
      <c r="D172" s="184" t="s">
        <v>190</v>
      </c>
      <c r="E172" s="185" t="s">
        <v>2270</v>
      </c>
      <c r="F172" s="186" t="s">
        <v>2271</v>
      </c>
      <c r="G172" s="187" t="s">
        <v>168</v>
      </c>
      <c r="H172" s="188">
        <v>30</v>
      </c>
      <c r="I172" s="189"/>
      <c r="J172" s="189">
        <f t="shared" si="10"/>
        <v>0</v>
      </c>
      <c r="K172" s="190"/>
      <c r="L172" s="191"/>
      <c r="M172" s="192" t="s">
        <v>1</v>
      </c>
      <c r="N172" s="193" t="s">
        <v>39</v>
      </c>
      <c r="O172" s="152">
        <v>0</v>
      </c>
      <c r="P172" s="152">
        <f t="shared" si="11"/>
        <v>0</v>
      </c>
      <c r="Q172" s="152">
        <v>0</v>
      </c>
      <c r="R172" s="152">
        <f t="shared" si="12"/>
        <v>0</v>
      </c>
      <c r="S172" s="152">
        <v>0</v>
      </c>
      <c r="T172" s="153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4" t="s">
        <v>720</v>
      </c>
      <c r="AT172" s="154" t="s">
        <v>190</v>
      </c>
      <c r="AU172" s="154" t="s">
        <v>84</v>
      </c>
      <c r="AY172" s="18" t="s">
        <v>163</v>
      </c>
      <c r="BE172" s="155">
        <f t="shared" si="14"/>
        <v>0</v>
      </c>
      <c r="BF172" s="155">
        <f t="shared" si="15"/>
        <v>0</v>
      </c>
      <c r="BG172" s="155">
        <f t="shared" si="16"/>
        <v>0</v>
      </c>
      <c r="BH172" s="155">
        <f t="shared" si="17"/>
        <v>0</v>
      </c>
      <c r="BI172" s="155">
        <f t="shared" si="18"/>
        <v>0</v>
      </c>
      <c r="BJ172" s="18" t="s">
        <v>82</v>
      </c>
      <c r="BK172" s="155">
        <f t="shared" si="19"/>
        <v>0</v>
      </c>
      <c r="BL172" s="18" t="s">
        <v>667</v>
      </c>
      <c r="BM172" s="154" t="s">
        <v>221</v>
      </c>
    </row>
    <row r="173" spans="1:65" s="2" customFormat="1" ht="16.5" customHeight="1">
      <c r="A173" s="30"/>
      <c r="B173" s="142"/>
      <c r="C173" s="184" t="s">
        <v>200</v>
      </c>
      <c r="D173" s="184" t="s">
        <v>190</v>
      </c>
      <c r="E173" s="185" t="s">
        <v>2272</v>
      </c>
      <c r="F173" s="186" t="s">
        <v>2273</v>
      </c>
      <c r="G173" s="187" t="s">
        <v>168</v>
      </c>
      <c r="H173" s="188">
        <v>120</v>
      </c>
      <c r="I173" s="189"/>
      <c r="J173" s="189">
        <f t="shared" si="10"/>
        <v>0</v>
      </c>
      <c r="K173" s="190"/>
      <c r="L173" s="191"/>
      <c r="M173" s="192" t="s">
        <v>1</v>
      </c>
      <c r="N173" s="193" t="s">
        <v>39</v>
      </c>
      <c r="O173" s="152">
        <v>0</v>
      </c>
      <c r="P173" s="152">
        <f t="shared" si="11"/>
        <v>0</v>
      </c>
      <c r="Q173" s="152">
        <v>0</v>
      </c>
      <c r="R173" s="152">
        <f t="shared" si="12"/>
        <v>0</v>
      </c>
      <c r="S173" s="152">
        <v>0</v>
      </c>
      <c r="T173" s="153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4" t="s">
        <v>720</v>
      </c>
      <c r="AT173" s="154" t="s">
        <v>190</v>
      </c>
      <c r="AU173" s="154" t="s">
        <v>84</v>
      </c>
      <c r="AY173" s="18" t="s">
        <v>163</v>
      </c>
      <c r="BE173" s="155">
        <f t="shared" si="14"/>
        <v>0</v>
      </c>
      <c r="BF173" s="155">
        <f t="shared" si="15"/>
        <v>0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8" t="s">
        <v>82</v>
      </c>
      <c r="BK173" s="155">
        <f t="shared" si="19"/>
        <v>0</v>
      </c>
      <c r="BL173" s="18" t="s">
        <v>667</v>
      </c>
      <c r="BM173" s="154" t="s">
        <v>227</v>
      </c>
    </row>
    <row r="174" spans="1:65" s="2" customFormat="1" ht="16.5" customHeight="1">
      <c r="A174" s="30"/>
      <c r="B174" s="142"/>
      <c r="C174" s="184" t="s">
        <v>588</v>
      </c>
      <c r="D174" s="184" t="s">
        <v>190</v>
      </c>
      <c r="E174" s="185" t="s">
        <v>2274</v>
      </c>
      <c r="F174" s="186" t="s">
        <v>2275</v>
      </c>
      <c r="G174" s="187" t="s">
        <v>1268</v>
      </c>
      <c r="H174" s="188">
        <v>28</v>
      </c>
      <c r="I174" s="189"/>
      <c r="J174" s="189">
        <f t="shared" si="10"/>
        <v>0</v>
      </c>
      <c r="K174" s="190"/>
      <c r="L174" s="191"/>
      <c r="M174" s="192" t="s">
        <v>1</v>
      </c>
      <c r="N174" s="193" t="s">
        <v>39</v>
      </c>
      <c r="O174" s="152">
        <v>0</v>
      </c>
      <c r="P174" s="152">
        <f t="shared" si="11"/>
        <v>0</v>
      </c>
      <c r="Q174" s="152">
        <v>0</v>
      </c>
      <c r="R174" s="152">
        <f t="shared" si="12"/>
        <v>0</v>
      </c>
      <c r="S174" s="152">
        <v>0</v>
      </c>
      <c r="T174" s="153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4" t="s">
        <v>720</v>
      </c>
      <c r="AT174" s="154" t="s">
        <v>190</v>
      </c>
      <c r="AU174" s="154" t="s">
        <v>84</v>
      </c>
      <c r="AY174" s="18" t="s">
        <v>163</v>
      </c>
      <c r="BE174" s="155">
        <f t="shared" si="14"/>
        <v>0</v>
      </c>
      <c r="BF174" s="155">
        <f t="shared" si="15"/>
        <v>0</v>
      </c>
      <c r="BG174" s="155">
        <f t="shared" si="16"/>
        <v>0</v>
      </c>
      <c r="BH174" s="155">
        <f t="shared" si="17"/>
        <v>0</v>
      </c>
      <c r="BI174" s="155">
        <f t="shared" si="18"/>
        <v>0</v>
      </c>
      <c r="BJ174" s="18" t="s">
        <v>82</v>
      </c>
      <c r="BK174" s="155">
        <f t="shared" si="19"/>
        <v>0</v>
      </c>
      <c r="BL174" s="18" t="s">
        <v>667</v>
      </c>
      <c r="BM174" s="154" t="s">
        <v>232</v>
      </c>
    </row>
    <row r="175" spans="1:65" s="2" customFormat="1" ht="16.5" customHeight="1">
      <c r="A175" s="30"/>
      <c r="B175" s="142"/>
      <c r="C175" s="184" t="s">
        <v>205</v>
      </c>
      <c r="D175" s="184" t="s">
        <v>190</v>
      </c>
      <c r="E175" s="185" t="s">
        <v>2276</v>
      </c>
      <c r="F175" s="186" t="s">
        <v>2277</v>
      </c>
      <c r="G175" s="187" t="s">
        <v>2278</v>
      </c>
      <c r="H175" s="188">
        <v>16</v>
      </c>
      <c r="I175" s="189"/>
      <c r="J175" s="189">
        <f t="shared" si="10"/>
        <v>0</v>
      </c>
      <c r="K175" s="190"/>
      <c r="L175" s="191"/>
      <c r="M175" s="192" t="s">
        <v>1</v>
      </c>
      <c r="N175" s="193" t="s">
        <v>39</v>
      </c>
      <c r="O175" s="152">
        <v>0</v>
      </c>
      <c r="P175" s="152">
        <f t="shared" si="11"/>
        <v>0</v>
      </c>
      <c r="Q175" s="152">
        <v>0</v>
      </c>
      <c r="R175" s="152">
        <f t="shared" si="12"/>
        <v>0</v>
      </c>
      <c r="S175" s="152">
        <v>0</v>
      </c>
      <c r="T175" s="153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4" t="s">
        <v>720</v>
      </c>
      <c r="AT175" s="154" t="s">
        <v>190</v>
      </c>
      <c r="AU175" s="154" t="s">
        <v>84</v>
      </c>
      <c r="AY175" s="18" t="s">
        <v>163</v>
      </c>
      <c r="BE175" s="155">
        <f t="shared" si="14"/>
        <v>0</v>
      </c>
      <c r="BF175" s="155">
        <f t="shared" si="15"/>
        <v>0</v>
      </c>
      <c r="BG175" s="155">
        <f t="shared" si="16"/>
        <v>0</v>
      </c>
      <c r="BH175" s="155">
        <f t="shared" si="17"/>
        <v>0</v>
      </c>
      <c r="BI175" s="155">
        <f t="shared" si="18"/>
        <v>0</v>
      </c>
      <c r="BJ175" s="18" t="s">
        <v>82</v>
      </c>
      <c r="BK175" s="155">
        <f t="shared" si="19"/>
        <v>0</v>
      </c>
      <c r="BL175" s="18" t="s">
        <v>667</v>
      </c>
      <c r="BM175" s="154" t="s">
        <v>850</v>
      </c>
    </row>
    <row r="176" spans="1:65" s="2" customFormat="1" ht="16.5" customHeight="1">
      <c r="A176" s="30"/>
      <c r="B176" s="142"/>
      <c r="C176" s="184" t="s">
        <v>602</v>
      </c>
      <c r="D176" s="184" t="s">
        <v>190</v>
      </c>
      <c r="E176" s="185" t="s">
        <v>2279</v>
      </c>
      <c r="F176" s="186" t="s">
        <v>2280</v>
      </c>
      <c r="G176" s="187" t="s">
        <v>1268</v>
      </c>
      <c r="H176" s="188">
        <v>7</v>
      </c>
      <c r="I176" s="189"/>
      <c r="J176" s="189">
        <f t="shared" si="10"/>
        <v>0</v>
      </c>
      <c r="K176" s="190"/>
      <c r="L176" s="191"/>
      <c r="M176" s="192" t="s">
        <v>1</v>
      </c>
      <c r="N176" s="193" t="s">
        <v>39</v>
      </c>
      <c r="O176" s="152">
        <v>0</v>
      </c>
      <c r="P176" s="152">
        <f t="shared" si="11"/>
        <v>0</v>
      </c>
      <c r="Q176" s="152">
        <v>0</v>
      </c>
      <c r="R176" s="152">
        <f t="shared" si="12"/>
        <v>0</v>
      </c>
      <c r="S176" s="152">
        <v>0</v>
      </c>
      <c r="T176" s="153">
        <f t="shared" si="1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4" t="s">
        <v>720</v>
      </c>
      <c r="AT176" s="154" t="s">
        <v>190</v>
      </c>
      <c r="AU176" s="154" t="s">
        <v>84</v>
      </c>
      <c r="AY176" s="18" t="s">
        <v>163</v>
      </c>
      <c r="BE176" s="155">
        <f t="shared" si="14"/>
        <v>0</v>
      </c>
      <c r="BF176" s="155">
        <f t="shared" si="15"/>
        <v>0</v>
      </c>
      <c r="BG176" s="155">
        <f t="shared" si="16"/>
        <v>0</v>
      </c>
      <c r="BH176" s="155">
        <f t="shared" si="17"/>
        <v>0</v>
      </c>
      <c r="BI176" s="155">
        <f t="shared" si="18"/>
        <v>0</v>
      </c>
      <c r="BJ176" s="18" t="s">
        <v>82</v>
      </c>
      <c r="BK176" s="155">
        <f t="shared" si="19"/>
        <v>0</v>
      </c>
      <c r="BL176" s="18" t="s">
        <v>667</v>
      </c>
      <c r="BM176" s="154" t="s">
        <v>864</v>
      </c>
    </row>
    <row r="177" spans="1:65" s="2" customFormat="1" ht="16.5" customHeight="1">
      <c r="A177" s="30"/>
      <c r="B177" s="142"/>
      <c r="C177" s="184" t="s">
        <v>606</v>
      </c>
      <c r="D177" s="184" t="s">
        <v>190</v>
      </c>
      <c r="E177" s="185" t="s">
        <v>2281</v>
      </c>
      <c r="F177" s="186" t="s">
        <v>2282</v>
      </c>
      <c r="G177" s="187" t="s">
        <v>1268</v>
      </c>
      <c r="H177" s="188">
        <v>50</v>
      </c>
      <c r="I177" s="189"/>
      <c r="J177" s="189">
        <f t="shared" si="10"/>
        <v>0</v>
      </c>
      <c r="K177" s="190"/>
      <c r="L177" s="191"/>
      <c r="M177" s="192" t="s">
        <v>1</v>
      </c>
      <c r="N177" s="193" t="s">
        <v>39</v>
      </c>
      <c r="O177" s="152">
        <v>0</v>
      </c>
      <c r="P177" s="152">
        <f t="shared" si="11"/>
        <v>0</v>
      </c>
      <c r="Q177" s="152">
        <v>0</v>
      </c>
      <c r="R177" s="152">
        <f t="shared" si="12"/>
        <v>0</v>
      </c>
      <c r="S177" s="152">
        <v>0</v>
      </c>
      <c r="T177" s="153">
        <f t="shared" si="1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4" t="s">
        <v>720</v>
      </c>
      <c r="AT177" s="154" t="s">
        <v>190</v>
      </c>
      <c r="AU177" s="154" t="s">
        <v>84</v>
      </c>
      <c r="AY177" s="18" t="s">
        <v>163</v>
      </c>
      <c r="BE177" s="155">
        <f t="shared" si="14"/>
        <v>0</v>
      </c>
      <c r="BF177" s="155">
        <f t="shared" si="15"/>
        <v>0</v>
      </c>
      <c r="BG177" s="155">
        <f t="shared" si="16"/>
        <v>0</v>
      </c>
      <c r="BH177" s="155">
        <f t="shared" si="17"/>
        <v>0</v>
      </c>
      <c r="BI177" s="155">
        <f t="shared" si="18"/>
        <v>0</v>
      </c>
      <c r="BJ177" s="18" t="s">
        <v>82</v>
      </c>
      <c r="BK177" s="155">
        <f t="shared" si="19"/>
        <v>0</v>
      </c>
      <c r="BL177" s="18" t="s">
        <v>667</v>
      </c>
      <c r="BM177" s="154" t="s">
        <v>876</v>
      </c>
    </row>
    <row r="178" spans="1:65" s="2" customFormat="1" ht="16.5" customHeight="1">
      <c r="A178" s="30"/>
      <c r="B178" s="142"/>
      <c r="C178" s="184" t="s">
        <v>611</v>
      </c>
      <c r="D178" s="184" t="s">
        <v>190</v>
      </c>
      <c r="E178" s="185" t="s">
        <v>2283</v>
      </c>
      <c r="F178" s="186" t="s">
        <v>2284</v>
      </c>
      <c r="G178" s="187" t="s">
        <v>1268</v>
      </c>
      <c r="H178" s="188">
        <v>7</v>
      </c>
      <c r="I178" s="189"/>
      <c r="J178" s="189">
        <f t="shared" si="10"/>
        <v>0</v>
      </c>
      <c r="K178" s="190"/>
      <c r="L178" s="191"/>
      <c r="M178" s="192" t="s">
        <v>1</v>
      </c>
      <c r="N178" s="193" t="s">
        <v>39</v>
      </c>
      <c r="O178" s="152">
        <v>0</v>
      </c>
      <c r="P178" s="152">
        <f t="shared" si="11"/>
        <v>0</v>
      </c>
      <c r="Q178" s="152">
        <v>0</v>
      </c>
      <c r="R178" s="152">
        <f t="shared" si="12"/>
        <v>0</v>
      </c>
      <c r="S178" s="152">
        <v>0</v>
      </c>
      <c r="T178" s="153">
        <f t="shared" si="1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4" t="s">
        <v>720</v>
      </c>
      <c r="AT178" s="154" t="s">
        <v>190</v>
      </c>
      <c r="AU178" s="154" t="s">
        <v>84</v>
      </c>
      <c r="AY178" s="18" t="s">
        <v>163</v>
      </c>
      <c r="BE178" s="155">
        <f t="shared" si="14"/>
        <v>0</v>
      </c>
      <c r="BF178" s="155">
        <f t="shared" si="15"/>
        <v>0</v>
      </c>
      <c r="BG178" s="155">
        <f t="shared" si="16"/>
        <v>0</v>
      </c>
      <c r="BH178" s="155">
        <f t="shared" si="17"/>
        <v>0</v>
      </c>
      <c r="BI178" s="155">
        <f t="shared" si="18"/>
        <v>0</v>
      </c>
      <c r="BJ178" s="18" t="s">
        <v>82</v>
      </c>
      <c r="BK178" s="155">
        <f t="shared" si="19"/>
        <v>0</v>
      </c>
      <c r="BL178" s="18" t="s">
        <v>667</v>
      </c>
      <c r="BM178" s="154" t="s">
        <v>888</v>
      </c>
    </row>
    <row r="179" spans="1:65" s="2" customFormat="1" ht="16.5" customHeight="1">
      <c r="A179" s="30"/>
      <c r="B179" s="142"/>
      <c r="C179" s="184" t="s">
        <v>615</v>
      </c>
      <c r="D179" s="184" t="s">
        <v>190</v>
      </c>
      <c r="E179" s="185" t="s">
        <v>2285</v>
      </c>
      <c r="F179" s="186" t="s">
        <v>2286</v>
      </c>
      <c r="G179" s="187" t="s">
        <v>1268</v>
      </c>
      <c r="H179" s="188">
        <v>5</v>
      </c>
      <c r="I179" s="189"/>
      <c r="J179" s="189">
        <f t="shared" si="10"/>
        <v>0</v>
      </c>
      <c r="K179" s="190"/>
      <c r="L179" s="191"/>
      <c r="M179" s="192" t="s">
        <v>1</v>
      </c>
      <c r="N179" s="193" t="s">
        <v>39</v>
      </c>
      <c r="O179" s="152">
        <v>0</v>
      </c>
      <c r="P179" s="152">
        <f t="shared" si="11"/>
        <v>0</v>
      </c>
      <c r="Q179" s="152">
        <v>0</v>
      </c>
      <c r="R179" s="152">
        <f t="shared" si="12"/>
        <v>0</v>
      </c>
      <c r="S179" s="152">
        <v>0</v>
      </c>
      <c r="T179" s="153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4" t="s">
        <v>720</v>
      </c>
      <c r="AT179" s="154" t="s">
        <v>190</v>
      </c>
      <c r="AU179" s="154" t="s">
        <v>84</v>
      </c>
      <c r="AY179" s="18" t="s">
        <v>163</v>
      </c>
      <c r="BE179" s="155">
        <f t="shared" si="14"/>
        <v>0</v>
      </c>
      <c r="BF179" s="155">
        <f t="shared" si="15"/>
        <v>0</v>
      </c>
      <c r="BG179" s="155">
        <f t="shared" si="16"/>
        <v>0</v>
      </c>
      <c r="BH179" s="155">
        <f t="shared" si="17"/>
        <v>0</v>
      </c>
      <c r="BI179" s="155">
        <f t="shared" si="18"/>
        <v>0</v>
      </c>
      <c r="BJ179" s="18" t="s">
        <v>82</v>
      </c>
      <c r="BK179" s="155">
        <f t="shared" si="19"/>
        <v>0</v>
      </c>
      <c r="BL179" s="18" t="s">
        <v>667</v>
      </c>
      <c r="BM179" s="154" t="s">
        <v>899</v>
      </c>
    </row>
    <row r="180" spans="1:65" s="2" customFormat="1" ht="16.5" customHeight="1">
      <c r="A180" s="30"/>
      <c r="B180" s="142"/>
      <c r="C180" s="184" t="s">
        <v>619</v>
      </c>
      <c r="D180" s="184" t="s">
        <v>190</v>
      </c>
      <c r="E180" s="185" t="s">
        <v>2287</v>
      </c>
      <c r="F180" s="186" t="s">
        <v>2288</v>
      </c>
      <c r="G180" s="187" t="s">
        <v>1268</v>
      </c>
      <c r="H180" s="188">
        <v>2</v>
      </c>
      <c r="I180" s="189"/>
      <c r="J180" s="189">
        <f t="shared" si="10"/>
        <v>0</v>
      </c>
      <c r="K180" s="190"/>
      <c r="L180" s="191"/>
      <c r="M180" s="192" t="s">
        <v>1</v>
      </c>
      <c r="N180" s="193" t="s">
        <v>39</v>
      </c>
      <c r="O180" s="152">
        <v>0</v>
      </c>
      <c r="P180" s="152">
        <f t="shared" si="11"/>
        <v>0</v>
      </c>
      <c r="Q180" s="152">
        <v>0</v>
      </c>
      <c r="R180" s="152">
        <f t="shared" si="12"/>
        <v>0</v>
      </c>
      <c r="S180" s="152">
        <v>0</v>
      </c>
      <c r="T180" s="153">
        <f t="shared" si="1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4" t="s">
        <v>720</v>
      </c>
      <c r="AT180" s="154" t="s">
        <v>190</v>
      </c>
      <c r="AU180" s="154" t="s">
        <v>84</v>
      </c>
      <c r="AY180" s="18" t="s">
        <v>163</v>
      </c>
      <c r="BE180" s="155">
        <f t="shared" si="14"/>
        <v>0</v>
      </c>
      <c r="BF180" s="155">
        <f t="shared" si="15"/>
        <v>0</v>
      </c>
      <c r="BG180" s="155">
        <f t="shared" si="16"/>
        <v>0</v>
      </c>
      <c r="BH180" s="155">
        <f t="shared" si="17"/>
        <v>0</v>
      </c>
      <c r="BI180" s="155">
        <f t="shared" si="18"/>
        <v>0</v>
      </c>
      <c r="BJ180" s="18" t="s">
        <v>82</v>
      </c>
      <c r="BK180" s="155">
        <f t="shared" si="19"/>
        <v>0</v>
      </c>
      <c r="BL180" s="18" t="s">
        <v>667</v>
      </c>
      <c r="BM180" s="154" t="s">
        <v>909</v>
      </c>
    </row>
    <row r="181" spans="1:65" s="2" customFormat="1" ht="16.5" customHeight="1">
      <c r="A181" s="30"/>
      <c r="B181" s="142"/>
      <c r="C181" s="184" t="s">
        <v>625</v>
      </c>
      <c r="D181" s="184" t="s">
        <v>190</v>
      </c>
      <c r="E181" s="185" t="s">
        <v>2289</v>
      </c>
      <c r="F181" s="186" t="s">
        <v>2290</v>
      </c>
      <c r="G181" s="187" t="s">
        <v>1268</v>
      </c>
      <c r="H181" s="188">
        <v>5</v>
      </c>
      <c r="I181" s="189"/>
      <c r="J181" s="189">
        <f t="shared" si="10"/>
        <v>0</v>
      </c>
      <c r="K181" s="190"/>
      <c r="L181" s="191"/>
      <c r="M181" s="192" t="s">
        <v>1</v>
      </c>
      <c r="N181" s="193" t="s">
        <v>39</v>
      </c>
      <c r="O181" s="152">
        <v>0</v>
      </c>
      <c r="P181" s="152">
        <f t="shared" si="11"/>
        <v>0</v>
      </c>
      <c r="Q181" s="152">
        <v>0</v>
      </c>
      <c r="R181" s="152">
        <f t="shared" si="12"/>
        <v>0</v>
      </c>
      <c r="S181" s="152">
        <v>0</v>
      </c>
      <c r="T181" s="153">
        <f t="shared" si="1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4" t="s">
        <v>720</v>
      </c>
      <c r="AT181" s="154" t="s">
        <v>190</v>
      </c>
      <c r="AU181" s="154" t="s">
        <v>84</v>
      </c>
      <c r="AY181" s="18" t="s">
        <v>163</v>
      </c>
      <c r="BE181" s="155">
        <f t="shared" si="14"/>
        <v>0</v>
      </c>
      <c r="BF181" s="155">
        <f t="shared" si="15"/>
        <v>0</v>
      </c>
      <c r="BG181" s="155">
        <f t="shared" si="16"/>
        <v>0</v>
      </c>
      <c r="BH181" s="155">
        <f t="shared" si="17"/>
        <v>0</v>
      </c>
      <c r="BI181" s="155">
        <f t="shared" si="18"/>
        <v>0</v>
      </c>
      <c r="BJ181" s="18" t="s">
        <v>82</v>
      </c>
      <c r="BK181" s="155">
        <f t="shared" si="19"/>
        <v>0</v>
      </c>
      <c r="BL181" s="18" t="s">
        <v>667</v>
      </c>
      <c r="BM181" s="154" t="s">
        <v>922</v>
      </c>
    </row>
    <row r="182" spans="1:65" s="2" customFormat="1" ht="16.5" customHeight="1">
      <c r="A182" s="30"/>
      <c r="B182" s="142"/>
      <c r="C182" s="184" t="s">
        <v>629</v>
      </c>
      <c r="D182" s="184" t="s">
        <v>190</v>
      </c>
      <c r="E182" s="185" t="s">
        <v>2291</v>
      </c>
      <c r="F182" s="186" t="s">
        <v>2292</v>
      </c>
      <c r="G182" s="187" t="s">
        <v>1268</v>
      </c>
      <c r="H182" s="188">
        <v>7</v>
      </c>
      <c r="I182" s="189"/>
      <c r="J182" s="189">
        <f t="shared" si="10"/>
        <v>0</v>
      </c>
      <c r="K182" s="190"/>
      <c r="L182" s="191"/>
      <c r="M182" s="192" t="s">
        <v>1</v>
      </c>
      <c r="N182" s="193" t="s">
        <v>39</v>
      </c>
      <c r="O182" s="152">
        <v>0</v>
      </c>
      <c r="P182" s="152">
        <f t="shared" si="11"/>
        <v>0</v>
      </c>
      <c r="Q182" s="152">
        <v>0</v>
      </c>
      <c r="R182" s="152">
        <f t="shared" si="12"/>
        <v>0</v>
      </c>
      <c r="S182" s="152">
        <v>0</v>
      </c>
      <c r="T182" s="153">
        <f t="shared" si="1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4" t="s">
        <v>720</v>
      </c>
      <c r="AT182" s="154" t="s">
        <v>190</v>
      </c>
      <c r="AU182" s="154" t="s">
        <v>84</v>
      </c>
      <c r="AY182" s="18" t="s">
        <v>163</v>
      </c>
      <c r="BE182" s="155">
        <f t="shared" si="14"/>
        <v>0</v>
      </c>
      <c r="BF182" s="155">
        <f t="shared" si="15"/>
        <v>0</v>
      </c>
      <c r="BG182" s="155">
        <f t="shared" si="16"/>
        <v>0</v>
      </c>
      <c r="BH182" s="155">
        <f t="shared" si="17"/>
        <v>0</v>
      </c>
      <c r="BI182" s="155">
        <f t="shared" si="18"/>
        <v>0</v>
      </c>
      <c r="BJ182" s="18" t="s">
        <v>82</v>
      </c>
      <c r="BK182" s="155">
        <f t="shared" si="19"/>
        <v>0</v>
      </c>
      <c r="BL182" s="18" t="s">
        <v>667</v>
      </c>
      <c r="BM182" s="154" t="s">
        <v>238</v>
      </c>
    </row>
    <row r="183" spans="1:65" s="2" customFormat="1" ht="16.5" customHeight="1">
      <c r="A183" s="30"/>
      <c r="B183" s="142"/>
      <c r="C183" s="184" t="s">
        <v>633</v>
      </c>
      <c r="D183" s="184" t="s">
        <v>190</v>
      </c>
      <c r="E183" s="185" t="s">
        <v>2293</v>
      </c>
      <c r="F183" s="186" t="s">
        <v>2294</v>
      </c>
      <c r="G183" s="187" t="s">
        <v>1268</v>
      </c>
      <c r="H183" s="188">
        <v>14</v>
      </c>
      <c r="I183" s="189"/>
      <c r="J183" s="189">
        <f t="shared" si="10"/>
        <v>0</v>
      </c>
      <c r="K183" s="190"/>
      <c r="L183" s="191"/>
      <c r="M183" s="192" t="s">
        <v>1</v>
      </c>
      <c r="N183" s="193" t="s">
        <v>39</v>
      </c>
      <c r="O183" s="152">
        <v>0</v>
      </c>
      <c r="P183" s="152">
        <f t="shared" si="11"/>
        <v>0</v>
      </c>
      <c r="Q183" s="152">
        <v>0</v>
      </c>
      <c r="R183" s="152">
        <f t="shared" si="12"/>
        <v>0</v>
      </c>
      <c r="S183" s="152">
        <v>0</v>
      </c>
      <c r="T183" s="153">
        <f t="shared" si="1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4" t="s">
        <v>720</v>
      </c>
      <c r="AT183" s="154" t="s">
        <v>190</v>
      </c>
      <c r="AU183" s="154" t="s">
        <v>84</v>
      </c>
      <c r="AY183" s="18" t="s">
        <v>163</v>
      </c>
      <c r="BE183" s="155">
        <f t="shared" si="14"/>
        <v>0</v>
      </c>
      <c r="BF183" s="155">
        <f t="shared" si="15"/>
        <v>0</v>
      </c>
      <c r="BG183" s="155">
        <f t="shared" si="16"/>
        <v>0</v>
      </c>
      <c r="BH183" s="155">
        <f t="shared" si="17"/>
        <v>0</v>
      </c>
      <c r="BI183" s="155">
        <f t="shared" si="18"/>
        <v>0</v>
      </c>
      <c r="BJ183" s="18" t="s">
        <v>82</v>
      </c>
      <c r="BK183" s="155">
        <f t="shared" si="19"/>
        <v>0</v>
      </c>
      <c r="BL183" s="18" t="s">
        <v>667</v>
      </c>
      <c r="BM183" s="154" t="s">
        <v>247</v>
      </c>
    </row>
    <row r="184" spans="1:65" s="2" customFormat="1" ht="16.5" customHeight="1">
      <c r="A184" s="30"/>
      <c r="B184" s="142"/>
      <c r="C184" s="184" t="s">
        <v>639</v>
      </c>
      <c r="D184" s="184" t="s">
        <v>190</v>
      </c>
      <c r="E184" s="185" t="s">
        <v>2295</v>
      </c>
      <c r="F184" s="186" t="s">
        <v>2296</v>
      </c>
      <c r="G184" s="187" t="s">
        <v>1268</v>
      </c>
      <c r="H184" s="188">
        <v>7</v>
      </c>
      <c r="I184" s="189"/>
      <c r="J184" s="189">
        <f t="shared" si="10"/>
        <v>0</v>
      </c>
      <c r="K184" s="190"/>
      <c r="L184" s="191"/>
      <c r="M184" s="192" t="s">
        <v>1</v>
      </c>
      <c r="N184" s="193" t="s">
        <v>39</v>
      </c>
      <c r="O184" s="152">
        <v>0</v>
      </c>
      <c r="P184" s="152">
        <f t="shared" si="11"/>
        <v>0</v>
      </c>
      <c r="Q184" s="152">
        <v>0</v>
      </c>
      <c r="R184" s="152">
        <f t="shared" si="12"/>
        <v>0</v>
      </c>
      <c r="S184" s="152">
        <v>0</v>
      </c>
      <c r="T184" s="153">
        <f t="shared" si="1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4" t="s">
        <v>720</v>
      </c>
      <c r="AT184" s="154" t="s">
        <v>190</v>
      </c>
      <c r="AU184" s="154" t="s">
        <v>84</v>
      </c>
      <c r="AY184" s="18" t="s">
        <v>163</v>
      </c>
      <c r="BE184" s="155">
        <f t="shared" si="14"/>
        <v>0</v>
      </c>
      <c r="BF184" s="155">
        <f t="shared" si="15"/>
        <v>0</v>
      </c>
      <c r="BG184" s="155">
        <f t="shared" si="16"/>
        <v>0</v>
      </c>
      <c r="BH184" s="155">
        <f t="shared" si="17"/>
        <v>0</v>
      </c>
      <c r="BI184" s="155">
        <f t="shared" si="18"/>
        <v>0</v>
      </c>
      <c r="BJ184" s="18" t="s">
        <v>82</v>
      </c>
      <c r="BK184" s="155">
        <f t="shared" si="19"/>
        <v>0</v>
      </c>
      <c r="BL184" s="18" t="s">
        <v>667</v>
      </c>
      <c r="BM184" s="154" t="s">
        <v>253</v>
      </c>
    </row>
    <row r="185" spans="1:65" s="2" customFormat="1" ht="16.5" customHeight="1">
      <c r="A185" s="30"/>
      <c r="B185" s="142"/>
      <c r="C185" s="184" t="s">
        <v>645</v>
      </c>
      <c r="D185" s="184" t="s">
        <v>190</v>
      </c>
      <c r="E185" s="185" t="s">
        <v>2297</v>
      </c>
      <c r="F185" s="186" t="s">
        <v>2298</v>
      </c>
      <c r="G185" s="187" t="s">
        <v>1268</v>
      </c>
      <c r="H185" s="188">
        <v>120</v>
      </c>
      <c r="I185" s="189"/>
      <c r="J185" s="189">
        <f t="shared" si="10"/>
        <v>0</v>
      </c>
      <c r="K185" s="190"/>
      <c r="L185" s="191"/>
      <c r="M185" s="192" t="s">
        <v>1</v>
      </c>
      <c r="N185" s="193" t="s">
        <v>39</v>
      </c>
      <c r="O185" s="152">
        <v>0</v>
      </c>
      <c r="P185" s="152">
        <f t="shared" si="11"/>
        <v>0</v>
      </c>
      <c r="Q185" s="152">
        <v>0</v>
      </c>
      <c r="R185" s="152">
        <f t="shared" si="12"/>
        <v>0</v>
      </c>
      <c r="S185" s="152">
        <v>0</v>
      </c>
      <c r="T185" s="153">
        <f t="shared" si="1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4" t="s">
        <v>720</v>
      </c>
      <c r="AT185" s="154" t="s">
        <v>190</v>
      </c>
      <c r="AU185" s="154" t="s">
        <v>84</v>
      </c>
      <c r="AY185" s="18" t="s">
        <v>163</v>
      </c>
      <c r="BE185" s="155">
        <f t="shared" si="14"/>
        <v>0</v>
      </c>
      <c r="BF185" s="155">
        <f t="shared" si="15"/>
        <v>0</v>
      </c>
      <c r="BG185" s="155">
        <f t="shared" si="16"/>
        <v>0</v>
      </c>
      <c r="BH185" s="155">
        <f t="shared" si="17"/>
        <v>0</v>
      </c>
      <c r="BI185" s="155">
        <f t="shared" si="18"/>
        <v>0</v>
      </c>
      <c r="BJ185" s="18" t="s">
        <v>82</v>
      </c>
      <c r="BK185" s="155">
        <f t="shared" si="19"/>
        <v>0</v>
      </c>
      <c r="BL185" s="18" t="s">
        <v>667</v>
      </c>
      <c r="BM185" s="154" t="s">
        <v>258</v>
      </c>
    </row>
    <row r="186" spans="1:65" s="2" customFormat="1" ht="16.5" customHeight="1">
      <c r="A186" s="30"/>
      <c r="B186" s="142"/>
      <c r="C186" s="143" t="s">
        <v>653</v>
      </c>
      <c r="D186" s="143" t="s">
        <v>165</v>
      </c>
      <c r="E186" s="144" t="s">
        <v>2299</v>
      </c>
      <c r="F186" s="145" t="s">
        <v>2300</v>
      </c>
      <c r="G186" s="146" t="s">
        <v>168</v>
      </c>
      <c r="H186" s="147">
        <v>50</v>
      </c>
      <c r="I186" s="148"/>
      <c r="J186" s="148">
        <f t="shared" si="10"/>
        <v>0</v>
      </c>
      <c r="K186" s="149"/>
      <c r="L186" s="31"/>
      <c r="M186" s="150" t="s">
        <v>1</v>
      </c>
      <c r="N186" s="151" t="s">
        <v>39</v>
      </c>
      <c r="O186" s="152">
        <v>0</v>
      </c>
      <c r="P186" s="152">
        <f t="shared" si="11"/>
        <v>0</v>
      </c>
      <c r="Q186" s="152">
        <v>0</v>
      </c>
      <c r="R186" s="152">
        <f t="shared" si="12"/>
        <v>0</v>
      </c>
      <c r="S186" s="152">
        <v>0</v>
      </c>
      <c r="T186" s="153">
        <f t="shared" si="1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4" t="s">
        <v>667</v>
      </c>
      <c r="AT186" s="154" t="s">
        <v>165</v>
      </c>
      <c r="AU186" s="154" t="s">
        <v>84</v>
      </c>
      <c r="AY186" s="18" t="s">
        <v>163</v>
      </c>
      <c r="BE186" s="155">
        <f t="shared" si="14"/>
        <v>0</v>
      </c>
      <c r="BF186" s="155">
        <f t="shared" si="15"/>
        <v>0</v>
      </c>
      <c r="BG186" s="155">
        <f t="shared" si="16"/>
        <v>0</v>
      </c>
      <c r="BH186" s="155">
        <f t="shared" si="17"/>
        <v>0</v>
      </c>
      <c r="BI186" s="155">
        <f t="shared" si="18"/>
        <v>0</v>
      </c>
      <c r="BJ186" s="18" t="s">
        <v>82</v>
      </c>
      <c r="BK186" s="155">
        <f t="shared" si="19"/>
        <v>0</v>
      </c>
      <c r="BL186" s="18" t="s">
        <v>667</v>
      </c>
      <c r="BM186" s="154" t="s">
        <v>262</v>
      </c>
    </row>
    <row r="187" spans="1:65" s="2" customFormat="1" ht="16.5" customHeight="1">
      <c r="A187" s="30"/>
      <c r="B187" s="142"/>
      <c r="C187" s="143" t="s">
        <v>657</v>
      </c>
      <c r="D187" s="143" t="s">
        <v>165</v>
      </c>
      <c r="E187" s="144" t="s">
        <v>2301</v>
      </c>
      <c r="F187" s="145" t="s">
        <v>2302</v>
      </c>
      <c r="G187" s="146" t="s">
        <v>1268</v>
      </c>
      <c r="H187" s="147">
        <v>250</v>
      </c>
      <c r="I187" s="148"/>
      <c r="J187" s="148">
        <f t="shared" si="10"/>
        <v>0</v>
      </c>
      <c r="K187" s="149"/>
      <c r="L187" s="31"/>
      <c r="M187" s="150" t="s">
        <v>1</v>
      </c>
      <c r="N187" s="151" t="s">
        <v>39</v>
      </c>
      <c r="O187" s="152">
        <v>0</v>
      </c>
      <c r="P187" s="152">
        <f t="shared" si="11"/>
        <v>0</v>
      </c>
      <c r="Q187" s="152">
        <v>0</v>
      </c>
      <c r="R187" s="152">
        <f t="shared" si="12"/>
        <v>0</v>
      </c>
      <c r="S187" s="152">
        <v>0</v>
      </c>
      <c r="T187" s="153">
        <f t="shared" si="1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4" t="s">
        <v>667</v>
      </c>
      <c r="AT187" s="154" t="s">
        <v>165</v>
      </c>
      <c r="AU187" s="154" t="s">
        <v>84</v>
      </c>
      <c r="AY187" s="18" t="s">
        <v>163</v>
      </c>
      <c r="BE187" s="155">
        <f t="shared" si="14"/>
        <v>0</v>
      </c>
      <c r="BF187" s="155">
        <f t="shared" si="15"/>
        <v>0</v>
      </c>
      <c r="BG187" s="155">
        <f t="shared" si="16"/>
        <v>0</v>
      </c>
      <c r="BH187" s="155">
        <f t="shared" si="17"/>
        <v>0</v>
      </c>
      <c r="BI187" s="155">
        <f t="shared" si="18"/>
        <v>0</v>
      </c>
      <c r="BJ187" s="18" t="s">
        <v>82</v>
      </c>
      <c r="BK187" s="155">
        <f t="shared" si="19"/>
        <v>0</v>
      </c>
      <c r="BL187" s="18" t="s">
        <v>667</v>
      </c>
      <c r="BM187" s="154" t="s">
        <v>268</v>
      </c>
    </row>
    <row r="188" spans="1:65" s="2" customFormat="1" ht="16.5" customHeight="1">
      <c r="A188" s="30"/>
      <c r="B188" s="142"/>
      <c r="C188" s="143" t="s">
        <v>661</v>
      </c>
      <c r="D188" s="143" t="s">
        <v>165</v>
      </c>
      <c r="E188" s="144" t="s">
        <v>2303</v>
      </c>
      <c r="F188" s="145" t="s">
        <v>2304</v>
      </c>
      <c r="G188" s="146" t="s">
        <v>1268</v>
      </c>
      <c r="H188" s="147">
        <v>50</v>
      </c>
      <c r="I188" s="148"/>
      <c r="J188" s="148">
        <f t="shared" si="10"/>
        <v>0</v>
      </c>
      <c r="K188" s="149"/>
      <c r="L188" s="31"/>
      <c r="M188" s="150" t="s">
        <v>1</v>
      </c>
      <c r="N188" s="151" t="s">
        <v>39</v>
      </c>
      <c r="O188" s="152">
        <v>0</v>
      </c>
      <c r="P188" s="152">
        <f t="shared" si="11"/>
        <v>0</v>
      </c>
      <c r="Q188" s="152">
        <v>0</v>
      </c>
      <c r="R188" s="152">
        <f t="shared" si="12"/>
        <v>0</v>
      </c>
      <c r="S188" s="152">
        <v>0</v>
      </c>
      <c r="T188" s="153">
        <f t="shared" si="1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4" t="s">
        <v>667</v>
      </c>
      <c r="AT188" s="154" t="s">
        <v>165</v>
      </c>
      <c r="AU188" s="154" t="s">
        <v>84</v>
      </c>
      <c r="AY188" s="18" t="s">
        <v>163</v>
      </c>
      <c r="BE188" s="155">
        <f t="shared" si="14"/>
        <v>0</v>
      </c>
      <c r="BF188" s="155">
        <f t="shared" si="15"/>
        <v>0</v>
      </c>
      <c r="BG188" s="155">
        <f t="shared" si="16"/>
        <v>0</v>
      </c>
      <c r="BH188" s="155">
        <f t="shared" si="17"/>
        <v>0</v>
      </c>
      <c r="BI188" s="155">
        <f t="shared" si="18"/>
        <v>0</v>
      </c>
      <c r="BJ188" s="18" t="s">
        <v>82</v>
      </c>
      <c r="BK188" s="155">
        <f t="shared" si="19"/>
        <v>0</v>
      </c>
      <c r="BL188" s="18" t="s">
        <v>667</v>
      </c>
      <c r="BM188" s="154" t="s">
        <v>273</v>
      </c>
    </row>
    <row r="189" spans="1:65" s="2" customFormat="1" ht="16.5" customHeight="1">
      <c r="A189" s="30"/>
      <c r="B189" s="142"/>
      <c r="C189" s="143" t="s">
        <v>667</v>
      </c>
      <c r="D189" s="143" t="s">
        <v>165</v>
      </c>
      <c r="E189" s="144" t="s">
        <v>2305</v>
      </c>
      <c r="F189" s="145" t="s">
        <v>2306</v>
      </c>
      <c r="G189" s="146" t="s">
        <v>1268</v>
      </c>
      <c r="H189" s="147">
        <v>3</v>
      </c>
      <c r="I189" s="148"/>
      <c r="J189" s="148">
        <f t="shared" si="10"/>
        <v>0</v>
      </c>
      <c r="K189" s="149"/>
      <c r="L189" s="31"/>
      <c r="M189" s="150" t="s">
        <v>1</v>
      </c>
      <c r="N189" s="151" t="s">
        <v>39</v>
      </c>
      <c r="O189" s="152">
        <v>0</v>
      </c>
      <c r="P189" s="152">
        <f t="shared" si="11"/>
        <v>0</v>
      </c>
      <c r="Q189" s="152">
        <v>0</v>
      </c>
      <c r="R189" s="152">
        <f t="shared" si="12"/>
        <v>0</v>
      </c>
      <c r="S189" s="152">
        <v>0</v>
      </c>
      <c r="T189" s="153">
        <f t="shared" si="1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4" t="s">
        <v>667</v>
      </c>
      <c r="AT189" s="154" t="s">
        <v>165</v>
      </c>
      <c r="AU189" s="154" t="s">
        <v>84</v>
      </c>
      <c r="AY189" s="18" t="s">
        <v>163</v>
      </c>
      <c r="BE189" s="155">
        <f t="shared" si="14"/>
        <v>0</v>
      </c>
      <c r="BF189" s="155">
        <f t="shared" si="15"/>
        <v>0</v>
      </c>
      <c r="BG189" s="155">
        <f t="shared" si="16"/>
        <v>0</v>
      </c>
      <c r="BH189" s="155">
        <f t="shared" si="17"/>
        <v>0</v>
      </c>
      <c r="BI189" s="155">
        <f t="shared" si="18"/>
        <v>0</v>
      </c>
      <c r="BJ189" s="18" t="s">
        <v>82</v>
      </c>
      <c r="BK189" s="155">
        <f t="shared" si="19"/>
        <v>0</v>
      </c>
      <c r="BL189" s="18" t="s">
        <v>667</v>
      </c>
      <c r="BM189" s="154" t="s">
        <v>284</v>
      </c>
    </row>
    <row r="190" spans="1:65" s="2" customFormat="1" ht="16.5" customHeight="1">
      <c r="A190" s="30"/>
      <c r="B190" s="142"/>
      <c r="C190" s="143" t="s">
        <v>671</v>
      </c>
      <c r="D190" s="143" t="s">
        <v>165</v>
      </c>
      <c r="E190" s="144" t="s">
        <v>2307</v>
      </c>
      <c r="F190" s="145" t="s">
        <v>2308</v>
      </c>
      <c r="G190" s="146" t="s">
        <v>1268</v>
      </c>
      <c r="H190" s="147">
        <v>5</v>
      </c>
      <c r="I190" s="148"/>
      <c r="J190" s="148">
        <f t="shared" ref="J190:J219" si="20">ROUND(I190*H190,2)</f>
        <v>0</v>
      </c>
      <c r="K190" s="149"/>
      <c r="L190" s="31"/>
      <c r="M190" s="150" t="s">
        <v>1</v>
      </c>
      <c r="N190" s="151" t="s">
        <v>39</v>
      </c>
      <c r="O190" s="152">
        <v>0</v>
      </c>
      <c r="P190" s="152">
        <f t="shared" ref="P190:P219" si="21">O190*H190</f>
        <v>0</v>
      </c>
      <c r="Q190" s="152">
        <v>0</v>
      </c>
      <c r="R190" s="152">
        <f t="shared" ref="R190:R219" si="22">Q190*H190</f>
        <v>0</v>
      </c>
      <c r="S190" s="152">
        <v>0</v>
      </c>
      <c r="T190" s="153">
        <f t="shared" ref="T190:T219" si="23"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4" t="s">
        <v>667</v>
      </c>
      <c r="AT190" s="154" t="s">
        <v>165</v>
      </c>
      <c r="AU190" s="154" t="s">
        <v>84</v>
      </c>
      <c r="AY190" s="18" t="s">
        <v>163</v>
      </c>
      <c r="BE190" s="155">
        <f t="shared" ref="BE190:BE219" si="24">IF(N190="základní",J190,0)</f>
        <v>0</v>
      </c>
      <c r="BF190" s="155">
        <f t="shared" ref="BF190:BF219" si="25">IF(N190="snížená",J190,0)</f>
        <v>0</v>
      </c>
      <c r="BG190" s="155">
        <f t="shared" ref="BG190:BG219" si="26">IF(N190="zákl. přenesená",J190,0)</f>
        <v>0</v>
      </c>
      <c r="BH190" s="155">
        <f t="shared" ref="BH190:BH219" si="27">IF(N190="sníž. přenesená",J190,0)</f>
        <v>0</v>
      </c>
      <c r="BI190" s="155">
        <f t="shared" ref="BI190:BI219" si="28">IF(N190="nulová",J190,0)</f>
        <v>0</v>
      </c>
      <c r="BJ190" s="18" t="s">
        <v>82</v>
      </c>
      <c r="BK190" s="155">
        <f t="shared" ref="BK190:BK219" si="29">ROUND(I190*H190,2)</f>
        <v>0</v>
      </c>
      <c r="BL190" s="18" t="s">
        <v>667</v>
      </c>
      <c r="BM190" s="154" t="s">
        <v>292</v>
      </c>
    </row>
    <row r="191" spans="1:65" s="2" customFormat="1" ht="16.5" customHeight="1">
      <c r="A191" s="30"/>
      <c r="B191" s="142"/>
      <c r="C191" s="143" t="s">
        <v>675</v>
      </c>
      <c r="D191" s="143" t="s">
        <v>165</v>
      </c>
      <c r="E191" s="144" t="s">
        <v>2309</v>
      </c>
      <c r="F191" s="145" t="s">
        <v>2310</v>
      </c>
      <c r="G191" s="146" t="s">
        <v>1268</v>
      </c>
      <c r="H191" s="147">
        <v>150</v>
      </c>
      <c r="I191" s="148"/>
      <c r="J191" s="148">
        <f t="shared" si="20"/>
        <v>0</v>
      </c>
      <c r="K191" s="149"/>
      <c r="L191" s="31"/>
      <c r="M191" s="150" t="s">
        <v>1</v>
      </c>
      <c r="N191" s="151" t="s">
        <v>39</v>
      </c>
      <c r="O191" s="152">
        <v>0</v>
      </c>
      <c r="P191" s="152">
        <f t="shared" si="21"/>
        <v>0</v>
      </c>
      <c r="Q191" s="152">
        <v>0</v>
      </c>
      <c r="R191" s="152">
        <f t="shared" si="22"/>
        <v>0</v>
      </c>
      <c r="S191" s="152">
        <v>0</v>
      </c>
      <c r="T191" s="153">
        <f t="shared" si="2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4" t="s">
        <v>667</v>
      </c>
      <c r="AT191" s="154" t="s">
        <v>165</v>
      </c>
      <c r="AU191" s="154" t="s">
        <v>84</v>
      </c>
      <c r="AY191" s="18" t="s">
        <v>163</v>
      </c>
      <c r="BE191" s="155">
        <f t="shared" si="24"/>
        <v>0</v>
      </c>
      <c r="BF191" s="155">
        <f t="shared" si="25"/>
        <v>0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8" t="s">
        <v>82</v>
      </c>
      <c r="BK191" s="155">
        <f t="shared" si="29"/>
        <v>0</v>
      </c>
      <c r="BL191" s="18" t="s">
        <v>667</v>
      </c>
      <c r="BM191" s="154" t="s">
        <v>297</v>
      </c>
    </row>
    <row r="192" spans="1:65" s="2" customFormat="1" ht="24" customHeight="1">
      <c r="A192" s="30"/>
      <c r="B192" s="142"/>
      <c r="C192" s="143" t="s">
        <v>679</v>
      </c>
      <c r="D192" s="143" t="s">
        <v>165</v>
      </c>
      <c r="E192" s="144" t="s">
        <v>2311</v>
      </c>
      <c r="F192" s="145" t="s">
        <v>2312</v>
      </c>
      <c r="G192" s="146" t="s">
        <v>1268</v>
      </c>
      <c r="H192" s="147">
        <v>1</v>
      </c>
      <c r="I192" s="148"/>
      <c r="J192" s="148">
        <f t="shared" si="20"/>
        <v>0</v>
      </c>
      <c r="K192" s="149"/>
      <c r="L192" s="31"/>
      <c r="M192" s="150" t="s">
        <v>1</v>
      </c>
      <c r="N192" s="151" t="s">
        <v>39</v>
      </c>
      <c r="O192" s="152">
        <v>0</v>
      </c>
      <c r="P192" s="152">
        <f t="shared" si="21"/>
        <v>0</v>
      </c>
      <c r="Q192" s="152">
        <v>0</v>
      </c>
      <c r="R192" s="152">
        <f t="shared" si="22"/>
        <v>0</v>
      </c>
      <c r="S192" s="152">
        <v>0</v>
      </c>
      <c r="T192" s="153">
        <f t="shared" si="2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4" t="s">
        <v>667</v>
      </c>
      <c r="AT192" s="154" t="s">
        <v>165</v>
      </c>
      <c r="AU192" s="154" t="s">
        <v>84</v>
      </c>
      <c r="AY192" s="18" t="s">
        <v>163</v>
      </c>
      <c r="BE192" s="155">
        <f t="shared" si="24"/>
        <v>0</v>
      </c>
      <c r="BF192" s="155">
        <f t="shared" si="25"/>
        <v>0</v>
      </c>
      <c r="BG192" s="155">
        <f t="shared" si="26"/>
        <v>0</v>
      </c>
      <c r="BH192" s="155">
        <f t="shared" si="27"/>
        <v>0</v>
      </c>
      <c r="BI192" s="155">
        <f t="shared" si="28"/>
        <v>0</v>
      </c>
      <c r="BJ192" s="18" t="s">
        <v>82</v>
      </c>
      <c r="BK192" s="155">
        <f t="shared" si="29"/>
        <v>0</v>
      </c>
      <c r="BL192" s="18" t="s">
        <v>667</v>
      </c>
      <c r="BM192" s="154" t="s">
        <v>302</v>
      </c>
    </row>
    <row r="193" spans="1:65" s="2" customFormat="1" ht="16.5" customHeight="1">
      <c r="A193" s="30"/>
      <c r="B193" s="142"/>
      <c r="C193" s="143" t="s">
        <v>683</v>
      </c>
      <c r="D193" s="143" t="s">
        <v>165</v>
      </c>
      <c r="E193" s="144" t="s">
        <v>2313</v>
      </c>
      <c r="F193" s="145" t="s">
        <v>2314</v>
      </c>
      <c r="G193" s="146" t="s">
        <v>1268</v>
      </c>
      <c r="H193" s="147">
        <v>2</v>
      </c>
      <c r="I193" s="148"/>
      <c r="J193" s="148">
        <f t="shared" si="20"/>
        <v>0</v>
      </c>
      <c r="K193" s="149"/>
      <c r="L193" s="31"/>
      <c r="M193" s="150" t="s">
        <v>1</v>
      </c>
      <c r="N193" s="151" t="s">
        <v>39</v>
      </c>
      <c r="O193" s="152">
        <v>0</v>
      </c>
      <c r="P193" s="152">
        <f t="shared" si="21"/>
        <v>0</v>
      </c>
      <c r="Q193" s="152">
        <v>0</v>
      </c>
      <c r="R193" s="152">
        <f t="shared" si="22"/>
        <v>0</v>
      </c>
      <c r="S193" s="152">
        <v>0</v>
      </c>
      <c r="T193" s="153">
        <f t="shared" si="2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4" t="s">
        <v>667</v>
      </c>
      <c r="AT193" s="154" t="s">
        <v>165</v>
      </c>
      <c r="AU193" s="154" t="s">
        <v>84</v>
      </c>
      <c r="AY193" s="18" t="s">
        <v>163</v>
      </c>
      <c r="BE193" s="155">
        <f t="shared" si="24"/>
        <v>0</v>
      </c>
      <c r="BF193" s="155">
        <f t="shared" si="25"/>
        <v>0</v>
      </c>
      <c r="BG193" s="155">
        <f t="shared" si="26"/>
        <v>0</v>
      </c>
      <c r="BH193" s="155">
        <f t="shared" si="27"/>
        <v>0</v>
      </c>
      <c r="BI193" s="155">
        <f t="shared" si="28"/>
        <v>0</v>
      </c>
      <c r="BJ193" s="18" t="s">
        <v>82</v>
      </c>
      <c r="BK193" s="155">
        <f t="shared" si="29"/>
        <v>0</v>
      </c>
      <c r="BL193" s="18" t="s">
        <v>667</v>
      </c>
      <c r="BM193" s="154" t="s">
        <v>306</v>
      </c>
    </row>
    <row r="194" spans="1:65" s="2" customFormat="1" ht="16.5" customHeight="1">
      <c r="A194" s="30"/>
      <c r="B194" s="142"/>
      <c r="C194" s="143" t="s">
        <v>688</v>
      </c>
      <c r="D194" s="143" t="s">
        <v>165</v>
      </c>
      <c r="E194" s="144" t="s">
        <v>2315</v>
      </c>
      <c r="F194" s="145" t="s">
        <v>2316</v>
      </c>
      <c r="G194" s="146" t="s">
        <v>1268</v>
      </c>
      <c r="H194" s="147">
        <v>69</v>
      </c>
      <c r="I194" s="148"/>
      <c r="J194" s="148">
        <f t="shared" si="20"/>
        <v>0</v>
      </c>
      <c r="K194" s="149"/>
      <c r="L194" s="31"/>
      <c r="M194" s="150" t="s">
        <v>1</v>
      </c>
      <c r="N194" s="151" t="s">
        <v>39</v>
      </c>
      <c r="O194" s="152">
        <v>0</v>
      </c>
      <c r="P194" s="152">
        <f t="shared" si="21"/>
        <v>0</v>
      </c>
      <c r="Q194" s="152">
        <v>0</v>
      </c>
      <c r="R194" s="152">
        <f t="shared" si="22"/>
        <v>0</v>
      </c>
      <c r="S194" s="152">
        <v>0</v>
      </c>
      <c r="T194" s="153">
        <f t="shared" si="2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4" t="s">
        <v>667</v>
      </c>
      <c r="AT194" s="154" t="s">
        <v>165</v>
      </c>
      <c r="AU194" s="154" t="s">
        <v>84</v>
      </c>
      <c r="AY194" s="18" t="s">
        <v>163</v>
      </c>
      <c r="BE194" s="155">
        <f t="shared" si="24"/>
        <v>0</v>
      </c>
      <c r="BF194" s="155">
        <f t="shared" si="25"/>
        <v>0</v>
      </c>
      <c r="BG194" s="155">
        <f t="shared" si="26"/>
        <v>0</v>
      </c>
      <c r="BH194" s="155">
        <f t="shared" si="27"/>
        <v>0</v>
      </c>
      <c r="BI194" s="155">
        <f t="shared" si="28"/>
        <v>0</v>
      </c>
      <c r="BJ194" s="18" t="s">
        <v>82</v>
      </c>
      <c r="BK194" s="155">
        <f t="shared" si="29"/>
        <v>0</v>
      </c>
      <c r="BL194" s="18" t="s">
        <v>667</v>
      </c>
      <c r="BM194" s="154" t="s">
        <v>440</v>
      </c>
    </row>
    <row r="195" spans="1:65" s="2" customFormat="1" ht="16.5" customHeight="1">
      <c r="A195" s="30"/>
      <c r="B195" s="142"/>
      <c r="C195" s="143" t="s">
        <v>209</v>
      </c>
      <c r="D195" s="143" t="s">
        <v>165</v>
      </c>
      <c r="E195" s="144" t="s">
        <v>2317</v>
      </c>
      <c r="F195" s="145" t="s">
        <v>2318</v>
      </c>
      <c r="G195" s="146" t="s">
        <v>1268</v>
      </c>
      <c r="H195" s="147">
        <v>19</v>
      </c>
      <c r="I195" s="148"/>
      <c r="J195" s="148">
        <f t="shared" si="20"/>
        <v>0</v>
      </c>
      <c r="K195" s="149"/>
      <c r="L195" s="31"/>
      <c r="M195" s="150" t="s">
        <v>1</v>
      </c>
      <c r="N195" s="151" t="s">
        <v>39</v>
      </c>
      <c r="O195" s="152">
        <v>0</v>
      </c>
      <c r="P195" s="152">
        <f t="shared" si="21"/>
        <v>0</v>
      </c>
      <c r="Q195" s="152">
        <v>0</v>
      </c>
      <c r="R195" s="152">
        <f t="shared" si="22"/>
        <v>0</v>
      </c>
      <c r="S195" s="152">
        <v>0</v>
      </c>
      <c r="T195" s="153">
        <f t="shared" si="2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4" t="s">
        <v>667</v>
      </c>
      <c r="AT195" s="154" t="s">
        <v>165</v>
      </c>
      <c r="AU195" s="154" t="s">
        <v>84</v>
      </c>
      <c r="AY195" s="18" t="s">
        <v>163</v>
      </c>
      <c r="BE195" s="155">
        <f t="shared" si="24"/>
        <v>0</v>
      </c>
      <c r="BF195" s="155">
        <f t="shared" si="25"/>
        <v>0</v>
      </c>
      <c r="BG195" s="155">
        <f t="shared" si="26"/>
        <v>0</v>
      </c>
      <c r="BH195" s="155">
        <f t="shared" si="27"/>
        <v>0</v>
      </c>
      <c r="BI195" s="155">
        <f t="shared" si="28"/>
        <v>0</v>
      </c>
      <c r="BJ195" s="18" t="s">
        <v>82</v>
      </c>
      <c r="BK195" s="155">
        <f t="shared" si="29"/>
        <v>0</v>
      </c>
      <c r="BL195" s="18" t="s">
        <v>667</v>
      </c>
      <c r="BM195" s="154" t="s">
        <v>449</v>
      </c>
    </row>
    <row r="196" spans="1:65" s="2" customFormat="1" ht="24" customHeight="1">
      <c r="A196" s="30"/>
      <c r="B196" s="142"/>
      <c r="C196" s="143" t="s">
        <v>698</v>
      </c>
      <c r="D196" s="143" t="s">
        <v>165</v>
      </c>
      <c r="E196" s="144" t="s">
        <v>2319</v>
      </c>
      <c r="F196" s="145" t="s">
        <v>2320</v>
      </c>
      <c r="G196" s="146" t="s">
        <v>1268</v>
      </c>
      <c r="H196" s="147">
        <v>5</v>
      </c>
      <c r="I196" s="148"/>
      <c r="J196" s="148">
        <f t="shared" si="20"/>
        <v>0</v>
      </c>
      <c r="K196" s="149"/>
      <c r="L196" s="31"/>
      <c r="M196" s="150" t="s">
        <v>1</v>
      </c>
      <c r="N196" s="151" t="s">
        <v>39</v>
      </c>
      <c r="O196" s="152">
        <v>0</v>
      </c>
      <c r="P196" s="152">
        <f t="shared" si="21"/>
        <v>0</v>
      </c>
      <c r="Q196" s="152">
        <v>0</v>
      </c>
      <c r="R196" s="152">
        <f t="shared" si="22"/>
        <v>0</v>
      </c>
      <c r="S196" s="152">
        <v>0</v>
      </c>
      <c r="T196" s="153">
        <f t="shared" si="2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4" t="s">
        <v>667</v>
      </c>
      <c r="AT196" s="154" t="s">
        <v>165</v>
      </c>
      <c r="AU196" s="154" t="s">
        <v>84</v>
      </c>
      <c r="AY196" s="18" t="s">
        <v>163</v>
      </c>
      <c r="BE196" s="155">
        <f t="shared" si="24"/>
        <v>0</v>
      </c>
      <c r="BF196" s="155">
        <f t="shared" si="25"/>
        <v>0</v>
      </c>
      <c r="BG196" s="155">
        <f t="shared" si="26"/>
        <v>0</v>
      </c>
      <c r="BH196" s="155">
        <f t="shared" si="27"/>
        <v>0</v>
      </c>
      <c r="BI196" s="155">
        <f t="shared" si="28"/>
        <v>0</v>
      </c>
      <c r="BJ196" s="18" t="s">
        <v>82</v>
      </c>
      <c r="BK196" s="155">
        <f t="shared" si="29"/>
        <v>0</v>
      </c>
      <c r="BL196" s="18" t="s">
        <v>667</v>
      </c>
      <c r="BM196" s="154" t="s">
        <v>457</v>
      </c>
    </row>
    <row r="197" spans="1:65" s="2" customFormat="1" ht="16.5" customHeight="1">
      <c r="A197" s="30"/>
      <c r="B197" s="142"/>
      <c r="C197" s="143" t="s">
        <v>703</v>
      </c>
      <c r="D197" s="143" t="s">
        <v>165</v>
      </c>
      <c r="E197" s="144" t="s">
        <v>2321</v>
      </c>
      <c r="F197" s="145" t="s">
        <v>2322</v>
      </c>
      <c r="G197" s="146" t="s">
        <v>168</v>
      </c>
      <c r="H197" s="147">
        <v>150</v>
      </c>
      <c r="I197" s="148"/>
      <c r="J197" s="148">
        <f t="shared" si="20"/>
        <v>0</v>
      </c>
      <c r="K197" s="149"/>
      <c r="L197" s="31"/>
      <c r="M197" s="150" t="s">
        <v>1</v>
      </c>
      <c r="N197" s="151" t="s">
        <v>39</v>
      </c>
      <c r="O197" s="152">
        <v>0</v>
      </c>
      <c r="P197" s="152">
        <f t="shared" si="21"/>
        <v>0</v>
      </c>
      <c r="Q197" s="152">
        <v>0</v>
      </c>
      <c r="R197" s="152">
        <f t="shared" si="22"/>
        <v>0</v>
      </c>
      <c r="S197" s="152">
        <v>0</v>
      </c>
      <c r="T197" s="153">
        <f t="shared" si="2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4" t="s">
        <v>667</v>
      </c>
      <c r="AT197" s="154" t="s">
        <v>165</v>
      </c>
      <c r="AU197" s="154" t="s">
        <v>84</v>
      </c>
      <c r="AY197" s="18" t="s">
        <v>163</v>
      </c>
      <c r="BE197" s="155">
        <f t="shared" si="24"/>
        <v>0</v>
      </c>
      <c r="BF197" s="155">
        <f t="shared" si="25"/>
        <v>0</v>
      </c>
      <c r="BG197" s="155">
        <f t="shared" si="26"/>
        <v>0</v>
      </c>
      <c r="BH197" s="155">
        <f t="shared" si="27"/>
        <v>0</v>
      </c>
      <c r="BI197" s="155">
        <f t="shared" si="28"/>
        <v>0</v>
      </c>
      <c r="BJ197" s="18" t="s">
        <v>82</v>
      </c>
      <c r="BK197" s="155">
        <f t="shared" si="29"/>
        <v>0</v>
      </c>
      <c r="BL197" s="18" t="s">
        <v>667</v>
      </c>
      <c r="BM197" s="154" t="s">
        <v>463</v>
      </c>
    </row>
    <row r="198" spans="1:65" s="2" customFormat="1" ht="16.5" customHeight="1">
      <c r="A198" s="30"/>
      <c r="B198" s="142"/>
      <c r="C198" s="143" t="s">
        <v>707</v>
      </c>
      <c r="D198" s="143" t="s">
        <v>165</v>
      </c>
      <c r="E198" s="144" t="s">
        <v>2323</v>
      </c>
      <c r="F198" s="145" t="s">
        <v>2324</v>
      </c>
      <c r="G198" s="146" t="s">
        <v>168</v>
      </c>
      <c r="H198" s="147">
        <v>35</v>
      </c>
      <c r="I198" s="148"/>
      <c r="J198" s="148">
        <f t="shared" si="20"/>
        <v>0</v>
      </c>
      <c r="K198" s="149"/>
      <c r="L198" s="31"/>
      <c r="M198" s="150" t="s">
        <v>1</v>
      </c>
      <c r="N198" s="151" t="s">
        <v>39</v>
      </c>
      <c r="O198" s="152">
        <v>0</v>
      </c>
      <c r="P198" s="152">
        <f t="shared" si="21"/>
        <v>0</v>
      </c>
      <c r="Q198" s="152">
        <v>0</v>
      </c>
      <c r="R198" s="152">
        <f t="shared" si="22"/>
        <v>0</v>
      </c>
      <c r="S198" s="152">
        <v>0</v>
      </c>
      <c r="T198" s="153">
        <f t="shared" si="2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4" t="s">
        <v>667</v>
      </c>
      <c r="AT198" s="154" t="s">
        <v>165</v>
      </c>
      <c r="AU198" s="154" t="s">
        <v>84</v>
      </c>
      <c r="AY198" s="18" t="s">
        <v>163</v>
      </c>
      <c r="BE198" s="155">
        <f t="shared" si="24"/>
        <v>0</v>
      </c>
      <c r="BF198" s="155">
        <f t="shared" si="25"/>
        <v>0</v>
      </c>
      <c r="BG198" s="155">
        <f t="shared" si="26"/>
        <v>0</v>
      </c>
      <c r="BH198" s="155">
        <f t="shared" si="27"/>
        <v>0</v>
      </c>
      <c r="BI198" s="155">
        <f t="shared" si="28"/>
        <v>0</v>
      </c>
      <c r="BJ198" s="18" t="s">
        <v>82</v>
      </c>
      <c r="BK198" s="155">
        <f t="shared" si="29"/>
        <v>0</v>
      </c>
      <c r="BL198" s="18" t="s">
        <v>667</v>
      </c>
      <c r="BM198" s="154" t="s">
        <v>477</v>
      </c>
    </row>
    <row r="199" spans="1:65" s="2" customFormat="1" ht="16.5" customHeight="1">
      <c r="A199" s="30"/>
      <c r="B199" s="142"/>
      <c r="C199" s="143" t="s">
        <v>711</v>
      </c>
      <c r="D199" s="143" t="s">
        <v>165</v>
      </c>
      <c r="E199" s="144" t="s">
        <v>2325</v>
      </c>
      <c r="F199" s="145" t="s">
        <v>2326</v>
      </c>
      <c r="G199" s="146" t="s">
        <v>168</v>
      </c>
      <c r="H199" s="147">
        <v>120</v>
      </c>
      <c r="I199" s="148"/>
      <c r="J199" s="148">
        <f t="shared" si="20"/>
        <v>0</v>
      </c>
      <c r="K199" s="149"/>
      <c r="L199" s="31"/>
      <c r="M199" s="150" t="s">
        <v>1</v>
      </c>
      <c r="N199" s="151" t="s">
        <v>39</v>
      </c>
      <c r="O199" s="152">
        <v>0</v>
      </c>
      <c r="P199" s="152">
        <f t="shared" si="21"/>
        <v>0</v>
      </c>
      <c r="Q199" s="152">
        <v>0</v>
      </c>
      <c r="R199" s="152">
        <f t="shared" si="22"/>
        <v>0</v>
      </c>
      <c r="S199" s="152">
        <v>0</v>
      </c>
      <c r="T199" s="153">
        <f t="shared" si="2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4" t="s">
        <v>667</v>
      </c>
      <c r="AT199" s="154" t="s">
        <v>165</v>
      </c>
      <c r="AU199" s="154" t="s">
        <v>84</v>
      </c>
      <c r="AY199" s="18" t="s">
        <v>163</v>
      </c>
      <c r="BE199" s="155">
        <f t="shared" si="24"/>
        <v>0</v>
      </c>
      <c r="BF199" s="155">
        <f t="shared" si="25"/>
        <v>0</v>
      </c>
      <c r="BG199" s="155">
        <f t="shared" si="26"/>
        <v>0</v>
      </c>
      <c r="BH199" s="155">
        <f t="shared" si="27"/>
        <v>0</v>
      </c>
      <c r="BI199" s="155">
        <f t="shared" si="28"/>
        <v>0</v>
      </c>
      <c r="BJ199" s="18" t="s">
        <v>82</v>
      </c>
      <c r="BK199" s="155">
        <f t="shared" si="29"/>
        <v>0</v>
      </c>
      <c r="BL199" s="18" t="s">
        <v>667</v>
      </c>
      <c r="BM199" s="154" t="s">
        <v>481</v>
      </c>
    </row>
    <row r="200" spans="1:65" s="2" customFormat="1" ht="16.5" customHeight="1">
      <c r="A200" s="30"/>
      <c r="B200" s="142"/>
      <c r="C200" s="143" t="s">
        <v>713</v>
      </c>
      <c r="D200" s="143" t="s">
        <v>165</v>
      </c>
      <c r="E200" s="144" t="s">
        <v>2327</v>
      </c>
      <c r="F200" s="145" t="s">
        <v>2328</v>
      </c>
      <c r="G200" s="146" t="s">
        <v>1268</v>
      </c>
      <c r="H200" s="147">
        <v>5</v>
      </c>
      <c r="I200" s="148"/>
      <c r="J200" s="148">
        <f t="shared" si="20"/>
        <v>0</v>
      </c>
      <c r="K200" s="149"/>
      <c r="L200" s="31"/>
      <c r="M200" s="150" t="s">
        <v>1</v>
      </c>
      <c r="N200" s="151" t="s">
        <v>39</v>
      </c>
      <c r="O200" s="152">
        <v>0</v>
      </c>
      <c r="P200" s="152">
        <f t="shared" si="21"/>
        <v>0</v>
      </c>
      <c r="Q200" s="152">
        <v>0</v>
      </c>
      <c r="R200" s="152">
        <f t="shared" si="22"/>
        <v>0</v>
      </c>
      <c r="S200" s="152">
        <v>0</v>
      </c>
      <c r="T200" s="153">
        <f t="shared" si="2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4" t="s">
        <v>667</v>
      </c>
      <c r="AT200" s="154" t="s">
        <v>165</v>
      </c>
      <c r="AU200" s="154" t="s">
        <v>84</v>
      </c>
      <c r="AY200" s="18" t="s">
        <v>163</v>
      </c>
      <c r="BE200" s="155">
        <f t="shared" si="24"/>
        <v>0</v>
      </c>
      <c r="BF200" s="155">
        <f t="shared" si="25"/>
        <v>0</v>
      </c>
      <c r="BG200" s="155">
        <f t="shared" si="26"/>
        <v>0</v>
      </c>
      <c r="BH200" s="155">
        <f t="shared" si="27"/>
        <v>0</v>
      </c>
      <c r="BI200" s="155">
        <f t="shared" si="28"/>
        <v>0</v>
      </c>
      <c r="BJ200" s="18" t="s">
        <v>82</v>
      </c>
      <c r="BK200" s="155">
        <f t="shared" si="29"/>
        <v>0</v>
      </c>
      <c r="BL200" s="18" t="s">
        <v>667</v>
      </c>
      <c r="BM200" s="154" t="s">
        <v>485</v>
      </c>
    </row>
    <row r="201" spans="1:65" s="2" customFormat="1" ht="16.5" customHeight="1">
      <c r="A201" s="30"/>
      <c r="B201" s="142"/>
      <c r="C201" s="143" t="s">
        <v>717</v>
      </c>
      <c r="D201" s="143" t="s">
        <v>165</v>
      </c>
      <c r="E201" s="144" t="s">
        <v>2329</v>
      </c>
      <c r="F201" s="145" t="s">
        <v>2330</v>
      </c>
      <c r="G201" s="146" t="s">
        <v>1268</v>
      </c>
      <c r="H201" s="147">
        <v>66</v>
      </c>
      <c r="I201" s="148"/>
      <c r="J201" s="148">
        <f t="shared" si="20"/>
        <v>0</v>
      </c>
      <c r="K201" s="149"/>
      <c r="L201" s="31"/>
      <c r="M201" s="150" t="s">
        <v>1</v>
      </c>
      <c r="N201" s="151" t="s">
        <v>39</v>
      </c>
      <c r="O201" s="152">
        <v>0</v>
      </c>
      <c r="P201" s="152">
        <f t="shared" si="21"/>
        <v>0</v>
      </c>
      <c r="Q201" s="152">
        <v>0</v>
      </c>
      <c r="R201" s="152">
        <f t="shared" si="22"/>
        <v>0</v>
      </c>
      <c r="S201" s="152">
        <v>0</v>
      </c>
      <c r="T201" s="153">
        <f t="shared" si="2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4" t="s">
        <v>667</v>
      </c>
      <c r="AT201" s="154" t="s">
        <v>165</v>
      </c>
      <c r="AU201" s="154" t="s">
        <v>84</v>
      </c>
      <c r="AY201" s="18" t="s">
        <v>163</v>
      </c>
      <c r="BE201" s="155">
        <f t="shared" si="24"/>
        <v>0</v>
      </c>
      <c r="BF201" s="155">
        <f t="shared" si="25"/>
        <v>0</v>
      </c>
      <c r="BG201" s="155">
        <f t="shared" si="26"/>
        <v>0</v>
      </c>
      <c r="BH201" s="155">
        <f t="shared" si="27"/>
        <v>0</v>
      </c>
      <c r="BI201" s="155">
        <f t="shared" si="28"/>
        <v>0</v>
      </c>
      <c r="BJ201" s="18" t="s">
        <v>82</v>
      </c>
      <c r="BK201" s="155">
        <f t="shared" si="29"/>
        <v>0</v>
      </c>
      <c r="BL201" s="18" t="s">
        <v>667</v>
      </c>
      <c r="BM201" s="154" t="s">
        <v>489</v>
      </c>
    </row>
    <row r="202" spans="1:65" s="2" customFormat="1" ht="16.5" customHeight="1">
      <c r="A202" s="30"/>
      <c r="B202" s="142"/>
      <c r="C202" s="143" t="s">
        <v>721</v>
      </c>
      <c r="D202" s="143" t="s">
        <v>165</v>
      </c>
      <c r="E202" s="144" t="s">
        <v>2331</v>
      </c>
      <c r="F202" s="145" t="s">
        <v>2332</v>
      </c>
      <c r="G202" s="146" t="s">
        <v>1268</v>
      </c>
      <c r="H202" s="147">
        <v>47</v>
      </c>
      <c r="I202" s="148"/>
      <c r="J202" s="148">
        <f t="shared" si="20"/>
        <v>0</v>
      </c>
      <c r="K202" s="149"/>
      <c r="L202" s="31"/>
      <c r="M202" s="150" t="s">
        <v>1</v>
      </c>
      <c r="N202" s="151" t="s">
        <v>39</v>
      </c>
      <c r="O202" s="152">
        <v>0</v>
      </c>
      <c r="P202" s="152">
        <f t="shared" si="21"/>
        <v>0</v>
      </c>
      <c r="Q202" s="152">
        <v>0</v>
      </c>
      <c r="R202" s="152">
        <f t="shared" si="22"/>
        <v>0</v>
      </c>
      <c r="S202" s="152">
        <v>0</v>
      </c>
      <c r="T202" s="153">
        <f t="shared" si="2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4" t="s">
        <v>667</v>
      </c>
      <c r="AT202" s="154" t="s">
        <v>165</v>
      </c>
      <c r="AU202" s="154" t="s">
        <v>84</v>
      </c>
      <c r="AY202" s="18" t="s">
        <v>163</v>
      </c>
      <c r="BE202" s="155">
        <f t="shared" si="24"/>
        <v>0</v>
      </c>
      <c r="BF202" s="155">
        <f t="shared" si="25"/>
        <v>0</v>
      </c>
      <c r="BG202" s="155">
        <f t="shared" si="26"/>
        <v>0</v>
      </c>
      <c r="BH202" s="155">
        <f t="shared" si="27"/>
        <v>0</v>
      </c>
      <c r="BI202" s="155">
        <f t="shared" si="28"/>
        <v>0</v>
      </c>
      <c r="BJ202" s="18" t="s">
        <v>82</v>
      </c>
      <c r="BK202" s="155">
        <f t="shared" si="29"/>
        <v>0</v>
      </c>
      <c r="BL202" s="18" t="s">
        <v>667</v>
      </c>
      <c r="BM202" s="154" t="s">
        <v>495</v>
      </c>
    </row>
    <row r="203" spans="1:65" s="2" customFormat="1" ht="16.5" customHeight="1">
      <c r="A203" s="30"/>
      <c r="B203" s="142"/>
      <c r="C203" s="143" t="s">
        <v>726</v>
      </c>
      <c r="D203" s="143" t="s">
        <v>165</v>
      </c>
      <c r="E203" s="144" t="s">
        <v>2333</v>
      </c>
      <c r="F203" s="145" t="s">
        <v>2334</v>
      </c>
      <c r="G203" s="146" t="s">
        <v>1268</v>
      </c>
      <c r="H203" s="147">
        <v>7</v>
      </c>
      <c r="I203" s="148"/>
      <c r="J203" s="148">
        <f t="shared" si="20"/>
        <v>0</v>
      </c>
      <c r="K203" s="149"/>
      <c r="L203" s="31"/>
      <c r="M203" s="150" t="s">
        <v>1</v>
      </c>
      <c r="N203" s="151" t="s">
        <v>39</v>
      </c>
      <c r="O203" s="152">
        <v>0</v>
      </c>
      <c r="P203" s="152">
        <f t="shared" si="21"/>
        <v>0</v>
      </c>
      <c r="Q203" s="152">
        <v>0</v>
      </c>
      <c r="R203" s="152">
        <f t="shared" si="22"/>
        <v>0</v>
      </c>
      <c r="S203" s="152">
        <v>0</v>
      </c>
      <c r="T203" s="153">
        <f t="shared" si="2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4" t="s">
        <v>667</v>
      </c>
      <c r="AT203" s="154" t="s">
        <v>165</v>
      </c>
      <c r="AU203" s="154" t="s">
        <v>84</v>
      </c>
      <c r="AY203" s="18" t="s">
        <v>163</v>
      </c>
      <c r="BE203" s="155">
        <f t="shared" si="24"/>
        <v>0</v>
      </c>
      <c r="BF203" s="155">
        <f t="shared" si="25"/>
        <v>0</v>
      </c>
      <c r="BG203" s="155">
        <f t="shared" si="26"/>
        <v>0</v>
      </c>
      <c r="BH203" s="155">
        <f t="shared" si="27"/>
        <v>0</v>
      </c>
      <c r="BI203" s="155">
        <f t="shared" si="28"/>
        <v>0</v>
      </c>
      <c r="BJ203" s="18" t="s">
        <v>82</v>
      </c>
      <c r="BK203" s="155">
        <f t="shared" si="29"/>
        <v>0</v>
      </c>
      <c r="BL203" s="18" t="s">
        <v>667</v>
      </c>
      <c r="BM203" s="154" t="s">
        <v>500</v>
      </c>
    </row>
    <row r="204" spans="1:65" s="2" customFormat="1" ht="16.5" customHeight="1">
      <c r="A204" s="30"/>
      <c r="B204" s="142"/>
      <c r="C204" s="143" t="s">
        <v>732</v>
      </c>
      <c r="D204" s="143" t="s">
        <v>165</v>
      </c>
      <c r="E204" s="144" t="s">
        <v>2335</v>
      </c>
      <c r="F204" s="145" t="s">
        <v>2336</v>
      </c>
      <c r="G204" s="146" t="s">
        <v>1268</v>
      </c>
      <c r="H204" s="147">
        <v>7</v>
      </c>
      <c r="I204" s="148"/>
      <c r="J204" s="148">
        <f t="shared" si="20"/>
        <v>0</v>
      </c>
      <c r="K204" s="149"/>
      <c r="L204" s="31"/>
      <c r="M204" s="150" t="s">
        <v>1</v>
      </c>
      <c r="N204" s="151" t="s">
        <v>39</v>
      </c>
      <c r="O204" s="152">
        <v>0</v>
      </c>
      <c r="P204" s="152">
        <f t="shared" si="21"/>
        <v>0</v>
      </c>
      <c r="Q204" s="152">
        <v>0</v>
      </c>
      <c r="R204" s="152">
        <f t="shared" si="22"/>
        <v>0</v>
      </c>
      <c r="S204" s="152">
        <v>0</v>
      </c>
      <c r="T204" s="153">
        <f t="shared" si="2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4" t="s">
        <v>667</v>
      </c>
      <c r="AT204" s="154" t="s">
        <v>165</v>
      </c>
      <c r="AU204" s="154" t="s">
        <v>84</v>
      </c>
      <c r="AY204" s="18" t="s">
        <v>163</v>
      </c>
      <c r="BE204" s="155">
        <f t="shared" si="24"/>
        <v>0</v>
      </c>
      <c r="BF204" s="155">
        <f t="shared" si="25"/>
        <v>0</v>
      </c>
      <c r="BG204" s="155">
        <f t="shared" si="26"/>
        <v>0</v>
      </c>
      <c r="BH204" s="155">
        <f t="shared" si="27"/>
        <v>0</v>
      </c>
      <c r="BI204" s="155">
        <f t="shared" si="28"/>
        <v>0</v>
      </c>
      <c r="BJ204" s="18" t="s">
        <v>82</v>
      </c>
      <c r="BK204" s="155">
        <f t="shared" si="29"/>
        <v>0</v>
      </c>
      <c r="BL204" s="18" t="s">
        <v>667</v>
      </c>
      <c r="BM204" s="154" t="s">
        <v>508</v>
      </c>
    </row>
    <row r="205" spans="1:65" s="2" customFormat="1" ht="16.5" customHeight="1">
      <c r="A205" s="30"/>
      <c r="B205" s="142"/>
      <c r="C205" s="143" t="s">
        <v>738</v>
      </c>
      <c r="D205" s="143" t="s">
        <v>165</v>
      </c>
      <c r="E205" s="144" t="s">
        <v>2337</v>
      </c>
      <c r="F205" s="145" t="s">
        <v>2338</v>
      </c>
      <c r="G205" s="146" t="s">
        <v>1268</v>
      </c>
      <c r="H205" s="147">
        <v>7</v>
      </c>
      <c r="I205" s="148"/>
      <c r="J205" s="148">
        <f t="shared" si="20"/>
        <v>0</v>
      </c>
      <c r="K205" s="149"/>
      <c r="L205" s="31"/>
      <c r="M205" s="150" t="s">
        <v>1</v>
      </c>
      <c r="N205" s="151" t="s">
        <v>39</v>
      </c>
      <c r="O205" s="152">
        <v>0</v>
      </c>
      <c r="P205" s="152">
        <f t="shared" si="21"/>
        <v>0</v>
      </c>
      <c r="Q205" s="152">
        <v>0</v>
      </c>
      <c r="R205" s="152">
        <f t="shared" si="22"/>
        <v>0</v>
      </c>
      <c r="S205" s="152">
        <v>0</v>
      </c>
      <c r="T205" s="153">
        <f t="shared" si="2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4" t="s">
        <v>667</v>
      </c>
      <c r="AT205" s="154" t="s">
        <v>165</v>
      </c>
      <c r="AU205" s="154" t="s">
        <v>84</v>
      </c>
      <c r="AY205" s="18" t="s">
        <v>163</v>
      </c>
      <c r="BE205" s="155">
        <f t="shared" si="24"/>
        <v>0</v>
      </c>
      <c r="BF205" s="155">
        <f t="shared" si="25"/>
        <v>0</v>
      </c>
      <c r="BG205" s="155">
        <f t="shared" si="26"/>
        <v>0</v>
      </c>
      <c r="BH205" s="155">
        <f t="shared" si="27"/>
        <v>0</v>
      </c>
      <c r="BI205" s="155">
        <f t="shared" si="28"/>
        <v>0</v>
      </c>
      <c r="BJ205" s="18" t="s">
        <v>82</v>
      </c>
      <c r="BK205" s="155">
        <f t="shared" si="29"/>
        <v>0</v>
      </c>
      <c r="BL205" s="18" t="s">
        <v>667</v>
      </c>
      <c r="BM205" s="154" t="s">
        <v>512</v>
      </c>
    </row>
    <row r="206" spans="1:65" s="2" customFormat="1" ht="24" customHeight="1">
      <c r="A206" s="30"/>
      <c r="B206" s="142"/>
      <c r="C206" s="143" t="s">
        <v>745</v>
      </c>
      <c r="D206" s="143" t="s">
        <v>165</v>
      </c>
      <c r="E206" s="144" t="s">
        <v>2339</v>
      </c>
      <c r="F206" s="145" t="s">
        <v>2340</v>
      </c>
      <c r="G206" s="146" t="s">
        <v>1268</v>
      </c>
      <c r="H206" s="147">
        <v>20</v>
      </c>
      <c r="I206" s="148"/>
      <c r="J206" s="148">
        <f t="shared" si="20"/>
        <v>0</v>
      </c>
      <c r="K206" s="149"/>
      <c r="L206" s="31"/>
      <c r="M206" s="150" t="s">
        <v>1</v>
      </c>
      <c r="N206" s="151" t="s">
        <v>39</v>
      </c>
      <c r="O206" s="152">
        <v>0</v>
      </c>
      <c r="P206" s="152">
        <f t="shared" si="21"/>
        <v>0</v>
      </c>
      <c r="Q206" s="152">
        <v>0</v>
      </c>
      <c r="R206" s="152">
        <f t="shared" si="22"/>
        <v>0</v>
      </c>
      <c r="S206" s="152">
        <v>0</v>
      </c>
      <c r="T206" s="153">
        <f t="shared" si="2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4" t="s">
        <v>667</v>
      </c>
      <c r="AT206" s="154" t="s">
        <v>165</v>
      </c>
      <c r="AU206" s="154" t="s">
        <v>84</v>
      </c>
      <c r="AY206" s="18" t="s">
        <v>163</v>
      </c>
      <c r="BE206" s="155">
        <f t="shared" si="24"/>
        <v>0</v>
      </c>
      <c r="BF206" s="155">
        <f t="shared" si="25"/>
        <v>0</v>
      </c>
      <c r="BG206" s="155">
        <f t="shared" si="26"/>
        <v>0</v>
      </c>
      <c r="BH206" s="155">
        <f t="shared" si="27"/>
        <v>0</v>
      </c>
      <c r="BI206" s="155">
        <f t="shared" si="28"/>
        <v>0</v>
      </c>
      <c r="BJ206" s="18" t="s">
        <v>82</v>
      </c>
      <c r="BK206" s="155">
        <f t="shared" si="29"/>
        <v>0</v>
      </c>
      <c r="BL206" s="18" t="s">
        <v>667</v>
      </c>
      <c r="BM206" s="154" t="s">
        <v>518</v>
      </c>
    </row>
    <row r="207" spans="1:65" s="2" customFormat="1" ht="16.5" customHeight="1">
      <c r="A207" s="30"/>
      <c r="B207" s="142"/>
      <c r="C207" s="143" t="s">
        <v>753</v>
      </c>
      <c r="D207" s="143" t="s">
        <v>165</v>
      </c>
      <c r="E207" s="144" t="s">
        <v>2341</v>
      </c>
      <c r="F207" s="145" t="s">
        <v>2342</v>
      </c>
      <c r="G207" s="146" t="s">
        <v>168</v>
      </c>
      <c r="H207" s="147">
        <v>50</v>
      </c>
      <c r="I207" s="148"/>
      <c r="J207" s="148">
        <f t="shared" si="20"/>
        <v>0</v>
      </c>
      <c r="K207" s="149"/>
      <c r="L207" s="31"/>
      <c r="M207" s="150" t="s">
        <v>1</v>
      </c>
      <c r="N207" s="151" t="s">
        <v>39</v>
      </c>
      <c r="O207" s="152">
        <v>0</v>
      </c>
      <c r="P207" s="152">
        <f t="shared" si="21"/>
        <v>0</v>
      </c>
      <c r="Q207" s="152">
        <v>0</v>
      </c>
      <c r="R207" s="152">
        <f t="shared" si="22"/>
        <v>0</v>
      </c>
      <c r="S207" s="152">
        <v>0</v>
      </c>
      <c r="T207" s="153">
        <f t="shared" si="2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4" t="s">
        <v>667</v>
      </c>
      <c r="AT207" s="154" t="s">
        <v>165</v>
      </c>
      <c r="AU207" s="154" t="s">
        <v>84</v>
      </c>
      <c r="AY207" s="18" t="s">
        <v>163</v>
      </c>
      <c r="BE207" s="155">
        <f t="shared" si="24"/>
        <v>0</v>
      </c>
      <c r="BF207" s="155">
        <f t="shared" si="25"/>
        <v>0</v>
      </c>
      <c r="BG207" s="155">
        <f t="shared" si="26"/>
        <v>0</v>
      </c>
      <c r="BH207" s="155">
        <f t="shared" si="27"/>
        <v>0</v>
      </c>
      <c r="BI207" s="155">
        <f t="shared" si="28"/>
        <v>0</v>
      </c>
      <c r="BJ207" s="18" t="s">
        <v>82</v>
      </c>
      <c r="BK207" s="155">
        <f t="shared" si="29"/>
        <v>0</v>
      </c>
      <c r="BL207" s="18" t="s">
        <v>667</v>
      </c>
      <c r="BM207" s="154" t="s">
        <v>523</v>
      </c>
    </row>
    <row r="208" spans="1:65" s="2" customFormat="1" ht="16.5" customHeight="1">
      <c r="A208" s="30"/>
      <c r="B208" s="142"/>
      <c r="C208" s="143" t="s">
        <v>757</v>
      </c>
      <c r="D208" s="143" t="s">
        <v>165</v>
      </c>
      <c r="E208" s="144" t="s">
        <v>2343</v>
      </c>
      <c r="F208" s="145" t="s">
        <v>2344</v>
      </c>
      <c r="G208" s="146" t="s">
        <v>168</v>
      </c>
      <c r="H208" s="147">
        <v>100</v>
      </c>
      <c r="I208" s="148"/>
      <c r="J208" s="148">
        <f t="shared" si="20"/>
        <v>0</v>
      </c>
      <c r="K208" s="149"/>
      <c r="L208" s="31"/>
      <c r="M208" s="150" t="s">
        <v>1</v>
      </c>
      <c r="N208" s="151" t="s">
        <v>39</v>
      </c>
      <c r="O208" s="152">
        <v>0</v>
      </c>
      <c r="P208" s="152">
        <f t="shared" si="21"/>
        <v>0</v>
      </c>
      <c r="Q208" s="152">
        <v>0</v>
      </c>
      <c r="R208" s="152">
        <f t="shared" si="22"/>
        <v>0</v>
      </c>
      <c r="S208" s="152">
        <v>0</v>
      </c>
      <c r="T208" s="153">
        <f t="shared" si="2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4" t="s">
        <v>667</v>
      </c>
      <c r="AT208" s="154" t="s">
        <v>165</v>
      </c>
      <c r="AU208" s="154" t="s">
        <v>84</v>
      </c>
      <c r="AY208" s="18" t="s">
        <v>163</v>
      </c>
      <c r="BE208" s="155">
        <f t="shared" si="24"/>
        <v>0</v>
      </c>
      <c r="BF208" s="155">
        <f t="shared" si="25"/>
        <v>0</v>
      </c>
      <c r="BG208" s="155">
        <f t="shared" si="26"/>
        <v>0</v>
      </c>
      <c r="BH208" s="155">
        <f t="shared" si="27"/>
        <v>0</v>
      </c>
      <c r="BI208" s="155">
        <f t="shared" si="28"/>
        <v>0</v>
      </c>
      <c r="BJ208" s="18" t="s">
        <v>82</v>
      </c>
      <c r="BK208" s="155">
        <f t="shared" si="29"/>
        <v>0</v>
      </c>
      <c r="BL208" s="18" t="s">
        <v>667</v>
      </c>
      <c r="BM208" s="154" t="s">
        <v>529</v>
      </c>
    </row>
    <row r="209" spans="1:65" s="2" customFormat="1" ht="16.5" customHeight="1">
      <c r="A209" s="30"/>
      <c r="B209" s="142"/>
      <c r="C209" s="143" t="s">
        <v>764</v>
      </c>
      <c r="D209" s="143" t="s">
        <v>165</v>
      </c>
      <c r="E209" s="144" t="s">
        <v>2345</v>
      </c>
      <c r="F209" s="145" t="s">
        <v>2346</v>
      </c>
      <c r="G209" s="146" t="s">
        <v>168</v>
      </c>
      <c r="H209" s="147">
        <v>50</v>
      </c>
      <c r="I209" s="148"/>
      <c r="J209" s="148">
        <f t="shared" si="20"/>
        <v>0</v>
      </c>
      <c r="K209" s="149"/>
      <c r="L209" s="31"/>
      <c r="M209" s="150" t="s">
        <v>1</v>
      </c>
      <c r="N209" s="151" t="s">
        <v>39</v>
      </c>
      <c r="O209" s="152">
        <v>0</v>
      </c>
      <c r="P209" s="152">
        <f t="shared" si="21"/>
        <v>0</v>
      </c>
      <c r="Q209" s="152">
        <v>0</v>
      </c>
      <c r="R209" s="152">
        <f t="shared" si="22"/>
        <v>0</v>
      </c>
      <c r="S209" s="152">
        <v>0</v>
      </c>
      <c r="T209" s="153">
        <f t="shared" si="2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4" t="s">
        <v>667</v>
      </c>
      <c r="AT209" s="154" t="s">
        <v>165</v>
      </c>
      <c r="AU209" s="154" t="s">
        <v>84</v>
      </c>
      <c r="AY209" s="18" t="s">
        <v>163</v>
      </c>
      <c r="BE209" s="155">
        <f t="shared" si="24"/>
        <v>0</v>
      </c>
      <c r="BF209" s="155">
        <f t="shared" si="25"/>
        <v>0</v>
      </c>
      <c r="BG209" s="155">
        <f t="shared" si="26"/>
        <v>0</v>
      </c>
      <c r="BH209" s="155">
        <f t="shared" si="27"/>
        <v>0</v>
      </c>
      <c r="BI209" s="155">
        <f t="shared" si="28"/>
        <v>0</v>
      </c>
      <c r="BJ209" s="18" t="s">
        <v>82</v>
      </c>
      <c r="BK209" s="155">
        <f t="shared" si="29"/>
        <v>0</v>
      </c>
      <c r="BL209" s="18" t="s">
        <v>667</v>
      </c>
      <c r="BM209" s="154" t="s">
        <v>533</v>
      </c>
    </row>
    <row r="210" spans="1:65" s="2" customFormat="1" ht="16.5" customHeight="1">
      <c r="A210" s="30"/>
      <c r="B210" s="142"/>
      <c r="C210" s="143" t="s">
        <v>768</v>
      </c>
      <c r="D210" s="143" t="s">
        <v>165</v>
      </c>
      <c r="E210" s="144" t="s">
        <v>2347</v>
      </c>
      <c r="F210" s="145" t="s">
        <v>2348</v>
      </c>
      <c r="G210" s="146" t="s">
        <v>168</v>
      </c>
      <c r="H210" s="147">
        <v>100</v>
      </c>
      <c r="I210" s="148"/>
      <c r="J210" s="148">
        <f t="shared" si="20"/>
        <v>0</v>
      </c>
      <c r="K210" s="149"/>
      <c r="L210" s="31"/>
      <c r="M210" s="150" t="s">
        <v>1</v>
      </c>
      <c r="N210" s="151" t="s">
        <v>39</v>
      </c>
      <c r="O210" s="152">
        <v>0</v>
      </c>
      <c r="P210" s="152">
        <f t="shared" si="21"/>
        <v>0</v>
      </c>
      <c r="Q210" s="152">
        <v>0</v>
      </c>
      <c r="R210" s="152">
        <f t="shared" si="22"/>
        <v>0</v>
      </c>
      <c r="S210" s="152">
        <v>0</v>
      </c>
      <c r="T210" s="153">
        <f t="shared" si="2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4" t="s">
        <v>667</v>
      </c>
      <c r="AT210" s="154" t="s">
        <v>165</v>
      </c>
      <c r="AU210" s="154" t="s">
        <v>84</v>
      </c>
      <c r="AY210" s="18" t="s">
        <v>163</v>
      </c>
      <c r="BE210" s="155">
        <f t="shared" si="24"/>
        <v>0</v>
      </c>
      <c r="BF210" s="155">
        <f t="shared" si="25"/>
        <v>0</v>
      </c>
      <c r="BG210" s="155">
        <f t="shared" si="26"/>
        <v>0</v>
      </c>
      <c r="BH210" s="155">
        <f t="shared" si="27"/>
        <v>0</v>
      </c>
      <c r="BI210" s="155">
        <f t="shared" si="28"/>
        <v>0</v>
      </c>
      <c r="BJ210" s="18" t="s">
        <v>82</v>
      </c>
      <c r="BK210" s="155">
        <f t="shared" si="29"/>
        <v>0</v>
      </c>
      <c r="BL210" s="18" t="s">
        <v>667</v>
      </c>
      <c r="BM210" s="154" t="s">
        <v>538</v>
      </c>
    </row>
    <row r="211" spans="1:65" s="2" customFormat="1" ht="16.5" customHeight="1">
      <c r="A211" s="30"/>
      <c r="B211" s="142"/>
      <c r="C211" s="143" t="s">
        <v>773</v>
      </c>
      <c r="D211" s="143" t="s">
        <v>165</v>
      </c>
      <c r="E211" s="144" t="s">
        <v>2349</v>
      </c>
      <c r="F211" s="145" t="s">
        <v>2350</v>
      </c>
      <c r="G211" s="146" t="s">
        <v>168</v>
      </c>
      <c r="H211" s="147">
        <v>1200</v>
      </c>
      <c r="I211" s="148"/>
      <c r="J211" s="148">
        <f t="shared" si="20"/>
        <v>0</v>
      </c>
      <c r="K211" s="149"/>
      <c r="L211" s="31"/>
      <c r="M211" s="150" t="s">
        <v>1</v>
      </c>
      <c r="N211" s="151" t="s">
        <v>39</v>
      </c>
      <c r="O211" s="152">
        <v>0</v>
      </c>
      <c r="P211" s="152">
        <f t="shared" si="21"/>
        <v>0</v>
      </c>
      <c r="Q211" s="152">
        <v>0</v>
      </c>
      <c r="R211" s="152">
        <f t="shared" si="22"/>
        <v>0</v>
      </c>
      <c r="S211" s="152">
        <v>0</v>
      </c>
      <c r="T211" s="153">
        <f t="shared" si="23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4" t="s">
        <v>667</v>
      </c>
      <c r="AT211" s="154" t="s">
        <v>165</v>
      </c>
      <c r="AU211" s="154" t="s">
        <v>84</v>
      </c>
      <c r="AY211" s="18" t="s">
        <v>163</v>
      </c>
      <c r="BE211" s="155">
        <f t="shared" si="24"/>
        <v>0</v>
      </c>
      <c r="BF211" s="155">
        <f t="shared" si="25"/>
        <v>0</v>
      </c>
      <c r="BG211" s="155">
        <f t="shared" si="26"/>
        <v>0</v>
      </c>
      <c r="BH211" s="155">
        <f t="shared" si="27"/>
        <v>0</v>
      </c>
      <c r="BI211" s="155">
        <f t="shared" si="28"/>
        <v>0</v>
      </c>
      <c r="BJ211" s="18" t="s">
        <v>82</v>
      </c>
      <c r="BK211" s="155">
        <f t="shared" si="29"/>
        <v>0</v>
      </c>
      <c r="BL211" s="18" t="s">
        <v>667</v>
      </c>
      <c r="BM211" s="154" t="s">
        <v>544</v>
      </c>
    </row>
    <row r="212" spans="1:65" s="2" customFormat="1" ht="16.5" customHeight="1">
      <c r="A212" s="30"/>
      <c r="B212" s="142"/>
      <c r="C212" s="143" t="s">
        <v>777</v>
      </c>
      <c r="D212" s="143" t="s">
        <v>165</v>
      </c>
      <c r="E212" s="144" t="s">
        <v>2351</v>
      </c>
      <c r="F212" s="145" t="s">
        <v>2352</v>
      </c>
      <c r="G212" s="146" t="s">
        <v>168</v>
      </c>
      <c r="H212" s="147">
        <v>1350</v>
      </c>
      <c r="I212" s="148"/>
      <c r="J212" s="148">
        <f t="shared" si="20"/>
        <v>0</v>
      </c>
      <c r="K212" s="149"/>
      <c r="L212" s="31"/>
      <c r="M212" s="150" t="s">
        <v>1</v>
      </c>
      <c r="N212" s="151" t="s">
        <v>39</v>
      </c>
      <c r="O212" s="152">
        <v>0</v>
      </c>
      <c r="P212" s="152">
        <f t="shared" si="21"/>
        <v>0</v>
      </c>
      <c r="Q212" s="152">
        <v>0</v>
      </c>
      <c r="R212" s="152">
        <f t="shared" si="22"/>
        <v>0</v>
      </c>
      <c r="S212" s="152">
        <v>0</v>
      </c>
      <c r="T212" s="153">
        <f t="shared" si="23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4" t="s">
        <v>667</v>
      </c>
      <c r="AT212" s="154" t="s">
        <v>165</v>
      </c>
      <c r="AU212" s="154" t="s">
        <v>84</v>
      </c>
      <c r="AY212" s="18" t="s">
        <v>163</v>
      </c>
      <c r="BE212" s="155">
        <f t="shared" si="24"/>
        <v>0</v>
      </c>
      <c r="BF212" s="155">
        <f t="shared" si="25"/>
        <v>0</v>
      </c>
      <c r="BG212" s="155">
        <f t="shared" si="26"/>
        <v>0</v>
      </c>
      <c r="BH212" s="155">
        <f t="shared" si="27"/>
        <v>0</v>
      </c>
      <c r="BI212" s="155">
        <f t="shared" si="28"/>
        <v>0</v>
      </c>
      <c r="BJ212" s="18" t="s">
        <v>82</v>
      </c>
      <c r="BK212" s="155">
        <f t="shared" si="29"/>
        <v>0</v>
      </c>
      <c r="BL212" s="18" t="s">
        <v>667</v>
      </c>
      <c r="BM212" s="154" t="s">
        <v>550</v>
      </c>
    </row>
    <row r="213" spans="1:65" s="2" customFormat="1" ht="16.5" customHeight="1">
      <c r="A213" s="30"/>
      <c r="B213" s="142"/>
      <c r="C213" s="143" t="s">
        <v>781</v>
      </c>
      <c r="D213" s="143" t="s">
        <v>165</v>
      </c>
      <c r="E213" s="144" t="s">
        <v>2353</v>
      </c>
      <c r="F213" s="145" t="s">
        <v>2354</v>
      </c>
      <c r="G213" s="146" t="s">
        <v>168</v>
      </c>
      <c r="H213" s="147">
        <v>12</v>
      </c>
      <c r="I213" s="148"/>
      <c r="J213" s="148">
        <f t="shared" si="20"/>
        <v>0</v>
      </c>
      <c r="K213" s="149"/>
      <c r="L213" s="31"/>
      <c r="M213" s="150" t="s">
        <v>1</v>
      </c>
      <c r="N213" s="151" t="s">
        <v>39</v>
      </c>
      <c r="O213" s="152">
        <v>0</v>
      </c>
      <c r="P213" s="152">
        <f t="shared" si="21"/>
        <v>0</v>
      </c>
      <c r="Q213" s="152">
        <v>0</v>
      </c>
      <c r="R213" s="152">
        <f t="shared" si="22"/>
        <v>0</v>
      </c>
      <c r="S213" s="152">
        <v>0</v>
      </c>
      <c r="T213" s="153">
        <f t="shared" si="23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54" t="s">
        <v>667</v>
      </c>
      <c r="AT213" s="154" t="s">
        <v>165</v>
      </c>
      <c r="AU213" s="154" t="s">
        <v>84</v>
      </c>
      <c r="AY213" s="18" t="s">
        <v>163</v>
      </c>
      <c r="BE213" s="155">
        <f t="shared" si="24"/>
        <v>0</v>
      </c>
      <c r="BF213" s="155">
        <f t="shared" si="25"/>
        <v>0</v>
      </c>
      <c r="BG213" s="155">
        <f t="shared" si="26"/>
        <v>0</v>
      </c>
      <c r="BH213" s="155">
        <f t="shared" si="27"/>
        <v>0</v>
      </c>
      <c r="BI213" s="155">
        <f t="shared" si="28"/>
        <v>0</v>
      </c>
      <c r="BJ213" s="18" t="s">
        <v>82</v>
      </c>
      <c r="BK213" s="155">
        <f t="shared" si="29"/>
        <v>0</v>
      </c>
      <c r="BL213" s="18" t="s">
        <v>667</v>
      </c>
      <c r="BM213" s="154" t="s">
        <v>557</v>
      </c>
    </row>
    <row r="214" spans="1:65" s="2" customFormat="1" ht="16.5" customHeight="1">
      <c r="A214" s="30"/>
      <c r="B214" s="142"/>
      <c r="C214" s="143" t="s">
        <v>787</v>
      </c>
      <c r="D214" s="143" t="s">
        <v>165</v>
      </c>
      <c r="E214" s="144" t="s">
        <v>2355</v>
      </c>
      <c r="F214" s="145" t="s">
        <v>2356</v>
      </c>
      <c r="G214" s="146" t="s">
        <v>168</v>
      </c>
      <c r="H214" s="147">
        <v>200</v>
      </c>
      <c r="I214" s="148"/>
      <c r="J214" s="148">
        <f t="shared" si="20"/>
        <v>0</v>
      </c>
      <c r="K214" s="149"/>
      <c r="L214" s="31"/>
      <c r="M214" s="150" t="s">
        <v>1</v>
      </c>
      <c r="N214" s="151" t="s">
        <v>39</v>
      </c>
      <c r="O214" s="152">
        <v>0</v>
      </c>
      <c r="P214" s="152">
        <f t="shared" si="21"/>
        <v>0</v>
      </c>
      <c r="Q214" s="152">
        <v>0</v>
      </c>
      <c r="R214" s="152">
        <f t="shared" si="22"/>
        <v>0</v>
      </c>
      <c r="S214" s="152">
        <v>0</v>
      </c>
      <c r="T214" s="153">
        <f t="shared" si="23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4" t="s">
        <v>667</v>
      </c>
      <c r="AT214" s="154" t="s">
        <v>165</v>
      </c>
      <c r="AU214" s="154" t="s">
        <v>84</v>
      </c>
      <c r="AY214" s="18" t="s">
        <v>163</v>
      </c>
      <c r="BE214" s="155">
        <f t="shared" si="24"/>
        <v>0</v>
      </c>
      <c r="BF214" s="155">
        <f t="shared" si="25"/>
        <v>0</v>
      </c>
      <c r="BG214" s="155">
        <f t="shared" si="26"/>
        <v>0</v>
      </c>
      <c r="BH214" s="155">
        <f t="shared" si="27"/>
        <v>0</v>
      </c>
      <c r="BI214" s="155">
        <f t="shared" si="28"/>
        <v>0</v>
      </c>
      <c r="BJ214" s="18" t="s">
        <v>82</v>
      </c>
      <c r="BK214" s="155">
        <f t="shared" si="29"/>
        <v>0</v>
      </c>
      <c r="BL214" s="18" t="s">
        <v>667</v>
      </c>
      <c r="BM214" s="154" t="s">
        <v>563</v>
      </c>
    </row>
    <row r="215" spans="1:65" s="2" customFormat="1" ht="16.5" customHeight="1">
      <c r="A215" s="30"/>
      <c r="B215" s="142"/>
      <c r="C215" s="143" t="s">
        <v>791</v>
      </c>
      <c r="D215" s="143" t="s">
        <v>165</v>
      </c>
      <c r="E215" s="144" t="s">
        <v>2357</v>
      </c>
      <c r="F215" s="145" t="s">
        <v>2358</v>
      </c>
      <c r="G215" s="146" t="s">
        <v>168</v>
      </c>
      <c r="H215" s="147">
        <v>150</v>
      </c>
      <c r="I215" s="148"/>
      <c r="J215" s="148">
        <f t="shared" si="20"/>
        <v>0</v>
      </c>
      <c r="K215" s="149"/>
      <c r="L215" s="31"/>
      <c r="M215" s="150" t="s">
        <v>1</v>
      </c>
      <c r="N215" s="151" t="s">
        <v>39</v>
      </c>
      <c r="O215" s="152">
        <v>0</v>
      </c>
      <c r="P215" s="152">
        <f t="shared" si="21"/>
        <v>0</v>
      </c>
      <c r="Q215" s="152">
        <v>0</v>
      </c>
      <c r="R215" s="152">
        <f t="shared" si="22"/>
        <v>0</v>
      </c>
      <c r="S215" s="152">
        <v>0</v>
      </c>
      <c r="T215" s="153">
        <f t="shared" si="23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4" t="s">
        <v>667</v>
      </c>
      <c r="AT215" s="154" t="s">
        <v>165</v>
      </c>
      <c r="AU215" s="154" t="s">
        <v>84</v>
      </c>
      <c r="AY215" s="18" t="s">
        <v>163</v>
      </c>
      <c r="BE215" s="155">
        <f t="shared" si="24"/>
        <v>0</v>
      </c>
      <c r="BF215" s="155">
        <f t="shared" si="25"/>
        <v>0</v>
      </c>
      <c r="BG215" s="155">
        <f t="shared" si="26"/>
        <v>0</v>
      </c>
      <c r="BH215" s="155">
        <f t="shared" si="27"/>
        <v>0</v>
      </c>
      <c r="BI215" s="155">
        <f t="shared" si="28"/>
        <v>0</v>
      </c>
      <c r="BJ215" s="18" t="s">
        <v>82</v>
      </c>
      <c r="BK215" s="155">
        <f t="shared" si="29"/>
        <v>0</v>
      </c>
      <c r="BL215" s="18" t="s">
        <v>667</v>
      </c>
      <c r="BM215" s="154" t="s">
        <v>571</v>
      </c>
    </row>
    <row r="216" spans="1:65" s="2" customFormat="1" ht="16.5" customHeight="1">
      <c r="A216" s="30"/>
      <c r="B216" s="142"/>
      <c r="C216" s="143" t="s">
        <v>810</v>
      </c>
      <c r="D216" s="143" t="s">
        <v>165</v>
      </c>
      <c r="E216" s="144" t="s">
        <v>2359</v>
      </c>
      <c r="F216" s="145" t="s">
        <v>2360</v>
      </c>
      <c r="G216" s="146" t="s">
        <v>168</v>
      </c>
      <c r="H216" s="147">
        <v>12</v>
      </c>
      <c r="I216" s="148"/>
      <c r="J216" s="148">
        <f t="shared" si="20"/>
        <v>0</v>
      </c>
      <c r="K216" s="149"/>
      <c r="L216" s="31"/>
      <c r="M216" s="150" t="s">
        <v>1</v>
      </c>
      <c r="N216" s="151" t="s">
        <v>39</v>
      </c>
      <c r="O216" s="152">
        <v>0</v>
      </c>
      <c r="P216" s="152">
        <f t="shared" si="21"/>
        <v>0</v>
      </c>
      <c r="Q216" s="152">
        <v>0</v>
      </c>
      <c r="R216" s="152">
        <f t="shared" si="22"/>
        <v>0</v>
      </c>
      <c r="S216" s="152">
        <v>0</v>
      </c>
      <c r="T216" s="153">
        <f t="shared" si="23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54" t="s">
        <v>667</v>
      </c>
      <c r="AT216" s="154" t="s">
        <v>165</v>
      </c>
      <c r="AU216" s="154" t="s">
        <v>84</v>
      </c>
      <c r="AY216" s="18" t="s">
        <v>163</v>
      </c>
      <c r="BE216" s="155">
        <f t="shared" si="24"/>
        <v>0</v>
      </c>
      <c r="BF216" s="155">
        <f t="shared" si="25"/>
        <v>0</v>
      </c>
      <c r="BG216" s="155">
        <f t="shared" si="26"/>
        <v>0</v>
      </c>
      <c r="BH216" s="155">
        <f t="shared" si="27"/>
        <v>0</v>
      </c>
      <c r="BI216" s="155">
        <f t="shared" si="28"/>
        <v>0</v>
      </c>
      <c r="BJ216" s="18" t="s">
        <v>82</v>
      </c>
      <c r="BK216" s="155">
        <f t="shared" si="29"/>
        <v>0</v>
      </c>
      <c r="BL216" s="18" t="s">
        <v>667</v>
      </c>
      <c r="BM216" s="154" t="s">
        <v>578</v>
      </c>
    </row>
    <row r="217" spans="1:65" s="2" customFormat="1" ht="16.5" customHeight="1">
      <c r="A217" s="30"/>
      <c r="B217" s="142"/>
      <c r="C217" s="143" t="s">
        <v>214</v>
      </c>
      <c r="D217" s="143" t="s">
        <v>165</v>
      </c>
      <c r="E217" s="144" t="s">
        <v>2361</v>
      </c>
      <c r="F217" s="145" t="s">
        <v>2362</v>
      </c>
      <c r="G217" s="146" t="s">
        <v>199</v>
      </c>
      <c r="H217" s="147">
        <v>1</v>
      </c>
      <c r="I217" s="148"/>
      <c r="J217" s="148">
        <f t="shared" si="20"/>
        <v>0</v>
      </c>
      <c r="K217" s="149"/>
      <c r="L217" s="31"/>
      <c r="M217" s="150" t="s">
        <v>1</v>
      </c>
      <c r="N217" s="151" t="s">
        <v>39</v>
      </c>
      <c r="O217" s="152">
        <v>0</v>
      </c>
      <c r="P217" s="152">
        <f t="shared" si="21"/>
        <v>0</v>
      </c>
      <c r="Q217" s="152">
        <v>0</v>
      </c>
      <c r="R217" s="152">
        <f t="shared" si="22"/>
        <v>0</v>
      </c>
      <c r="S217" s="152">
        <v>0</v>
      </c>
      <c r="T217" s="153">
        <f t="shared" si="23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4" t="s">
        <v>667</v>
      </c>
      <c r="AT217" s="154" t="s">
        <v>165</v>
      </c>
      <c r="AU217" s="154" t="s">
        <v>84</v>
      </c>
      <c r="AY217" s="18" t="s">
        <v>163</v>
      </c>
      <c r="BE217" s="155">
        <f t="shared" si="24"/>
        <v>0</v>
      </c>
      <c r="BF217" s="155">
        <f t="shared" si="25"/>
        <v>0</v>
      </c>
      <c r="BG217" s="155">
        <f t="shared" si="26"/>
        <v>0</v>
      </c>
      <c r="BH217" s="155">
        <f t="shared" si="27"/>
        <v>0</v>
      </c>
      <c r="BI217" s="155">
        <f t="shared" si="28"/>
        <v>0</v>
      </c>
      <c r="BJ217" s="18" t="s">
        <v>82</v>
      </c>
      <c r="BK217" s="155">
        <f t="shared" si="29"/>
        <v>0</v>
      </c>
      <c r="BL217" s="18" t="s">
        <v>667</v>
      </c>
      <c r="BM217" s="154" t="s">
        <v>584</v>
      </c>
    </row>
    <row r="218" spans="1:65" s="2" customFormat="1" ht="16.5" customHeight="1">
      <c r="A218" s="30"/>
      <c r="B218" s="142"/>
      <c r="C218" s="143" t="s">
        <v>815</v>
      </c>
      <c r="D218" s="143" t="s">
        <v>165</v>
      </c>
      <c r="E218" s="144" t="s">
        <v>2363</v>
      </c>
      <c r="F218" s="145" t="s">
        <v>2364</v>
      </c>
      <c r="G218" s="146" t="s">
        <v>199</v>
      </c>
      <c r="H218" s="147">
        <v>1</v>
      </c>
      <c r="I218" s="148"/>
      <c r="J218" s="148">
        <f t="shared" si="20"/>
        <v>0</v>
      </c>
      <c r="K218" s="149"/>
      <c r="L218" s="31"/>
      <c r="M218" s="150" t="s">
        <v>1</v>
      </c>
      <c r="N218" s="151" t="s">
        <v>39</v>
      </c>
      <c r="O218" s="152">
        <v>0</v>
      </c>
      <c r="P218" s="152">
        <f t="shared" si="21"/>
        <v>0</v>
      </c>
      <c r="Q218" s="152">
        <v>0</v>
      </c>
      <c r="R218" s="152">
        <f t="shared" si="22"/>
        <v>0</v>
      </c>
      <c r="S218" s="152">
        <v>0</v>
      </c>
      <c r="T218" s="153">
        <f t="shared" si="23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54" t="s">
        <v>667</v>
      </c>
      <c r="AT218" s="154" t="s">
        <v>165</v>
      </c>
      <c r="AU218" s="154" t="s">
        <v>84</v>
      </c>
      <c r="AY218" s="18" t="s">
        <v>163</v>
      </c>
      <c r="BE218" s="155">
        <f t="shared" si="24"/>
        <v>0</v>
      </c>
      <c r="BF218" s="155">
        <f t="shared" si="25"/>
        <v>0</v>
      </c>
      <c r="BG218" s="155">
        <f t="shared" si="26"/>
        <v>0</v>
      </c>
      <c r="BH218" s="155">
        <f t="shared" si="27"/>
        <v>0</v>
      </c>
      <c r="BI218" s="155">
        <f t="shared" si="28"/>
        <v>0</v>
      </c>
      <c r="BJ218" s="18" t="s">
        <v>82</v>
      </c>
      <c r="BK218" s="155">
        <f t="shared" si="29"/>
        <v>0</v>
      </c>
      <c r="BL218" s="18" t="s">
        <v>667</v>
      </c>
      <c r="BM218" s="154" t="s">
        <v>591</v>
      </c>
    </row>
    <row r="219" spans="1:65" s="2" customFormat="1" ht="16.5" customHeight="1">
      <c r="A219" s="30"/>
      <c r="B219" s="142"/>
      <c r="C219" s="184" t="s">
        <v>221</v>
      </c>
      <c r="D219" s="184" t="s">
        <v>190</v>
      </c>
      <c r="E219" s="185" t="s">
        <v>2365</v>
      </c>
      <c r="F219" s="186" t="s">
        <v>2366</v>
      </c>
      <c r="G219" s="187" t="s">
        <v>199</v>
      </c>
      <c r="H219" s="188">
        <v>1</v>
      </c>
      <c r="I219" s="189"/>
      <c r="J219" s="189">
        <f t="shared" si="20"/>
        <v>0</v>
      </c>
      <c r="K219" s="190"/>
      <c r="L219" s="191"/>
      <c r="M219" s="192" t="s">
        <v>1</v>
      </c>
      <c r="N219" s="193" t="s">
        <v>39</v>
      </c>
      <c r="O219" s="152">
        <v>0</v>
      </c>
      <c r="P219" s="152">
        <f t="shared" si="21"/>
        <v>0</v>
      </c>
      <c r="Q219" s="152">
        <v>0</v>
      </c>
      <c r="R219" s="152">
        <f t="shared" si="22"/>
        <v>0</v>
      </c>
      <c r="S219" s="152">
        <v>0</v>
      </c>
      <c r="T219" s="153">
        <f t="shared" si="23"/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4" t="s">
        <v>720</v>
      </c>
      <c r="AT219" s="154" t="s">
        <v>190</v>
      </c>
      <c r="AU219" s="154" t="s">
        <v>84</v>
      </c>
      <c r="AY219" s="18" t="s">
        <v>163</v>
      </c>
      <c r="BE219" s="155">
        <f t="shared" si="24"/>
        <v>0</v>
      </c>
      <c r="BF219" s="155">
        <f t="shared" si="25"/>
        <v>0</v>
      </c>
      <c r="BG219" s="155">
        <f t="shared" si="26"/>
        <v>0</v>
      </c>
      <c r="BH219" s="155">
        <f t="shared" si="27"/>
        <v>0</v>
      </c>
      <c r="BI219" s="155">
        <f t="shared" si="28"/>
        <v>0</v>
      </c>
      <c r="BJ219" s="18" t="s">
        <v>82</v>
      </c>
      <c r="BK219" s="155">
        <f t="shared" si="29"/>
        <v>0</v>
      </c>
      <c r="BL219" s="18" t="s">
        <v>667</v>
      </c>
      <c r="BM219" s="154" t="s">
        <v>600</v>
      </c>
    </row>
    <row r="220" spans="1:65" s="12" customFormat="1" ht="25.9" customHeight="1">
      <c r="B220" s="130"/>
      <c r="D220" s="131" t="s">
        <v>73</v>
      </c>
      <c r="E220" s="132" t="s">
        <v>1803</v>
      </c>
      <c r="F220" s="132" t="s">
        <v>1804</v>
      </c>
      <c r="J220" s="133">
        <f>BK220</f>
        <v>0</v>
      </c>
      <c r="L220" s="130"/>
      <c r="M220" s="134"/>
      <c r="N220" s="135"/>
      <c r="O220" s="135"/>
      <c r="P220" s="136">
        <f>P221+P224+P226+P229</f>
        <v>0</v>
      </c>
      <c r="Q220" s="135"/>
      <c r="R220" s="136">
        <f>R221+R224+R226+R229</f>
        <v>0</v>
      </c>
      <c r="S220" s="135"/>
      <c r="T220" s="137">
        <f>T221+T224+T226+T229</f>
        <v>0</v>
      </c>
      <c r="AR220" s="131" t="s">
        <v>196</v>
      </c>
      <c r="AT220" s="138" t="s">
        <v>73</v>
      </c>
      <c r="AU220" s="138" t="s">
        <v>74</v>
      </c>
      <c r="AY220" s="131" t="s">
        <v>163</v>
      </c>
      <c r="BK220" s="139">
        <f>BK221+BK224+BK226+BK229</f>
        <v>0</v>
      </c>
    </row>
    <row r="221" spans="1:65" s="12" customFormat="1" ht="22.9" customHeight="1">
      <c r="B221" s="130"/>
      <c r="D221" s="131" t="s">
        <v>73</v>
      </c>
      <c r="E221" s="140" t="s">
        <v>1988</v>
      </c>
      <c r="F221" s="140" t="s">
        <v>1989</v>
      </c>
      <c r="J221" s="141">
        <f>BK221</f>
        <v>0</v>
      </c>
      <c r="L221" s="130"/>
      <c r="M221" s="134"/>
      <c r="N221" s="135"/>
      <c r="O221" s="135"/>
      <c r="P221" s="136">
        <f>SUM(P222:P223)</f>
        <v>0</v>
      </c>
      <c r="Q221" s="135"/>
      <c r="R221" s="136">
        <f>SUM(R222:R223)</f>
        <v>0</v>
      </c>
      <c r="S221" s="135"/>
      <c r="T221" s="137">
        <f>SUM(T222:T223)</f>
        <v>0</v>
      </c>
      <c r="AR221" s="131" t="s">
        <v>196</v>
      </c>
      <c r="AT221" s="138" t="s">
        <v>73</v>
      </c>
      <c r="AU221" s="138" t="s">
        <v>82</v>
      </c>
      <c r="AY221" s="131" t="s">
        <v>163</v>
      </c>
      <c r="BK221" s="139">
        <f>SUM(BK222:BK223)</f>
        <v>0</v>
      </c>
    </row>
    <row r="222" spans="1:65" s="2" customFormat="1" ht="16.5" customHeight="1">
      <c r="A222" s="30"/>
      <c r="B222" s="142"/>
      <c r="C222" s="143" t="s">
        <v>827</v>
      </c>
      <c r="D222" s="143" t="s">
        <v>165</v>
      </c>
      <c r="E222" s="144" t="s">
        <v>1990</v>
      </c>
      <c r="F222" s="145" t="s">
        <v>1991</v>
      </c>
      <c r="G222" s="146" t="s">
        <v>199</v>
      </c>
      <c r="H222" s="147">
        <v>1</v>
      </c>
      <c r="I222" s="148"/>
      <c r="J222" s="148">
        <f>ROUND(I222*H222,2)</f>
        <v>0</v>
      </c>
      <c r="K222" s="149"/>
      <c r="L222" s="31"/>
      <c r="M222" s="150" t="s">
        <v>1</v>
      </c>
      <c r="N222" s="151" t="s">
        <v>39</v>
      </c>
      <c r="O222" s="152">
        <v>0</v>
      </c>
      <c r="P222" s="152">
        <f>O222*H222</f>
        <v>0</v>
      </c>
      <c r="Q222" s="152">
        <v>0</v>
      </c>
      <c r="R222" s="152">
        <f>Q222*H222</f>
        <v>0</v>
      </c>
      <c r="S222" s="152">
        <v>0</v>
      </c>
      <c r="T222" s="153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4" t="s">
        <v>169</v>
      </c>
      <c r="AT222" s="154" t="s">
        <v>165</v>
      </c>
      <c r="AU222" s="154" t="s">
        <v>84</v>
      </c>
      <c r="AY222" s="18" t="s">
        <v>163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8" t="s">
        <v>82</v>
      </c>
      <c r="BK222" s="155">
        <f>ROUND(I222*H222,2)</f>
        <v>0</v>
      </c>
      <c r="BL222" s="18" t="s">
        <v>169</v>
      </c>
      <c r="BM222" s="154" t="s">
        <v>605</v>
      </c>
    </row>
    <row r="223" spans="1:65" s="2" customFormat="1" ht="16.5" customHeight="1">
      <c r="A223" s="30"/>
      <c r="B223" s="142"/>
      <c r="C223" s="184" t="s">
        <v>227</v>
      </c>
      <c r="D223" s="184" t="s">
        <v>190</v>
      </c>
      <c r="E223" s="185" t="s">
        <v>2367</v>
      </c>
      <c r="F223" s="186" t="s">
        <v>2368</v>
      </c>
      <c r="G223" s="187" t="s">
        <v>199</v>
      </c>
      <c r="H223" s="188">
        <v>1</v>
      </c>
      <c r="I223" s="189"/>
      <c r="J223" s="189">
        <f>ROUND(I223*H223,2)</f>
        <v>0</v>
      </c>
      <c r="K223" s="190"/>
      <c r="L223" s="191"/>
      <c r="M223" s="192" t="s">
        <v>1</v>
      </c>
      <c r="N223" s="193" t="s">
        <v>39</v>
      </c>
      <c r="O223" s="152">
        <v>0</v>
      </c>
      <c r="P223" s="152">
        <f>O223*H223</f>
        <v>0</v>
      </c>
      <c r="Q223" s="152">
        <v>0</v>
      </c>
      <c r="R223" s="152">
        <f>Q223*H223</f>
        <v>0</v>
      </c>
      <c r="S223" s="152">
        <v>0</v>
      </c>
      <c r="T223" s="153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4" t="s">
        <v>193</v>
      </c>
      <c r="AT223" s="154" t="s">
        <v>190</v>
      </c>
      <c r="AU223" s="154" t="s">
        <v>84</v>
      </c>
      <c r="AY223" s="18" t="s">
        <v>163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82</v>
      </c>
      <c r="BK223" s="155">
        <f>ROUND(I223*H223,2)</f>
        <v>0</v>
      </c>
      <c r="BL223" s="18" t="s">
        <v>169</v>
      </c>
      <c r="BM223" s="154" t="s">
        <v>609</v>
      </c>
    </row>
    <row r="224" spans="1:65" s="12" customFormat="1" ht="22.9" customHeight="1">
      <c r="B224" s="130"/>
      <c r="D224" s="131" t="s">
        <v>73</v>
      </c>
      <c r="E224" s="140" t="s">
        <v>1805</v>
      </c>
      <c r="F224" s="140" t="s">
        <v>1806</v>
      </c>
      <c r="J224" s="141">
        <f>BK224</f>
        <v>0</v>
      </c>
      <c r="L224" s="130"/>
      <c r="M224" s="134"/>
      <c r="N224" s="135"/>
      <c r="O224" s="135"/>
      <c r="P224" s="136">
        <f>P225</f>
        <v>0</v>
      </c>
      <c r="Q224" s="135"/>
      <c r="R224" s="136">
        <f>R225</f>
        <v>0</v>
      </c>
      <c r="S224" s="135"/>
      <c r="T224" s="137">
        <f>T225</f>
        <v>0</v>
      </c>
      <c r="AR224" s="131" t="s">
        <v>196</v>
      </c>
      <c r="AT224" s="138" t="s">
        <v>73</v>
      </c>
      <c r="AU224" s="138" t="s">
        <v>82</v>
      </c>
      <c r="AY224" s="131" t="s">
        <v>163</v>
      </c>
      <c r="BK224" s="139">
        <f>BK225</f>
        <v>0</v>
      </c>
    </row>
    <row r="225" spans="1:65" s="2" customFormat="1" ht="16.5" customHeight="1">
      <c r="A225" s="30"/>
      <c r="B225" s="142"/>
      <c r="C225" s="143" t="s">
        <v>836</v>
      </c>
      <c r="D225" s="143" t="s">
        <v>165</v>
      </c>
      <c r="E225" s="144" t="s">
        <v>2172</v>
      </c>
      <c r="F225" s="145" t="s">
        <v>1806</v>
      </c>
      <c r="G225" s="146" t="s">
        <v>199</v>
      </c>
      <c r="H225" s="147">
        <v>1</v>
      </c>
      <c r="I225" s="148"/>
      <c r="J225" s="148">
        <f>ROUND(I225*H225,2)</f>
        <v>0</v>
      </c>
      <c r="K225" s="149"/>
      <c r="L225" s="31"/>
      <c r="M225" s="150" t="s">
        <v>1</v>
      </c>
      <c r="N225" s="151" t="s">
        <v>39</v>
      </c>
      <c r="O225" s="152">
        <v>0</v>
      </c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4" t="s">
        <v>169</v>
      </c>
      <c r="AT225" s="154" t="s">
        <v>165</v>
      </c>
      <c r="AU225" s="154" t="s">
        <v>84</v>
      </c>
      <c r="AY225" s="18" t="s">
        <v>163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82</v>
      </c>
      <c r="BK225" s="155">
        <f>ROUND(I225*H225,2)</f>
        <v>0</v>
      </c>
      <c r="BL225" s="18" t="s">
        <v>169</v>
      </c>
      <c r="BM225" s="154" t="s">
        <v>614</v>
      </c>
    </row>
    <row r="226" spans="1:65" s="12" customFormat="1" ht="22.9" customHeight="1">
      <c r="B226" s="130"/>
      <c r="D226" s="131" t="s">
        <v>73</v>
      </c>
      <c r="E226" s="140" t="s">
        <v>2173</v>
      </c>
      <c r="F226" s="140" t="s">
        <v>2174</v>
      </c>
      <c r="J226" s="141">
        <f>BK226</f>
        <v>0</v>
      </c>
      <c r="L226" s="130"/>
      <c r="M226" s="134"/>
      <c r="N226" s="135"/>
      <c r="O226" s="135"/>
      <c r="P226" s="136">
        <f>SUM(P227:P228)</f>
        <v>0</v>
      </c>
      <c r="Q226" s="135"/>
      <c r="R226" s="136">
        <f>SUM(R227:R228)</f>
        <v>0</v>
      </c>
      <c r="S226" s="135"/>
      <c r="T226" s="137">
        <f>SUM(T227:T228)</f>
        <v>0</v>
      </c>
      <c r="AR226" s="131" t="s">
        <v>196</v>
      </c>
      <c r="AT226" s="138" t="s">
        <v>73</v>
      </c>
      <c r="AU226" s="138" t="s">
        <v>82</v>
      </c>
      <c r="AY226" s="131" t="s">
        <v>163</v>
      </c>
      <c r="BK226" s="139">
        <f>SUM(BK227:BK228)</f>
        <v>0</v>
      </c>
    </row>
    <row r="227" spans="1:65" s="2" customFormat="1" ht="16.5" customHeight="1">
      <c r="A227" s="30"/>
      <c r="B227" s="142"/>
      <c r="C227" s="143" t="s">
        <v>232</v>
      </c>
      <c r="D227" s="143" t="s">
        <v>165</v>
      </c>
      <c r="E227" s="144" t="s">
        <v>2369</v>
      </c>
      <c r="F227" s="145" t="s">
        <v>2370</v>
      </c>
      <c r="G227" s="146" t="s">
        <v>199</v>
      </c>
      <c r="H227" s="147">
        <v>1</v>
      </c>
      <c r="I227" s="148"/>
      <c r="J227" s="148">
        <f>ROUND(I227*H227,2)</f>
        <v>0</v>
      </c>
      <c r="K227" s="149"/>
      <c r="L227" s="31"/>
      <c r="M227" s="150" t="s">
        <v>1</v>
      </c>
      <c r="N227" s="151" t="s">
        <v>39</v>
      </c>
      <c r="O227" s="152">
        <v>0</v>
      </c>
      <c r="P227" s="152">
        <f>O227*H227</f>
        <v>0</v>
      </c>
      <c r="Q227" s="152">
        <v>0</v>
      </c>
      <c r="R227" s="152">
        <f>Q227*H227</f>
        <v>0</v>
      </c>
      <c r="S227" s="152">
        <v>0</v>
      </c>
      <c r="T227" s="153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4" t="s">
        <v>169</v>
      </c>
      <c r="AT227" s="154" t="s">
        <v>165</v>
      </c>
      <c r="AU227" s="154" t="s">
        <v>84</v>
      </c>
      <c r="AY227" s="18" t="s">
        <v>163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82</v>
      </c>
      <c r="BK227" s="155">
        <f>ROUND(I227*H227,2)</f>
        <v>0</v>
      </c>
      <c r="BL227" s="18" t="s">
        <v>169</v>
      </c>
      <c r="BM227" s="154" t="s">
        <v>618</v>
      </c>
    </row>
    <row r="228" spans="1:65" s="2" customFormat="1" ht="16.5" customHeight="1">
      <c r="A228" s="30"/>
      <c r="B228" s="142"/>
      <c r="C228" s="143" t="s">
        <v>846</v>
      </c>
      <c r="D228" s="143" t="s">
        <v>165</v>
      </c>
      <c r="E228" s="144" t="s">
        <v>2371</v>
      </c>
      <c r="F228" s="145" t="s">
        <v>2372</v>
      </c>
      <c r="G228" s="146" t="s">
        <v>199</v>
      </c>
      <c r="H228" s="147">
        <v>1</v>
      </c>
      <c r="I228" s="148"/>
      <c r="J228" s="148">
        <f>ROUND(I228*H228,2)</f>
        <v>0</v>
      </c>
      <c r="K228" s="149"/>
      <c r="L228" s="31"/>
      <c r="M228" s="150" t="s">
        <v>1</v>
      </c>
      <c r="N228" s="151" t="s">
        <v>39</v>
      </c>
      <c r="O228" s="152">
        <v>0</v>
      </c>
      <c r="P228" s="152">
        <f>O228*H228</f>
        <v>0</v>
      </c>
      <c r="Q228" s="152">
        <v>0</v>
      </c>
      <c r="R228" s="152">
        <f>Q228*H228</f>
        <v>0</v>
      </c>
      <c r="S228" s="152">
        <v>0</v>
      </c>
      <c r="T228" s="153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4" t="s">
        <v>169</v>
      </c>
      <c r="AT228" s="154" t="s">
        <v>165</v>
      </c>
      <c r="AU228" s="154" t="s">
        <v>84</v>
      </c>
      <c r="AY228" s="18" t="s">
        <v>163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82</v>
      </c>
      <c r="BK228" s="155">
        <f>ROUND(I228*H228,2)</f>
        <v>0</v>
      </c>
      <c r="BL228" s="18" t="s">
        <v>169</v>
      </c>
      <c r="BM228" s="154" t="s">
        <v>1393</v>
      </c>
    </row>
    <row r="229" spans="1:65" s="12" customFormat="1" ht="22.9" customHeight="1">
      <c r="B229" s="130"/>
      <c r="D229" s="131" t="s">
        <v>73</v>
      </c>
      <c r="E229" s="140" t="s">
        <v>1811</v>
      </c>
      <c r="F229" s="140" t="s">
        <v>1812</v>
      </c>
      <c r="J229" s="141">
        <f>BK229</f>
        <v>0</v>
      </c>
      <c r="L229" s="130"/>
      <c r="M229" s="134"/>
      <c r="N229" s="135"/>
      <c r="O229" s="135"/>
      <c r="P229" s="136">
        <f>SUM(P230:P231)</f>
        <v>0</v>
      </c>
      <c r="Q229" s="135"/>
      <c r="R229" s="136">
        <f>SUM(R230:R231)</f>
        <v>0</v>
      </c>
      <c r="S229" s="135"/>
      <c r="T229" s="137">
        <f>SUM(T230:T231)</f>
        <v>0</v>
      </c>
      <c r="AR229" s="131" t="s">
        <v>196</v>
      </c>
      <c r="AT229" s="138" t="s">
        <v>73</v>
      </c>
      <c r="AU229" s="138" t="s">
        <v>82</v>
      </c>
      <c r="AY229" s="131" t="s">
        <v>163</v>
      </c>
      <c r="BK229" s="139">
        <f>SUM(BK230:BK231)</f>
        <v>0</v>
      </c>
    </row>
    <row r="230" spans="1:65" s="2" customFormat="1" ht="16.5" customHeight="1">
      <c r="A230" s="30"/>
      <c r="B230" s="142"/>
      <c r="C230" s="143" t="s">
        <v>850</v>
      </c>
      <c r="D230" s="143" t="s">
        <v>165</v>
      </c>
      <c r="E230" s="144" t="s">
        <v>2177</v>
      </c>
      <c r="F230" s="145" t="s">
        <v>1812</v>
      </c>
      <c r="G230" s="146" t="s">
        <v>199</v>
      </c>
      <c r="H230" s="147">
        <v>1</v>
      </c>
      <c r="I230" s="148"/>
      <c r="J230" s="148">
        <f>ROUND(I230*H230,2)</f>
        <v>0</v>
      </c>
      <c r="K230" s="149"/>
      <c r="L230" s="31"/>
      <c r="M230" s="150" t="s">
        <v>1</v>
      </c>
      <c r="N230" s="151" t="s">
        <v>39</v>
      </c>
      <c r="O230" s="152">
        <v>0</v>
      </c>
      <c r="P230" s="152">
        <f>O230*H230</f>
        <v>0</v>
      </c>
      <c r="Q230" s="152">
        <v>0</v>
      </c>
      <c r="R230" s="152">
        <f>Q230*H230</f>
        <v>0</v>
      </c>
      <c r="S230" s="152">
        <v>0</v>
      </c>
      <c r="T230" s="153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54" t="s">
        <v>169</v>
      </c>
      <c r="AT230" s="154" t="s">
        <v>165</v>
      </c>
      <c r="AU230" s="154" t="s">
        <v>84</v>
      </c>
      <c r="AY230" s="18" t="s">
        <v>163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82</v>
      </c>
      <c r="BK230" s="155">
        <f>ROUND(I230*H230,2)</f>
        <v>0</v>
      </c>
      <c r="BL230" s="18" t="s">
        <v>169</v>
      </c>
      <c r="BM230" s="154" t="s">
        <v>622</v>
      </c>
    </row>
    <row r="231" spans="1:65" s="2" customFormat="1" ht="16.5" customHeight="1">
      <c r="A231" s="30"/>
      <c r="B231" s="142"/>
      <c r="C231" s="143" t="s">
        <v>856</v>
      </c>
      <c r="D231" s="143" t="s">
        <v>165</v>
      </c>
      <c r="E231" s="144" t="s">
        <v>2373</v>
      </c>
      <c r="F231" s="145" t="s">
        <v>2374</v>
      </c>
      <c r="G231" s="146" t="s">
        <v>199</v>
      </c>
      <c r="H231" s="147">
        <v>1</v>
      </c>
      <c r="I231" s="148"/>
      <c r="J231" s="148">
        <f>ROUND(I231*H231,2)</f>
        <v>0</v>
      </c>
      <c r="K231" s="149"/>
      <c r="L231" s="31"/>
      <c r="M231" s="194" t="s">
        <v>1</v>
      </c>
      <c r="N231" s="195" t="s">
        <v>39</v>
      </c>
      <c r="O231" s="196">
        <v>0</v>
      </c>
      <c r="P231" s="196">
        <f>O231*H231</f>
        <v>0</v>
      </c>
      <c r="Q231" s="196">
        <v>0</v>
      </c>
      <c r="R231" s="196">
        <f>Q231*H231</f>
        <v>0</v>
      </c>
      <c r="S231" s="196">
        <v>0</v>
      </c>
      <c r="T231" s="197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4" t="s">
        <v>169</v>
      </c>
      <c r="AT231" s="154" t="s">
        <v>165</v>
      </c>
      <c r="AU231" s="154" t="s">
        <v>84</v>
      </c>
      <c r="AY231" s="18" t="s">
        <v>163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8" t="s">
        <v>82</v>
      </c>
      <c r="BK231" s="155">
        <f>ROUND(I231*H231,2)</f>
        <v>0</v>
      </c>
      <c r="BL231" s="18" t="s">
        <v>169</v>
      </c>
      <c r="BM231" s="154" t="s">
        <v>628</v>
      </c>
    </row>
    <row r="232" spans="1:65" s="2" customFormat="1" ht="6.95" customHeight="1">
      <c r="A232" s="30"/>
      <c r="B232" s="45"/>
      <c r="C232" s="46"/>
      <c r="D232" s="46"/>
      <c r="E232" s="46"/>
      <c r="F232" s="46"/>
      <c r="G232" s="46"/>
      <c r="H232" s="46"/>
      <c r="I232" s="46"/>
      <c r="J232" s="46"/>
      <c r="K232" s="46"/>
      <c r="L232" s="31"/>
      <c r="M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</row>
  </sheetData>
  <autoFilter ref="C122:K231"/>
  <mergeCells count="8">
    <mergeCell ref="E113:H113"/>
    <mergeCell ref="E115:H115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3"/>
  <sheetViews>
    <sheetView showGridLines="0" workbookViewId="0">
      <selection activeCell="I27" sqref="I2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1"/>
    </row>
    <row r="2" spans="1:46" s="1" customFormat="1" ht="36.950000000000003" customHeight="1">
      <c r="L2" s="205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8" t="s">
        <v>96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112</v>
      </c>
      <c r="L4" s="21"/>
      <c r="M4" s="92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234" t="str">
        <f>'Rekapitulace stavby'!K6</f>
        <v>Novostavba ovčí farmy - objekt agroturistika</v>
      </c>
      <c r="F7" s="235"/>
      <c r="G7" s="235"/>
      <c r="H7" s="235"/>
      <c r="L7" s="21"/>
    </row>
    <row r="8" spans="1:46" s="2" customFormat="1" ht="12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0" t="s">
        <v>2375</v>
      </c>
      <c r="F9" s="236"/>
      <c r="G9" s="236"/>
      <c r="H9" s="236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17</v>
      </c>
      <c r="E11" s="30"/>
      <c r="F11" s="25" t="s">
        <v>1</v>
      </c>
      <c r="G11" s="30"/>
      <c r="H11" s="30"/>
      <c r="I11" s="27" t="s">
        <v>18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19</v>
      </c>
      <c r="E12" s="30"/>
      <c r="F12" s="25" t="s">
        <v>20</v>
      </c>
      <c r="G12" s="30"/>
      <c r="H12" s="30"/>
      <c r="I12" s="27" t="s">
        <v>21</v>
      </c>
      <c r="J12" s="53" t="str">
        <f>'Rekapitulace stavby'!AN8</f>
        <v>12. 11. 2019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23</v>
      </c>
      <c r="E14" s="30"/>
      <c r="F14" s="30"/>
      <c r="G14" s="30"/>
      <c r="H14" s="30"/>
      <c r="I14" s="27" t="s">
        <v>24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25</v>
      </c>
      <c r="F15" s="30"/>
      <c r="G15" s="30"/>
      <c r="H15" s="30"/>
      <c r="I15" s="27" t="s">
        <v>26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27</v>
      </c>
      <c r="E17" s="30"/>
      <c r="F17" s="30"/>
      <c r="G17" s="30"/>
      <c r="H17" s="30"/>
      <c r="I17" s="27" t="s">
        <v>24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28</v>
      </c>
      <c r="F18" s="30"/>
      <c r="G18" s="30"/>
      <c r="H18" s="30"/>
      <c r="I18" s="27" t="s">
        <v>26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29</v>
      </c>
      <c r="E20" s="30"/>
      <c r="F20" s="30"/>
      <c r="G20" s="30"/>
      <c r="H20" s="30"/>
      <c r="I20" s="27" t="s">
        <v>24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26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32</v>
      </c>
      <c r="E23" s="30"/>
      <c r="F23" s="30"/>
      <c r="G23" s="30"/>
      <c r="H23" s="30"/>
      <c r="I23" s="27" t="s">
        <v>24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26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06" t="s">
        <v>1</v>
      </c>
      <c r="F27" s="206"/>
      <c r="G27" s="206"/>
      <c r="H27" s="20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ROUND(J124,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ROUND((SUM(BE124:BE182)),  2)</f>
        <v>0</v>
      </c>
      <c r="G33" s="30"/>
      <c r="H33" s="30"/>
      <c r="I33" s="99">
        <v>0.21</v>
      </c>
      <c r="J33" s="98">
        <f>ROUND(((SUM(BE124:BE182))*I33),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ROUND((SUM(BF124:BF182)),  2)</f>
        <v>0</v>
      </c>
      <c r="G34" s="30"/>
      <c r="H34" s="30"/>
      <c r="I34" s="99">
        <v>0.15</v>
      </c>
      <c r="J34" s="98">
        <f>ROUND(((SUM(BF124:BF182))*I34),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8">
        <f>ROUND((SUM(BG124:BG182)),  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8">
        <f>ROUND((SUM(BH124:BH182)),  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8">
        <f>ROUND((SUM(BI124:BI182)),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15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4" t="str">
        <f>E7</f>
        <v>Novostavba ovčí farmy - objekt agroturistika</v>
      </c>
      <c r="F85" s="235"/>
      <c r="G85" s="235"/>
      <c r="H85" s="23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0" t="str">
        <f>E9</f>
        <v>2018-23-02 - SO 02 Parkování + přístupový chodník</v>
      </c>
      <c r="F87" s="236"/>
      <c r="G87" s="236"/>
      <c r="H87" s="236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19</v>
      </c>
      <c r="D89" s="30"/>
      <c r="E89" s="30"/>
      <c r="F89" s="25" t="str">
        <f>F12</f>
        <v>k.ú.Horní Světlé Hory</v>
      </c>
      <c r="G89" s="30"/>
      <c r="H89" s="30"/>
      <c r="I89" s="27" t="s">
        <v>21</v>
      </c>
      <c r="J89" s="53" t="str">
        <f>IF(J12="","",J12)</f>
        <v>12. 11. 2019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23</v>
      </c>
      <c r="D91" s="30"/>
      <c r="E91" s="30"/>
      <c r="F91" s="25" t="str">
        <f>E15</f>
        <v>Tomáš Rychecký, Hradešínská 1542/6, Praha 10</v>
      </c>
      <c r="G91" s="30"/>
      <c r="H91" s="30"/>
      <c r="I91" s="27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0"/>
      <c r="E92" s="30"/>
      <c r="F92" s="25" t="str">
        <f>IF(E18="","",E18)</f>
        <v>Dle výběru</v>
      </c>
      <c r="G92" s="30"/>
      <c r="H92" s="30"/>
      <c r="I92" s="27" t="s">
        <v>32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08" t="s">
        <v>116</v>
      </c>
      <c r="D94" s="100"/>
      <c r="E94" s="100"/>
      <c r="F94" s="100"/>
      <c r="G94" s="100"/>
      <c r="H94" s="100"/>
      <c r="I94" s="100"/>
      <c r="J94" s="109" t="s">
        <v>117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118</v>
      </c>
      <c r="D96" s="30"/>
      <c r="E96" s="30"/>
      <c r="F96" s="30"/>
      <c r="G96" s="30"/>
      <c r="H96" s="30"/>
      <c r="I96" s="30"/>
      <c r="J96" s="69">
        <f>J124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customHeight="1">
      <c r="B97" s="111"/>
      <c r="D97" s="112" t="s">
        <v>120</v>
      </c>
      <c r="E97" s="113"/>
      <c r="F97" s="113"/>
      <c r="G97" s="113"/>
      <c r="H97" s="113"/>
      <c r="I97" s="113"/>
      <c r="J97" s="114">
        <f>J125</f>
        <v>0</v>
      </c>
      <c r="L97" s="111"/>
    </row>
    <row r="98" spans="1:31" s="10" customFormat="1" ht="19.899999999999999" customHeight="1">
      <c r="B98" s="115"/>
      <c r="D98" s="116" t="s">
        <v>2376</v>
      </c>
      <c r="E98" s="117"/>
      <c r="F98" s="117"/>
      <c r="G98" s="117"/>
      <c r="H98" s="117"/>
      <c r="I98" s="117"/>
      <c r="J98" s="118">
        <f>J126</f>
        <v>0</v>
      </c>
      <c r="L98" s="115"/>
    </row>
    <row r="99" spans="1:31" s="10" customFormat="1" ht="19.899999999999999" customHeight="1">
      <c r="B99" s="115"/>
      <c r="D99" s="116" t="s">
        <v>124</v>
      </c>
      <c r="E99" s="117"/>
      <c r="F99" s="117"/>
      <c r="G99" s="117"/>
      <c r="H99" s="117"/>
      <c r="I99" s="117"/>
      <c r="J99" s="118">
        <f>J142</f>
        <v>0</v>
      </c>
      <c r="L99" s="115"/>
    </row>
    <row r="100" spans="1:31" s="10" customFormat="1" ht="19.899999999999999" customHeight="1">
      <c r="B100" s="115"/>
      <c r="D100" s="116" t="s">
        <v>126</v>
      </c>
      <c r="E100" s="117"/>
      <c r="F100" s="117"/>
      <c r="G100" s="117"/>
      <c r="H100" s="117"/>
      <c r="I100" s="117"/>
      <c r="J100" s="118">
        <f>J159</f>
        <v>0</v>
      </c>
      <c r="L100" s="115"/>
    </row>
    <row r="101" spans="1:31" s="10" customFormat="1" ht="19.899999999999999" customHeight="1">
      <c r="B101" s="115"/>
      <c r="D101" s="116" t="s">
        <v>127</v>
      </c>
      <c r="E101" s="117"/>
      <c r="F101" s="117"/>
      <c r="G101" s="117"/>
      <c r="H101" s="117"/>
      <c r="I101" s="117"/>
      <c r="J101" s="118">
        <f>J176</f>
        <v>0</v>
      </c>
      <c r="L101" s="115"/>
    </row>
    <row r="102" spans="1:31" s="9" customFormat="1" ht="24.95" customHeight="1">
      <c r="B102" s="111"/>
      <c r="D102" s="112" t="s">
        <v>145</v>
      </c>
      <c r="E102" s="113"/>
      <c r="F102" s="113"/>
      <c r="G102" s="113"/>
      <c r="H102" s="113"/>
      <c r="I102" s="113"/>
      <c r="J102" s="114">
        <f>J178</f>
        <v>0</v>
      </c>
      <c r="L102" s="111"/>
    </row>
    <row r="103" spans="1:31" s="10" customFormat="1" ht="19.899999999999999" customHeight="1">
      <c r="B103" s="115"/>
      <c r="D103" s="116" t="s">
        <v>146</v>
      </c>
      <c r="E103" s="117"/>
      <c r="F103" s="117"/>
      <c r="G103" s="117"/>
      <c r="H103" s="117"/>
      <c r="I103" s="117"/>
      <c r="J103" s="118">
        <f>J179</f>
        <v>0</v>
      </c>
      <c r="L103" s="115"/>
    </row>
    <row r="104" spans="1:31" s="10" customFormat="1" ht="19.899999999999999" customHeight="1">
      <c r="B104" s="115"/>
      <c r="D104" s="116" t="s">
        <v>147</v>
      </c>
      <c r="E104" s="117"/>
      <c r="F104" s="117"/>
      <c r="G104" s="117"/>
      <c r="H104" s="117"/>
      <c r="I104" s="117"/>
      <c r="J104" s="118">
        <f>J181</f>
        <v>0</v>
      </c>
      <c r="L104" s="115"/>
    </row>
    <row r="105" spans="1:31" s="2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2" customFormat="1" ht="6.95" customHeight="1">
      <c r="A110" s="30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24.95" customHeight="1">
      <c r="A111" s="30"/>
      <c r="B111" s="31"/>
      <c r="C111" s="22" t="s">
        <v>148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15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0"/>
      <c r="D114" s="30"/>
      <c r="E114" s="234" t="str">
        <f>E7</f>
        <v>Novostavba ovčí farmy - objekt agroturistika</v>
      </c>
      <c r="F114" s="235"/>
      <c r="G114" s="235"/>
      <c r="H114" s="235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7" t="s">
        <v>113</v>
      </c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6.5" customHeight="1">
      <c r="A116" s="30"/>
      <c r="B116" s="31"/>
      <c r="C116" s="30"/>
      <c r="D116" s="30"/>
      <c r="E116" s="220" t="str">
        <f>E9</f>
        <v>2018-23-02 - SO 02 Parkování + přístupový chodník</v>
      </c>
      <c r="F116" s="236"/>
      <c r="G116" s="236"/>
      <c r="H116" s="236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2" customHeight="1">
      <c r="A118" s="30"/>
      <c r="B118" s="31"/>
      <c r="C118" s="27" t="s">
        <v>19</v>
      </c>
      <c r="D118" s="30"/>
      <c r="E118" s="30"/>
      <c r="F118" s="25" t="str">
        <f>F12</f>
        <v>k.ú.Horní Světlé Hory</v>
      </c>
      <c r="G118" s="30"/>
      <c r="H118" s="30"/>
      <c r="I118" s="27" t="s">
        <v>21</v>
      </c>
      <c r="J118" s="53" t="str">
        <f>IF(J12="","",J12)</f>
        <v>12. 11. 2019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2" customHeight="1">
      <c r="A120" s="30"/>
      <c r="B120" s="31"/>
      <c r="C120" s="27" t="s">
        <v>23</v>
      </c>
      <c r="D120" s="30"/>
      <c r="E120" s="30"/>
      <c r="F120" s="25" t="str">
        <f>E15</f>
        <v>Tomáš Rychecký, Hradešínská 1542/6, Praha 10</v>
      </c>
      <c r="G120" s="30"/>
      <c r="H120" s="30"/>
      <c r="I120" s="27" t="s">
        <v>29</v>
      </c>
      <c r="J120" s="28" t="str">
        <f>E21</f>
        <v xml:space="preserve"> 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2" customHeight="1">
      <c r="A121" s="30"/>
      <c r="B121" s="31"/>
      <c r="C121" s="27" t="s">
        <v>27</v>
      </c>
      <c r="D121" s="30"/>
      <c r="E121" s="30"/>
      <c r="F121" s="25" t="str">
        <f>IF(E18="","",E18)</f>
        <v>Dle výběru</v>
      </c>
      <c r="G121" s="30"/>
      <c r="H121" s="30"/>
      <c r="I121" s="27" t="s">
        <v>32</v>
      </c>
      <c r="J121" s="28" t="str">
        <f>E24</f>
        <v xml:space="preserve"> 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0.3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11" customFormat="1" ht="29.25" customHeight="1">
      <c r="A123" s="119"/>
      <c r="B123" s="120"/>
      <c r="C123" s="121" t="s">
        <v>149</v>
      </c>
      <c r="D123" s="122" t="s">
        <v>59</v>
      </c>
      <c r="E123" s="122" t="s">
        <v>55</v>
      </c>
      <c r="F123" s="122" t="s">
        <v>56</v>
      </c>
      <c r="G123" s="122" t="s">
        <v>150</v>
      </c>
      <c r="H123" s="122" t="s">
        <v>151</v>
      </c>
      <c r="I123" s="122" t="s">
        <v>152</v>
      </c>
      <c r="J123" s="123" t="s">
        <v>117</v>
      </c>
      <c r="K123" s="124" t="s">
        <v>153</v>
      </c>
      <c r="L123" s="125"/>
      <c r="M123" s="60" t="s">
        <v>1</v>
      </c>
      <c r="N123" s="61" t="s">
        <v>38</v>
      </c>
      <c r="O123" s="61" t="s">
        <v>154</v>
      </c>
      <c r="P123" s="61" t="s">
        <v>155</v>
      </c>
      <c r="Q123" s="61" t="s">
        <v>156</v>
      </c>
      <c r="R123" s="61" t="s">
        <v>157</v>
      </c>
      <c r="S123" s="61" t="s">
        <v>158</v>
      </c>
      <c r="T123" s="62" t="s">
        <v>159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:65" s="2" customFormat="1" ht="22.9" customHeight="1">
      <c r="A124" s="30"/>
      <c r="B124" s="31"/>
      <c r="C124" s="67" t="s">
        <v>160</v>
      </c>
      <c r="D124" s="30"/>
      <c r="E124" s="30"/>
      <c r="F124" s="30"/>
      <c r="G124" s="30"/>
      <c r="H124" s="30"/>
      <c r="I124" s="30"/>
      <c r="J124" s="126">
        <f>BK124</f>
        <v>0</v>
      </c>
      <c r="K124" s="30"/>
      <c r="L124" s="31"/>
      <c r="M124" s="63"/>
      <c r="N124" s="54"/>
      <c r="O124" s="64"/>
      <c r="P124" s="127">
        <f>P125+P178</f>
        <v>0</v>
      </c>
      <c r="Q124" s="64"/>
      <c r="R124" s="127">
        <f>R125+R178</f>
        <v>0</v>
      </c>
      <c r="S124" s="64"/>
      <c r="T124" s="128">
        <f>T125+T178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8" t="s">
        <v>73</v>
      </c>
      <c r="AU124" s="18" t="s">
        <v>119</v>
      </c>
      <c r="BK124" s="129">
        <f>BK125+BK178</f>
        <v>0</v>
      </c>
    </row>
    <row r="125" spans="1:65" s="12" customFormat="1" ht="25.9" customHeight="1">
      <c r="B125" s="130"/>
      <c r="D125" s="131" t="s">
        <v>73</v>
      </c>
      <c r="E125" s="132" t="s">
        <v>161</v>
      </c>
      <c r="F125" s="132" t="s">
        <v>162</v>
      </c>
      <c r="J125" s="133">
        <f>BK125</f>
        <v>0</v>
      </c>
      <c r="L125" s="130"/>
      <c r="M125" s="134"/>
      <c r="N125" s="135"/>
      <c r="O125" s="135"/>
      <c r="P125" s="136">
        <f>P126+P142+P159+P176</f>
        <v>0</v>
      </c>
      <c r="Q125" s="135"/>
      <c r="R125" s="136">
        <f>R126+R142+R159+R176</f>
        <v>0</v>
      </c>
      <c r="S125" s="135"/>
      <c r="T125" s="137">
        <f>T126+T142+T159+T176</f>
        <v>0</v>
      </c>
      <c r="AR125" s="131" t="s">
        <v>82</v>
      </c>
      <c r="AT125" s="138" t="s">
        <v>73</v>
      </c>
      <c r="AU125" s="138" t="s">
        <v>74</v>
      </c>
      <c r="AY125" s="131" t="s">
        <v>163</v>
      </c>
      <c r="BK125" s="139">
        <f>BK126+BK142+BK159+BK176</f>
        <v>0</v>
      </c>
    </row>
    <row r="126" spans="1:65" s="12" customFormat="1" ht="22.9" customHeight="1">
      <c r="B126" s="130"/>
      <c r="D126" s="131" t="s">
        <v>73</v>
      </c>
      <c r="E126" s="140" t="s">
        <v>82</v>
      </c>
      <c r="F126" s="140" t="s">
        <v>2377</v>
      </c>
      <c r="J126" s="141">
        <f>BK126</f>
        <v>0</v>
      </c>
      <c r="L126" s="130"/>
      <c r="M126" s="134"/>
      <c r="N126" s="135"/>
      <c r="O126" s="135"/>
      <c r="P126" s="136">
        <f>SUM(P127:P141)</f>
        <v>0</v>
      </c>
      <c r="Q126" s="135"/>
      <c r="R126" s="136">
        <f>SUM(R127:R141)</f>
        <v>0</v>
      </c>
      <c r="S126" s="135"/>
      <c r="T126" s="137">
        <f>SUM(T127:T141)</f>
        <v>0</v>
      </c>
      <c r="AR126" s="131" t="s">
        <v>82</v>
      </c>
      <c r="AT126" s="138" t="s">
        <v>73</v>
      </c>
      <c r="AU126" s="138" t="s">
        <v>82</v>
      </c>
      <c r="AY126" s="131" t="s">
        <v>163</v>
      </c>
      <c r="BK126" s="139">
        <f>SUM(BK127:BK141)</f>
        <v>0</v>
      </c>
    </row>
    <row r="127" spans="1:65" s="2" customFormat="1" ht="16.5" customHeight="1">
      <c r="A127" s="30"/>
      <c r="B127" s="142"/>
      <c r="C127" s="143" t="s">
        <v>82</v>
      </c>
      <c r="D127" s="143" t="s">
        <v>165</v>
      </c>
      <c r="E127" s="144" t="s">
        <v>2378</v>
      </c>
      <c r="F127" s="145" t="s">
        <v>2379</v>
      </c>
      <c r="G127" s="146" t="s">
        <v>213</v>
      </c>
      <c r="H127" s="147">
        <v>45.4</v>
      </c>
      <c r="I127" s="148"/>
      <c r="J127" s="148">
        <f>ROUND(I127*H127,2)</f>
        <v>0</v>
      </c>
      <c r="K127" s="149"/>
      <c r="L127" s="31"/>
      <c r="M127" s="150" t="s">
        <v>1</v>
      </c>
      <c r="N127" s="151" t="s">
        <v>39</v>
      </c>
      <c r="O127" s="152">
        <v>0</v>
      </c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4" t="s">
        <v>169</v>
      </c>
      <c r="AT127" s="154" t="s">
        <v>165</v>
      </c>
      <c r="AU127" s="154" t="s">
        <v>84</v>
      </c>
      <c r="AY127" s="18" t="s">
        <v>163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8" t="s">
        <v>82</v>
      </c>
      <c r="BK127" s="155">
        <f>ROUND(I127*H127,2)</f>
        <v>0</v>
      </c>
      <c r="BL127" s="18" t="s">
        <v>169</v>
      </c>
      <c r="BM127" s="154" t="s">
        <v>84</v>
      </c>
    </row>
    <row r="128" spans="1:65" s="13" customFormat="1">
      <c r="B128" s="156"/>
      <c r="D128" s="157" t="s">
        <v>171</v>
      </c>
      <c r="E128" s="158" t="s">
        <v>1</v>
      </c>
      <c r="F128" s="159" t="s">
        <v>2380</v>
      </c>
      <c r="H128" s="158" t="s">
        <v>1</v>
      </c>
      <c r="L128" s="156"/>
      <c r="M128" s="160"/>
      <c r="N128" s="161"/>
      <c r="O128" s="161"/>
      <c r="P128" s="161"/>
      <c r="Q128" s="161"/>
      <c r="R128" s="161"/>
      <c r="S128" s="161"/>
      <c r="T128" s="162"/>
      <c r="AT128" s="158" t="s">
        <v>171</v>
      </c>
      <c r="AU128" s="158" t="s">
        <v>84</v>
      </c>
      <c r="AV128" s="13" t="s">
        <v>82</v>
      </c>
      <c r="AW128" s="13" t="s">
        <v>31</v>
      </c>
      <c r="AX128" s="13" t="s">
        <v>74</v>
      </c>
      <c r="AY128" s="158" t="s">
        <v>163</v>
      </c>
    </row>
    <row r="129" spans="1:65" s="14" customFormat="1">
      <c r="B129" s="163"/>
      <c r="D129" s="157" t="s">
        <v>171</v>
      </c>
      <c r="E129" s="164" t="s">
        <v>1</v>
      </c>
      <c r="F129" s="165" t="s">
        <v>2381</v>
      </c>
      <c r="H129" s="166">
        <v>45.4</v>
      </c>
      <c r="L129" s="163"/>
      <c r="M129" s="167"/>
      <c r="N129" s="168"/>
      <c r="O129" s="168"/>
      <c r="P129" s="168"/>
      <c r="Q129" s="168"/>
      <c r="R129" s="168"/>
      <c r="S129" s="168"/>
      <c r="T129" s="169"/>
      <c r="AT129" s="164" t="s">
        <v>171</v>
      </c>
      <c r="AU129" s="164" t="s">
        <v>84</v>
      </c>
      <c r="AV129" s="14" t="s">
        <v>84</v>
      </c>
      <c r="AW129" s="14" t="s">
        <v>31</v>
      </c>
      <c r="AX129" s="14" t="s">
        <v>74</v>
      </c>
      <c r="AY129" s="164" t="s">
        <v>163</v>
      </c>
    </row>
    <row r="130" spans="1:65" s="15" customFormat="1">
      <c r="B130" s="170"/>
      <c r="D130" s="157" t="s">
        <v>171</v>
      </c>
      <c r="E130" s="171" t="s">
        <v>1</v>
      </c>
      <c r="F130" s="172" t="s">
        <v>176</v>
      </c>
      <c r="H130" s="173">
        <v>45.4</v>
      </c>
      <c r="L130" s="170"/>
      <c r="M130" s="174"/>
      <c r="N130" s="175"/>
      <c r="O130" s="175"/>
      <c r="P130" s="175"/>
      <c r="Q130" s="175"/>
      <c r="R130" s="175"/>
      <c r="S130" s="175"/>
      <c r="T130" s="176"/>
      <c r="AT130" s="171" t="s">
        <v>171</v>
      </c>
      <c r="AU130" s="171" t="s">
        <v>84</v>
      </c>
      <c r="AV130" s="15" t="s">
        <v>177</v>
      </c>
      <c r="AW130" s="15" t="s">
        <v>31</v>
      </c>
      <c r="AX130" s="15" t="s">
        <v>74</v>
      </c>
      <c r="AY130" s="171" t="s">
        <v>163</v>
      </c>
    </row>
    <row r="131" spans="1:65" s="16" customFormat="1">
      <c r="B131" s="177"/>
      <c r="D131" s="157" t="s">
        <v>171</v>
      </c>
      <c r="E131" s="178" t="s">
        <v>1</v>
      </c>
      <c r="F131" s="179" t="s">
        <v>178</v>
      </c>
      <c r="H131" s="180">
        <v>45.4</v>
      </c>
      <c r="L131" s="177"/>
      <c r="M131" s="181"/>
      <c r="N131" s="182"/>
      <c r="O131" s="182"/>
      <c r="P131" s="182"/>
      <c r="Q131" s="182"/>
      <c r="R131" s="182"/>
      <c r="S131" s="182"/>
      <c r="T131" s="183"/>
      <c r="AT131" s="178" t="s">
        <v>171</v>
      </c>
      <c r="AU131" s="178" t="s">
        <v>84</v>
      </c>
      <c r="AV131" s="16" t="s">
        <v>169</v>
      </c>
      <c r="AW131" s="16" t="s">
        <v>31</v>
      </c>
      <c r="AX131" s="16" t="s">
        <v>82</v>
      </c>
      <c r="AY131" s="178" t="s">
        <v>163</v>
      </c>
    </row>
    <row r="132" spans="1:65" s="2" customFormat="1" ht="24" customHeight="1">
      <c r="A132" s="30"/>
      <c r="B132" s="142"/>
      <c r="C132" s="143" t="s">
        <v>84</v>
      </c>
      <c r="D132" s="143" t="s">
        <v>165</v>
      </c>
      <c r="E132" s="144" t="s">
        <v>2382</v>
      </c>
      <c r="F132" s="145" t="s">
        <v>2383</v>
      </c>
      <c r="G132" s="146" t="s">
        <v>213</v>
      </c>
      <c r="H132" s="147">
        <v>45.4</v>
      </c>
      <c r="I132" s="148"/>
      <c r="J132" s="148">
        <f>ROUND(I132*H132,2)</f>
        <v>0</v>
      </c>
      <c r="K132" s="149"/>
      <c r="L132" s="31"/>
      <c r="M132" s="150" t="s">
        <v>1</v>
      </c>
      <c r="N132" s="151" t="s">
        <v>39</v>
      </c>
      <c r="O132" s="152">
        <v>0</v>
      </c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169</v>
      </c>
      <c r="AT132" s="154" t="s">
        <v>165</v>
      </c>
      <c r="AU132" s="154" t="s">
        <v>84</v>
      </c>
      <c r="AY132" s="18" t="s">
        <v>163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8" t="s">
        <v>82</v>
      </c>
      <c r="BK132" s="155">
        <f>ROUND(I132*H132,2)</f>
        <v>0</v>
      </c>
      <c r="BL132" s="18" t="s">
        <v>169</v>
      </c>
      <c r="BM132" s="154" t="s">
        <v>169</v>
      </c>
    </row>
    <row r="133" spans="1:65" s="13" customFormat="1">
      <c r="B133" s="156"/>
      <c r="D133" s="157" t="s">
        <v>171</v>
      </c>
      <c r="E133" s="158" t="s">
        <v>1</v>
      </c>
      <c r="F133" s="159" t="s">
        <v>2384</v>
      </c>
      <c r="H133" s="158" t="s">
        <v>1</v>
      </c>
      <c r="L133" s="156"/>
      <c r="M133" s="160"/>
      <c r="N133" s="161"/>
      <c r="O133" s="161"/>
      <c r="P133" s="161"/>
      <c r="Q133" s="161"/>
      <c r="R133" s="161"/>
      <c r="S133" s="161"/>
      <c r="T133" s="162"/>
      <c r="AT133" s="158" t="s">
        <v>171</v>
      </c>
      <c r="AU133" s="158" t="s">
        <v>84</v>
      </c>
      <c r="AV133" s="13" t="s">
        <v>82</v>
      </c>
      <c r="AW133" s="13" t="s">
        <v>31</v>
      </c>
      <c r="AX133" s="13" t="s">
        <v>74</v>
      </c>
      <c r="AY133" s="158" t="s">
        <v>163</v>
      </c>
    </row>
    <row r="134" spans="1:65" s="14" customFormat="1">
      <c r="B134" s="163"/>
      <c r="D134" s="157" t="s">
        <v>171</v>
      </c>
      <c r="E134" s="164" t="s">
        <v>1</v>
      </c>
      <c r="F134" s="165" t="s">
        <v>2385</v>
      </c>
      <c r="H134" s="166">
        <v>45.4</v>
      </c>
      <c r="L134" s="163"/>
      <c r="M134" s="167"/>
      <c r="N134" s="168"/>
      <c r="O134" s="168"/>
      <c r="P134" s="168"/>
      <c r="Q134" s="168"/>
      <c r="R134" s="168"/>
      <c r="S134" s="168"/>
      <c r="T134" s="169"/>
      <c r="AT134" s="164" t="s">
        <v>171</v>
      </c>
      <c r="AU134" s="164" t="s">
        <v>84</v>
      </c>
      <c r="AV134" s="14" t="s">
        <v>84</v>
      </c>
      <c r="AW134" s="14" t="s">
        <v>31</v>
      </c>
      <c r="AX134" s="14" t="s">
        <v>74</v>
      </c>
      <c r="AY134" s="164" t="s">
        <v>163</v>
      </c>
    </row>
    <row r="135" spans="1:65" s="15" customFormat="1">
      <c r="B135" s="170"/>
      <c r="D135" s="157" t="s">
        <v>171</v>
      </c>
      <c r="E135" s="171" t="s">
        <v>1</v>
      </c>
      <c r="F135" s="172" t="s">
        <v>176</v>
      </c>
      <c r="H135" s="173">
        <v>45.4</v>
      </c>
      <c r="L135" s="170"/>
      <c r="M135" s="174"/>
      <c r="N135" s="175"/>
      <c r="O135" s="175"/>
      <c r="P135" s="175"/>
      <c r="Q135" s="175"/>
      <c r="R135" s="175"/>
      <c r="S135" s="175"/>
      <c r="T135" s="176"/>
      <c r="AT135" s="171" t="s">
        <v>171</v>
      </c>
      <c r="AU135" s="171" t="s">
        <v>84</v>
      </c>
      <c r="AV135" s="15" t="s">
        <v>177</v>
      </c>
      <c r="AW135" s="15" t="s">
        <v>31</v>
      </c>
      <c r="AX135" s="15" t="s">
        <v>74</v>
      </c>
      <c r="AY135" s="171" t="s">
        <v>163</v>
      </c>
    </row>
    <row r="136" spans="1:65" s="16" customFormat="1">
      <c r="B136" s="177"/>
      <c r="D136" s="157" t="s">
        <v>171</v>
      </c>
      <c r="E136" s="178" t="s">
        <v>1</v>
      </c>
      <c r="F136" s="179" t="s">
        <v>178</v>
      </c>
      <c r="H136" s="180">
        <v>45.4</v>
      </c>
      <c r="L136" s="177"/>
      <c r="M136" s="181"/>
      <c r="N136" s="182"/>
      <c r="O136" s="182"/>
      <c r="P136" s="182"/>
      <c r="Q136" s="182"/>
      <c r="R136" s="182"/>
      <c r="S136" s="182"/>
      <c r="T136" s="183"/>
      <c r="AT136" s="178" t="s">
        <v>171</v>
      </c>
      <c r="AU136" s="178" t="s">
        <v>84</v>
      </c>
      <c r="AV136" s="16" t="s">
        <v>169</v>
      </c>
      <c r="AW136" s="16" t="s">
        <v>31</v>
      </c>
      <c r="AX136" s="16" t="s">
        <v>82</v>
      </c>
      <c r="AY136" s="178" t="s">
        <v>163</v>
      </c>
    </row>
    <row r="137" spans="1:65" s="2" customFormat="1" ht="16.5" customHeight="1">
      <c r="A137" s="30"/>
      <c r="B137" s="142"/>
      <c r="C137" s="143" t="s">
        <v>177</v>
      </c>
      <c r="D137" s="143" t="s">
        <v>165</v>
      </c>
      <c r="E137" s="144" t="s">
        <v>2386</v>
      </c>
      <c r="F137" s="145" t="s">
        <v>2387</v>
      </c>
      <c r="G137" s="146" t="s">
        <v>186</v>
      </c>
      <c r="H137" s="147">
        <v>227</v>
      </c>
      <c r="I137" s="148"/>
      <c r="J137" s="148">
        <f>ROUND(I137*H137,2)</f>
        <v>0</v>
      </c>
      <c r="K137" s="149"/>
      <c r="L137" s="31"/>
      <c r="M137" s="150" t="s">
        <v>1</v>
      </c>
      <c r="N137" s="151" t="s">
        <v>39</v>
      </c>
      <c r="O137" s="152">
        <v>0</v>
      </c>
      <c r="P137" s="152">
        <f>O137*H137</f>
        <v>0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4" t="s">
        <v>169</v>
      </c>
      <c r="AT137" s="154" t="s">
        <v>165</v>
      </c>
      <c r="AU137" s="154" t="s">
        <v>84</v>
      </c>
      <c r="AY137" s="18" t="s">
        <v>163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8" t="s">
        <v>82</v>
      </c>
      <c r="BK137" s="155">
        <f>ROUND(I137*H137,2)</f>
        <v>0</v>
      </c>
      <c r="BL137" s="18" t="s">
        <v>169</v>
      </c>
      <c r="BM137" s="154" t="s">
        <v>201</v>
      </c>
    </row>
    <row r="138" spans="1:65" s="13" customFormat="1">
      <c r="B138" s="156"/>
      <c r="D138" s="157" t="s">
        <v>171</v>
      </c>
      <c r="E138" s="158" t="s">
        <v>1</v>
      </c>
      <c r="F138" s="159" t="s">
        <v>2388</v>
      </c>
      <c r="H138" s="158" t="s">
        <v>1</v>
      </c>
      <c r="L138" s="156"/>
      <c r="M138" s="160"/>
      <c r="N138" s="161"/>
      <c r="O138" s="161"/>
      <c r="P138" s="161"/>
      <c r="Q138" s="161"/>
      <c r="R138" s="161"/>
      <c r="S138" s="161"/>
      <c r="T138" s="162"/>
      <c r="AT138" s="158" t="s">
        <v>171</v>
      </c>
      <c r="AU138" s="158" t="s">
        <v>84</v>
      </c>
      <c r="AV138" s="13" t="s">
        <v>82</v>
      </c>
      <c r="AW138" s="13" t="s">
        <v>31</v>
      </c>
      <c r="AX138" s="13" t="s">
        <v>74</v>
      </c>
      <c r="AY138" s="158" t="s">
        <v>163</v>
      </c>
    </row>
    <row r="139" spans="1:65" s="14" customFormat="1">
      <c r="B139" s="163"/>
      <c r="D139" s="157" t="s">
        <v>171</v>
      </c>
      <c r="E139" s="164" t="s">
        <v>1</v>
      </c>
      <c r="F139" s="165" t="s">
        <v>2389</v>
      </c>
      <c r="H139" s="166">
        <v>227</v>
      </c>
      <c r="L139" s="163"/>
      <c r="M139" s="167"/>
      <c r="N139" s="168"/>
      <c r="O139" s="168"/>
      <c r="P139" s="168"/>
      <c r="Q139" s="168"/>
      <c r="R139" s="168"/>
      <c r="S139" s="168"/>
      <c r="T139" s="169"/>
      <c r="AT139" s="164" t="s">
        <v>171</v>
      </c>
      <c r="AU139" s="164" t="s">
        <v>84</v>
      </c>
      <c r="AV139" s="14" t="s">
        <v>84</v>
      </c>
      <c r="AW139" s="14" t="s">
        <v>31</v>
      </c>
      <c r="AX139" s="14" t="s">
        <v>74</v>
      </c>
      <c r="AY139" s="164" t="s">
        <v>163</v>
      </c>
    </row>
    <row r="140" spans="1:65" s="15" customFormat="1">
      <c r="B140" s="170"/>
      <c r="D140" s="157" t="s">
        <v>171</v>
      </c>
      <c r="E140" s="171" t="s">
        <v>1</v>
      </c>
      <c r="F140" s="172" t="s">
        <v>176</v>
      </c>
      <c r="H140" s="173">
        <v>227</v>
      </c>
      <c r="L140" s="170"/>
      <c r="M140" s="174"/>
      <c r="N140" s="175"/>
      <c r="O140" s="175"/>
      <c r="P140" s="175"/>
      <c r="Q140" s="175"/>
      <c r="R140" s="175"/>
      <c r="S140" s="175"/>
      <c r="T140" s="176"/>
      <c r="AT140" s="171" t="s">
        <v>171</v>
      </c>
      <c r="AU140" s="171" t="s">
        <v>84</v>
      </c>
      <c r="AV140" s="15" t="s">
        <v>177</v>
      </c>
      <c r="AW140" s="15" t="s">
        <v>31</v>
      </c>
      <c r="AX140" s="15" t="s">
        <v>74</v>
      </c>
      <c r="AY140" s="171" t="s">
        <v>163</v>
      </c>
    </row>
    <row r="141" spans="1:65" s="16" customFormat="1">
      <c r="B141" s="177"/>
      <c r="D141" s="157" t="s">
        <v>171</v>
      </c>
      <c r="E141" s="178" t="s">
        <v>1</v>
      </c>
      <c r="F141" s="179" t="s">
        <v>178</v>
      </c>
      <c r="H141" s="180">
        <v>227</v>
      </c>
      <c r="L141" s="177"/>
      <c r="M141" s="181"/>
      <c r="N141" s="182"/>
      <c r="O141" s="182"/>
      <c r="P141" s="182"/>
      <c r="Q141" s="182"/>
      <c r="R141" s="182"/>
      <c r="S141" s="182"/>
      <c r="T141" s="183"/>
      <c r="AT141" s="178" t="s">
        <v>171</v>
      </c>
      <c r="AU141" s="178" t="s">
        <v>84</v>
      </c>
      <c r="AV141" s="16" t="s">
        <v>169</v>
      </c>
      <c r="AW141" s="16" t="s">
        <v>31</v>
      </c>
      <c r="AX141" s="16" t="s">
        <v>82</v>
      </c>
      <c r="AY141" s="178" t="s">
        <v>163</v>
      </c>
    </row>
    <row r="142" spans="1:65" s="12" customFormat="1" ht="22.9" customHeight="1">
      <c r="B142" s="130"/>
      <c r="D142" s="131" t="s">
        <v>73</v>
      </c>
      <c r="E142" s="140" t="s">
        <v>196</v>
      </c>
      <c r="F142" s="140" t="s">
        <v>274</v>
      </c>
      <c r="J142" s="141">
        <f>BK142</f>
        <v>0</v>
      </c>
      <c r="L142" s="130"/>
      <c r="M142" s="134"/>
      <c r="N142" s="135"/>
      <c r="O142" s="135"/>
      <c r="P142" s="136">
        <f>SUM(P143:P158)</f>
        <v>0</v>
      </c>
      <c r="Q142" s="135"/>
      <c r="R142" s="136">
        <f>SUM(R143:R158)</f>
        <v>0</v>
      </c>
      <c r="S142" s="135"/>
      <c r="T142" s="137">
        <f>SUM(T143:T158)</f>
        <v>0</v>
      </c>
      <c r="AR142" s="131" t="s">
        <v>82</v>
      </c>
      <c r="AT142" s="138" t="s">
        <v>73</v>
      </c>
      <c r="AU142" s="138" t="s">
        <v>82</v>
      </c>
      <c r="AY142" s="131" t="s">
        <v>163</v>
      </c>
      <c r="BK142" s="139">
        <f>SUM(BK143:BK158)</f>
        <v>0</v>
      </c>
    </row>
    <row r="143" spans="1:65" s="2" customFormat="1" ht="24" customHeight="1">
      <c r="A143" s="30"/>
      <c r="B143" s="142"/>
      <c r="C143" s="143" t="s">
        <v>169</v>
      </c>
      <c r="D143" s="143" t="s">
        <v>165</v>
      </c>
      <c r="E143" s="144" t="s">
        <v>2390</v>
      </c>
      <c r="F143" s="145" t="s">
        <v>2391</v>
      </c>
      <c r="G143" s="146" t="s">
        <v>186</v>
      </c>
      <c r="H143" s="147">
        <v>227</v>
      </c>
      <c r="I143" s="148"/>
      <c r="J143" s="148">
        <f>ROUND(I143*H143,2)</f>
        <v>0</v>
      </c>
      <c r="K143" s="149"/>
      <c r="L143" s="31"/>
      <c r="M143" s="150" t="s">
        <v>1</v>
      </c>
      <c r="N143" s="151" t="s">
        <v>39</v>
      </c>
      <c r="O143" s="152">
        <v>0</v>
      </c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4" t="s">
        <v>169</v>
      </c>
      <c r="AT143" s="154" t="s">
        <v>165</v>
      </c>
      <c r="AU143" s="154" t="s">
        <v>84</v>
      </c>
      <c r="AY143" s="18" t="s">
        <v>163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82</v>
      </c>
      <c r="BK143" s="155">
        <f>ROUND(I143*H143,2)</f>
        <v>0</v>
      </c>
      <c r="BL143" s="18" t="s">
        <v>169</v>
      </c>
      <c r="BM143" s="154" t="s">
        <v>193</v>
      </c>
    </row>
    <row r="144" spans="1:65" s="13" customFormat="1">
      <c r="B144" s="156"/>
      <c r="D144" s="157" t="s">
        <v>171</v>
      </c>
      <c r="E144" s="158" t="s">
        <v>1</v>
      </c>
      <c r="F144" s="159" t="s">
        <v>2392</v>
      </c>
      <c r="H144" s="158" t="s">
        <v>1</v>
      </c>
      <c r="L144" s="156"/>
      <c r="M144" s="160"/>
      <c r="N144" s="161"/>
      <c r="O144" s="161"/>
      <c r="P144" s="161"/>
      <c r="Q144" s="161"/>
      <c r="R144" s="161"/>
      <c r="S144" s="161"/>
      <c r="T144" s="162"/>
      <c r="AT144" s="158" t="s">
        <v>171</v>
      </c>
      <c r="AU144" s="158" t="s">
        <v>84</v>
      </c>
      <c r="AV144" s="13" t="s">
        <v>82</v>
      </c>
      <c r="AW144" s="13" t="s">
        <v>31</v>
      </c>
      <c r="AX144" s="13" t="s">
        <v>74</v>
      </c>
      <c r="AY144" s="158" t="s">
        <v>163</v>
      </c>
    </row>
    <row r="145" spans="1:65" s="14" customFormat="1">
      <c r="B145" s="163"/>
      <c r="D145" s="157" t="s">
        <v>171</v>
      </c>
      <c r="E145" s="164" t="s">
        <v>1</v>
      </c>
      <c r="F145" s="165" t="s">
        <v>2389</v>
      </c>
      <c r="H145" s="166">
        <v>227</v>
      </c>
      <c r="L145" s="163"/>
      <c r="M145" s="167"/>
      <c r="N145" s="168"/>
      <c r="O145" s="168"/>
      <c r="P145" s="168"/>
      <c r="Q145" s="168"/>
      <c r="R145" s="168"/>
      <c r="S145" s="168"/>
      <c r="T145" s="169"/>
      <c r="AT145" s="164" t="s">
        <v>171</v>
      </c>
      <c r="AU145" s="164" t="s">
        <v>84</v>
      </c>
      <c r="AV145" s="14" t="s">
        <v>84</v>
      </c>
      <c r="AW145" s="14" t="s">
        <v>31</v>
      </c>
      <c r="AX145" s="14" t="s">
        <v>74</v>
      </c>
      <c r="AY145" s="164" t="s">
        <v>163</v>
      </c>
    </row>
    <row r="146" spans="1:65" s="15" customFormat="1">
      <c r="B146" s="170"/>
      <c r="D146" s="157" t="s">
        <v>171</v>
      </c>
      <c r="E146" s="171" t="s">
        <v>1</v>
      </c>
      <c r="F146" s="172" t="s">
        <v>176</v>
      </c>
      <c r="H146" s="173">
        <v>227</v>
      </c>
      <c r="L146" s="170"/>
      <c r="M146" s="174"/>
      <c r="N146" s="175"/>
      <c r="O146" s="175"/>
      <c r="P146" s="175"/>
      <c r="Q146" s="175"/>
      <c r="R146" s="175"/>
      <c r="S146" s="175"/>
      <c r="T146" s="176"/>
      <c r="AT146" s="171" t="s">
        <v>171</v>
      </c>
      <c r="AU146" s="171" t="s">
        <v>84</v>
      </c>
      <c r="AV146" s="15" t="s">
        <v>177</v>
      </c>
      <c r="AW146" s="15" t="s">
        <v>31</v>
      </c>
      <c r="AX146" s="15" t="s">
        <v>74</v>
      </c>
      <c r="AY146" s="171" t="s">
        <v>163</v>
      </c>
    </row>
    <row r="147" spans="1:65" s="16" customFormat="1">
      <c r="B147" s="177"/>
      <c r="D147" s="157" t="s">
        <v>171</v>
      </c>
      <c r="E147" s="178" t="s">
        <v>1</v>
      </c>
      <c r="F147" s="179" t="s">
        <v>178</v>
      </c>
      <c r="H147" s="180">
        <v>227</v>
      </c>
      <c r="L147" s="177"/>
      <c r="M147" s="181"/>
      <c r="N147" s="182"/>
      <c r="O147" s="182"/>
      <c r="P147" s="182"/>
      <c r="Q147" s="182"/>
      <c r="R147" s="182"/>
      <c r="S147" s="182"/>
      <c r="T147" s="183"/>
      <c r="AT147" s="178" t="s">
        <v>171</v>
      </c>
      <c r="AU147" s="178" t="s">
        <v>84</v>
      </c>
      <c r="AV147" s="16" t="s">
        <v>169</v>
      </c>
      <c r="AW147" s="16" t="s">
        <v>31</v>
      </c>
      <c r="AX147" s="16" t="s">
        <v>82</v>
      </c>
      <c r="AY147" s="178" t="s">
        <v>163</v>
      </c>
    </row>
    <row r="148" spans="1:65" s="2" customFormat="1" ht="16.5" customHeight="1">
      <c r="A148" s="30"/>
      <c r="B148" s="142"/>
      <c r="C148" s="143" t="s">
        <v>196</v>
      </c>
      <c r="D148" s="143" t="s">
        <v>165</v>
      </c>
      <c r="E148" s="144" t="s">
        <v>2393</v>
      </c>
      <c r="F148" s="145" t="s">
        <v>2394</v>
      </c>
      <c r="G148" s="146" t="s">
        <v>186</v>
      </c>
      <c r="H148" s="147">
        <v>227</v>
      </c>
      <c r="I148" s="148"/>
      <c r="J148" s="148">
        <f>ROUND(I148*H148,2)</f>
        <v>0</v>
      </c>
      <c r="K148" s="149"/>
      <c r="L148" s="31"/>
      <c r="M148" s="150" t="s">
        <v>1</v>
      </c>
      <c r="N148" s="151" t="s">
        <v>39</v>
      </c>
      <c r="O148" s="152">
        <v>0</v>
      </c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4" t="s">
        <v>169</v>
      </c>
      <c r="AT148" s="154" t="s">
        <v>165</v>
      </c>
      <c r="AU148" s="154" t="s">
        <v>84</v>
      </c>
      <c r="AY148" s="18" t="s">
        <v>163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82</v>
      </c>
      <c r="BK148" s="155">
        <f>ROUND(I148*H148,2)</f>
        <v>0</v>
      </c>
      <c r="BL148" s="18" t="s">
        <v>169</v>
      </c>
      <c r="BM148" s="154" t="s">
        <v>224</v>
      </c>
    </row>
    <row r="149" spans="1:65" s="13" customFormat="1">
      <c r="B149" s="156"/>
      <c r="D149" s="157" t="s">
        <v>171</v>
      </c>
      <c r="E149" s="158" t="s">
        <v>1</v>
      </c>
      <c r="F149" s="159" t="s">
        <v>2395</v>
      </c>
      <c r="H149" s="158" t="s">
        <v>1</v>
      </c>
      <c r="L149" s="156"/>
      <c r="M149" s="160"/>
      <c r="N149" s="161"/>
      <c r="O149" s="161"/>
      <c r="P149" s="161"/>
      <c r="Q149" s="161"/>
      <c r="R149" s="161"/>
      <c r="S149" s="161"/>
      <c r="T149" s="162"/>
      <c r="AT149" s="158" t="s">
        <v>171</v>
      </c>
      <c r="AU149" s="158" t="s">
        <v>84</v>
      </c>
      <c r="AV149" s="13" t="s">
        <v>82</v>
      </c>
      <c r="AW149" s="13" t="s">
        <v>31</v>
      </c>
      <c r="AX149" s="13" t="s">
        <v>74</v>
      </c>
      <c r="AY149" s="158" t="s">
        <v>163</v>
      </c>
    </row>
    <row r="150" spans="1:65" s="14" customFormat="1">
      <c r="B150" s="163"/>
      <c r="D150" s="157" t="s">
        <v>171</v>
      </c>
      <c r="E150" s="164" t="s">
        <v>1</v>
      </c>
      <c r="F150" s="165" t="s">
        <v>2389</v>
      </c>
      <c r="H150" s="166">
        <v>227</v>
      </c>
      <c r="L150" s="163"/>
      <c r="M150" s="167"/>
      <c r="N150" s="168"/>
      <c r="O150" s="168"/>
      <c r="P150" s="168"/>
      <c r="Q150" s="168"/>
      <c r="R150" s="168"/>
      <c r="S150" s="168"/>
      <c r="T150" s="169"/>
      <c r="AT150" s="164" t="s">
        <v>171</v>
      </c>
      <c r="AU150" s="164" t="s">
        <v>84</v>
      </c>
      <c r="AV150" s="14" t="s">
        <v>84</v>
      </c>
      <c r="AW150" s="14" t="s">
        <v>31</v>
      </c>
      <c r="AX150" s="14" t="s">
        <v>74</v>
      </c>
      <c r="AY150" s="164" t="s">
        <v>163</v>
      </c>
    </row>
    <row r="151" spans="1:65" s="15" customFormat="1">
      <c r="B151" s="170"/>
      <c r="D151" s="157" t="s">
        <v>171</v>
      </c>
      <c r="E151" s="171" t="s">
        <v>1</v>
      </c>
      <c r="F151" s="172" t="s">
        <v>176</v>
      </c>
      <c r="H151" s="173">
        <v>227</v>
      </c>
      <c r="L151" s="170"/>
      <c r="M151" s="174"/>
      <c r="N151" s="175"/>
      <c r="O151" s="175"/>
      <c r="P151" s="175"/>
      <c r="Q151" s="175"/>
      <c r="R151" s="175"/>
      <c r="S151" s="175"/>
      <c r="T151" s="176"/>
      <c r="AT151" s="171" t="s">
        <v>171</v>
      </c>
      <c r="AU151" s="171" t="s">
        <v>84</v>
      </c>
      <c r="AV151" s="15" t="s">
        <v>177</v>
      </c>
      <c r="AW151" s="15" t="s">
        <v>31</v>
      </c>
      <c r="AX151" s="15" t="s">
        <v>74</v>
      </c>
      <c r="AY151" s="171" t="s">
        <v>163</v>
      </c>
    </row>
    <row r="152" spans="1:65" s="16" customFormat="1">
      <c r="B152" s="177"/>
      <c r="D152" s="157" t="s">
        <v>171</v>
      </c>
      <c r="E152" s="178" t="s">
        <v>1</v>
      </c>
      <c r="F152" s="179" t="s">
        <v>178</v>
      </c>
      <c r="H152" s="180">
        <v>227</v>
      </c>
      <c r="L152" s="177"/>
      <c r="M152" s="181"/>
      <c r="N152" s="182"/>
      <c r="O152" s="182"/>
      <c r="P152" s="182"/>
      <c r="Q152" s="182"/>
      <c r="R152" s="182"/>
      <c r="S152" s="182"/>
      <c r="T152" s="183"/>
      <c r="AT152" s="178" t="s">
        <v>171</v>
      </c>
      <c r="AU152" s="178" t="s">
        <v>84</v>
      </c>
      <c r="AV152" s="16" t="s">
        <v>169</v>
      </c>
      <c r="AW152" s="16" t="s">
        <v>31</v>
      </c>
      <c r="AX152" s="16" t="s">
        <v>82</v>
      </c>
      <c r="AY152" s="178" t="s">
        <v>163</v>
      </c>
    </row>
    <row r="153" spans="1:65" s="2" customFormat="1" ht="24" customHeight="1">
      <c r="A153" s="30"/>
      <c r="B153" s="142"/>
      <c r="C153" s="143" t="s">
        <v>201</v>
      </c>
      <c r="D153" s="143" t="s">
        <v>165</v>
      </c>
      <c r="E153" s="144" t="s">
        <v>2396</v>
      </c>
      <c r="F153" s="145" t="s">
        <v>2397</v>
      </c>
      <c r="G153" s="146" t="s">
        <v>186</v>
      </c>
      <c r="H153" s="147">
        <v>227</v>
      </c>
      <c r="I153" s="148"/>
      <c r="J153" s="148">
        <f>ROUND(I153*H153,2)</f>
        <v>0</v>
      </c>
      <c r="K153" s="149"/>
      <c r="L153" s="31"/>
      <c r="M153" s="150" t="s">
        <v>1</v>
      </c>
      <c r="N153" s="151" t="s">
        <v>39</v>
      </c>
      <c r="O153" s="152">
        <v>0</v>
      </c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169</v>
      </c>
      <c r="AT153" s="154" t="s">
        <v>165</v>
      </c>
      <c r="AU153" s="154" t="s">
        <v>84</v>
      </c>
      <c r="AY153" s="18" t="s">
        <v>163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82</v>
      </c>
      <c r="BK153" s="155">
        <f>ROUND(I153*H153,2)</f>
        <v>0</v>
      </c>
      <c r="BL153" s="18" t="s">
        <v>169</v>
      </c>
      <c r="BM153" s="154" t="s">
        <v>235</v>
      </c>
    </row>
    <row r="154" spans="1:65" s="13" customFormat="1">
      <c r="B154" s="156"/>
      <c r="D154" s="157" t="s">
        <v>171</v>
      </c>
      <c r="E154" s="158" t="s">
        <v>1</v>
      </c>
      <c r="F154" s="159" t="s">
        <v>2398</v>
      </c>
      <c r="H154" s="158" t="s">
        <v>1</v>
      </c>
      <c r="L154" s="156"/>
      <c r="M154" s="160"/>
      <c r="N154" s="161"/>
      <c r="O154" s="161"/>
      <c r="P154" s="161"/>
      <c r="Q154" s="161"/>
      <c r="R154" s="161"/>
      <c r="S154" s="161"/>
      <c r="T154" s="162"/>
      <c r="AT154" s="158" t="s">
        <v>171</v>
      </c>
      <c r="AU154" s="158" t="s">
        <v>84</v>
      </c>
      <c r="AV154" s="13" t="s">
        <v>82</v>
      </c>
      <c r="AW154" s="13" t="s">
        <v>31</v>
      </c>
      <c r="AX154" s="13" t="s">
        <v>74</v>
      </c>
      <c r="AY154" s="158" t="s">
        <v>163</v>
      </c>
    </row>
    <row r="155" spans="1:65" s="14" customFormat="1">
      <c r="B155" s="163"/>
      <c r="D155" s="157" t="s">
        <v>171</v>
      </c>
      <c r="E155" s="164" t="s">
        <v>1</v>
      </c>
      <c r="F155" s="165" t="s">
        <v>2389</v>
      </c>
      <c r="H155" s="166">
        <v>227</v>
      </c>
      <c r="L155" s="163"/>
      <c r="M155" s="167"/>
      <c r="N155" s="168"/>
      <c r="O155" s="168"/>
      <c r="P155" s="168"/>
      <c r="Q155" s="168"/>
      <c r="R155" s="168"/>
      <c r="S155" s="168"/>
      <c r="T155" s="169"/>
      <c r="AT155" s="164" t="s">
        <v>171</v>
      </c>
      <c r="AU155" s="164" t="s">
        <v>84</v>
      </c>
      <c r="AV155" s="14" t="s">
        <v>84</v>
      </c>
      <c r="AW155" s="14" t="s">
        <v>31</v>
      </c>
      <c r="AX155" s="14" t="s">
        <v>74</v>
      </c>
      <c r="AY155" s="164" t="s">
        <v>163</v>
      </c>
    </row>
    <row r="156" spans="1:65" s="15" customFormat="1">
      <c r="B156" s="170"/>
      <c r="D156" s="157" t="s">
        <v>171</v>
      </c>
      <c r="E156" s="171" t="s">
        <v>1</v>
      </c>
      <c r="F156" s="172" t="s">
        <v>176</v>
      </c>
      <c r="H156" s="173">
        <v>227</v>
      </c>
      <c r="L156" s="170"/>
      <c r="M156" s="174"/>
      <c r="N156" s="175"/>
      <c r="O156" s="175"/>
      <c r="P156" s="175"/>
      <c r="Q156" s="175"/>
      <c r="R156" s="175"/>
      <c r="S156" s="175"/>
      <c r="T156" s="176"/>
      <c r="AT156" s="171" t="s">
        <v>171</v>
      </c>
      <c r="AU156" s="171" t="s">
        <v>84</v>
      </c>
      <c r="AV156" s="15" t="s">
        <v>177</v>
      </c>
      <c r="AW156" s="15" t="s">
        <v>31</v>
      </c>
      <c r="AX156" s="15" t="s">
        <v>74</v>
      </c>
      <c r="AY156" s="171" t="s">
        <v>163</v>
      </c>
    </row>
    <row r="157" spans="1:65" s="16" customFormat="1">
      <c r="B157" s="177"/>
      <c r="D157" s="157" t="s">
        <v>171</v>
      </c>
      <c r="E157" s="178" t="s">
        <v>1</v>
      </c>
      <c r="F157" s="179" t="s">
        <v>178</v>
      </c>
      <c r="H157" s="180">
        <v>227</v>
      </c>
      <c r="L157" s="177"/>
      <c r="M157" s="181"/>
      <c r="N157" s="182"/>
      <c r="O157" s="182"/>
      <c r="P157" s="182"/>
      <c r="Q157" s="182"/>
      <c r="R157" s="182"/>
      <c r="S157" s="182"/>
      <c r="T157" s="183"/>
      <c r="AT157" s="178" t="s">
        <v>171</v>
      </c>
      <c r="AU157" s="178" t="s">
        <v>84</v>
      </c>
      <c r="AV157" s="16" t="s">
        <v>169</v>
      </c>
      <c r="AW157" s="16" t="s">
        <v>31</v>
      </c>
      <c r="AX157" s="16" t="s">
        <v>82</v>
      </c>
      <c r="AY157" s="178" t="s">
        <v>163</v>
      </c>
    </row>
    <row r="158" spans="1:65" s="2" customFormat="1" ht="16.5" customHeight="1">
      <c r="A158" s="30"/>
      <c r="B158" s="142"/>
      <c r="C158" s="184" t="s">
        <v>206</v>
      </c>
      <c r="D158" s="184" t="s">
        <v>190</v>
      </c>
      <c r="E158" s="185" t="s">
        <v>2399</v>
      </c>
      <c r="F158" s="186" t="s">
        <v>2400</v>
      </c>
      <c r="G158" s="187" t="s">
        <v>186</v>
      </c>
      <c r="H158" s="188">
        <v>231.54</v>
      </c>
      <c r="I158" s="189"/>
      <c r="J158" s="189">
        <f>ROUND(I158*H158,2)</f>
        <v>0</v>
      </c>
      <c r="K158" s="190"/>
      <c r="L158" s="191"/>
      <c r="M158" s="192" t="s">
        <v>1</v>
      </c>
      <c r="N158" s="193" t="s">
        <v>39</v>
      </c>
      <c r="O158" s="152">
        <v>0</v>
      </c>
      <c r="P158" s="152">
        <f>O158*H158</f>
        <v>0</v>
      </c>
      <c r="Q158" s="152">
        <v>0</v>
      </c>
      <c r="R158" s="152">
        <f>Q158*H158</f>
        <v>0</v>
      </c>
      <c r="S158" s="152">
        <v>0</v>
      </c>
      <c r="T158" s="153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4" t="s">
        <v>193</v>
      </c>
      <c r="AT158" s="154" t="s">
        <v>190</v>
      </c>
      <c r="AU158" s="154" t="s">
        <v>84</v>
      </c>
      <c r="AY158" s="18" t="s">
        <v>163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82</v>
      </c>
      <c r="BK158" s="155">
        <f>ROUND(I158*H158,2)</f>
        <v>0</v>
      </c>
      <c r="BL158" s="18" t="s">
        <v>169</v>
      </c>
      <c r="BM158" s="154" t="s">
        <v>250</v>
      </c>
    </row>
    <row r="159" spans="1:65" s="12" customFormat="1" ht="22.9" customHeight="1">
      <c r="B159" s="130"/>
      <c r="D159" s="131" t="s">
        <v>73</v>
      </c>
      <c r="E159" s="140" t="s">
        <v>218</v>
      </c>
      <c r="F159" s="140" t="s">
        <v>587</v>
      </c>
      <c r="J159" s="141">
        <f>BK159</f>
        <v>0</v>
      </c>
      <c r="L159" s="130"/>
      <c r="M159" s="134"/>
      <c r="N159" s="135"/>
      <c r="O159" s="135"/>
      <c r="P159" s="136">
        <f>SUM(P160:P175)</f>
        <v>0</v>
      </c>
      <c r="Q159" s="135"/>
      <c r="R159" s="136">
        <f>SUM(R160:R175)</f>
        <v>0</v>
      </c>
      <c r="S159" s="135"/>
      <c r="T159" s="137">
        <f>SUM(T160:T175)</f>
        <v>0</v>
      </c>
      <c r="AR159" s="131" t="s">
        <v>82</v>
      </c>
      <c r="AT159" s="138" t="s">
        <v>73</v>
      </c>
      <c r="AU159" s="138" t="s">
        <v>82</v>
      </c>
      <c r="AY159" s="131" t="s">
        <v>163</v>
      </c>
      <c r="BK159" s="139">
        <f>SUM(BK160:BK175)</f>
        <v>0</v>
      </c>
    </row>
    <row r="160" spans="1:65" s="2" customFormat="1" ht="24" customHeight="1">
      <c r="A160" s="30"/>
      <c r="B160" s="142"/>
      <c r="C160" s="143" t="s">
        <v>193</v>
      </c>
      <c r="D160" s="143" t="s">
        <v>165</v>
      </c>
      <c r="E160" s="144" t="s">
        <v>2401</v>
      </c>
      <c r="F160" s="145" t="s">
        <v>2402</v>
      </c>
      <c r="G160" s="146" t="s">
        <v>168</v>
      </c>
      <c r="H160" s="147">
        <v>45.5</v>
      </c>
      <c r="I160" s="148"/>
      <c r="J160" s="148">
        <f>ROUND(I160*H160,2)</f>
        <v>0</v>
      </c>
      <c r="K160" s="149"/>
      <c r="L160" s="31"/>
      <c r="M160" s="150" t="s">
        <v>1</v>
      </c>
      <c r="N160" s="151" t="s">
        <v>39</v>
      </c>
      <c r="O160" s="152">
        <v>0</v>
      </c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4" t="s">
        <v>169</v>
      </c>
      <c r="AT160" s="154" t="s">
        <v>165</v>
      </c>
      <c r="AU160" s="154" t="s">
        <v>84</v>
      </c>
      <c r="AY160" s="18" t="s">
        <v>163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82</v>
      </c>
      <c r="BK160" s="155">
        <f>ROUND(I160*H160,2)</f>
        <v>0</v>
      </c>
      <c r="BL160" s="18" t="s">
        <v>169</v>
      </c>
      <c r="BM160" s="154" t="s">
        <v>259</v>
      </c>
    </row>
    <row r="161" spans="1:65" s="13" customFormat="1">
      <c r="B161" s="156"/>
      <c r="D161" s="157" t="s">
        <v>171</v>
      </c>
      <c r="E161" s="158" t="s">
        <v>1</v>
      </c>
      <c r="F161" s="159" t="s">
        <v>2403</v>
      </c>
      <c r="H161" s="158" t="s">
        <v>1</v>
      </c>
      <c r="L161" s="156"/>
      <c r="M161" s="160"/>
      <c r="N161" s="161"/>
      <c r="O161" s="161"/>
      <c r="P161" s="161"/>
      <c r="Q161" s="161"/>
      <c r="R161" s="161"/>
      <c r="S161" s="161"/>
      <c r="T161" s="162"/>
      <c r="AT161" s="158" t="s">
        <v>171</v>
      </c>
      <c r="AU161" s="158" t="s">
        <v>84</v>
      </c>
      <c r="AV161" s="13" t="s">
        <v>82</v>
      </c>
      <c r="AW161" s="13" t="s">
        <v>31</v>
      </c>
      <c r="AX161" s="13" t="s">
        <v>74</v>
      </c>
      <c r="AY161" s="158" t="s">
        <v>163</v>
      </c>
    </row>
    <row r="162" spans="1:65" s="14" customFormat="1">
      <c r="B162" s="163"/>
      <c r="D162" s="157" t="s">
        <v>171</v>
      </c>
      <c r="E162" s="164" t="s">
        <v>1</v>
      </c>
      <c r="F162" s="165" t="s">
        <v>2404</v>
      </c>
      <c r="H162" s="166">
        <v>45.5</v>
      </c>
      <c r="L162" s="163"/>
      <c r="M162" s="167"/>
      <c r="N162" s="168"/>
      <c r="O162" s="168"/>
      <c r="P162" s="168"/>
      <c r="Q162" s="168"/>
      <c r="R162" s="168"/>
      <c r="S162" s="168"/>
      <c r="T162" s="169"/>
      <c r="AT162" s="164" t="s">
        <v>171</v>
      </c>
      <c r="AU162" s="164" t="s">
        <v>84</v>
      </c>
      <c r="AV162" s="14" t="s">
        <v>84</v>
      </c>
      <c r="AW162" s="14" t="s">
        <v>31</v>
      </c>
      <c r="AX162" s="14" t="s">
        <v>74</v>
      </c>
      <c r="AY162" s="164" t="s">
        <v>163</v>
      </c>
    </row>
    <row r="163" spans="1:65" s="15" customFormat="1">
      <c r="B163" s="170"/>
      <c r="D163" s="157" t="s">
        <v>171</v>
      </c>
      <c r="E163" s="171" t="s">
        <v>1</v>
      </c>
      <c r="F163" s="172" t="s">
        <v>176</v>
      </c>
      <c r="H163" s="173">
        <v>45.5</v>
      </c>
      <c r="L163" s="170"/>
      <c r="M163" s="174"/>
      <c r="N163" s="175"/>
      <c r="O163" s="175"/>
      <c r="P163" s="175"/>
      <c r="Q163" s="175"/>
      <c r="R163" s="175"/>
      <c r="S163" s="175"/>
      <c r="T163" s="176"/>
      <c r="AT163" s="171" t="s">
        <v>171</v>
      </c>
      <c r="AU163" s="171" t="s">
        <v>84</v>
      </c>
      <c r="AV163" s="15" t="s">
        <v>177</v>
      </c>
      <c r="AW163" s="15" t="s">
        <v>31</v>
      </c>
      <c r="AX163" s="15" t="s">
        <v>74</v>
      </c>
      <c r="AY163" s="171" t="s">
        <v>163</v>
      </c>
    </row>
    <row r="164" spans="1:65" s="16" customFormat="1">
      <c r="B164" s="177"/>
      <c r="D164" s="157" t="s">
        <v>171</v>
      </c>
      <c r="E164" s="178" t="s">
        <v>1</v>
      </c>
      <c r="F164" s="179" t="s">
        <v>178</v>
      </c>
      <c r="H164" s="180">
        <v>45.5</v>
      </c>
      <c r="L164" s="177"/>
      <c r="M164" s="181"/>
      <c r="N164" s="182"/>
      <c r="O164" s="182"/>
      <c r="P164" s="182"/>
      <c r="Q164" s="182"/>
      <c r="R164" s="182"/>
      <c r="S164" s="182"/>
      <c r="T164" s="183"/>
      <c r="AT164" s="178" t="s">
        <v>171</v>
      </c>
      <c r="AU164" s="178" t="s">
        <v>84</v>
      </c>
      <c r="AV164" s="16" t="s">
        <v>169</v>
      </c>
      <c r="AW164" s="16" t="s">
        <v>31</v>
      </c>
      <c r="AX164" s="16" t="s">
        <v>82</v>
      </c>
      <c r="AY164" s="178" t="s">
        <v>163</v>
      </c>
    </row>
    <row r="165" spans="1:65" s="2" customFormat="1" ht="16.5" customHeight="1">
      <c r="A165" s="30"/>
      <c r="B165" s="142"/>
      <c r="C165" s="143" t="s">
        <v>218</v>
      </c>
      <c r="D165" s="143" t="s">
        <v>165</v>
      </c>
      <c r="E165" s="144" t="s">
        <v>2405</v>
      </c>
      <c r="F165" s="145" t="s">
        <v>2406</v>
      </c>
      <c r="G165" s="146" t="s">
        <v>168</v>
      </c>
      <c r="H165" s="147">
        <v>45.5</v>
      </c>
      <c r="I165" s="148"/>
      <c r="J165" s="148">
        <f>ROUND(I165*H165,2)</f>
        <v>0</v>
      </c>
      <c r="K165" s="149"/>
      <c r="L165" s="31"/>
      <c r="M165" s="150" t="s">
        <v>1</v>
      </c>
      <c r="N165" s="151" t="s">
        <v>39</v>
      </c>
      <c r="O165" s="152">
        <v>0</v>
      </c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169</v>
      </c>
      <c r="AT165" s="154" t="s">
        <v>165</v>
      </c>
      <c r="AU165" s="154" t="s">
        <v>84</v>
      </c>
      <c r="AY165" s="18" t="s">
        <v>163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82</v>
      </c>
      <c r="BK165" s="155">
        <f>ROUND(I165*H165,2)</f>
        <v>0</v>
      </c>
      <c r="BL165" s="18" t="s">
        <v>169</v>
      </c>
      <c r="BM165" s="154" t="s">
        <v>170</v>
      </c>
    </row>
    <row r="166" spans="1:65" s="13" customFormat="1">
      <c r="B166" s="156"/>
      <c r="D166" s="157" t="s">
        <v>171</v>
      </c>
      <c r="E166" s="158" t="s">
        <v>1</v>
      </c>
      <c r="F166" s="159" t="s">
        <v>2403</v>
      </c>
      <c r="H166" s="158" t="s">
        <v>1</v>
      </c>
      <c r="L166" s="156"/>
      <c r="M166" s="160"/>
      <c r="N166" s="161"/>
      <c r="O166" s="161"/>
      <c r="P166" s="161"/>
      <c r="Q166" s="161"/>
      <c r="R166" s="161"/>
      <c r="S166" s="161"/>
      <c r="T166" s="162"/>
      <c r="AT166" s="158" t="s">
        <v>171</v>
      </c>
      <c r="AU166" s="158" t="s">
        <v>84</v>
      </c>
      <c r="AV166" s="13" t="s">
        <v>82</v>
      </c>
      <c r="AW166" s="13" t="s">
        <v>31</v>
      </c>
      <c r="AX166" s="13" t="s">
        <v>74</v>
      </c>
      <c r="AY166" s="158" t="s">
        <v>163</v>
      </c>
    </row>
    <row r="167" spans="1:65" s="14" customFormat="1">
      <c r="B167" s="163"/>
      <c r="D167" s="157" t="s">
        <v>171</v>
      </c>
      <c r="E167" s="164" t="s">
        <v>1</v>
      </c>
      <c r="F167" s="165" t="s">
        <v>2404</v>
      </c>
      <c r="H167" s="166">
        <v>45.5</v>
      </c>
      <c r="L167" s="163"/>
      <c r="M167" s="167"/>
      <c r="N167" s="168"/>
      <c r="O167" s="168"/>
      <c r="P167" s="168"/>
      <c r="Q167" s="168"/>
      <c r="R167" s="168"/>
      <c r="S167" s="168"/>
      <c r="T167" s="169"/>
      <c r="AT167" s="164" t="s">
        <v>171</v>
      </c>
      <c r="AU167" s="164" t="s">
        <v>84</v>
      </c>
      <c r="AV167" s="14" t="s">
        <v>84</v>
      </c>
      <c r="AW167" s="14" t="s">
        <v>31</v>
      </c>
      <c r="AX167" s="14" t="s">
        <v>74</v>
      </c>
      <c r="AY167" s="164" t="s">
        <v>163</v>
      </c>
    </row>
    <row r="168" spans="1:65" s="15" customFormat="1">
      <c r="B168" s="170"/>
      <c r="D168" s="157" t="s">
        <v>171</v>
      </c>
      <c r="E168" s="171" t="s">
        <v>1</v>
      </c>
      <c r="F168" s="172" t="s">
        <v>176</v>
      </c>
      <c r="H168" s="173">
        <v>45.5</v>
      </c>
      <c r="L168" s="170"/>
      <c r="M168" s="174"/>
      <c r="N168" s="175"/>
      <c r="O168" s="175"/>
      <c r="P168" s="175"/>
      <c r="Q168" s="175"/>
      <c r="R168" s="175"/>
      <c r="S168" s="175"/>
      <c r="T168" s="176"/>
      <c r="AT168" s="171" t="s">
        <v>171</v>
      </c>
      <c r="AU168" s="171" t="s">
        <v>84</v>
      </c>
      <c r="AV168" s="15" t="s">
        <v>177</v>
      </c>
      <c r="AW168" s="15" t="s">
        <v>31</v>
      </c>
      <c r="AX168" s="15" t="s">
        <v>74</v>
      </c>
      <c r="AY168" s="171" t="s">
        <v>163</v>
      </c>
    </row>
    <row r="169" spans="1:65" s="16" customFormat="1">
      <c r="B169" s="177"/>
      <c r="D169" s="157" t="s">
        <v>171</v>
      </c>
      <c r="E169" s="178" t="s">
        <v>1</v>
      </c>
      <c r="F169" s="179" t="s">
        <v>178</v>
      </c>
      <c r="H169" s="180">
        <v>45.5</v>
      </c>
      <c r="L169" s="177"/>
      <c r="M169" s="181"/>
      <c r="N169" s="182"/>
      <c r="O169" s="182"/>
      <c r="P169" s="182"/>
      <c r="Q169" s="182"/>
      <c r="R169" s="182"/>
      <c r="S169" s="182"/>
      <c r="T169" s="183"/>
      <c r="AT169" s="178" t="s">
        <v>171</v>
      </c>
      <c r="AU169" s="178" t="s">
        <v>84</v>
      </c>
      <c r="AV169" s="16" t="s">
        <v>169</v>
      </c>
      <c r="AW169" s="16" t="s">
        <v>31</v>
      </c>
      <c r="AX169" s="16" t="s">
        <v>82</v>
      </c>
      <c r="AY169" s="178" t="s">
        <v>163</v>
      </c>
    </row>
    <row r="170" spans="1:65" s="2" customFormat="1" ht="24" customHeight="1">
      <c r="A170" s="30"/>
      <c r="B170" s="142"/>
      <c r="C170" s="143" t="s">
        <v>224</v>
      </c>
      <c r="D170" s="143" t="s">
        <v>165</v>
      </c>
      <c r="E170" s="144" t="s">
        <v>2407</v>
      </c>
      <c r="F170" s="145" t="s">
        <v>2408</v>
      </c>
      <c r="G170" s="146" t="s">
        <v>168</v>
      </c>
      <c r="H170" s="147">
        <v>59</v>
      </c>
      <c r="I170" s="148"/>
      <c r="J170" s="148">
        <f>ROUND(I170*H170,2)</f>
        <v>0</v>
      </c>
      <c r="K170" s="149"/>
      <c r="L170" s="31"/>
      <c r="M170" s="150" t="s">
        <v>1</v>
      </c>
      <c r="N170" s="151" t="s">
        <v>39</v>
      </c>
      <c r="O170" s="152">
        <v>0</v>
      </c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4" t="s">
        <v>169</v>
      </c>
      <c r="AT170" s="154" t="s">
        <v>165</v>
      </c>
      <c r="AU170" s="154" t="s">
        <v>84</v>
      </c>
      <c r="AY170" s="18" t="s">
        <v>163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82</v>
      </c>
      <c r="BK170" s="155">
        <f>ROUND(I170*H170,2)</f>
        <v>0</v>
      </c>
      <c r="BL170" s="18" t="s">
        <v>169</v>
      </c>
      <c r="BM170" s="154" t="s">
        <v>181</v>
      </c>
    </row>
    <row r="171" spans="1:65" s="13" customFormat="1">
      <c r="B171" s="156"/>
      <c r="D171" s="157" t="s">
        <v>171</v>
      </c>
      <c r="E171" s="158" t="s">
        <v>1</v>
      </c>
      <c r="F171" s="159" t="s">
        <v>2409</v>
      </c>
      <c r="H171" s="158" t="s">
        <v>1</v>
      </c>
      <c r="L171" s="156"/>
      <c r="M171" s="160"/>
      <c r="N171" s="161"/>
      <c r="O171" s="161"/>
      <c r="P171" s="161"/>
      <c r="Q171" s="161"/>
      <c r="R171" s="161"/>
      <c r="S171" s="161"/>
      <c r="T171" s="162"/>
      <c r="AT171" s="158" t="s">
        <v>171</v>
      </c>
      <c r="AU171" s="158" t="s">
        <v>84</v>
      </c>
      <c r="AV171" s="13" t="s">
        <v>82</v>
      </c>
      <c r="AW171" s="13" t="s">
        <v>31</v>
      </c>
      <c r="AX171" s="13" t="s">
        <v>74</v>
      </c>
      <c r="AY171" s="158" t="s">
        <v>163</v>
      </c>
    </row>
    <row r="172" spans="1:65" s="14" customFormat="1">
      <c r="B172" s="163"/>
      <c r="D172" s="157" t="s">
        <v>171</v>
      </c>
      <c r="E172" s="164" t="s">
        <v>1</v>
      </c>
      <c r="F172" s="165" t="s">
        <v>2410</v>
      </c>
      <c r="H172" s="166">
        <v>59</v>
      </c>
      <c r="L172" s="163"/>
      <c r="M172" s="167"/>
      <c r="N172" s="168"/>
      <c r="O172" s="168"/>
      <c r="P172" s="168"/>
      <c r="Q172" s="168"/>
      <c r="R172" s="168"/>
      <c r="S172" s="168"/>
      <c r="T172" s="169"/>
      <c r="AT172" s="164" t="s">
        <v>171</v>
      </c>
      <c r="AU172" s="164" t="s">
        <v>84</v>
      </c>
      <c r="AV172" s="14" t="s">
        <v>84</v>
      </c>
      <c r="AW172" s="14" t="s">
        <v>31</v>
      </c>
      <c r="AX172" s="14" t="s">
        <v>74</v>
      </c>
      <c r="AY172" s="164" t="s">
        <v>163</v>
      </c>
    </row>
    <row r="173" spans="1:65" s="15" customFormat="1">
      <c r="B173" s="170"/>
      <c r="D173" s="157" t="s">
        <v>171</v>
      </c>
      <c r="E173" s="171" t="s">
        <v>1</v>
      </c>
      <c r="F173" s="172" t="s">
        <v>176</v>
      </c>
      <c r="H173" s="173">
        <v>59</v>
      </c>
      <c r="L173" s="170"/>
      <c r="M173" s="174"/>
      <c r="N173" s="175"/>
      <c r="O173" s="175"/>
      <c r="P173" s="175"/>
      <c r="Q173" s="175"/>
      <c r="R173" s="175"/>
      <c r="S173" s="175"/>
      <c r="T173" s="176"/>
      <c r="AT173" s="171" t="s">
        <v>171</v>
      </c>
      <c r="AU173" s="171" t="s">
        <v>84</v>
      </c>
      <c r="AV173" s="15" t="s">
        <v>177</v>
      </c>
      <c r="AW173" s="15" t="s">
        <v>31</v>
      </c>
      <c r="AX173" s="15" t="s">
        <v>74</v>
      </c>
      <c r="AY173" s="171" t="s">
        <v>163</v>
      </c>
    </row>
    <row r="174" spans="1:65" s="16" customFormat="1">
      <c r="B174" s="177"/>
      <c r="D174" s="157" t="s">
        <v>171</v>
      </c>
      <c r="E174" s="178" t="s">
        <v>1</v>
      </c>
      <c r="F174" s="179" t="s">
        <v>178</v>
      </c>
      <c r="H174" s="180">
        <v>59</v>
      </c>
      <c r="L174" s="177"/>
      <c r="M174" s="181"/>
      <c r="N174" s="182"/>
      <c r="O174" s="182"/>
      <c r="P174" s="182"/>
      <c r="Q174" s="182"/>
      <c r="R174" s="182"/>
      <c r="S174" s="182"/>
      <c r="T174" s="183"/>
      <c r="AT174" s="178" t="s">
        <v>171</v>
      </c>
      <c r="AU174" s="178" t="s">
        <v>84</v>
      </c>
      <c r="AV174" s="16" t="s">
        <v>169</v>
      </c>
      <c r="AW174" s="16" t="s">
        <v>31</v>
      </c>
      <c r="AX174" s="16" t="s">
        <v>82</v>
      </c>
      <c r="AY174" s="178" t="s">
        <v>163</v>
      </c>
    </row>
    <row r="175" spans="1:65" s="2" customFormat="1" ht="16.5" customHeight="1">
      <c r="A175" s="30"/>
      <c r="B175" s="142"/>
      <c r="C175" s="184" t="s">
        <v>228</v>
      </c>
      <c r="D175" s="184" t="s">
        <v>190</v>
      </c>
      <c r="E175" s="185" t="s">
        <v>2411</v>
      </c>
      <c r="F175" s="186" t="s">
        <v>2412</v>
      </c>
      <c r="G175" s="187" t="s">
        <v>168</v>
      </c>
      <c r="H175" s="188">
        <v>60.18</v>
      </c>
      <c r="I175" s="189"/>
      <c r="J175" s="189">
        <f>ROUND(I175*H175,2)</f>
        <v>0</v>
      </c>
      <c r="K175" s="190"/>
      <c r="L175" s="191"/>
      <c r="M175" s="192" t="s">
        <v>1</v>
      </c>
      <c r="N175" s="193" t="s">
        <v>39</v>
      </c>
      <c r="O175" s="152">
        <v>0</v>
      </c>
      <c r="P175" s="152">
        <f>O175*H175</f>
        <v>0</v>
      </c>
      <c r="Q175" s="152">
        <v>0</v>
      </c>
      <c r="R175" s="152">
        <f>Q175*H175</f>
        <v>0</v>
      </c>
      <c r="S175" s="152">
        <v>0</v>
      </c>
      <c r="T175" s="153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4" t="s">
        <v>193</v>
      </c>
      <c r="AT175" s="154" t="s">
        <v>190</v>
      </c>
      <c r="AU175" s="154" t="s">
        <v>84</v>
      </c>
      <c r="AY175" s="18" t="s">
        <v>163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82</v>
      </c>
      <c r="BK175" s="155">
        <f>ROUND(I175*H175,2)</f>
        <v>0</v>
      </c>
      <c r="BL175" s="18" t="s">
        <v>169</v>
      </c>
      <c r="BM175" s="154" t="s">
        <v>187</v>
      </c>
    </row>
    <row r="176" spans="1:65" s="12" customFormat="1" ht="22.9" customHeight="1">
      <c r="B176" s="130"/>
      <c r="D176" s="131" t="s">
        <v>73</v>
      </c>
      <c r="E176" s="140" t="s">
        <v>643</v>
      </c>
      <c r="F176" s="140" t="s">
        <v>644</v>
      </c>
      <c r="J176" s="141">
        <f>BK176</f>
        <v>0</v>
      </c>
      <c r="L176" s="130"/>
      <c r="M176" s="134"/>
      <c r="N176" s="135"/>
      <c r="O176" s="135"/>
      <c r="P176" s="136">
        <f>P177</f>
        <v>0</v>
      </c>
      <c r="Q176" s="135"/>
      <c r="R176" s="136">
        <f>R177</f>
        <v>0</v>
      </c>
      <c r="S176" s="135"/>
      <c r="T176" s="137">
        <f>T177</f>
        <v>0</v>
      </c>
      <c r="AR176" s="131" t="s">
        <v>82</v>
      </c>
      <c r="AT176" s="138" t="s">
        <v>73</v>
      </c>
      <c r="AU176" s="138" t="s">
        <v>82</v>
      </c>
      <c r="AY176" s="131" t="s">
        <v>163</v>
      </c>
      <c r="BK176" s="139">
        <f>BK177</f>
        <v>0</v>
      </c>
    </row>
    <row r="177" spans="1:65" s="2" customFormat="1" ht="24" customHeight="1">
      <c r="A177" s="30"/>
      <c r="B177" s="142"/>
      <c r="C177" s="143" t="s">
        <v>235</v>
      </c>
      <c r="D177" s="143" t="s">
        <v>165</v>
      </c>
      <c r="E177" s="144" t="s">
        <v>2413</v>
      </c>
      <c r="F177" s="145" t="s">
        <v>2414</v>
      </c>
      <c r="G177" s="146" t="s">
        <v>231</v>
      </c>
      <c r="H177" s="147">
        <v>83.382000000000005</v>
      </c>
      <c r="I177" s="148"/>
      <c r="J177" s="148">
        <f>ROUND(I177*H177,2)</f>
        <v>0</v>
      </c>
      <c r="K177" s="149"/>
      <c r="L177" s="31"/>
      <c r="M177" s="150" t="s">
        <v>1</v>
      </c>
      <c r="N177" s="151" t="s">
        <v>39</v>
      </c>
      <c r="O177" s="152">
        <v>0</v>
      </c>
      <c r="P177" s="152">
        <f>O177*H177</f>
        <v>0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4" t="s">
        <v>169</v>
      </c>
      <c r="AT177" s="154" t="s">
        <v>165</v>
      </c>
      <c r="AU177" s="154" t="s">
        <v>84</v>
      </c>
      <c r="AY177" s="18" t="s">
        <v>163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82</v>
      </c>
      <c r="BK177" s="155">
        <f>ROUND(I177*H177,2)</f>
        <v>0</v>
      </c>
      <c r="BL177" s="18" t="s">
        <v>169</v>
      </c>
      <c r="BM177" s="154" t="s">
        <v>194</v>
      </c>
    </row>
    <row r="178" spans="1:65" s="12" customFormat="1" ht="25.9" customHeight="1">
      <c r="B178" s="130"/>
      <c r="D178" s="131" t="s">
        <v>73</v>
      </c>
      <c r="E178" s="132" t="s">
        <v>1803</v>
      </c>
      <c r="F178" s="132" t="s">
        <v>1804</v>
      </c>
      <c r="J178" s="133">
        <f>BK178</f>
        <v>0</v>
      </c>
      <c r="L178" s="130"/>
      <c r="M178" s="134"/>
      <c r="N178" s="135"/>
      <c r="O178" s="135"/>
      <c r="P178" s="136">
        <f>P179+P181</f>
        <v>0</v>
      </c>
      <c r="Q178" s="135"/>
      <c r="R178" s="136">
        <f>R179+R181</f>
        <v>0</v>
      </c>
      <c r="S178" s="135"/>
      <c r="T178" s="137">
        <f>T179+T181</f>
        <v>0</v>
      </c>
      <c r="AR178" s="131" t="s">
        <v>196</v>
      </c>
      <c r="AT178" s="138" t="s">
        <v>73</v>
      </c>
      <c r="AU178" s="138" t="s">
        <v>74</v>
      </c>
      <c r="AY178" s="131" t="s">
        <v>163</v>
      </c>
      <c r="BK178" s="139">
        <f>BK179+BK181</f>
        <v>0</v>
      </c>
    </row>
    <row r="179" spans="1:65" s="12" customFormat="1" ht="22.9" customHeight="1">
      <c r="B179" s="130"/>
      <c r="D179" s="131" t="s">
        <v>73</v>
      </c>
      <c r="E179" s="140" t="s">
        <v>1805</v>
      </c>
      <c r="F179" s="140" t="s">
        <v>1806</v>
      </c>
      <c r="J179" s="141">
        <f>BK179</f>
        <v>0</v>
      </c>
      <c r="L179" s="130"/>
      <c r="M179" s="134"/>
      <c r="N179" s="135"/>
      <c r="O179" s="135"/>
      <c r="P179" s="136">
        <f>P180</f>
        <v>0</v>
      </c>
      <c r="Q179" s="135"/>
      <c r="R179" s="136">
        <f>R180</f>
        <v>0</v>
      </c>
      <c r="S179" s="135"/>
      <c r="T179" s="137">
        <f>T180</f>
        <v>0</v>
      </c>
      <c r="AR179" s="131" t="s">
        <v>196</v>
      </c>
      <c r="AT179" s="138" t="s">
        <v>73</v>
      </c>
      <c r="AU179" s="138" t="s">
        <v>82</v>
      </c>
      <c r="AY179" s="131" t="s">
        <v>163</v>
      </c>
      <c r="BK179" s="139">
        <f>BK180</f>
        <v>0</v>
      </c>
    </row>
    <row r="180" spans="1:65" s="2" customFormat="1" ht="16.5" customHeight="1">
      <c r="A180" s="30"/>
      <c r="B180" s="142"/>
      <c r="C180" s="143" t="s">
        <v>244</v>
      </c>
      <c r="D180" s="143" t="s">
        <v>165</v>
      </c>
      <c r="E180" s="144" t="s">
        <v>2172</v>
      </c>
      <c r="F180" s="145" t="s">
        <v>1806</v>
      </c>
      <c r="G180" s="146" t="s">
        <v>199</v>
      </c>
      <c r="H180" s="147">
        <v>1</v>
      </c>
      <c r="I180" s="148"/>
      <c r="J180" s="148">
        <f>ROUND(I180*H180,2)</f>
        <v>0</v>
      </c>
      <c r="K180" s="149"/>
      <c r="L180" s="31"/>
      <c r="M180" s="150" t="s">
        <v>1</v>
      </c>
      <c r="N180" s="151" t="s">
        <v>39</v>
      </c>
      <c r="O180" s="152">
        <v>0</v>
      </c>
      <c r="P180" s="152">
        <f>O180*H180</f>
        <v>0</v>
      </c>
      <c r="Q180" s="152">
        <v>0</v>
      </c>
      <c r="R180" s="152">
        <f>Q180*H180</f>
        <v>0</v>
      </c>
      <c r="S180" s="152">
        <v>0</v>
      </c>
      <c r="T180" s="153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4" t="s">
        <v>169</v>
      </c>
      <c r="AT180" s="154" t="s">
        <v>165</v>
      </c>
      <c r="AU180" s="154" t="s">
        <v>84</v>
      </c>
      <c r="AY180" s="18" t="s">
        <v>163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82</v>
      </c>
      <c r="BK180" s="155">
        <f>ROUND(I180*H180,2)</f>
        <v>0</v>
      </c>
      <c r="BL180" s="18" t="s">
        <v>169</v>
      </c>
      <c r="BM180" s="154" t="s">
        <v>446</v>
      </c>
    </row>
    <row r="181" spans="1:65" s="12" customFormat="1" ht="22.9" customHeight="1">
      <c r="B181" s="130"/>
      <c r="D181" s="131" t="s">
        <v>73</v>
      </c>
      <c r="E181" s="140" t="s">
        <v>1811</v>
      </c>
      <c r="F181" s="140" t="s">
        <v>1812</v>
      </c>
      <c r="J181" s="141">
        <f>BK181</f>
        <v>0</v>
      </c>
      <c r="L181" s="130"/>
      <c r="M181" s="134"/>
      <c r="N181" s="135"/>
      <c r="O181" s="135"/>
      <c r="P181" s="136">
        <f>P182</f>
        <v>0</v>
      </c>
      <c r="Q181" s="135"/>
      <c r="R181" s="136">
        <f>R182</f>
        <v>0</v>
      </c>
      <c r="S181" s="135"/>
      <c r="T181" s="137">
        <f>T182</f>
        <v>0</v>
      </c>
      <c r="AR181" s="131" t="s">
        <v>196</v>
      </c>
      <c r="AT181" s="138" t="s">
        <v>73</v>
      </c>
      <c r="AU181" s="138" t="s">
        <v>82</v>
      </c>
      <c r="AY181" s="131" t="s">
        <v>163</v>
      </c>
      <c r="BK181" s="139">
        <f>BK182</f>
        <v>0</v>
      </c>
    </row>
    <row r="182" spans="1:65" s="2" customFormat="1" ht="16.5" customHeight="1">
      <c r="A182" s="30"/>
      <c r="B182" s="142"/>
      <c r="C182" s="143" t="s">
        <v>250</v>
      </c>
      <c r="D182" s="143" t="s">
        <v>165</v>
      </c>
      <c r="E182" s="144" t="s">
        <v>2177</v>
      </c>
      <c r="F182" s="145" t="s">
        <v>1812</v>
      </c>
      <c r="G182" s="146" t="s">
        <v>199</v>
      </c>
      <c r="H182" s="147">
        <v>1</v>
      </c>
      <c r="I182" s="148"/>
      <c r="J182" s="148">
        <f>ROUND(I182*H182,2)</f>
        <v>0</v>
      </c>
      <c r="K182" s="149"/>
      <c r="L182" s="31"/>
      <c r="M182" s="194" t="s">
        <v>1</v>
      </c>
      <c r="N182" s="195" t="s">
        <v>39</v>
      </c>
      <c r="O182" s="196">
        <v>0</v>
      </c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4" t="s">
        <v>169</v>
      </c>
      <c r="AT182" s="154" t="s">
        <v>165</v>
      </c>
      <c r="AU182" s="154" t="s">
        <v>84</v>
      </c>
      <c r="AY182" s="18" t="s">
        <v>163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82</v>
      </c>
      <c r="BK182" s="155">
        <f>ROUND(I182*H182,2)</f>
        <v>0</v>
      </c>
      <c r="BL182" s="18" t="s">
        <v>169</v>
      </c>
      <c r="BM182" s="154" t="s">
        <v>460</v>
      </c>
    </row>
    <row r="183" spans="1:65" s="2" customFormat="1" ht="6.95" customHeight="1">
      <c r="A183" s="30"/>
      <c r="B183" s="45"/>
      <c r="C183" s="46"/>
      <c r="D183" s="46"/>
      <c r="E183" s="46"/>
      <c r="F183" s="46"/>
      <c r="G183" s="46"/>
      <c r="H183" s="46"/>
      <c r="I183" s="46"/>
      <c r="J183" s="46"/>
      <c r="K183" s="46"/>
      <c r="L183" s="31"/>
      <c r="M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</row>
  </sheetData>
  <autoFilter ref="C123:K182"/>
  <mergeCells count="8">
    <mergeCell ref="E114:H114"/>
    <mergeCell ref="E116:H116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8"/>
  <sheetViews>
    <sheetView showGridLines="0" workbookViewId="0">
      <selection activeCell="J34" sqref="J3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1"/>
    </row>
    <row r="2" spans="1:46" s="1" customFormat="1" ht="36.950000000000003" customHeight="1">
      <c r="L2" s="205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8" t="s">
        <v>99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112</v>
      </c>
      <c r="L4" s="21"/>
      <c r="M4" s="92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234" t="str">
        <f>'Rekapitulace stavby'!K6</f>
        <v>Novostavba ovčí farmy - objekt agroturistika</v>
      </c>
      <c r="F7" s="235"/>
      <c r="G7" s="235"/>
      <c r="H7" s="235"/>
      <c r="L7" s="21"/>
    </row>
    <row r="8" spans="1:46" s="2" customFormat="1" ht="12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0" t="s">
        <v>2415</v>
      </c>
      <c r="F9" s="236"/>
      <c r="G9" s="236"/>
      <c r="H9" s="236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17</v>
      </c>
      <c r="E11" s="30"/>
      <c r="F11" s="25" t="s">
        <v>1</v>
      </c>
      <c r="G11" s="30"/>
      <c r="H11" s="30"/>
      <c r="I11" s="27" t="s">
        <v>18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19</v>
      </c>
      <c r="E12" s="30"/>
      <c r="F12" s="25" t="s">
        <v>20</v>
      </c>
      <c r="G12" s="30"/>
      <c r="H12" s="30"/>
      <c r="I12" s="27" t="s">
        <v>21</v>
      </c>
      <c r="J12" s="53" t="str">
        <f>'Rekapitulace stavby'!AN8</f>
        <v>12. 11. 2019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23</v>
      </c>
      <c r="E14" s="30"/>
      <c r="F14" s="30"/>
      <c r="G14" s="30"/>
      <c r="H14" s="30"/>
      <c r="I14" s="27" t="s">
        <v>24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25</v>
      </c>
      <c r="F15" s="30"/>
      <c r="G15" s="30"/>
      <c r="H15" s="30"/>
      <c r="I15" s="27" t="s">
        <v>26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27</v>
      </c>
      <c r="E17" s="30"/>
      <c r="F17" s="30"/>
      <c r="G17" s="30"/>
      <c r="H17" s="30"/>
      <c r="I17" s="27" t="s">
        <v>24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28</v>
      </c>
      <c r="F18" s="30"/>
      <c r="G18" s="30"/>
      <c r="H18" s="30"/>
      <c r="I18" s="27" t="s">
        <v>26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29</v>
      </c>
      <c r="E20" s="30"/>
      <c r="F20" s="30"/>
      <c r="G20" s="30"/>
      <c r="H20" s="30"/>
      <c r="I20" s="27" t="s">
        <v>24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26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32</v>
      </c>
      <c r="E23" s="30"/>
      <c r="F23" s="30"/>
      <c r="G23" s="30"/>
      <c r="H23" s="30"/>
      <c r="I23" s="27" t="s">
        <v>24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26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06" t="s">
        <v>1</v>
      </c>
      <c r="F27" s="206"/>
      <c r="G27" s="206"/>
      <c r="H27" s="20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ROUND(J124,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ROUND((SUM(BE124:BE177)),  2)</f>
        <v>0</v>
      </c>
      <c r="G33" s="30"/>
      <c r="H33" s="30"/>
      <c r="I33" s="99">
        <v>0.21</v>
      </c>
      <c r="J33" s="98">
        <f>ROUND(((SUM(BE124:BE177))*I33),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ROUND((SUM(BF124:BF177)),  2)</f>
        <v>0</v>
      </c>
      <c r="G34" s="30"/>
      <c r="H34" s="30"/>
      <c r="I34" s="99">
        <v>0.15</v>
      </c>
      <c r="J34" s="98">
        <f>ROUND(((SUM(BF124:BF177))*I34),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8">
        <f>ROUND((SUM(BG124:BG177)),  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8">
        <f>ROUND((SUM(BH124:BH177)),  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8">
        <f>ROUND((SUM(BI124:BI177)),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15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4" t="str">
        <f>E7</f>
        <v>Novostavba ovčí farmy - objekt agroturistika</v>
      </c>
      <c r="F85" s="235"/>
      <c r="G85" s="235"/>
      <c r="H85" s="23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0" t="str">
        <f>E9</f>
        <v>2018-23-03 - SO 03 Komunikace</v>
      </c>
      <c r="F87" s="236"/>
      <c r="G87" s="236"/>
      <c r="H87" s="236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19</v>
      </c>
      <c r="D89" s="30"/>
      <c r="E89" s="30"/>
      <c r="F89" s="25" t="str">
        <f>F12</f>
        <v>k.ú.Horní Světlé Hory</v>
      </c>
      <c r="G89" s="30"/>
      <c r="H89" s="30"/>
      <c r="I89" s="27" t="s">
        <v>21</v>
      </c>
      <c r="J89" s="53" t="str">
        <f>IF(J12="","",J12)</f>
        <v>12. 11. 2019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23</v>
      </c>
      <c r="D91" s="30"/>
      <c r="E91" s="30"/>
      <c r="F91" s="25" t="str">
        <f>E15</f>
        <v>Tomáš Rychecký, Hradešínská 1542/6, Praha 10</v>
      </c>
      <c r="G91" s="30"/>
      <c r="H91" s="30"/>
      <c r="I91" s="27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0"/>
      <c r="E92" s="30"/>
      <c r="F92" s="25" t="str">
        <f>IF(E18="","",E18)</f>
        <v>Dle výběru</v>
      </c>
      <c r="G92" s="30"/>
      <c r="H92" s="30"/>
      <c r="I92" s="27" t="s">
        <v>32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08" t="s">
        <v>116</v>
      </c>
      <c r="D94" s="100"/>
      <c r="E94" s="100"/>
      <c r="F94" s="100"/>
      <c r="G94" s="100"/>
      <c r="H94" s="100"/>
      <c r="I94" s="100"/>
      <c r="J94" s="109" t="s">
        <v>117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118</v>
      </c>
      <c r="D96" s="30"/>
      <c r="E96" s="30"/>
      <c r="F96" s="30"/>
      <c r="G96" s="30"/>
      <c r="H96" s="30"/>
      <c r="I96" s="30"/>
      <c r="J96" s="69">
        <f>J124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customHeight="1">
      <c r="B97" s="111"/>
      <c r="D97" s="112" t="s">
        <v>120</v>
      </c>
      <c r="E97" s="113"/>
      <c r="F97" s="113"/>
      <c r="G97" s="113"/>
      <c r="H97" s="113"/>
      <c r="I97" s="113"/>
      <c r="J97" s="114">
        <f>J125</f>
        <v>0</v>
      </c>
      <c r="L97" s="111"/>
    </row>
    <row r="98" spans="1:31" s="10" customFormat="1" ht="19.899999999999999" customHeight="1">
      <c r="B98" s="115"/>
      <c r="D98" s="116" t="s">
        <v>2376</v>
      </c>
      <c r="E98" s="117"/>
      <c r="F98" s="117"/>
      <c r="G98" s="117"/>
      <c r="H98" s="117"/>
      <c r="I98" s="117"/>
      <c r="J98" s="118">
        <f>J126</f>
        <v>0</v>
      </c>
      <c r="L98" s="115"/>
    </row>
    <row r="99" spans="1:31" s="10" customFormat="1" ht="19.899999999999999" customHeight="1">
      <c r="B99" s="115"/>
      <c r="D99" s="116" t="s">
        <v>124</v>
      </c>
      <c r="E99" s="117"/>
      <c r="F99" s="117"/>
      <c r="G99" s="117"/>
      <c r="H99" s="117"/>
      <c r="I99" s="117"/>
      <c r="J99" s="118">
        <f>J147</f>
        <v>0</v>
      </c>
      <c r="L99" s="115"/>
    </row>
    <row r="100" spans="1:31" s="10" customFormat="1" ht="19.899999999999999" customHeight="1">
      <c r="B100" s="115"/>
      <c r="D100" s="116" t="s">
        <v>126</v>
      </c>
      <c r="E100" s="117"/>
      <c r="F100" s="117"/>
      <c r="G100" s="117"/>
      <c r="H100" s="117"/>
      <c r="I100" s="117"/>
      <c r="J100" s="118">
        <f>J164</f>
        <v>0</v>
      </c>
      <c r="L100" s="115"/>
    </row>
    <row r="101" spans="1:31" s="10" customFormat="1" ht="19.899999999999999" customHeight="1">
      <c r="B101" s="115"/>
      <c r="D101" s="116" t="s">
        <v>127</v>
      </c>
      <c r="E101" s="117"/>
      <c r="F101" s="117"/>
      <c r="G101" s="117"/>
      <c r="H101" s="117"/>
      <c r="I101" s="117"/>
      <c r="J101" s="118">
        <f>J171</f>
        <v>0</v>
      </c>
      <c r="L101" s="115"/>
    </row>
    <row r="102" spans="1:31" s="9" customFormat="1" ht="24.95" customHeight="1">
      <c r="B102" s="111"/>
      <c r="D102" s="112" t="s">
        <v>145</v>
      </c>
      <c r="E102" s="113"/>
      <c r="F102" s="113"/>
      <c r="G102" s="113"/>
      <c r="H102" s="113"/>
      <c r="I102" s="113"/>
      <c r="J102" s="114">
        <f>J173</f>
        <v>0</v>
      </c>
      <c r="L102" s="111"/>
    </row>
    <row r="103" spans="1:31" s="10" customFormat="1" ht="19.899999999999999" customHeight="1">
      <c r="B103" s="115"/>
      <c r="D103" s="116" t="s">
        <v>146</v>
      </c>
      <c r="E103" s="117"/>
      <c r="F103" s="117"/>
      <c r="G103" s="117"/>
      <c r="H103" s="117"/>
      <c r="I103" s="117"/>
      <c r="J103" s="118">
        <f>J174</f>
        <v>0</v>
      </c>
      <c r="L103" s="115"/>
    </row>
    <row r="104" spans="1:31" s="10" customFormat="1" ht="19.899999999999999" customHeight="1">
      <c r="B104" s="115"/>
      <c r="D104" s="116" t="s">
        <v>147</v>
      </c>
      <c r="E104" s="117"/>
      <c r="F104" s="117"/>
      <c r="G104" s="117"/>
      <c r="H104" s="117"/>
      <c r="I104" s="117"/>
      <c r="J104" s="118">
        <f>J176</f>
        <v>0</v>
      </c>
      <c r="L104" s="115"/>
    </row>
    <row r="105" spans="1:31" s="2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2" customFormat="1" ht="6.95" customHeight="1">
      <c r="A110" s="30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24.95" customHeight="1">
      <c r="A111" s="30"/>
      <c r="B111" s="31"/>
      <c r="C111" s="22" t="s">
        <v>148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15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0"/>
      <c r="D114" s="30"/>
      <c r="E114" s="234" t="str">
        <f>E7</f>
        <v>Novostavba ovčí farmy - objekt agroturistika</v>
      </c>
      <c r="F114" s="235"/>
      <c r="G114" s="235"/>
      <c r="H114" s="235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7" t="s">
        <v>113</v>
      </c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6.5" customHeight="1">
      <c r="A116" s="30"/>
      <c r="B116" s="31"/>
      <c r="C116" s="30"/>
      <c r="D116" s="30"/>
      <c r="E116" s="220" t="str">
        <f>E9</f>
        <v>2018-23-03 - SO 03 Komunikace</v>
      </c>
      <c r="F116" s="236"/>
      <c r="G116" s="236"/>
      <c r="H116" s="236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2" customHeight="1">
      <c r="A118" s="30"/>
      <c r="B118" s="31"/>
      <c r="C118" s="27" t="s">
        <v>19</v>
      </c>
      <c r="D118" s="30"/>
      <c r="E118" s="30"/>
      <c r="F118" s="25" t="str">
        <f>F12</f>
        <v>k.ú.Horní Světlé Hory</v>
      </c>
      <c r="G118" s="30"/>
      <c r="H118" s="30"/>
      <c r="I118" s="27" t="s">
        <v>21</v>
      </c>
      <c r="J118" s="53" t="str">
        <f>IF(J12="","",J12)</f>
        <v>12. 11. 2019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2" customHeight="1">
      <c r="A120" s="30"/>
      <c r="B120" s="31"/>
      <c r="C120" s="27" t="s">
        <v>23</v>
      </c>
      <c r="D120" s="30"/>
      <c r="E120" s="30"/>
      <c r="F120" s="25" t="str">
        <f>E15</f>
        <v>Tomáš Rychecký, Hradešínská 1542/6, Praha 10</v>
      </c>
      <c r="G120" s="30"/>
      <c r="H120" s="30"/>
      <c r="I120" s="27" t="s">
        <v>29</v>
      </c>
      <c r="J120" s="28" t="str">
        <f>E21</f>
        <v xml:space="preserve"> 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2" customHeight="1">
      <c r="A121" s="30"/>
      <c r="B121" s="31"/>
      <c r="C121" s="27" t="s">
        <v>27</v>
      </c>
      <c r="D121" s="30"/>
      <c r="E121" s="30"/>
      <c r="F121" s="25" t="str">
        <f>IF(E18="","",E18)</f>
        <v>Dle výběru</v>
      </c>
      <c r="G121" s="30"/>
      <c r="H121" s="30"/>
      <c r="I121" s="27" t="s">
        <v>32</v>
      </c>
      <c r="J121" s="28" t="str">
        <f>E24</f>
        <v xml:space="preserve"> 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0.3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11" customFormat="1" ht="29.25" customHeight="1">
      <c r="A123" s="119"/>
      <c r="B123" s="120"/>
      <c r="C123" s="121" t="s">
        <v>149</v>
      </c>
      <c r="D123" s="122" t="s">
        <v>59</v>
      </c>
      <c r="E123" s="122" t="s">
        <v>55</v>
      </c>
      <c r="F123" s="122" t="s">
        <v>56</v>
      </c>
      <c r="G123" s="122" t="s">
        <v>150</v>
      </c>
      <c r="H123" s="122" t="s">
        <v>151</v>
      </c>
      <c r="I123" s="122" t="s">
        <v>152</v>
      </c>
      <c r="J123" s="123" t="s">
        <v>117</v>
      </c>
      <c r="K123" s="124" t="s">
        <v>153</v>
      </c>
      <c r="L123" s="125"/>
      <c r="M123" s="60" t="s">
        <v>1</v>
      </c>
      <c r="N123" s="61" t="s">
        <v>38</v>
      </c>
      <c r="O123" s="61" t="s">
        <v>154</v>
      </c>
      <c r="P123" s="61" t="s">
        <v>155</v>
      </c>
      <c r="Q123" s="61" t="s">
        <v>156</v>
      </c>
      <c r="R123" s="61" t="s">
        <v>157</v>
      </c>
      <c r="S123" s="61" t="s">
        <v>158</v>
      </c>
      <c r="T123" s="62" t="s">
        <v>159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:65" s="2" customFormat="1" ht="22.9" customHeight="1">
      <c r="A124" s="30"/>
      <c r="B124" s="31"/>
      <c r="C124" s="67" t="s">
        <v>160</v>
      </c>
      <c r="D124" s="30"/>
      <c r="E124" s="30"/>
      <c r="F124" s="30"/>
      <c r="G124" s="30"/>
      <c r="H124" s="30"/>
      <c r="I124" s="30"/>
      <c r="J124" s="126">
        <f>BK124</f>
        <v>0</v>
      </c>
      <c r="K124" s="30"/>
      <c r="L124" s="31"/>
      <c r="M124" s="63"/>
      <c r="N124" s="54"/>
      <c r="O124" s="64"/>
      <c r="P124" s="127">
        <f>P125+P173</f>
        <v>0</v>
      </c>
      <c r="Q124" s="64"/>
      <c r="R124" s="127">
        <f>R125+R173</f>
        <v>0</v>
      </c>
      <c r="S124" s="64"/>
      <c r="T124" s="128">
        <f>T125+T173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8" t="s">
        <v>73</v>
      </c>
      <c r="AU124" s="18" t="s">
        <v>119</v>
      </c>
      <c r="BK124" s="129">
        <f>BK125+BK173</f>
        <v>0</v>
      </c>
    </row>
    <row r="125" spans="1:65" s="12" customFormat="1" ht="25.9" customHeight="1">
      <c r="B125" s="130"/>
      <c r="D125" s="131" t="s">
        <v>73</v>
      </c>
      <c r="E125" s="132" t="s">
        <v>161</v>
      </c>
      <c r="F125" s="132" t="s">
        <v>162</v>
      </c>
      <c r="J125" s="133">
        <f>BK125</f>
        <v>0</v>
      </c>
      <c r="L125" s="130"/>
      <c r="M125" s="134"/>
      <c r="N125" s="135"/>
      <c r="O125" s="135"/>
      <c r="P125" s="136">
        <f>P126+P147+P164+P171</f>
        <v>0</v>
      </c>
      <c r="Q125" s="135"/>
      <c r="R125" s="136">
        <f>R126+R147+R164+R171</f>
        <v>0</v>
      </c>
      <c r="S125" s="135"/>
      <c r="T125" s="137">
        <f>T126+T147+T164+T171</f>
        <v>0</v>
      </c>
      <c r="AR125" s="131" t="s">
        <v>82</v>
      </c>
      <c r="AT125" s="138" t="s">
        <v>73</v>
      </c>
      <c r="AU125" s="138" t="s">
        <v>74</v>
      </c>
      <c r="AY125" s="131" t="s">
        <v>163</v>
      </c>
      <c r="BK125" s="139">
        <f>BK126+BK147+BK164+BK171</f>
        <v>0</v>
      </c>
    </row>
    <row r="126" spans="1:65" s="12" customFormat="1" ht="22.9" customHeight="1">
      <c r="B126" s="130"/>
      <c r="D126" s="131" t="s">
        <v>73</v>
      </c>
      <c r="E126" s="140" t="s">
        <v>82</v>
      </c>
      <c r="F126" s="140" t="s">
        <v>2377</v>
      </c>
      <c r="J126" s="141">
        <f>BK126</f>
        <v>0</v>
      </c>
      <c r="L126" s="130"/>
      <c r="M126" s="134"/>
      <c r="N126" s="135"/>
      <c r="O126" s="135"/>
      <c r="P126" s="136">
        <f>SUM(P127:P146)</f>
        <v>0</v>
      </c>
      <c r="Q126" s="135"/>
      <c r="R126" s="136">
        <f>SUM(R127:R146)</f>
        <v>0</v>
      </c>
      <c r="S126" s="135"/>
      <c r="T126" s="137">
        <f>SUM(T127:T146)</f>
        <v>0</v>
      </c>
      <c r="AR126" s="131" t="s">
        <v>82</v>
      </c>
      <c r="AT126" s="138" t="s">
        <v>73</v>
      </c>
      <c r="AU126" s="138" t="s">
        <v>82</v>
      </c>
      <c r="AY126" s="131" t="s">
        <v>163</v>
      </c>
      <c r="BK126" s="139">
        <f>SUM(BK127:BK146)</f>
        <v>0</v>
      </c>
    </row>
    <row r="127" spans="1:65" s="2" customFormat="1" ht="16.5" customHeight="1">
      <c r="A127" s="30"/>
      <c r="B127" s="142"/>
      <c r="C127" s="143" t="s">
        <v>82</v>
      </c>
      <c r="D127" s="143" t="s">
        <v>165</v>
      </c>
      <c r="E127" s="144" t="s">
        <v>2378</v>
      </c>
      <c r="F127" s="145" t="s">
        <v>2379</v>
      </c>
      <c r="G127" s="146" t="s">
        <v>213</v>
      </c>
      <c r="H127" s="147">
        <v>41.377000000000002</v>
      </c>
      <c r="I127" s="148"/>
      <c r="J127" s="148">
        <f>ROUND(I127*H127,2)</f>
        <v>0</v>
      </c>
      <c r="K127" s="149"/>
      <c r="L127" s="31"/>
      <c r="M127" s="150" t="s">
        <v>1</v>
      </c>
      <c r="N127" s="151" t="s">
        <v>39</v>
      </c>
      <c r="O127" s="152">
        <v>0</v>
      </c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4" t="s">
        <v>169</v>
      </c>
      <c r="AT127" s="154" t="s">
        <v>165</v>
      </c>
      <c r="AU127" s="154" t="s">
        <v>84</v>
      </c>
      <c r="AY127" s="18" t="s">
        <v>163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8" t="s">
        <v>82</v>
      </c>
      <c r="BK127" s="155">
        <f>ROUND(I127*H127,2)</f>
        <v>0</v>
      </c>
      <c r="BL127" s="18" t="s">
        <v>169</v>
      </c>
      <c r="BM127" s="154" t="s">
        <v>84</v>
      </c>
    </row>
    <row r="128" spans="1:65" s="13" customFormat="1">
      <c r="B128" s="156"/>
      <c r="D128" s="157" t="s">
        <v>171</v>
      </c>
      <c r="E128" s="158" t="s">
        <v>1</v>
      </c>
      <c r="F128" s="159" t="s">
        <v>2380</v>
      </c>
      <c r="H128" s="158" t="s">
        <v>1</v>
      </c>
      <c r="L128" s="156"/>
      <c r="M128" s="160"/>
      <c r="N128" s="161"/>
      <c r="O128" s="161"/>
      <c r="P128" s="161"/>
      <c r="Q128" s="161"/>
      <c r="R128" s="161"/>
      <c r="S128" s="161"/>
      <c r="T128" s="162"/>
      <c r="AT128" s="158" t="s">
        <v>171</v>
      </c>
      <c r="AU128" s="158" t="s">
        <v>84</v>
      </c>
      <c r="AV128" s="13" t="s">
        <v>82</v>
      </c>
      <c r="AW128" s="13" t="s">
        <v>31</v>
      </c>
      <c r="AX128" s="13" t="s">
        <v>74</v>
      </c>
      <c r="AY128" s="158" t="s">
        <v>163</v>
      </c>
    </row>
    <row r="129" spans="1:65" s="14" customFormat="1">
      <c r="B129" s="163"/>
      <c r="D129" s="157" t="s">
        <v>171</v>
      </c>
      <c r="E129" s="164" t="s">
        <v>1</v>
      </c>
      <c r="F129" s="165" t="s">
        <v>2416</v>
      </c>
      <c r="H129" s="166">
        <v>41.377000000000002</v>
      </c>
      <c r="L129" s="163"/>
      <c r="M129" s="167"/>
      <c r="N129" s="168"/>
      <c r="O129" s="168"/>
      <c r="P129" s="168"/>
      <c r="Q129" s="168"/>
      <c r="R129" s="168"/>
      <c r="S129" s="168"/>
      <c r="T129" s="169"/>
      <c r="AT129" s="164" t="s">
        <v>171</v>
      </c>
      <c r="AU129" s="164" t="s">
        <v>84</v>
      </c>
      <c r="AV129" s="14" t="s">
        <v>84</v>
      </c>
      <c r="AW129" s="14" t="s">
        <v>31</v>
      </c>
      <c r="AX129" s="14" t="s">
        <v>74</v>
      </c>
      <c r="AY129" s="164" t="s">
        <v>163</v>
      </c>
    </row>
    <row r="130" spans="1:65" s="15" customFormat="1">
      <c r="B130" s="170"/>
      <c r="D130" s="157" t="s">
        <v>171</v>
      </c>
      <c r="E130" s="171" t="s">
        <v>1</v>
      </c>
      <c r="F130" s="172" t="s">
        <v>176</v>
      </c>
      <c r="H130" s="173">
        <v>41.377000000000002</v>
      </c>
      <c r="L130" s="170"/>
      <c r="M130" s="174"/>
      <c r="N130" s="175"/>
      <c r="O130" s="175"/>
      <c r="P130" s="175"/>
      <c r="Q130" s="175"/>
      <c r="R130" s="175"/>
      <c r="S130" s="175"/>
      <c r="T130" s="176"/>
      <c r="AT130" s="171" t="s">
        <v>171</v>
      </c>
      <c r="AU130" s="171" t="s">
        <v>84</v>
      </c>
      <c r="AV130" s="15" t="s">
        <v>177</v>
      </c>
      <c r="AW130" s="15" t="s">
        <v>31</v>
      </c>
      <c r="AX130" s="15" t="s">
        <v>74</v>
      </c>
      <c r="AY130" s="171" t="s">
        <v>163</v>
      </c>
    </row>
    <row r="131" spans="1:65" s="16" customFormat="1">
      <c r="B131" s="177"/>
      <c r="D131" s="157" t="s">
        <v>171</v>
      </c>
      <c r="E131" s="178" t="s">
        <v>1</v>
      </c>
      <c r="F131" s="179" t="s">
        <v>178</v>
      </c>
      <c r="H131" s="180">
        <v>41.377000000000002</v>
      </c>
      <c r="L131" s="177"/>
      <c r="M131" s="181"/>
      <c r="N131" s="182"/>
      <c r="O131" s="182"/>
      <c r="P131" s="182"/>
      <c r="Q131" s="182"/>
      <c r="R131" s="182"/>
      <c r="S131" s="182"/>
      <c r="T131" s="183"/>
      <c r="AT131" s="178" t="s">
        <v>171</v>
      </c>
      <c r="AU131" s="178" t="s">
        <v>84</v>
      </c>
      <c r="AV131" s="16" t="s">
        <v>169</v>
      </c>
      <c r="AW131" s="16" t="s">
        <v>31</v>
      </c>
      <c r="AX131" s="16" t="s">
        <v>82</v>
      </c>
      <c r="AY131" s="178" t="s">
        <v>163</v>
      </c>
    </row>
    <row r="132" spans="1:65" s="2" customFormat="1" ht="24" customHeight="1">
      <c r="A132" s="30"/>
      <c r="B132" s="142"/>
      <c r="C132" s="143" t="s">
        <v>84</v>
      </c>
      <c r="D132" s="143" t="s">
        <v>165</v>
      </c>
      <c r="E132" s="144" t="s">
        <v>2382</v>
      </c>
      <c r="F132" s="145" t="s">
        <v>2383</v>
      </c>
      <c r="G132" s="146" t="s">
        <v>213</v>
      </c>
      <c r="H132" s="147">
        <v>41.377000000000002</v>
      </c>
      <c r="I132" s="148"/>
      <c r="J132" s="148">
        <f>ROUND(I132*H132,2)</f>
        <v>0</v>
      </c>
      <c r="K132" s="149"/>
      <c r="L132" s="31"/>
      <c r="M132" s="150" t="s">
        <v>1</v>
      </c>
      <c r="N132" s="151" t="s">
        <v>39</v>
      </c>
      <c r="O132" s="152">
        <v>0</v>
      </c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169</v>
      </c>
      <c r="AT132" s="154" t="s">
        <v>165</v>
      </c>
      <c r="AU132" s="154" t="s">
        <v>84</v>
      </c>
      <c r="AY132" s="18" t="s">
        <v>163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8" t="s">
        <v>82</v>
      </c>
      <c r="BK132" s="155">
        <f>ROUND(I132*H132,2)</f>
        <v>0</v>
      </c>
      <c r="BL132" s="18" t="s">
        <v>169</v>
      </c>
      <c r="BM132" s="154" t="s">
        <v>169</v>
      </c>
    </row>
    <row r="133" spans="1:65" s="13" customFormat="1">
      <c r="B133" s="156"/>
      <c r="D133" s="157" t="s">
        <v>171</v>
      </c>
      <c r="E133" s="158" t="s">
        <v>1</v>
      </c>
      <c r="F133" s="159" t="s">
        <v>2384</v>
      </c>
      <c r="H133" s="158" t="s">
        <v>1</v>
      </c>
      <c r="L133" s="156"/>
      <c r="M133" s="160"/>
      <c r="N133" s="161"/>
      <c r="O133" s="161"/>
      <c r="P133" s="161"/>
      <c r="Q133" s="161"/>
      <c r="R133" s="161"/>
      <c r="S133" s="161"/>
      <c r="T133" s="162"/>
      <c r="AT133" s="158" t="s">
        <v>171</v>
      </c>
      <c r="AU133" s="158" t="s">
        <v>84</v>
      </c>
      <c r="AV133" s="13" t="s">
        <v>82</v>
      </c>
      <c r="AW133" s="13" t="s">
        <v>31</v>
      </c>
      <c r="AX133" s="13" t="s">
        <v>74</v>
      </c>
      <c r="AY133" s="158" t="s">
        <v>163</v>
      </c>
    </row>
    <row r="134" spans="1:65" s="14" customFormat="1">
      <c r="B134" s="163"/>
      <c r="D134" s="157" t="s">
        <v>171</v>
      </c>
      <c r="E134" s="164" t="s">
        <v>1</v>
      </c>
      <c r="F134" s="165" t="s">
        <v>2417</v>
      </c>
      <c r="H134" s="166">
        <v>41.377000000000002</v>
      </c>
      <c r="L134" s="163"/>
      <c r="M134" s="167"/>
      <c r="N134" s="168"/>
      <c r="O134" s="168"/>
      <c r="P134" s="168"/>
      <c r="Q134" s="168"/>
      <c r="R134" s="168"/>
      <c r="S134" s="168"/>
      <c r="T134" s="169"/>
      <c r="AT134" s="164" t="s">
        <v>171</v>
      </c>
      <c r="AU134" s="164" t="s">
        <v>84</v>
      </c>
      <c r="AV134" s="14" t="s">
        <v>84</v>
      </c>
      <c r="AW134" s="14" t="s">
        <v>31</v>
      </c>
      <c r="AX134" s="14" t="s">
        <v>74</v>
      </c>
      <c r="AY134" s="164" t="s">
        <v>163</v>
      </c>
    </row>
    <row r="135" spans="1:65" s="15" customFormat="1">
      <c r="B135" s="170"/>
      <c r="D135" s="157" t="s">
        <v>171</v>
      </c>
      <c r="E135" s="171" t="s">
        <v>1</v>
      </c>
      <c r="F135" s="172" t="s">
        <v>176</v>
      </c>
      <c r="H135" s="173">
        <v>41.377000000000002</v>
      </c>
      <c r="L135" s="170"/>
      <c r="M135" s="174"/>
      <c r="N135" s="175"/>
      <c r="O135" s="175"/>
      <c r="P135" s="175"/>
      <c r="Q135" s="175"/>
      <c r="R135" s="175"/>
      <c r="S135" s="175"/>
      <c r="T135" s="176"/>
      <c r="AT135" s="171" t="s">
        <v>171</v>
      </c>
      <c r="AU135" s="171" t="s">
        <v>84</v>
      </c>
      <c r="AV135" s="15" t="s">
        <v>177</v>
      </c>
      <c r="AW135" s="15" t="s">
        <v>31</v>
      </c>
      <c r="AX135" s="15" t="s">
        <v>74</v>
      </c>
      <c r="AY135" s="171" t="s">
        <v>163</v>
      </c>
    </row>
    <row r="136" spans="1:65" s="16" customFormat="1">
      <c r="B136" s="177"/>
      <c r="D136" s="157" t="s">
        <v>171</v>
      </c>
      <c r="E136" s="178" t="s">
        <v>1</v>
      </c>
      <c r="F136" s="179" t="s">
        <v>178</v>
      </c>
      <c r="H136" s="180">
        <v>41.377000000000002</v>
      </c>
      <c r="L136" s="177"/>
      <c r="M136" s="181"/>
      <c r="N136" s="182"/>
      <c r="O136" s="182"/>
      <c r="P136" s="182"/>
      <c r="Q136" s="182"/>
      <c r="R136" s="182"/>
      <c r="S136" s="182"/>
      <c r="T136" s="183"/>
      <c r="AT136" s="178" t="s">
        <v>171</v>
      </c>
      <c r="AU136" s="178" t="s">
        <v>84</v>
      </c>
      <c r="AV136" s="16" t="s">
        <v>169</v>
      </c>
      <c r="AW136" s="16" t="s">
        <v>31</v>
      </c>
      <c r="AX136" s="16" t="s">
        <v>82</v>
      </c>
      <c r="AY136" s="178" t="s">
        <v>163</v>
      </c>
    </row>
    <row r="137" spans="1:65" s="2" customFormat="1" ht="24" customHeight="1">
      <c r="A137" s="30"/>
      <c r="B137" s="142"/>
      <c r="C137" s="143" t="s">
        <v>177</v>
      </c>
      <c r="D137" s="143" t="s">
        <v>165</v>
      </c>
      <c r="E137" s="144" t="s">
        <v>2418</v>
      </c>
      <c r="F137" s="145" t="s">
        <v>2419</v>
      </c>
      <c r="G137" s="146" t="s">
        <v>213</v>
      </c>
      <c r="H137" s="147">
        <v>41.337000000000003</v>
      </c>
      <c r="I137" s="148"/>
      <c r="J137" s="148">
        <f>ROUND(I137*H137,2)</f>
        <v>0</v>
      </c>
      <c r="K137" s="149"/>
      <c r="L137" s="31"/>
      <c r="M137" s="150" t="s">
        <v>1</v>
      </c>
      <c r="N137" s="151" t="s">
        <v>39</v>
      </c>
      <c r="O137" s="152">
        <v>0</v>
      </c>
      <c r="P137" s="152">
        <f>O137*H137</f>
        <v>0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4" t="s">
        <v>169</v>
      </c>
      <c r="AT137" s="154" t="s">
        <v>165</v>
      </c>
      <c r="AU137" s="154" t="s">
        <v>84</v>
      </c>
      <c r="AY137" s="18" t="s">
        <v>163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8" t="s">
        <v>82</v>
      </c>
      <c r="BK137" s="155">
        <f>ROUND(I137*H137,2)</f>
        <v>0</v>
      </c>
      <c r="BL137" s="18" t="s">
        <v>169</v>
      </c>
      <c r="BM137" s="154" t="s">
        <v>201</v>
      </c>
    </row>
    <row r="138" spans="1:65" s="13" customFormat="1">
      <c r="B138" s="156"/>
      <c r="D138" s="157" t="s">
        <v>171</v>
      </c>
      <c r="E138" s="158" t="s">
        <v>1</v>
      </c>
      <c r="F138" s="159" t="s">
        <v>2420</v>
      </c>
      <c r="H138" s="158" t="s">
        <v>1</v>
      </c>
      <c r="L138" s="156"/>
      <c r="M138" s="160"/>
      <c r="N138" s="161"/>
      <c r="O138" s="161"/>
      <c r="P138" s="161"/>
      <c r="Q138" s="161"/>
      <c r="R138" s="161"/>
      <c r="S138" s="161"/>
      <c r="T138" s="162"/>
      <c r="AT138" s="158" t="s">
        <v>171</v>
      </c>
      <c r="AU138" s="158" t="s">
        <v>84</v>
      </c>
      <c r="AV138" s="13" t="s">
        <v>82</v>
      </c>
      <c r="AW138" s="13" t="s">
        <v>31</v>
      </c>
      <c r="AX138" s="13" t="s">
        <v>74</v>
      </c>
      <c r="AY138" s="158" t="s">
        <v>163</v>
      </c>
    </row>
    <row r="139" spans="1:65" s="14" customFormat="1">
      <c r="B139" s="163"/>
      <c r="D139" s="157" t="s">
        <v>171</v>
      </c>
      <c r="E139" s="164" t="s">
        <v>1</v>
      </c>
      <c r="F139" s="165" t="s">
        <v>2421</v>
      </c>
      <c r="H139" s="166">
        <v>41.337000000000003</v>
      </c>
      <c r="L139" s="163"/>
      <c r="M139" s="167"/>
      <c r="N139" s="168"/>
      <c r="O139" s="168"/>
      <c r="P139" s="168"/>
      <c r="Q139" s="168"/>
      <c r="R139" s="168"/>
      <c r="S139" s="168"/>
      <c r="T139" s="169"/>
      <c r="AT139" s="164" t="s">
        <v>171</v>
      </c>
      <c r="AU139" s="164" t="s">
        <v>84</v>
      </c>
      <c r="AV139" s="14" t="s">
        <v>84</v>
      </c>
      <c r="AW139" s="14" t="s">
        <v>31</v>
      </c>
      <c r="AX139" s="14" t="s">
        <v>74</v>
      </c>
      <c r="AY139" s="164" t="s">
        <v>163</v>
      </c>
    </row>
    <row r="140" spans="1:65" s="15" customFormat="1">
      <c r="B140" s="170"/>
      <c r="D140" s="157" t="s">
        <v>171</v>
      </c>
      <c r="E140" s="171" t="s">
        <v>1</v>
      </c>
      <c r="F140" s="172" t="s">
        <v>176</v>
      </c>
      <c r="H140" s="173">
        <v>41.337000000000003</v>
      </c>
      <c r="L140" s="170"/>
      <c r="M140" s="174"/>
      <c r="N140" s="175"/>
      <c r="O140" s="175"/>
      <c r="P140" s="175"/>
      <c r="Q140" s="175"/>
      <c r="R140" s="175"/>
      <c r="S140" s="175"/>
      <c r="T140" s="176"/>
      <c r="AT140" s="171" t="s">
        <v>171</v>
      </c>
      <c r="AU140" s="171" t="s">
        <v>84</v>
      </c>
      <c r="AV140" s="15" t="s">
        <v>177</v>
      </c>
      <c r="AW140" s="15" t="s">
        <v>31</v>
      </c>
      <c r="AX140" s="15" t="s">
        <v>74</v>
      </c>
      <c r="AY140" s="171" t="s">
        <v>163</v>
      </c>
    </row>
    <row r="141" spans="1:65" s="16" customFormat="1">
      <c r="B141" s="177"/>
      <c r="D141" s="157" t="s">
        <v>171</v>
      </c>
      <c r="E141" s="178" t="s">
        <v>1</v>
      </c>
      <c r="F141" s="179" t="s">
        <v>178</v>
      </c>
      <c r="H141" s="180">
        <v>41.337000000000003</v>
      </c>
      <c r="L141" s="177"/>
      <c r="M141" s="181"/>
      <c r="N141" s="182"/>
      <c r="O141" s="182"/>
      <c r="P141" s="182"/>
      <c r="Q141" s="182"/>
      <c r="R141" s="182"/>
      <c r="S141" s="182"/>
      <c r="T141" s="183"/>
      <c r="AT141" s="178" t="s">
        <v>171</v>
      </c>
      <c r="AU141" s="178" t="s">
        <v>84</v>
      </c>
      <c r="AV141" s="16" t="s">
        <v>169</v>
      </c>
      <c r="AW141" s="16" t="s">
        <v>31</v>
      </c>
      <c r="AX141" s="16" t="s">
        <v>82</v>
      </c>
      <c r="AY141" s="178" t="s">
        <v>163</v>
      </c>
    </row>
    <row r="142" spans="1:65" s="2" customFormat="1" ht="16.5" customHeight="1">
      <c r="A142" s="30"/>
      <c r="B142" s="142"/>
      <c r="C142" s="143" t="s">
        <v>169</v>
      </c>
      <c r="D142" s="143" t="s">
        <v>165</v>
      </c>
      <c r="E142" s="144" t="s">
        <v>2386</v>
      </c>
      <c r="F142" s="145" t="s">
        <v>2387</v>
      </c>
      <c r="G142" s="146" t="s">
        <v>186</v>
      </c>
      <c r="H142" s="147">
        <v>206.88499999999999</v>
      </c>
      <c r="I142" s="148"/>
      <c r="J142" s="148">
        <f>ROUND(I142*H142,2)</f>
        <v>0</v>
      </c>
      <c r="K142" s="149"/>
      <c r="L142" s="31"/>
      <c r="M142" s="150" t="s">
        <v>1</v>
      </c>
      <c r="N142" s="151" t="s">
        <v>39</v>
      </c>
      <c r="O142" s="152">
        <v>0</v>
      </c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4" t="s">
        <v>169</v>
      </c>
      <c r="AT142" s="154" t="s">
        <v>165</v>
      </c>
      <c r="AU142" s="154" t="s">
        <v>84</v>
      </c>
      <c r="AY142" s="18" t="s">
        <v>163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82</v>
      </c>
      <c r="BK142" s="155">
        <f>ROUND(I142*H142,2)</f>
        <v>0</v>
      </c>
      <c r="BL142" s="18" t="s">
        <v>169</v>
      </c>
      <c r="BM142" s="154" t="s">
        <v>193</v>
      </c>
    </row>
    <row r="143" spans="1:65" s="13" customFormat="1">
      <c r="B143" s="156"/>
      <c r="D143" s="157" t="s">
        <v>171</v>
      </c>
      <c r="E143" s="158" t="s">
        <v>1</v>
      </c>
      <c r="F143" s="159" t="s">
        <v>2422</v>
      </c>
      <c r="H143" s="158" t="s">
        <v>1</v>
      </c>
      <c r="L143" s="156"/>
      <c r="M143" s="160"/>
      <c r="N143" s="161"/>
      <c r="O143" s="161"/>
      <c r="P143" s="161"/>
      <c r="Q143" s="161"/>
      <c r="R143" s="161"/>
      <c r="S143" s="161"/>
      <c r="T143" s="162"/>
      <c r="AT143" s="158" t="s">
        <v>171</v>
      </c>
      <c r="AU143" s="158" t="s">
        <v>84</v>
      </c>
      <c r="AV143" s="13" t="s">
        <v>82</v>
      </c>
      <c r="AW143" s="13" t="s">
        <v>31</v>
      </c>
      <c r="AX143" s="13" t="s">
        <v>74</v>
      </c>
      <c r="AY143" s="158" t="s">
        <v>163</v>
      </c>
    </row>
    <row r="144" spans="1:65" s="14" customFormat="1">
      <c r="B144" s="163"/>
      <c r="D144" s="157" t="s">
        <v>171</v>
      </c>
      <c r="E144" s="164" t="s">
        <v>1</v>
      </c>
      <c r="F144" s="165" t="s">
        <v>2423</v>
      </c>
      <c r="H144" s="166">
        <v>206.88499999999999</v>
      </c>
      <c r="L144" s="163"/>
      <c r="M144" s="167"/>
      <c r="N144" s="168"/>
      <c r="O144" s="168"/>
      <c r="P144" s="168"/>
      <c r="Q144" s="168"/>
      <c r="R144" s="168"/>
      <c r="S144" s="168"/>
      <c r="T144" s="169"/>
      <c r="AT144" s="164" t="s">
        <v>171</v>
      </c>
      <c r="AU144" s="164" t="s">
        <v>84</v>
      </c>
      <c r="AV144" s="14" t="s">
        <v>84</v>
      </c>
      <c r="AW144" s="14" t="s">
        <v>31</v>
      </c>
      <c r="AX144" s="14" t="s">
        <v>74</v>
      </c>
      <c r="AY144" s="164" t="s">
        <v>163</v>
      </c>
    </row>
    <row r="145" spans="1:65" s="15" customFormat="1">
      <c r="B145" s="170"/>
      <c r="D145" s="157" t="s">
        <v>171</v>
      </c>
      <c r="E145" s="171" t="s">
        <v>1</v>
      </c>
      <c r="F145" s="172" t="s">
        <v>176</v>
      </c>
      <c r="H145" s="173">
        <v>206.88499999999999</v>
      </c>
      <c r="L145" s="170"/>
      <c r="M145" s="174"/>
      <c r="N145" s="175"/>
      <c r="O145" s="175"/>
      <c r="P145" s="175"/>
      <c r="Q145" s="175"/>
      <c r="R145" s="175"/>
      <c r="S145" s="175"/>
      <c r="T145" s="176"/>
      <c r="AT145" s="171" t="s">
        <v>171</v>
      </c>
      <c r="AU145" s="171" t="s">
        <v>84</v>
      </c>
      <c r="AV145" s="15" t="s">
        <v>177</v>
      </c>
      <c r="AW145" s="15" t="s">
        <v>31</v>
      </c>
      <c r="AX145" s="15" t="s">
        <v>74</v>
      </c>
      <c r="AY145" s="171" t="s">
        <v>163</v>
      </c>
    </row>
    <row r="146" spans="1:65" s="16" customFormat="1">
      <c r="B146" s="177"/>
      <c r="D146" s="157" t="s">
        <v>171</v>
      </c>
      <c r="E146" s="178" t="s">
        <v>1</v>
      </c>
      <c r="F146" s="179" t="s">
        <v>178</v>
      </c>
      <c r="H146" s="180">
        <v>206.88499999999999</v>
      </c>
      <c r="L146" s="177"/>
      <c r="M146" s="181"/>
      <c r="N146" s="182"/>
      <c r="O146" s="182"/>
      <c r="P146" s="182"/>
      <c r="Q146" s="182"/>
      <c r="R146" s="182"/>
      <c r="S146" s="182"/>
      <c r="T146" s="183"/>
      <c r="AT146" s="178" t="s">
        <v>171</v>
      </c>
      <c r="AU146" s="178" t="s">
        <v>84</v>
      </c>
      <c r="AV146" s="16" t="s">
        <v>169</v>
      </c>
      <c r="AW146" s="16" t="s">
        <v>31</v>
      </c>
      <c r="AX146" s="16" t="s">
        <v>82</v>
      </c>
      <c r="AY146" s="178" t="s">
        <v>163</v>
      </c>
    </row>
    <row r="147" spans="1:65" s="12" customFormat="1" ht="22.9" customHeight="1">
      <c r="B147" s="130"/>
      <c r="D147" s="131" t="s">
        <v>73</v>
      </c>
      <c r="E147" s="140" t="s">
        <v>196</v>
      </c>
      <c r="F147" s="140" t="s">
        <v>274</v>
      </c>
      <c r="J147" s="141">
        <f>BK147</f>
        <v>0</v>
      </c>
      <c r="L147" s="130"/>
      <c r="M147" s="134"/>
      <c r="N147" s="135"/>
      <c r="O147" s="135"/>
      <c r="P147" s="136">
        <f>SUM(P148:P163)</f>
        <v>0</v>
      </c>
      <c r="Q147" s="135"/>
      <c r="R147" s="136">
        <f>SUM(R148:R163)</f>
        <v>0</v>
      </c>
      <c r="S147" s="135"/>
      <c r="T147" s="137">
        <f>SUM(T148:T163)</f>
        <v>0</v>
      </c>
      <c r="AR147" s="131" t="s">
        <v>82</v>
      </c>
      <c r="AT147" s="138" t="s">
        <v>73</v>
      </c>
      <c r="AU147" s="138" t="s">
        <v>82</v>
      </c>
      <c r="AY147" s="131" t="s">
        <v>163</v>
      </c>
      <c r="BK147" s="139">
        <f>SUM(BK148:BK163)</f>
        <v>0</v>
      </c>
    </row>
    <row r="148" spans="1:65" s="2" customFormat="1" ht="24" customHeight="1">
      <c r="A148" s="30"/>
      <c r="B148" s="142"/>
      <c r="C148" s="143" t="s">
        <v>196</v>
      </c>
      <c r="D148" s="143" t="s">
        <v>165</v>
      </c>
      <c r="E148" s="144" t="s">
        <v>2390</v>
      </c>
      <c r="F148" s="145" t="s">
        <v>2391</v>
      </c>
      <c r="G148" s="146" t="s">
        <v>186</v>
      </c>
      <c r="H148" s="147">
        <v>206.88499999999999</v>
      </c>
      <c r="I148" s="148"/>
      <c r="J148" s="148">
        <f>ROUND(I148*H148,2)</f>
        <v>0</v>
      </c>
      <c r="K148" s="149"/>
      <c r="L148" s="31"/>
      <c r="M148" s="150" t="s">
        <v>1</v>
      </c>
      <c r="N148" s="151" t="s">
        <v>39</v>
      </c>
      <c r="O148" s="152">
        <v>0</v>
      </c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4" t="s">
        <v>169</v>
      </c>
      <c r="AT148" s="154" t="s">
        <v>165</v>
      </c>
      <c r="AU148" s="154" t="s">
        <v>84</v>
      </c>
      <c r="AY148" s="18" t="s">
        <v>163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82</v>
      </c>
      <c r="BK148" s="155">
        <f>ROUND(I148*H148,2)</f>
        <v>0</v>
      </c>
      <c r="BL148" s="18" t="s">
        <v>169</v>
      </c>
      <c r="BM148" s="154" t="s">
        <v>224</v>
      </c>
    </row>
    <row r="149" spans="1:65" s="13" customFormat="1">
      <c r="B149" s="156"/>
      <c r="D149" s="157" t="s">
        <v>171</v>
      </c>
      <c r="E149" s="158" t="s">
        <v>1</v>
      </c>
      <c r="F149" s="159" t="s">
        <v>2392</v>
      </c>
      <c r="H149" s="158" t="s">
        <v>1</v>
      </c>
      <c r="L149" s="156"/>
      <c r="M149" s="160"/>
      <c r="N149" s="161"/>
      <c r="O149" s="161"/>
      <c r="P149" s="161"/>
      <c r="Q149" s="161"/>
      <c r="R149" s="161"/>
      <c r="S149" s="161"/>
      <c r="T149" s="162"/>
      <c r="AT149" s="158" t="s">
        <v>171</v>
      </c>
      <c r="AU149" s="158" t="s">
        <v>84</v>
      </c>
      <c r="AV149" s="13" t="s">
        <v>82</v>
      </c>
      <c r="AW149" s="13" t="s">
        <v>31</v>
      </c>
      <c r="AX149" s="13" t="s">
        <v>74</v>
      </c>
      <c r="AY149" s="158" t="s">
        <v>163</v>
      </c>
    </row>
    <row r="150" spans="1:65" s="14" customFormat="1">
      <c r="B150" s="163"/>
      <c r="D150" s="157" t="s">
        <v>171</v>
      </c>
      <c r="E150" s="164" t="s">
        <v>1</v>
      </c>
      <c r="F150" s="165" t="s">
        <v>2423</v>
      </c>
      <c r="H150" s="166">
        <v>206.88499999999999</v>
      </c>
      <c r="L150" s="163"/>
      <c r="M150" s="167"/>
      <c r="N150" s="168"/>
      <c r="O150" s="168"/>
      <c r="P150" s="168"/>
      <c r="Q150" s="168"/>
      <c r="R150" s="168"/>
      <c r="S150" s="168"/>
      <c r="T150" s="169"/>
      <c r="AT150" s="164" t="s">
        <v>171</v>
      </c>
      <c r="AU150" s="164" t="s">
        <v>84</v>
      </c>
      <c r="AV150" s="14" t="s">
        <v>84</v>
      </c>
      <c r="AW150" s="14" t="s">
        <v>31</v>
      </c>
      <c r="AX150" s="14" t="s">
        <v>74</v>
      </c>
      <c r="AY150" s="164" t="s">
        <v>163</v>
      </c>
    </row>
    <row r="151" spans="1:65" s="15" customFormat="1">
      <c r="B151" s="170"/>
      <c r="D151" s="157" t="s">
        <v>171</v>
      </c>
      <c r="E151" s="171" t="s">
        <v>1</v>
      </c>
      <c r="F151" s="172" t="s">
        <v>176</v>
      </c>
      <c r="H151" s="173">
        <v>206.88499999999999</v>
      </c>
      <c r="L151" s="170"/>
      <c r="M151" s="174"/>
      <c r="N151" s="175"/>
      <c r="O151" s="175"/>
      <c r="P151" s="175"/>
      <c r="Q151" s="175"/>
      <c r="R151" s="175"/>
      <c r="S151" s="175"/>
      <c r="T151" s="176"/>
      <c r="AT151" s="171" t="s">
        <v>171</v>
      </c>
      <c r="AU151" s="171" t="s">
        <v>84</v>
      </c>
      <c r="AV151" s="15" t="s">
        <v>177</v>
      </c>
      <c r="AW151" s="15" t="s">
        <v>31</v>
      </c>
      <c r="AX151" s="15" t="s">
        <v>74</v>
      </c>
      <c r="AY151" s="171" t="s">
        <v>163</v>
      </c>
    </row>
    <row r="152" spans="1:65" s="16" customFormat="1">
      <c r="B152" s="177"/>
      <c r="D152" s="157" t="s">
        <v>171</v>
      </c>
      <c r="E152" s="178" t="s">
        <v>1</v>
      </c>
      <c r="F152" s="179" t="s">
        <v>178</v>
      </c>
      <c r="H152" s="180">
        <v>206.88499999999999</v>
      </c>
      <c r="L152" s="177"/>
      <c r="M152" s="181"/>
      <c r="N152" s="182"/>
      <c r="O152" s="182"/>
      <c r="P152" s="182"/>
      <c r="Q152" s="182"/>
      <c r="R152" s="182"/>
      <c r="S152" s="182"/>
      <c r="T152" s="183"/>
      <c r="AT152" s="178" t="s">
        <v>171</v>
      </c>
      <c r="AU152" s="178" t="s">
        <v>84</v>
      </c>
      <c r="AV152" s="16" t="s">
        <v>169</v>
      </c>
      <c r="AW152" s="16" t="s">
        <v>31</v>
      </c>
      <c r="AX152" s="16" t="s">
        <v>82</v>
      </c>
      <c r="AY152" s="178" t="s">
        <v>163</v>
      </c>
    </row>
    <row r="153" spans="1:65" s="2" customFormat="1" ht="16.5" customHeight="1">
      <c r="A153" s="30"/>
      <c r="B153" s="142"/>
      <c r="C153" s="143" t="s">
        <v>201</v>
      </c>
      <c r="D153" s="143" t="s">
        <v>165</v>
      </c>
      <c r="E153" s="144" t="s">
        <v>2393</v>
      </c>
      <c r="F153" s="145" t="s">
        <v>2394</v>
      </c>
      <c r="G153" s="146" t="s">
        <v>186</v>
      </c>
      <c r="H153" s="147">
        <v>206.88499999999999</v>
      </c>
      <c r="I153" s="148"/>
      <c r="J153" s="148">
        <f>ROUND(I153*H153,2)</f>
        <v>0</v>
      </c>
      <c r="K153" s="149"/>
      <c r="L153" s="31"/>
      <c r="M153" s="150" t="s">
        <v>1</v>
      </c>
      <c r="N153" s="151" t="s">
        <v>39</v>
      </c>
      <c r="O153" s="152">
        <v>0</v>
      </c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169</v>
      </c>
      <c r="AT153" s="154" t="s">
        <v>165</v>
      </c>
      <c r="AU153" s="154" t="s">
        <v>84</v>
      </c>
      <c r="AY153" s="18" t="s">
        <v>163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82</v>
      </c>
      <c r="BK153" s="155">
        <f>ROUND(I153*H153,2)</f>
        <v>0</v>
      </c>
      <c r="BL153" s="18" t="s">
        <v>169</v>
      </c>
      <c r="BM153" s="154" t="s">
        <v>235</v>
      </c>
    </row>
    <row r="154" spans="1:65" s="13" customFormat="1">
      <c r="B154" s="156"/>
      <c r="D154" s="157" t="s">
        <v>171</v>
      </c>
      <c r="E154" s="158" t="s">
        <v>1</v>
      </c>
      <c r="F154" s="159" t="s">
        <v>2395</v>
      </c>
      <c r="H154" s="158" t="s">
        <v>1</v>
      </c>
      <c r="L154" s="156"/>
      <c r="M154" s="160"/>
      <c r="N154" s="161"/>
      <c r="O154" s="161"/>
      <c r="P154" s="161"/>
      <c r="Q154" s="161"/>
      <c r="R154" s="161"/>
      <c r="S154" s="161"/>
      <c r="T154" s="162"/>
      <c r="AT154" s="158" t="s">
        <v>171</v>
      </c>
      <c r="AU154" s="158" t="s">
        <v>84</v>
      </c>
      <c r="AV154" s="13" t="s">
        <v>82</v>
      </c>
      <c r="AW154" s="13" t="s">
        <v>31</v>
      </c>
      <c r="AX154" s="13" t="s">
        <v>74</v>
      </c>
      <c r="AY154" s="158" t="s">
        <v>163</v>
      </c>
    </row>
    <row r="155" spans="1:65" s="14" customFormat="1">
      <c r="B155" s="163"/>
      <c r="D155" s="157" t="s">
        <v>171</v>
      </c>
      <c r="E155" s="164" t="s">
        <v>1</v>
      </c>
      <c r="F155" s="165" t="s">
        <v>2423</v>
      </c>
      <c r="H155" s="166">
        <v>206.88499999999999</v>
      </c>
      <c r="L155" s="163"/>
      <c r="M155" s="167"/>
      <c r="N155" s="168"/>
      <c r="O155" s="168"/>
      <c r="P155" s="168"/>
      <c r="Q155" s="168"/>
      <c r="R155" s="168"/>
      <c r="S155" s="168"/>
      <c r="T155" s="169"/>
      <c r="AT155" s="164" t="s">
        <v>171</v>
      </c>
      <c r="AU155" s="164" t="s">
        <v>84</v>
      </c>
      <c r="AV155" s="14" t="s">
        <v>84</v>
      </c>
      <c r="AW155" s="14" t="s">
        <v>31</v>
      </c>
      <c r="AX155" s="14" t="s">
        <v>74</v>
      </c>
      <c r="AY155" s="164" t="s">
        <v>163</v>
      </c>
    </row>
    <row r="156" spans="1:65" s="15" customFormat="1">
      <c r="B156" s="170"/>
      <c r="D156" s="157" t="s">
        <v>171</v>
      </c>
      <c r="E156" s="171" t="s">
        <v>1</v>
      </c>
      <c r="F156" s="172" t="s">
        <v>176</v>
      </c>
      <c r="H156" s="173">
        <v>206.88499999999999</v>
      </c>
      <c r="L156" s="170"/>
      <c r="M156" s="174"/>
      <c r="N156" s="175"/>
      <c r="O156" s="175"/>
      <c r="P156" s="175"/>
      <c r="Q156" s="175"/>
      <c r="R156" s="175"/>
      <c r="S156" s="175"/>
      <c r="T156" s="176"/>
      <c r="AT156" s="171" t="s">
        <v>171</v>
      </c>
      <c r="AU156" s="171" t="s">
        <v>84</v>
      </c>
      <c r="AV156" s="15" t="s">
        <v>177</v>
      </c>
      <c r="AW156" s="15" t="s">
        <v>31</v>
      </c>
      <c r="AX156" s="15" t="s">
        <v>74</v>
      </c>
      <c r="AY156" s="171" t="s">
        <v>163</v>
      </c>
    </row>
    <row r="157" spans="1:65" s="16" customFormat="1">
      <c r="B157" s="177"/>
      <c r="D157" s="157" t="s">
        <v>171</v>
      </c>
      <c r="E157" s="178" t="s">
        <v>1</v>
      </c>
      <c r="F157" s="179" t="s">
        <v>178</v>
      </c>
      <c r="H157" s="180">
        <v>206.88499999999999</v>
      </c>
      <c r="L157" s="177"/>
      <c r="M157" s="181"/>
      <c r="N157" s="182"/>
      <c r="O157" s="182"/>
      <c r="P157" s="182"/>
      <c r="Q157" s="182"/>
      <c r="R157" s="182"/>
      <c r="S157" s="182"/>
      <c r="T157" s="183"/>
      <c r="AT157" s="178" t="s">
        <v>171</v>
      </c>
      <c r="AU157" s="178" t="s">
        <v>84</v>
      </c>
      <c r="AV157" s="16" t="s">
        <v>169</v>
      </c>
      <c r="AW157" s="16" t="s">
        <v>31</v>
      </c>
      <c r="AX157" s="16" t="s">
        <v>82</v>
      </c>
      <c r="AY157" s="178" t="s">
        <v>163</v>
      </c>
    </row>
    <row r="158" spans="1:65" s="2" customFormat="1" ht="24" customHeight="1">
      <c r="A158" s="30"/>
      <c r="B158" s="142"/>
      <c r="C158" s="143" t="s">
        <v>206</v>
      </c>
      <c r="D158" s="143" t="s">
        <v>165</v>
      </c>
      <c r="E158" s="144" t="s">
        <v>2396</v>
      </c>
      <c r="F158" s="145" t="s">
        <v>2397</v>
      </c>
      <c r="G158" s="146" t="s">
        <v>186</v>
      </c>
      <c r="H158" s="147">
        <v>206.88499999999999</v>
      </c>
      <c r="I158" s="148"/>
      <c r="J158" s="148">
        <f>ROUND(I158*H158,2)</f>
        <v>0</v>
      </c>
      <c r="K158" s="149"/>
      <c r="L158" s="31"/>
      <c r="M158" s="150" t="s">
        <v>1</v>
      </c>
      <c r="N158" s="151" t="s">
        <v>39</v>
      </c>
      <c r="O158" s="152">
        <v>0</v>
      </c>
      <c r="P158" s="152">
        <f>O158*H158</f>
        <v>0</v>
      </c>
      <c r="Q158" s="152">
        <v>0</v>
      </c>
      <c r="R158" s="152">
        <f>Q158*H158</f>
        <v>0</v>
      </c>
      <c r="S158" s="152">
        <v>0</v>
      </c>
      <c r="T158" s="153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4" t="s">
        <v>169</v>
      </c>
      <c r="AT158" s="154" t="s">
        <v>165</v>
      </c>
      <c r="AU158" s="154" t="s">
        <v>84</v>
      </c>
      <c r="AY158" s="18" t="s">
        <v>163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82</v>
      </c>
      <c r="BK158" s="155">
        <f>ROUND(I158*H158,2)</f>
        <v>0</v>
      </c>
      <c r="BL158" s="18" t="s">
        <v>169</v>
      </c>
      <c r="BM158" s="154" t="s">
        <v>250</v>
      </c>
    </row>
    <row r="159" spans="1:65" s="13" customFormat="1">
      <c r="B159" s="156"/>
      <c r="D159" s="157" t="s">
        <v>171</v>
      </c>
      <c r="E159" s="158" t="s">
        <v>1</v>
      </c>
      <c r="F159" s="159" t="s">
        <v>2398</v>
      </c>
      <c r="H159" s="158" t="s">
        <v>1</v>
      </c>
      <c r="L159" s="156"/>
      <c r="M159" s="160"/>
      <c r="N159" s="161"/>
      <c r="O159" s="161"/>
      <c r="P159" s="161"/>
      <c r="Q159" s="161"/>
      <c r="R159" s="161"/>
      <c r="S159" s="161"/>
      <c r="T159" s="162"/>
      <c r="AT159" s="158" t="s">
        <v>171</v>
      </c>
      <c r="AU159" s="158" t="s">
        <v>84</v>
      </c>
      <c r="AV159" s="13" t="s">
        <v>82</v>
      </c>
      <c r="AW159" s="13" t="s">
        <v>31</v>
      </c>
      <c r="AX159" s="13" t="s">
        <v>74</v>
      </c>
      <c r="AY159" s="158" t="s">
        <v>163</v>
      </c>
    </row>
    <row r="160" spans="1:65" s="14" customFormat="1">
      <c r="B160" s="163"/>
      <c r="D160" s="157" t="s">
        <v>171</v>
      </c>
      <c r="E160" s="164" t="s">
        <v>1</v>
      </c>
      <c r="F160" s="165" t="s">
        <v>2423</v>
      </c>
      <c r="H160" s="166">
        <v>206.88499999999999</v>
      </c>
      <c r="L160" s="163"/>
      <c r="M160" s="167"/>
      <c r="N160" s="168"/>
      <c r="O160" s="168"/>
      <c r="P160" s="168"/>
      <c r="Q160" s="168"/>
      <c r="R160" s="168"/>
      <c r="S160" s="168"/>
      <c r="T160" s="169"/>
      <c r="AT160" s="164" t="s">
        <v>171</v>
      </c>
      <c r="AU160" s="164" t="s">
        <v>84</v>
      </c>
      <c r="AV160" s="14" t="s">
        <v>84</v>
      </c>
      <c r="AW160" s="14" t="s">
        <v>31</v>
      </c>
      <c r="AX160" s="14" t="s">
        <v>74</v>
      </c>
      <c r="AY160" s="164" t="s">
        <v>163</v>
      </c>
    </row>
    <row r="161" spans="1:65" s="15" customFormat="1">
      <c r="B161" s="170"/>
      <c r="D161" s="157" t="s">
        <v>171</v>
      </c>
      <c r="E161" s="171" t="s">
        <v>1</v>
      </c>
      <c r="F161" s="172" t="s">
        <v>176</v>
      </c>
      <c r="H161" s="173">
        <v>206.88499999999999</v>
      </c>
      <c r="L161" s="170"/>
      <c r="M161" s="174"/>
      <c r="N161" s="175"/>
      <c r="O161" s="175"/>
      <c r="P161" s="175"/>
      <c r="Q161" s="175"/>
      <c r="R161" s="175"/>
      <c r="S161" s="175"/>
      <c r="T161" s="176"/>
      <c r="AT161" s="171" t="s">
        <v>171</v>
      </c>
      <c r="AU161" s="171" t="s">
        <v>84</v>
      </c>
      <c r="AV161" s="15" t="s">
        <v>177</v>
      </c>
      <c r="AW161" s="15" t="s">
        <v>31</v>
      </c>
      <c r="AX161" s="15" t="s">
        <v>74</v>
      </c>
      <c r="AY161" s="171" t="s">
        <v>163</v>
      </c>
    </row>
    <row r="162" spans="1:65" s="16" customFormat="1">
      <c r="B162" s="177"/>
      <c r="D162" s="157" t="s">
        <v>171</v>
      </c>
      <c r="E162" s="178" t="s">
        <v>1</v>
      </c>
      <c r="F162" s="179" t="s">
        <v>178</v>
      </c>
      <c r="H162" s="180">
        <v>206.88499999999999</v>
      </c>
      <c r="L162" s="177"/>
      <c r="M162" s="181"/>
      <c r="N162" s="182"/>
      <c r="O162" s="182"/>
      <c r="P162" s="182"/>
      <c r="Q162" s="182"/>
      <c r="R162" s="182"/>
      <c r="S162" s="182"/>
      <c r="T162" s="183"/>
      <c r="AT162" s="178" t="s">
        <v>171</v>
      </c>
      <c r="AU162" s="178" t="s">
        <v>84</v>
      </c>
      <c r="AV162" s="16" t="s">
        <v>169</v>
      </c>
      <c r="AW162" s="16" t="s">
        <v>31</v>
      </c>
      <c r="AX162" s="16" t="s">
        <v>82</v>
      </c>
      <c r="AY162" s="178" t="s">
        <v>163</v>
      </c>
    </row>
    <row r="163" spans="1:65" s="2" customFormat="1" ht="16.5" customHeight="1">
      <c r="A163" s="30"/>
      <c r="B163" s="142"/>
      <c r="C163" s="184" t="s">
        <v>193</v>
      </c>
      <c r="D163" s="184" t="s">
        <v>190</v>
      </c>
      <c r="E163" s="185" t="s">
        <v>2399</v>
      </c>
      <c r="F163" s="186" t="s">
        <v>2400</v>
      </c>
      <c r="G163" s="187" t="s">
        <v>186</v>
      </c>
      <c r="H163" s="188">
        <v>211.023</v>
      </c>
      <c r="I163" s="189"/>
      <c r="J163" s="189">
        <f>ROUND(I163*H163,2)</f>
        <v>0</v>
      </c>
      <c r="K163" s="190"/>
      <c r="L163" s="191"/>
      <c r="M163" s="192" t="s">
        <v>1</v>
      </c>
      <c r="N163" s="193" t="s">
        <v>39</v>
      </c>
      <c r="O163" s="152">
        <v>0</v>
      </c>
      <c r="P163" s="152">
        <f>O163*H163</f>
        <v>0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4" t="s">
        <v>193</v>
      </c>
      <c r="AT163" s="154" t="s">
        <v>190</v>
      </c>
      <c r="AU163" s="154" t="s">
        <v>84</v>
      </c>
      <c r="AY163" s="18" t="s">
        <v>163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82</v>
      </c>
      <c r="BK163" s="155">
        <f>ROUND(I163*H163,2)</f>
        <v>0</v>
      </c>
      <c r="BL163" s="18" t="s">
        <v>169</v>
      </c>
      <c r="BM163" s="154" t="s">
        <v>259</v>
      </c>
    </row>
    <row r="164" spans="1:65" s="12" customFormat="1" ht="22.9" customHeight="1">
      <c r="B164" s="130"/>
      <c r="D164" s="131" t="s">
        <v>73</v>
      </c>
      <c r="E164" s="140" t="s">
        <v>218</v>
      </c>
      <c r="F164" s="140" t="s">
        <v>587</v>
      </c>
      <c r="J164" s="141">
        <f>BK164</f>
        <v>0</v>
      </c>
      <c r="L164" s="130"/>
      <c r="M164" s="134"/>
      <c r="N164" s="135"/>
      <c r="O164" s="135"/>
      <c r="P164" s="136">
        <f>SUM(P165:P170)</f>
        <v>0</v>
      </c>
      <c r="Q164" s="135"/>
      <c r="R164" s="136">
        <f>SUM(R165:R170)</f>
        <v>0</v>
      </c>
      <c r="S164" s="135"/>
      <c r="T164" s="137">
        <f>SUM(T165:T170)</f>
        <v>0</v>
      </c>
      <c r="AR164" s="131" t="s">
        <v>82</v>
      </c>
      <c r="AT164" s="138" t="s">
        <v>73</v>
      </c>
      <c r="AU164" s="138" t="s">
        <v>82</v>
      </c>
      <c r="AY164" s="131" t="s">
        <v>163</v>
      </c>
      <c r="BK164" s="139">
        <f>SUM(BK165:BK170)</f>
        <v>0</v>
      </c>
    </row>
    <row r="165" spans="1:65" s="2" customFormat="1" ht="24" customHeight="1">
      <c r="A165" s="30"/>
      <c r="B165" s="142"/>
      <c r="C165" s="143" t="s">
        <v>218</v>
      </c>
      <c r="D165" s="143" t="s">
        <v>165</v>
      </c>
      <c r="E165" s="144" t="s">
        <v>2407</v>
      </c>
      <c r="F165" s="145" t="s">
        <v>2408</v>
      </c>
      <c r="G165" s="146" t="s">
        <v>168</v>
      </c>
      <c r="H165" s="147">
        <v>67</v>
      </c>
      <c r="I165" s="148"/>
      <c r="J165" s="148">
        <f>ROUND(I165*H165,2)</f>
        <v>0</v>
      </c>
      <c r="K165" s="149"/>
      <c r="L165" s="31"/>
      <c r="M165" s="150" t="s">
        <v>1</v>
      </c>
      <c r="N165" s="151" t="s">
        <v>39</v>
      </c>
      <c r="O165" s="152">
        <v>0</v>
      </c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169</v>
      </c>
      <c r="AT165" s="154" t="s">
        <v>165</v>
      </c>
      <c r="AU165" s="154" t="s">
        <v>84</v>
      </c>
      <c r="AY165" s="18" t="s">
        <v>163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82</v>
      </c>
      <c r="BK165" s="155">
        <f>ROUND(I165*H165,2)</f>
        <v>0</v>
      </c>
      <c r="BL165" s="18" t="s">
        <v>169</v>
      </c>
      <c r="BM165" s="154" t="s">
        <v>170</v>
      </c>
    </row>
    <row r="166" spans="1:65" s="13" customFormat="1">
      <c r="B166" s="156"/>
      <c r="D166" s="157" t="s">
        <v>171</v>
      </c>
      <c r="E166" s="158" t="s">
        <v>1</v>
      </c>
      <c r="F166" s="159" t="s">
        <v>2424</v>
      </c>
      <c r="H166" s="158" t="s">
        <v>1</v>
      </c>
      <c r="L166" s="156"/>
      <c r="M166" s="160"/>
      <c r="N166" s="161"/>
      <c r="O166" s="161"/>
      <c r="P166" s="161"/>
      <c r="Q166" s="161"/>
      <c r="R166" s="161"/>
      <c r="S166" s="161"/>
      <c r="T166" s="162"/>
      <c r="AT166" s="158" t="s">
        <v>171</v>
      </c>
      <c r="AU166" s="158" t="s">
        <v>84</v>
      </c>
      <c r="AV166" s="13" t="s">
        <v>82</v>
      </c>
      <c r="AW166" s="13" t="s">
        <v>31</v>
      </c>
      <c r="AX166" s="13" t="s">
        <v>74</v>
      </c>
      <c r="AY166" s="158" t="s">
        <v>163</v>
      </c>
    </row>
    <row r="167" spans="1:65" s="14" customFormat="1">
      <c r="B167" s="163"/>
      <c r="D167" s="157" t="s">
        <v>171</v>
      </c>
      <c r="E167" s="164" t="s">
        <v>1</v>
      </c>
      <c r="F167" s="165" t="s">
        <v>2425</v>
      </c>
      <c r="H167" s="166">
        <v>67</v>
      </c>
      <c r="L167" s="163"/>
      <c r="M167" s="167"/>
      <c r="N167" s="168"/>
      <c r="O167" s="168"/>
      <c r="P167" s="168"/>
      <c r="Q167" s="168"/>
      <c r="R167" s="168"/>
      <c r="S167" s="168"/>
      <c r="T167" s="169"/>
      <c r="AT167" s="164" t="s">
        <v>171</v>
      </c>
      <c r="AU167" s="164" t="s">
        <v>84</v>
      </c>
      <c r="AV167" s="14" t="s">
        <v>84</v>
      </c>
      <c r="AW167" s="14" t="s">
        <v>31</v>
      </c>
      <c r="AX167" s="14" t="s">
        <v>74</v>
      </c>
      <c r="AY167" s="164" t="s">
        <v>163</v>
      </c>
    </row>
    <row r="168" spans="1:65" s="15" customFormat="1">
      <c r="B168" s="170"/>
      <c r="D168" s="157" t="s">
        <v>171</v>
      </c>
      <c r="E168" s="171" t="s">
        <v>1</v>
      </c>
      <c r="F168" s="172" t="s">
        <v>176</v>
      </c>
      <c r="H168" s="173">
        <v>67</v>
      </c>
      <c r="L168" s="170"/>
      <c r="M168" s="174"/>
      <c r="N168" s="175"/>
      <c r="O168" s="175"/>
      <c r="P168" s="175"/>
      <c r="Q168" s="175"/>
      <c r="R168" s="175"/>
      <c r="S168" s="175"/>
      <c r="T168" s="176"/>
      <c r="AT168" s="171" t="s">
        <v>171</v>
      </c>
      <c r="AU168" s="171" t="s">
        <v>84</v>
      </c>
      <c r="AV168" s="15" t="s">
        <v>177</v>
      </c>
      <c r="AW168" s="15" t="s">
        <v>31</v>
      </c>
      <c r="AX168" s="15" t="s">
        <v>74</v>
      </c>
      <c r="AY168" s="171" t="s">
        <v>163</v>
      </c>
    </row>
    <row r="169" spans="1:65" s="16" customFormat="1">
      <c r="B169" s="177"/>
      <c r="D169" s="157" t="s">
        <v>171</v>
      </c>
      <c r="E169" s="178" t="s">
        <v>1</v>
      </c>
      <c r="F169" s="179" t="s">
        <v>178</v>
      </c>
      <c r="H169" s="180">
        <v>67</v>
      </c>
      <c r="L169" s="177"/>
      <c r="M169" s="181"/>
      <c r="N169" s="182"/>
      <c r="O169" s="182"/>
      <c r="P169" s="182"/>
      <c r="Q169" s="182"/>
      <c r="R169" s="182"/>
      <c r="S169" s="182"/>
      <c r="T169" s="183"/>
      <c r="AT169" s="178" t="s">
        <v>171</v>
      </c>
      <c r="AU169" s="178" t="s">
        <v>84</v>
      </c>
      <c r="AV169" s="16" t="s">
        <v>169</v>
      </c>
      <c r="AW169" s="16" t="s">
        <v>31</v>
      </c>
      <c r="AX169" s="16" t="s">
        <v>82</v>
      </c>
      <c r="AY169" s="178" t="s">
        <v>163</v>
      </c>
    </row>
    <row r="170" spans="1:65" s="2" customFormat="1" ht="16.5" customHeight="1">
      <c r="A170" s="30"/>
      <c r="B170" s="142"/>
      <c r="C170" s="184" t="s">
        <v>224</v>
      </c>
      <c r="D170" s="184" t="s">
        <v>190</v>
      </c>
      <c r="E170" s="185" t="s">
        <v>2411</v>
      </c>
      <c r="F170" s="186" t="s">
        <v>2412</v>
      </c>
      <c r="G170" s="187" t="s">
        <v>168</v>
      </c>
      <c r="H170" s="188">
        <v>68.34</v>
      </c>
      <c r="I170" s="189"/>
      <c r="J170" s="189">
        <f>ROUND(I170*H170,2)</f>
        <v>0</v>
      </c>
      <c r="K170" s="190"/>
      <c r="L170" s="191"/>
      <c r="M170" s="192" t="s">
        <v>1</v>
      </c>
      <c r="N170" s="193" t="s">
        <v>39</v>
      </c>
      <c r="O170" s="152">
        <v>0</v>
      </c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4" t="s">
        <v>193</v>
      </c>
      <c r="AT170" s="154" t="s">
        <v>190</v>
      </c>
      <c r="AU170" s="154" t="s">
        <v>84</v>
      </c>
      <c r="AY170" s="18" t="s">
        <v>163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82</v>
      </c>
      <c r="BK170" s="155">
        <f>ROUND(I170*H170,2)</f>
        <v>0</v>
      </c>
      <c r="BL170" s="18" t="s">
        <v>169</v>
      </c>
      <c r="BM170" s="154" t="s">
        <v>181</v>
      </c>
    </row>
    <row r="171" spans="1:65" s="12" customFormat="1" ht="22.9" customHeight="1">
      <c r="B171" s="130"/>
      <c r="D171" s="131" t="s">
        <v>73</v>
      </c>
      <c r="E171" s="140" t="s">
        <v>643</v>
      </c>
      <c r="F171" s="140" t="s">
        <v>644</v>
      </c>
      <c r="J171" s="141">
        <f>BK171</f>
        <v>0</v>
      </c>
      <c r="L171" s="130"/>
      <c r="M171" s="134"/>
      <c r="N171" s="135"/>
      <c r="O171" s="135"/>
      <c r="P171" s="136">
        <f>P172</f>
        <v>0</v>
      </c>
      <c r="Q171" s="135"/>
      <c r="R171" s="136">
        <f>R172</f>
        <v>0</v>
      </c>
      <c r="S171" s="135"/>
      <c r="T171" s="137">
        <f>T172</f>
        <v>0</v>
      </c>
      <c r="AR171" s="131" t="s">
        <v>82</v>
      </c>
      <c r="AT171" s="138" t="s">
        <v>73</v>
      </c>
      <c r="AU171" s="138" t="s">
        <v>82</v>
      </c>
      <c r="AY171" s="131" t="s">
        <v>163</v>
      </c>
      <c r="BK171" s="139">
        <f>BK172</f>
        <v>0</v>
      </c>
    </row>
    <row r="172" spans="1:65" s="2" customFormat="1" ht="24" customHeight="1">
      <c r="A172" s="30"/>
      <c r="B172" s="142"/>
      <c r="C172" s="143" t="s">
        <v>228</v>
      </c>
      <c r="D172" s="143" t="s">
        <v>165</v>
      </c>
      <c r="E172" s="144" t="s">
        <v>2413</v>
      </c>
      <c r="F172" s="145" t="s">
        <v>2414</v>
      </c>
      <c r="G172" s="146" t="s">
        <v>231</v>
      </c>
      <c r="H172" s="147">
        <v>79.417000000000002</v>
      </c>
      <c r="I172" s="148"/>
      <c r="J172" s="148">
        <f>ROUND(I172*H172,2)</f>
        <v>0</v>
      </c>
      <c r="K172" s="149"/>
      <c r="L172" s="31"/>
      <c r="M172" s="150" t="s">
        <v>1</v>
      </c>
      <c r="N172" s="151" t="s">
        <v>39</v>
      </c>
      <c r="O172" s="152">
        <v>0</v>
      </c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4" t="s">
        <v>169</v>
      </c>
      <c r="AT172" s="154" t="s">
        <v>165</v>
      </c>
      <c r="AU172" s="154" t="s">
        <v>84</v>
      </c>
      <c r="AY172" s="18" t="s">
        <v>163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82</v>
      </c>
      <c r="BK172" s="155">
        <f>ROUND(I172*H172,2)</f>
        <v>0</v>
      </c>
      <c r="BL172" s="18" t="s">
        <v>169</v>
      </c>
      <c r="BM172" s="154" t="s">
        <v>187</v>
      </c>
    </row>
    <row r="173" spans="1:65" s="12" customFormat="1" ht="25.9" customHeight="1">
      <c r="B173" s="130"/>
      <c r="D173" s="131" t="s">
        <v>73</v>
      </c>
      <c r="E173" s="132" t="s">
        <v>1803</v>
      </c>
      <c r="F173" s="132" t="s">
        <v>1804</v>
      </c>
      <c r="J173" s="133">
        <f>BK173</f>
        <v>0</v>
      </c>
      <c r="L173" s="130"/>
      <c r="M173" s="134"/>
      <c r="N173" s="135"/>
      <c r="O173" s="135"/>
      <c r="P173" s="136">
        <f>P174+P176</f>
        <v>0</v>
      </c>
      <c r="Q173" s="135"/>
      <c r="R173" s="136">
        <f>R174+R176</f>
        <v>0</v>
      </c>
      <c r="S173" s="135"/>
      <c r="T173" s="137">
        <f>T174+T176</f>
        <v>0</v>
      </c>
      <c r="AR173" s="131" t="s">
        <v>196</v>
      </c>
      <c r="AT173" s="138" t="s">
        <v>73</v>
      </c>
      <c r="AU173" s="138" t="s">
        <v>74</v>
      </c>
      <c r="AY173" s="131" t="s">
        <v>163</v>
      </c>
      <c r="BK173" s="139">
        <f>BK174+BK176</f>
        <v>0</v>
      </c>
    </row>
    <row r="174" spans="1:65" s="12" customFormat="1" ht="22.9" customHeight="1">
      <c r="B174" s="130"/>
      <c r="D174" s="131" t="s">
        <v>73</v>
      </c>
      <c r="E174" s="140" t="s">
        <v>1805</v>
      </c>
      <c r="F174" s="140" t="s">
        <v>1806</v>
      </c>
      <c r="J174" s="141">
        <f>BK174</f>
        <v>0</v>
      </c>
      <c r="L174" s="130"/>
      <c r="M174" s="134"/>
      <c r="N174" s="135"/>
      <c r="O174" s="135"/>
      <c r="P174" s="136">
        <f>P175</f>
        <v>0</v>
      </c>
      <c r="Q174" s="135"/>
      <c r="R174" s="136">
        <f>R175</f>
        <v>0</v>
      </c>
      <c r="S174" s="135"/>
      <c r="T174" s="137">
        <f>T175</f>
        <v>0</v>
      </c>
      <c r="AR174" s="131" t="s">
        <v>196</v>
      </c>
      <c r="AT174" s="138" t="s">
        <v>73</v>
      </c>
      <c r="AU174" s="138" t="s">
        <v>82</v>
      </c>
      <c r="AY174" s="131" t="s">
        <v>163</v>
      </c>
      <c r="BK174" s="139">
        <f>BK175</f>
        <v>0</v>
      </c>
    </row>
    <row r="175" spans="1:65" s="2" customFormat="1" ht="16.5" customHeight="1">
      <c r="A175" s="30"/>
      <c r="B175" s="142"/>
      <c r="C175" s="143" t="s">
        <v>235</v>
      </c>
      <c r="D175" s="143" t="s">
        <v>165</v>
      </c>
      <c r="E175" s="144" t="s">
        <v>2172</v>
      </c>
      <c r="F175" s="145" t="s">
        <v>1806</v>
      </c>
      <c r="G175" s="146" t="s">
        <v>199</v>
      </c>
      <c r="H175" s="147">
        <v>1</v>
      </c>
      <c r="I175" s="148"/>
      <c r="J175" s="148">
        <f>ROUND(I175*H175,2)</f>
        <v>0</v>
      </c>
      <c r="K175" s="149"/>
      <c r="L175" s="31"/>
      <c r="M175" s="150" t="s">
        <v>1</v>
      </c>
      <c r="N175" s="151" t="s">
        <v>39</v>
      </c>
      <c r="O175" s="152">
        <v>0</v>
      </c>
      <c r="P175" s="152">
        <f>O175*H175</f>
        <v>0</v>
      </c>
      <c r="Q175" s="152">
        <v>0</v>
      </c>
      <c r="R175" s="152">
        <f>Q175*H175</f>
        <v>0</v>
      </c>
      <c r="S175" s="152">
        <v>0</v>
      </c>
      <c r="T175" s="153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4" t="s">
        <v>169</v>
      </c>
      <c r="AT175" s="154" t="s">
        <v>165</v>
      </c>
      <c r="AU175" s="154" t="s">
        <v>84</v>
      </c>
      <c r="AY175" s="18" t="s">
        <v>163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82</v>
      </c>
      <c r="BK175" s="155">
        <f>ROUND(I175*H175,2)</f>
        <v>0</v>
      </c>
      <c r="BL175" s="18" t="s">
        <v>169</v>
      </c>
      <c r="BM175" s="154" t="s">
        <v>194</v>
      </c>
    </row>
    <row r="176" spans="1:65" s="12" customFormat="1" ht="22.9" customHeight="1">
      <c r="B176" s="130"/>
      <c r="D176" s="131" t="s">
        <v>73</v>
      </c>
      <c r="E176" s="140" t="s">
        <v>1811</v>
      </c>
      <c r="F176" s="140" t="s">
        <v>1812</v>
      </c>
      <c r="J176" s="141">
        <f>BK176</f>
        <v>0</v>
      </c>
      <c r="L176" s="130"/>
      <c r="M176" s="134"/>
      <c r="N176" s="135"/>
      <c r="O176" s="135"/>
      <c r="P176" s="136">
        <f>P177</f>
        <v>0</v>
      </c>
      <c r="Q176" s="135"/>
      <c r="R176" s="136">
        <f>R177</f>
        <v>0</v>
      </c>
      <c r="S176" s="135"/>
      <c r="T176" s="137">
        <f>T177</f>
        <v>0</v>
      </c>
      <c r="AR176" s="131" t="s">
        <v>196</v>
      </c>
      <c r="AT176" s="138" t="s">
        <v>73</v>
      </c>
      <c r="AU176" s="138" t="s">
        <v>82</v>
      </c>
      <c r="AY176" s="131" t="s">
        <v>163</v>
      </c>
      <c r="BK176" s="139">
        <f>BK177</f>
        <v>0</v>
      </c>
    </row>
    <row r="177" spans="1:65" s="2" customFormat="1" ht="16.5" customHeight="1">
      <c r="A177" s="30"/>
      <c r="B177" s="142"/>
      <c r="C177" s="143" t="s">
        <v>244</v>
      </c>
      <c r="D177" s="143" t="s">
        <v>165</v>
      </c>
      <c r="E177" s="144" t="s">
        <v>2177</v>
      </c>
      <c r="F177" s="145" t="s">
        <v>1812</v>
      </c>
      <c r="G177" s="146" t="s">
        <v>199</v>
      </c>
      <c r="H177" s="147">
        <v>1</v>
      </c>
      <c r="I177" s="148"/>
      <c r="J177" s="148">
        <f>ROUND(I177*H177,2)</f>
        <v>0</v>
      </c>
      <c r="K177" s="149"/>
      <c r="L177" s="31"/>
      <c r="M177" s="194" t="s">
        <v>1</v>
      </c>
      <c r="N177" s="195" t="s">
        <v>39</v>
      </c>
      <c r="O177" s="196">
        <v>0</v>
      </c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4" t="s">
        <v>169</v>
      </c>
      <c r="AT177" s="154" t="s">
        <v>165</v>
      </c>
      <c r="AU177" s="154" t="s">
        <v>84</v>
      </c>
      <c r="AY177" s="18" t="s">
        <v>163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82</v>
      </c>
      <c r="BK177" s="155">
        <f>ROUND(I177*H177,2)</f>
        <v>0</v>
      </c>
      <c r="BL177" s="18" t="s">
        <v>169</v>
      </c>
      <c r="BM177" s="154" t="s">
        <v>446</v>
      </c>
    </row>
    <row r="178" spans="1:65" s="2" customFormat="1" ht="6.95" customHeight="1">
      <c r="A178" s="30"/>
      <c r="B178" s="45"/>
      <c r="C178" s="46"/>
      <c r="D178" s="46"/>
      <c r="E178" s="46"/>
      <c r="F178" s="46"/>
      <c r="G178" s="46"/>
      <c r="H178" s="46"/>
      <c r="I178" s="46"/>
      <c r="J178" s="46"/>
      <c r="K178" s="46"/>
      <c r="L178" s="31"/>
      <c r="M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</row>
  </sheetData>
  <autoFilter ref="C123:K177"/>
  <mergeCells count="8">
    <mergeCell ref="E114:H114"/>
    <mergeCell ref="E116:H116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1"/>
  <sheetViews>
    <sheetView showGridLines="0" topLeftCell="A4" workbookViewId="0">
      <selection activeCell="I27" sqref="I2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1"/>
    </row>
    <row r="2" spans="1:46" s="1" customFormat="1" ht="36.950000000000003" customHeight="1">
      <c r="L2" s="205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8" t="s">
        <v>102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112</v>
      </c>
      <c r="L4" s="21"/>
      <c r="M4" s="92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234" t="str">
        <f>'Rekapitulace stavby'!K6</f>
        <v>Novostavba ovčí farmy - objekt agroturistika</v>
      </c>
      <c r="F7" s="235"/>
      <c r="G7" s="235"/>
      <c r="H7" s="235"/>
      <c r="L7" s="21"/>
    </row>
    <row r="8" spans="1:46" s="2" customFormat="1" ht="12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0" t="s">
        <v>2426</v>
      </c>
      <c r="F9" s="236"/>
      <c r="G9" s="236"/>
      <c r="H9" s="236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17</v>
      </c>
      <c r="E11" s="30"/>
      <c r="F11" s="25" t="s">
        <v>1</v>
      </c>
      <c r="G11" s="30"/>
      <c r="H11" s="30"/>
      <c r="I11" s="27" t="s">
        <v>18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19</v>
      </c>
      <c r="E12" s="30"/>
      <c r="F12" s="25" t="s">
        <v>20</v>
      </c>
      <c r="G12" s="30"/>
      <c r="H12" s="30"/>
      <c r="I12" s="27" t="s">
        <v>21</v>
      </c>
      <c r="J12" s="53" t="str">
        <f>'Rekapitulace stavby'!AN8</f>
        <v>12. 11. 2019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23</v>
      </c>
      <c r="E14" s="30"/>
      <c r="F14" s="30"/>
      <c r="G14" s="30"/>
      <c r="H14" s="30"/>
      <c r="I14" s="27" t="s">
        <v>24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25</v>
      </c>
      <c r="F15" s="30"/>
      <c r="G15" s="30"/>
      <c r="H15" s="30"/>
      <c r="I15" s="27" t="s">
        <v>26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27</v>
      </c>
      <c r="E17" s="30"/>
      <c r="F17" s="30"/>
      <c r="G17" s="30"/>
      <c r="H17" s="30"/>
      <c r="I17" s="27" t="s">
        <v>24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28</v>
      </c>
      <c r="F18" s="30"/>
      <c r="G18" s="30"/>
      <c r="H18" s="30"/>
      <c r="I18" s="27" t="s">
        <v>26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29</v>
      </c>
      <c r="E20" s="30"/>
      <c r="F20" s="30"/>
      <c r="G20" s="30"/>
      <c r="H20" s="30"/>
      <c r="I20" s="27" t="s">
        <v>24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26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32</v>
      </c>
      <c r="E23" s="30"/>
      <c r="F23" s="30"/>
      <c r="G23" s="30"/>
      <c r="H23" s="30"/>
      <c r="I23" s="27" t="s">
        <v>24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26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06" t="s">
        <v>1</v>
      </c>
      <c r="F27" s="206"/>
      <c r="G27" s="206"/>
      <c r="H27" s="20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ROUND(J126,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ROUND((SUM(BE126:BE190)),  2)</f>
        <v>0</v>
      </c>
      <c r="G33" s="30"/>
      <c r="H33" s="30"/>
      <c r="I33" s="99">
        <v>0.21</v>
      </c>
      <c r="J33" s="98">
        <f>ROUND(((SUM(BE126:BE190))*I33),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ROUND((SUM(BF126:BF190)),  2)</f>
        <v>0</v>
      </c>
      <c r="G34" s="30"/>
      <c r="H34" s="30"/>
      <c r="I34" s="99">
        <v>0.15</v>
      </c>
      <c r="J34" s="98">
        <f>ROUND(((SUM(BF126:BF190))*I34),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8">
        <f>ROUND((SUM(BG126:BG190)),  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8">
        <f>ROUND((SUM(BH126:BH190)),  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8">
        <f>ROUND((SUM(BI126:BI190)),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15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4" t="str">
        <f>E7</f>
        <v>Novostavba ovčí farmy - objekt agroturistika</v>
      </c>
      <c r="F85" s="235"/>
      <c r="G85" s="235"/>
      <c r="H85" s="23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0" t="str">
        <f>E9</f>
        <v>2018-23-04 - SO 04 Vodovod</v>
      </c>
      <c r="F87" s="236"/>
      <c r="G87" s="236"/>
      <c r="H87" s="236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19</v>
      </c>
      <c r="D89" s="30"/>
      <c r="E89" s="30"/>
      <c r="F89" s="25" t="str">
        <f>F12</f>
        <v>k.ú.Horní Světlé Hory</v>
      </c>
      <c r="G89" s="30"/>
      <c r="H89" s="30"/>
      <c r="I89" s="27" t="s">
        <v>21</v>
      </c>
      <c r="J89" s="53" t="str">
        <f>IF(J12="","",J12)</f>
        <v>12. 11. 2019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23</v>
      </c>
      <c r="D91" s="30"/>
      <c r="E91" s="30"/>
      <c r="F91" s="25" t="str">
        <f>E15</f>
        <v>Tomáš Rychecký, Hradešínská 1542/6, Praha 10</v>
      </c>
      <c r="G91" s="30"/>
      <c r="H91" s="30"/>
      <c r="I91" s="27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0"/>
      <c r="E92" s="30"/>
      <c r="F92" s="25" t="str">
        <f>IF(E18="","",E18)</f>
        <v>Dle výběru</v>
      </c>
      <c r="G92" s="30"/>
      <c r="H92" s="30"/>
      <c r="I92" s="27" t="s">
        <v>32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08" t="s">
        <v>116</v>
      </c>
      <c r="D94" s="100"/>
      <c r="E94" s="100"/>
      <c r="F94" s="100"/>
      <c r="G94" s="100"/>
      <c r="H94" s="100"/>
      <c r="I94" s="100"/>
      <c r="J94" s="109" t="s">
        <v>117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118</v>
      </c>
      <c r="D96" s="30"/>
      <c r="E96" s="30"/>
      <c r="F96" s="30"/>
      <c r="G96" s="30"/>
      <c r="H96" s="30"/>
      <c r="I96" s="30"/>
      <c r="J96" s="69">
        <f>J126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customHeight="1">
      <c r="B97" s="111"/>
      <c r="D97" s="112" t="s">
        <v>120</v>
      </c>
      <c r="E97" s="113"/>
      <c r="F97" s="113"/>
      <c r="G97" s="113"/>
      <c r="H97" s="113"/>
      <c r="I97" s="113"/>
      <c r="J97" s="114">
        <f>J127</f>
        <v>0</v>
      </c>
      <c r="L97" s="111"/>
    </row>
    <row r="98" spans="1:31" s="10" customFormat="1" ht="19.899999999999999" customHeight="1">
      <c r="B98" s="115"/>
      <c r="D98" s="116" t="s">
        <v>2376</v>
      </c>
      <c r="E98" s="117"/>
      <c r="F98" s="117"/>
      <c r="G98" s="117"/>
      <c r="H98" s="117"/>
      <c r="I98" s="117"/>
      <c r="J98" s="118">
        <f>J128</f>
        <v>0</v>
      </c>
      <c r="L98" s="115"/>
    </row>
    <row r="99" spans="1:31" s="10" customFormat="1" ht="19.899999999999999" customHeight="1">
      <c r="B99" s="115"/>
      <c r="D99" s="116" t="s">
        <v>2427</v>
      </c>
      <c r="E99" s="117"/>
      <c r="F99" s="117"/>
      <c r="G99" s="117"/>
      <c r="H99" s="117"/>
      <c r="I99" s="117"/>
      <c r="J99" s="118">
        <f>J147</f>
        <v>0</v>
      </c>
      <c r="L99" s="115"/>
    </row>
    <row r="100" spans="1:31" s="10" customFormat="1" ht="19.899999999999999" customHeight="1">
      <c r="B100" s="115"/>
      <c r="D100" s="116" t="s">
        <v>2428</v>
      </c>
      <c r="E100" s="117"/>
      <c r="F100" s="117"/>
      <c r="G100" s="117"/>
      <c r="H100" s="117"/>
      <c r="I100" s="117"/>
      <c r="J100" s="118">
        <f>J151</f>
        <v>0</v>
      </c>
      <c r="L100" s="115"/>
    </row>
    <row r="101" spans="1:31" s="10" customFormat="1" ht="19.899999999999999" customHeight="1">
      <c r="B101" s="115"/>
      <c r="D101" s="116" t="s">
        <v>127</v>
      </c>
      <c r="E101" s="117"/>
      <c r="F101" s="117"/>
      <c r="G101" s="117"/>
      <c r="H101" s="117"/>
      <c r="I101" s="117"/>
      <c r="J101" s="118">
        <f>J178</f>
        <v>0</v>
      </c>
      <c r="L101" s="115"/>
    </row>
    <row r="102" spans="1:31" s="9" customFormat="1" ht="24.95" customHeight="1">
      <c r="B102" s="111"/>
      <c r="D102" s="112" t="s">
        <v>1820</v>
      </c>
      <c r="E102" s="113"/>
      <c r="F102" s="113"/>
      <c r="G102" s="113"/>
      <c r="H102" s="113"/>
      <c r="I102" s="113"/>
      <c r="J102" s="114">
        <f>J180</f>
        <v>0</v>
      </c>
      <c r="L102" s="111"/>
    </row>
    <row r="103" spans="1:31" s="9" customFormat="1" ht="24.95" customHeight="1">
      <c r="B103" s="111"/>
      <c r="D103" s="112" t="s">
        <v>145</v>
      </c>
      <c r="E103" s="113"/>
      <c r="F103" s="113"/>
      <c r="G103" s="113"/>
      <c r="H103" s="113"/>
      <c r="I103" s="113"/>
      <c r="J103" s="114">
        <f>J182</f>
        <v>0</v>
      </c>
      <c r="L103" s="111"/>
    </row>
    <row r="104" spans="1:31" s="10" customFormat="1" ht="19.899999999999999" customHeight="1">
      <c r="B104" s="115"/>
      <c r="D104" s="116" t="s">
        <v>1821</v>
      </c>
      <c r="E104" s="117"/>
      <c r="F104" s="117"/>
      <c r="G104" s="117"/>
      <c r="H104" s="117"/>
      <c r="I104" s="117"/>
      <c r="J104" s="118">
        <f>J183</f>
        <v>0</v>
      </c>
      <c r="L104" s="115"/>
    </row>
    <row r="105" spans="1:31" s="10" customFormat="1" ht="19.899999999999999" customHeight="1">
      <c r="B105" s="115"/>
      <c r="D105" s="116" t="s">
        <v>146</v>
      </c>
      <c r="E105" s="117"/>
      <c r="F105" s="117"/>
      <c r="G105" s="117"/>
      <c r="H105" s="117"/>
      <c r="I105" s="117"/>
      <c r="J105" s="118">
        <f>J187</f>
        <v>0</v>
      </c>
      <c r="L105" s="115"/>
    </row>
    <row r="106" spans="1:31" s="10" customFormat="1" ht="19.899999999999999" customHeight="1">
      <c r="B106" s="115"/>
      <c r="D106" s="116" t="s">
        <v>147</v>
      </c>
      <c r="E106" s="117"/>
      <c r="F106" s="117"/>
      <c r="G106" s="117"/>
      <c r="H106" s="117"/>
      <c r="I106" s="117"/>
      <c r="J106" s="118">
        <f>J189</f>
        <v>0</v>
      </c>
      <c r="L106" s="115"/>
    </row>
    <row r="107" spans="1:31" s="2" customFormat="1" ht="21.75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pans="1:31" s="2" customFormat="1" ht="6.95" customHeight="1">
      <c r="A112" s="30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3" s="2" customFormat="1" ht="24.95" customHeight="1">
      <c r="A113" s="30"/>
      <c r="B113" s="31"/>
      <c r="C113" s="22" t="s">
        <v>148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3" s="2" customFormat="1" ht="6.95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s="2" customFormat="1" ht="12" customHeight="1">
      <c r="A115" s="30"/>
      <c r="B115" s="31"/>
      <c r="C115" s="27" t="s">
        <v>15</v>
      </c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3" s="2" customFormat="1" ht="16.5" customHeight="1">
      <c r="A116" s="30"/>
      <c r="B116" s="31"/>
      <c r="C116" s="30"/>
      <c r="D116" s="30"/>
      <c r="E116" s="234" t="str">
        <f>E7</f>
        <v>Novostavba ovčí farmy - objekt agroturistika</v>
      </c>
      <c r="F116" s="235"/>
      <c r="G116" s="235"/>
      <c r="H116" s="235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3" s="2" customFormat="1" ht="12" customHeight="1">
      <c r="A117" s="30"/>
      <c r="B117" s="31"/>
      <c r="C117" s="27" t="s">
        <v>113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2" customFormat="1" ht="16.5" customHeight="1">
      <c r="A118" s="30"/>
      <c r="B118" s="31"/>
      <c r="C118" s="30"/>
      <c r="D118" s="30"/>
      <c r="E118" s="220" t="str">
        <f>E9</f>
        <v>2018-23-04 - SO 04 Vodovod</v>
      </c>
      <c r="F118" s="236"/>
      <c r="G118" s="236"/>
      <c r="H118" s="236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2" customFormat="1" ht="12" customHeight="1">
      <c r="A120" s="30"/>
      <c r="B120" s="31"/>
      <c r="C120" s="27" t="s">
        <v>19</v>
      </c>
      <c r="D120" s="30"/>
      <c r="E120" s="30"/>
      <c r="F120" s="25" t="str">
        <f>F12</f>
        <v>k.ú.Horní Světlé Hory</v>
      </c>
      <c r="G120" s="30"/>
      <c r="H120" s="30"/>
      <c r="I120" s="27" t="s">
        <v>21</v>
      </c>
      <c r="J120" s="53" t="str">
        <f>IF(J12="","",J12)</f>
        <v>12. 11. 2019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2" customFormat="1" ht="15.2" customHeight="1">
      <c r="A122" s="30"/>
      <c r="B122" s="31"/>
      <c r="C122" s="27" t="s">
        <v>23</v>
      </c>
      <c r="D122" s="30"/>
      <c r="E122" s="30"/>
      <c r="F122" s="25" t="str">
        <f>E15</f>
        <v>Tomáš Rychecký, Hradešínská 1542/6, Praha 10</v>
      </c>
      <c r="G122" s="30"/>
      <c r="H122" s="30"/>
      <c r="I122" s="27" t="s">
        <v>29</v>
      </c>
      <c r="J122" s="28" t="str">
        <f>E21</f>
        <v xml:space="preserve"> 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2" customFormat="1" ht="15.2" customHeight="1">
      <c r="A123" s="30"/>
      <c r="B123" s="31"/>
      <c r="C123" s="27" t="s">
        <v>27</v>
      </c>
      <c r="D123" s="30"/>
      <c r="E123" s="30"/>
      <c r="F123" s="25" t="str">
        <f>IF(E18="","",E18)</f>
        <v>Dle výběru</v>
      </c>
      <c r="G123" s="30"/>
      <c r="H123" s="30"/>
      <c r="I123" s="27" t="s">
        <v>32</v>
      </c>
      <c r="J123" s="28" t="str">
        <f>E24</f>
        <v xml:space="preserve"> 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2" customFormat="1" ht="10.3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11" customFormat="1" ht="29.25" customHeight="1">
      <c r="A125" s="119"/>
      <c r="B125" s="120"/>
      <c r="C125" s="121" t="s">
        <v>149</v>
      </c>
      <c r="D125" s="122" t="s">
        <v>59</v>
      </c>
      <c r="E125" s="122" t="s">
        <v>55</v>
      </c>
      <c r="F125" s="122" t="s">
        <v>56</v>
      </c>
      <c r="G125" s="122" t="s">
        <v>150</v>
      </c>
      <c r="H125" s="122" t="s">
        <v>151</v>
      </c>
      <c r="I125" s="122" t="s">
        <v>152</v>
      </c>
      <c r="J125" s="123" t="s">
        <v>117</v>
      </c>
      <c r="K125" s="124" t="s">
        <v>153</v>
      </c>
      <c r="L125" s="125"/>
      <c r="M125" s="60" t="s">
        <v>1</v>
      </c>
      <c r="N125" s="61" t="s">
        <v>38</v>
      </c>
      <c r="O125" s="61" t="s">
        <v>154</v>
      </c>
      <c r="P125" s="61" t="s">
        <v>155</v>
      </c>
      <c r="Q125" s="61" t="s">
        <v>156</v>
      </c>
      <c r="R125" s="61" t="s">
        <v>157</v>
      </c>
      <c r="S125" s="61" t="s">
        <v>158</v>
      </c>
      <c r="T125" s="62" t="s">
        <v>159</v>
      </c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</row>
    <row r="126" spans="1:63" s="2" customFormat="1" ht="22.9" customHeight="1">
      <c r="A126" s="30"/>
      <c r="B126" s="31"/>
      <c r="C126" s="67" t="s">
        <v>160</v>
      </c>
      <c r="D126" s="30"/>
      <c r="E126" s="30"/>
      <c r="F126" s="30"/>
      <c r="G126" s="30"/>
      <c r="H126" s="30"/>
      <c r="I126" s="30"/>
      <c r="J126" s="126">
        <f>BK126</f>
        <v>0</v>
      </c>
      <c r="K126" s="30"/>
      <c r="L126" s="31"/>
      <c r="M126" s="63"/>
      <c r="N126" s="54"/>
      <c r="O126" s="64"/>
      <c r="P126" s="127">
        <f>P127+P180+P182</f>
        <v>0</v>
      </c>
      <c r="Q126" s="64"/>
      <c r="R126" s="127">
        <f>R127+R180+R182</f>
        <v>0</v>
      </c>
      <c r="S126" s="64"/>
      <c r="T126" s="128">
        <f>T127+T180+T182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8" t="s">
        <v>73</v>
      </c>
      <c r="AU126" s="18" t="s">
        <v>119</v>
      </c>
      <c r="BK126" s="129">
        <f>BK127+BK180+BK182</f>
        <v>0</v>
      </c>
    </row>
    <row r="127" spans="1:63" s="12" customFormat="1" ht="25.9" customHeight="1">
      <c r="B127" s="130"/>
      <c r="D127" s="131" t="s">
        <v>73</v>
      </c>
      <c r="E127" s="132" t="s">
        <v>161</v>
      </c>
      <c r="F127" s="132" t="s">
        <v>162</v>
      </c>
      <c r="J127" s="133">
        <f>BK127</f>
        <v>0</v>
      </c>
      <c r="L127" s="130"/>
      <c r="M127" s="134"/>
      <c r="N127" s="135"/>
      <c r="O127" s="135"/>
      <c r="P127" s="136">
        <f>P128+P147+P151+P178</f>
        <v>0</v>
      </c>
      <c r="Q127" s="135"/>
      <c r="R127" s="136">
        <f>R128+R147+R151+R178</f>
        <v>0</v>
      </c>
      <c r="S127" s="135"/>
      <c r="T127" s="137">
        <f>T128+T147+T151+T178</f>
        <v>0</v>
      </c>
      <c r="AR127" s="131" t="s">
        <v>82</v>
      </c>
      <c r="AT127" s="138" t="s">
        <v>73</v>
      </c>
      <c r="AU127" s="138" t="s">
        <v>74</v>
      </c>
      <c r="AY127" s="131" t="s">
        <v>163</v>
      </c>
      <c r="BK127" s="139">
        <f>BK128+BK147+BK151+BK178</f>
        <v>0</v>
      </c>
    </row>
    <row r="128" spans="1:63" s="12" customFormat="1" ht="22.9" customHeight="1">
      <c r="B128" s="130"/>
      <c r="D128" s="131" t="s">
        <v>73</v>
      </c>
      <c r="E128" s="140" t="s">
        <v>82</v>
      </c>
      <c r="F128" s="140" t="s">
        <v>2377</v>
      </c>
      <c r="J128" s="141">
        <f>BK128</f>
        <v>0</v>
      </c>
      <c r="L128" s="130"/>
      <c r="M128" s="134"/>
      <c r="N128" s="135"/>
      <c r="O128" s="135"/>
      <c r="P128" s="136">
        <f>SUM(P129:P146)</f>
        <v>0</v>
      </c>
      <c r="Q128" s="135"/>
      <c r="R128" s="136">
        <f>SUM(R129:R146)</f>
        <v>0</v>
      </c>
      <c r="S128" s="135"/>
      <c r="T128" s="137">
        <f>SUM(T129:T146)</f>
        <v>0</v>
      </c>
      <c r="AR128" s="131" t="s">
        <v>82</v>
      </c>
      <c r="AT128" s="138" t="s">
        <v>73</v>
      </c>
      <c r="AU128" s="138" t="s">
        <v>82</v>
      </c>
      <c r="AY128" s="131" t="s">
        <v>163</v>
      </c>
      <c r="BK128" s="139">
        <f>SUM(BK129:BK146)</f>
        <v>0</v>
      </c>
    </row>
    <row r="129" spans="1:65" s="2" customFormat="1" ht="24" customHeight="1">
      <c r="A129" s="30"/>
      <c r="B129" s="142"/>
      <c r="C129" s="143" t="s">
        <v>82</v>
      </c>
      <c r="D129" s="143" t="s">
        <v>165</v>
      </c>
      <c r="E129" s="144" t="s">
        <v>2429</v>
      </c>
      <c r="F129" s="145" t="s">
        <v>2430</v>
      </c>
      <c r="G129" s="146" t="s">
        <v>213</v>
      </c>
      <c r="H129" s="147">
        <v>84.6</v>
      </c>
      <c r="I129" s="148"/>
      <c r="J129" s="148">
        <f>ROUND(I129*H129,2)</f>
        <v>0</v>
      </c>
      <c r="K129" s="149"/>
      <c r="L129" s="31"/>
      <c r="M129" s="150" t="s">
        <v>1</v>
      </c>
      <c r="N129" s="151" t="s">
        <v>39</v>
      </c>
      <c r="O129" s="152">
        <v>0</v>
      </c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4" t="s">
        <v>169</v>
      </c>
      <c r="AT129" s="154" t="s">
        <v>165</v>
      </c>
      <c r="AU129" s="154" t="s">
        <v>84</v>
      </c>
      <c r="AY129" s="18" t="s">
        <v>163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8" t="s">
        <v>82</v>
      </c>
      <c r="BK129" s="155">
        <f>ROUND(I129*H129,2)</f>
        <v>0</v>
      </c>
      <c r="BL129" s="18" t="s">
        <v>169</v>
      </c>
      <c r="BM129" s="154" t="s">
        <v>84</v>
      </c>
    </row>
    <row r="130" spans="1:65" s="14" customFormat="1">
      <c r="B130" s="163"/>
      <c r="D130" s="157" t="s">
        <v>171</v>
      </c>
      <c r="E130" s="164" t="s">
        <v>1</v>
      </c>
      <c r="F130" s="165" t="s">
        <v>2431</v>
      </c>
      <c r="H130" s="166">
        <v>84.6</v>
      </c>
      <c r="L130" s="163"/>
      <c r="M130" s="167"/>
      <c r="N130" s="168"/>
      <c r="O130" s="168"/>
      <c r="P130" s="168"/>
      <c r="Q130" s="168"/>
      <c r="R130" s="168"/>
      <c r="S130" s="168"/>
      <c r="T130" s="169"/>
      <c r="AT130" s="164" t="s">
        <v>171</v>
      </c>
      <c r="AU130" s="164" t="s">
        <v>84</v>
      </c>
      <c r="AV130" s="14" t="s">
        <v>84</v>
      </c>
      <c r="AW130" s="14" t="s">
        <v>31</v>
      </c>
      <c r="AX130" s="14" t="s">
        <v>74</v>
      </c>
      <c r="AY130" s="164" t="s">
        <v>163</v>
      </c>
    </row>
    <row r="131" spans="1:65" s="16" customFormat="1">
      <c r="B131" s="177"/>
      <c r="D131" s="157" t="s">
        <v>171</v>
      </c>
      <c r="E131" s="178" t="s">
        <v>1</v>
      </c>
      <c r="F131" s="179" t="s">
        <v>178</v>
      </c>
      <c r="H131" s="180">
        <v>84.6</v>
      </c>
      <c r="L131" s="177"/>
      <c r="M131" s="181"/>
      <c r="N131" s="182"/>
      <c r="O131" s="182"/>
      <c r="P131" s="182"/>
      <c r="Q131" s="182"/>
      <c r="R131" s="182"/>
      <c r="S131" s="182"/>
      <c r="T131" s="183"/>
      <c r="AT131" s="178" t="s">
        <v>171</v>
      </c>
      <c r="AU131" s="178" t="s">
        <v>84</v>
      </c>
      <c r="AV131" s="16" t="s">
        <v>169</v>
      </c>
      <c r="AW131" s="16" t="s">
        <v>31</v>
      </c>
      <c r="AX131" s="16" t="s">
        <v>82</v>
      </c>
      <c r="AY131" s="178" t="s">
        <v>163</v>
      </c>
    </row>
    <row r="132" spans="1:65" s="2" customFormat="1" ht="24" customHeight="1">
      <c r="A132" s="30"/>
      <c r="B132" s="142"/>
      <c r="C132" s="143" t="s">
        <v>84</v>
      </c>
      <c r="D132" s="143" t="s">
        <v>165</v>
      </c>
      <c r="E132" s="144" t="s">
        <v>2432</v>
      </c>
      <c r="F132" s="145" t="s">
        <v>2433</v>
      </c>
      <c r="G132" s="146" t="s">
        <v>213</v>
      </c>
      <c r="H132" s="147">
        <v>25.38</v>
      </c>
      <c r="I132" s="148"/>
      <c r="J132" s="148">
        <f>ROUND(I132*H132,2)</f>
        <v>0</v>
      </c>
      <c r="K132" s="149"/>
      <c r="L132" s="31"/>
      <c r="M132" s="150" t="s">
        <v>1</v>
      </c>
      <c r="N132" s="151" t="s">
        <v>39</v>
      </c>
      <c r="O132" s="152">
        <v>0</v>
      </c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169</v>
      </c>
      <c r="AT132" s="154" t="s">
        <v>165</v>
      </c>
      <c r="AU132" s="154" t="s">
        <v>84</v>
      </c>
      <c r="AY132" s="18" t="s">
        <v>163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8" t="s">
        <v>82</v>
      </c>
      <c r="BK132" s="155">
        <f>ROUND(I132*H132,2)</f>
        <v>0</v>
      </c>
      <c r="BL132" s="18" t="s">
        <v>169</v>
      </c>
      <c r="BM132" s="154" t="s">
        <v>169</v>
      </c>
    </row>
    <row r="133" spans="1:65" s="2" customFormat="1" ht="24" customHeight="1">
      <c r="A133" s="30"/>
      <c r="B133" s="142"/>
      <c r="C133" s="143" t="s">
        <v>177</v>
      </c>
      <c r="D133" s="143" t="s">
        <v>165</v>
      </c>
      <c r="E133" s="144" t="s">
        <v>2434</v>
      </c>
      <c r="F133" s="145" t="s">
        <v>2435</v>
      </c>
      <c r="G133" s="146" t="s">
        <v>213</v>
      </c>
      <c r="H133" s="147">
        <v>84.6</v>
      </c>
      <c r="I133" s="148"/>
      <c r="J133" s="148">
        <f>ROUND(I133*H133,2)</f>
        <v>0</v>
      </c>
      <c r="K133" s="149"/>
      <c r="L133" s="31"/>
      <c r="M133" s="150" t="s">
        <v>1</v>
      </c>
      <c r="N133" s="151" t="s">
        <v>39</v>
      </c>
      <c r="O133" s="152">
        <v>0</v>
      </c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169</v>
      </c>
      <c r="AT133" s="154" t="s">
        <v>165</v>
      </c>
      <c r="AU133" s="154" t="s">
        <v>84</v>
      </c>
      <c r="AY133" s="18" t="s">
        <v>163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8" t="s">
        <v>82</v>
      </c>
      <c r="BK133" s="155">
        <f>ROUND(I133*H133,2)</f>
        <v>0</v>
      </c>
      <c r="BL133" s="18" t="s">
        <v>169</v>
      </c>
      <c r="BM133" s="154" t="s">
        <v>201</v>
      </c>
    </row>
    <row r="134" spans="1:65" s="13" customFormat="1">
      <c r="B134" s="156"/>
      <c r="D134" s="157" t="s">
        <v>171</v>
      </c>
      <c r="E134" s="158" t="s">
        <v>1</v>
      </c>
      <c r="F134" s="159" t="s">
        <v>2436</v>
      </c>
      <c r="H134" s="158" t="s">
        <v>1</v>
      </c>
      <c r="L134" s="156"/>
      <c r="M134" s="160"/>
      <c r="N134" s="161"/>
      <c r="O134" s="161"/>
      <c r="P134" s="161"/>
      <c r="Q134" s="161"/>
      <c r="R134" s="161"/>
      <c r="S134" s="161"/>
      <c r="T134" s="162"/>
      <c r="AT134" s="158" t="s">
        <v>171</v>
      </c>
      <c r="AU134" s="158" t="s">
        <v>84</v>
      </c>
      <c r="AV134" s="13" t="s">
        <v>82</v>
      </c>
      <c r="AW134" s="13" t="s">
        <v>31</v>
      </c>
      <c r="AX134" s="13" t="s">
        <v>74</v>
      </c>
      <c r="AY134" s="158" t="s">
        <v>163</v>
      </c>
    </row>
    <row r="135" spans="1:65" s="14" customFormat="1">
      <c r="B135" s="163"/>
      <c r="D135" s="157" t="s">
        <v>171</v>
      </c>
      <c r="E135" s="164" t="s">
        <v>1</v>
      </c>
      <c r="F135" s="165" t="s">
        <v>2437</v>
      </c>
      <c r="H135" s="166">
        <v>84.6</v>
      </c>
      <c r="L135" s="163"/>
      <c r="M135" s="167"/>
      <c r="N135" s="168"/>
      <c r="O135" s="168"/>
      <c r="P135" s="168"/>
      <c r="Q135" s="168"/>
      <c r="R135" s="168"/>
      <c r="S135" s="168"/>
      <c r="T135" s="169"/>
      <c r="AT135" s="164" t="s">
        <v>171</v>
      </c>
      <c r="AU135" s="164" t="s">
        <v>84</v>
      </c>
      <c r="AV135" s="14" t="s">
        <v>84</v>
      </c>
      <c r="AW135" s="14" t="s">
        <v>31</v>
      </c>
      <c r="AX135" s="14" t="s">
        <v>74</v>
      </c>
      <c r="AY135" s="164" t="s">
        <v>163</v>
      </c>
    </row>
    <row r="136" spans="1:65" s="15" customFormat="1">
      <c r="B136" s="170"/>
      <c r="D136" s="157" t="s">
        <v>171</v>
      </c>
      <c r="E136" s="171" t="s">
        <v>1</v>
      </c>
      <c r="F136" s="172" t="s">
        <v>176</v>
      </c>
      <c r="H136" s="173">
        <v>84.6</v>
      </c>
      <c r="L136" s="170"/>
      <c r="M136" s="174"/>
      <c r="N136" s="175"/>
      <c r="O136" s="175"/>
      <c r="P136" s="175"/>
      <c r="Q136" s="175"/>
      <c r="R136" s="175"/>
      <c r="S136" s="175"/>
      <c r="T136" s="176"/>
      <c r="AT136" s="171" t="s">
        <v>171</v>
      </c>
      <c r="AU136" s="171" t="s">
        <v>84</v>
      </c>
      <c r="AV136" s="15" t="s">
        <v>177</v>
      </c>
      <c r="AW136" s="15" t="s">
        <v>31</v>
      </c>
      <c r="AX136" s="15" t="s">
        <v>74</v>
      </c>
      <c r="AY136" s="171" t="s">
        <v>163</v>
      </c>
    </row>
    <row r="137" spans="1:65" s="16" customFormat="1">
      <c r="B137" s="177"/>
      <c r="D137" s="157" t="s">
        <v>171</v>
      </c>
      <c r="E137" s="178" t="s">
        <v>1</v>
      </c>
      <c r="F137" s="179" t="s">
        <v>178</v>
      </c>
      <c r="H137" s="180">
        <v>84.6</v>
      </c>
      <c r="L137" s="177"/>
      <c r="M137" s="181"/>
      <c r="N137" s="182"/>
      <c r="O137" s="182"/>
      <c r="P137" s="182"/>
      <c r="Q137" s="182"/>
      <c r="R137" s="182"/>
      <c r="S137" s="182"/>
      <c r="T137" s="183"/>
      <c r="AT137" s="178" t="s">
        <v>171</v>
      </c>
      <c r="AU137" s="178" t="s">
        <v>84</v>
      </c>
      <c r="AV137" s="16" t="s">
        <v>169</v>
      </c>
      <c r="AW137" s="16" t="s">
        <v>31</v>
      </c>
      <c r="AX137" s="16" t="s">
        <v>82</v>
      </c>
      <c r="AY137" s="178" t="s">
        <v>163</v>
      </c>
    </row>
    <row r="138" spans="1:65" s="2" customFormat="1" ht="24" customHeight="1">
      <c r="A138" s="30"/>
      <c r="B138" s="142"/>
      <c r="C138" s="143" t="s">
        <v>169</v>
      </c>
      <c r="D138" s="143" t="s">
        <v>165</v>
      </c>
      <c r="E138" s="144" t="s">
        <v>2418</v>
      </c>
      <c r="F138" s="145" t="s">
        <v>2419</v>
      </c>
      <c r="G138" s="146" t="s">
        <v>213</v>
      </c>
      <c r="H138" s="147">
        <v>118.44</v>
      </c>
      <c r="I138" s="148"/>
      <c r="J138" s="148">
        <f>ROUND(I138*H138,2)</f>
        <v>0</v>
      </c>
      <c r="K138" s="149"/>
      <c r="L138" s="31"/>
      <c r="M138" s="150" t="s">
        <v>1</v>
      </c>
      <c r="N138" s="151" t="s">
        <v>39</v>
      </c>
      <c r="O138" s="152">
        <v>0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169</v>
      </c>
      <c r="AT138" s="154" t="s">
        <v>165</v>
      </c>
      <c r="AU138" s="154" t="s">
        <v>84</v>
      </c>
      <c r="AY138" s="18" t="s">
        <v>163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8" t="s">
        <v>82</v>
      </c>
      <c r="BK138" s="155">
        <f>ROUND(I138*H138,2)</f>
        <v>0</v>
      </c>
      <c r="BL138" s="18" t="s">
        <v>169</v>
      </c>
      <c r="BM138" s="154" t="s">
        <v>193</v>
      </c>
    </row>
    <row r="139" spans="1:65" s="2" customFormat="1" ht="16.5" customHeight="1">
      <c r="A139" s="30"/>
      <c r="B139" s="142"/>
      <c r="C139" s="143" t="s">
        <v>196</v>
      </c>
      <c r="D139" s="143" t="s">
        <v>165</v>
      </c>
      <c r="E139" s="144" t="s">
        <v>2438</v>
      </c>
      <c r="F139" s="145" t="s">
        <v>2439</v>
      </c>
      <c r="G139" s="146" t="s">
        <v>213</v>
      </c>
      <c r="H139" s="147">
        <v>59.22</v>
      </c>
      <c r="I139" s="148"/>
      <c r="J139" s="148">
        <f>ROUND(I139*H139,2)</f>
        <v>0</v>
      </c>
      <c r="K139" s="149"/>
      <c r="L139" s="31"/>
      <c r="M139" s="150" t="s">
        <v>1</v>
      </c>
      <c r="N139" s="151" t="s">
        <v>39</v>
      </c>
      <c r="O139" s="152">
        <v>0</v>
      </c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169</v>
      </c>
      <c r="AT139" s="154" t="s">
        <v>165</v>
      </c>
      <c r="AU139" s="154" t="s">
        <v>84</v>
      </c>
      <c r="AY139" s="18" t="s">
        <v>163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82</v>
      </c>
      <c r="BK139" s="155">
        <f>ROUND(I139*H139,2)</f>
        <v>0</v>
      </c>
      <c r="BL139" s="18" t="s">
        <v>169</v>
      </c>
      <c r="BM139" s="154" t="s">
        <v>224</v>
      </c>
    </row>
    <row r="140" spans="1:65" s="2" customFormat="1" ht="24" customHeight="1">
      <c r="A140" s="30"/>
      <c r="B140" s="142"/>
      <c r="C140" s="143" t="s">
        <v>201</v>
      </c>
      <c r="D140" s="143" t="s">
        <v>165</v>
      </c>
      <c r="E140" s="144" t="s">
        <v>2440</v>
      </c>
      <c r="F140" s="145" t="s">
        <v>2441</v>
      </c>
      <c r="G140" s="146" t="s">
        <v>213</v>
      </c>
      <c r="H140" s="147">
        <v>59.22</v>
      </c>
      <c r="I140" s="148"/>
      <c r="J140" s="148">
        <f>ROUND(I140*H140,2)</f>
        <v>0</v>
      </c>
      <c r="K140" s="149"/>
      <c r="L140" s="31"/>
      <c r="M140" s="150" t="s">
        <v>1</v>
      </c>
      <c r="N140" s="151" t="s">
        <v>39</v>
      </c>
      <c r="O140" s="152">
        <v>0</v>
      </c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4" t="s">
        <v>169</v>
      </c>
      <c r="AT140" s="154" t="s">
        <v>165</v>
      </c>
      <c r="AU140" s="154" t="s">
        <v>84</v>
      </c>
      <c r="AY140" s="18" t="s">
        <v>163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82</v>
      </c>
      <c r="BK140" s="155">
        <f>ROUND(I140*H140,2)</f>
        <v>0</v>
      </c>
      <c r="BL140" s="18" t="s">
        <v>169</v>
      </c>
      <c r="BM140" s="154" t="s">
        <v>235</v>
      </c>
    </row>
    <row r="141" spans="1:65" s="14" customFormat="1">
      <c r="B141" s="163"/>
      <c r="D141" s="157" t="s">
        <v>171</v>
      </c>
      <c r="E141" s="164" t="s">
        <v>1</v>
      </c>
      <c r="F141" s="165" t="s">
        <v>2442</v>
      </c>
      <c r="H141" s="166">
        <v>59.22</v>
      </c>
      <c r="L141" s="163"/>
      <c r="M141" s="167"/>
      <c r="N141" s="168"/>
      <c r="O141" s="168"/>
      <c r="P141" s="168"/>
      <c r="Q141" s="168"/>
      <c r="R141" s="168"/>
      <c r="S141" s="168"/>
      <c r="T141" s="169"/>
      <c r="AT141" s="164" t="s">
        <v>171</v>
      </c>
      <c r="AU141" s="164" t="s">
        <v>84</v>
      </c>
      <c r="AV141" s="14" t="s">
        <v>84</v>
      </c>
      <c r="AW141" s="14" t="s">
        <v>31</v>
      </c>
      <c r="AX141" s="14" t="s">
        <v>74</v>
      </c>
      <c r="AY141" s="164" t="s">
        <v>163</v>
      </c>
    </row>
    <row r="142" spans="1:65" s="16" customFormat="1">
      <c r="B142" s="177"/>
      <c r="D142" s="157" t="s">
        <v>171</v>
      </c>
      <c r="E142" s="178" t="s">
        <v>1</v>
      </c>
      <c r="F142" s="179" t="s">
        <v>178</v>
      </c>
      <c r="H142" s="180">
        <v>59.22</v>
      </c>
      <c r="L142" s="177"/>
      <c r="M142" s="181"/>
      <c r="N142" s="182"/>
      <c r="O142" s="182"/>
      <c r="P142" s="182"/>
      <c r="Q142" s="182"/>
      <c r="R142" s="182"/>
      <c r="S142" s="182"/>
      <c r="T142" s="183"/>
      <c r="AT142" s="178" t="s">
        <v>171</v>
      </c>
      <c r="AU142" s="178" t="s">
        <v>84</v>
      </c>
      <c r="AV142" s="16" t="s">
        <v>169</v>
      </c>
      <c r="AW142" s="16" t="s">
        <v>31</v>
      </c>
      <c r="AX142" s="16" t="s">
        <v>82</v>
      </c>
      <c r="AY142" s="178" t="s">
        <v>163</v>
      </c>
    </row>
    <row r="143" spans="1:65" s="2" customFormat="1" ht="24" customHeight="1">
      <c r="A143" s="30"/>
      <c r="B143" s="142"/>
      <c r="C143" s="143" t="s">
        <v>206</v>
      </c>
      <c r="D143" s="143" t="s">
        <v>165</v>
      </c>
      <c r="E143" s="144" t="s">
        <v>2443</v>
      </c>
      <c r="F143" s="145" t="s">
        <v>2444</v>
      </c>
      <c r="G143" s="146" t="s">
        <v>213</v>
      </c>
      <c r="H143" s="147">
        <v>19.739999999999998</v>
      </c>
      <c r="I143" s="148"/>
      <c r="J143" s="148">
        <f>ROUND(I143*H143,2)</f>
        <v>0</v>
      </c>
      <c r="K143" s="149"/>
      <c r="L143" s="31"/>
      <c r="M143" s="150" t="s">
        <v>1</v>
      </c>
      <c r="N143" s="151" t="s">
        <v>39</v>
      </c>
      <c r="O143" s="152">
        <v>0</v>
      </c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4" t="s">
        <v>169</v>
      </c>
      <c r="AT143" s="154" t="s">
        <v>165</v>
      </c>
      <c r="AU143" s="154" t="s">
        <v>84</v>
      </c>
      <c r="AY143" s="18" t="s">
        <v>163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82</v>
      </c>
      <c r="BK143" s="155">
        <f>ROUND(I143*H143,2)</f>
        <v>0</v>
      </c>
      <c r="BL143" s="18" t="s">
        <v>169</v>
      </c>
      <c r="BM143" s="154" t="s">
        <v>250</v>
      </c>
    </row>
    <row r="144" spans="1:65" s="14" customFormat="1">
      <c r="B144" s="163"/>
      <c r="D144" s="157" t="s">
        <v>171</v>
      </c>
      <c r="E144" s="164" t="s">
        <v>1</v>
      </c>
      <c r="F144" s="165" t="s">
        <v>2445</v>
      </c>
      <c r="H144" s="166">
        <v>19.739999999999998</v>
      </c>
      <c r="L144" s="163"/>
      <c r="M144" s="167"/>
      <c r="N144" s="168"/>
      <c r="O144" s="168"/>
      <c r="P144" s="168"/>
      <c r="Q144" s="168"/>
      <c r="R144" s="168"/>
      <c r="S144" s="168"/>
      <c r="T144" s="169"/>
      <c r="AT144" s="164" t="s">
        <v>171</v>
      </c>
      <c r="AU144" s="164" t="s">
        <v>84</v>
      </c>
      <c r="AV144" s="14" t="s">
        <v>84</v>
      </c>
      <c r="AW144" s="14" t="s">
        <v>31</v>
      </c>
      <c r="AX144" s="14" t="s">
        <v>74</v>
      </c>
      <c r="AY144" s="164" t="s">
        <v>163</v>
      </c>
    </row>
    <row r="145" spans="1:65" s="16" customFormat="1">
      <c r="B145" s="177"/>
      <c r="D145" s="157" t="s">
        <v>171</v>
      </c>
      <c r="E145" s="178" t="s">
        <v>1</v>
      </c>
      <c r="F145" s="179" t="s">
        <v>178</v>
      </c>
      <c r="H145" s="180">
        <v>19.739999999999998</v>
      </c>
      <c r="L145" s="177"/>
      <c r="M145" s="181"/>
      <c r="N145" s="182"/>
      <c r="O145" s="182"/>
      <c r="P145" s="182"/>
      <c r="Q145" s="182"/>
      <c r="R145" s="182"/>
      <c r="S145" s="182"/>
      <c r="T145" s="183"/>
      <c r="AT145" s="178" t="s">
        <v>171</v>
      </c>
      <c r="AU145" s="178" t="s">
        <v>84</v>
      </c>
      <c r="AV145" s="16" t="s">
        <v>169</v>
      </c>
      <c r="AW145" s="16" t="s">
        <v>31</v>
      </c>
      <c r="AX145" s="16" t="s">
        <v>82</v>
      </c>
      <c r="AY145" s="178" t="s">
        <v>163</v>
      </c>
    </row>
    <row r="146" spans="1:65" s="2" customFormat="1" ht="16.5" customHeight="1">
      <c r="A146" s="30"/>
      <c r="B146" s="142"/>
      <c r="C146" s="184" t="s">
        <v>193</v>
      </c>
      <c r="D146" s="184" t="s">
        <v>190</v>
      </c>
      <c r="E146" s="185" t="s">
        <v>2446</v>
      </c>
      <c r="F146" s="186" t="s">
        <v>2447</v>
      </c>
      <c r="G146" s="187" t="s">
        <v>231</v>
      </c>
      <c r="H146" s="188">
        <v>39.479999999999997</v>
      </c>
      <c r="I146" s="189"/>
      <c r="J146" s="189">
        <f>ROUND(I146*H146,2)</f>
        <v>0</v>
      </c>
      <c r="K146" s="190"/>
      <c r="L146" s="191"/>
      <c r="M146" s="192" t="s">
        <v>1</v>
      </c>
      <c r="N146" s="193" t="s">
        <v>39</v>
      </c>
      <c r="O146" s="152">
        <v>0</v>
      </c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4" t="s">
        <v>193</v>
      </c>
      <c r="AT146" s="154" t="s">
        <v>190</v>
      </c>
      <c r="AU146" s="154" t="s">
        <v>84</v>
      </c>
      <c r="AY146" s="18" t="s">
        <v>163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82</v>
      </c>
      <c r="BK146" s="155">
        <f>ROUND(I146*H146,2)</f>
        <v>0</v>
      </c>
      <c r="BL146" s="18" t="s">
        <v>169</v>
      </c>
      <c r="BM146" s="154" t="s">
        <v>259</v>
      </c>
    </row>
    <row r="147" spans="1:65" s="12" customFormat="1" ht="22.9" customHeight="1">
      <c r="B147" s="130"/>
      <c r="D147" s="131" t="s">
        <v>73</v>
      </c>
      <c r="E147" s="140" t="s">
        <v>169</v>
      </c>
      <c r="F147" s="140" t="s">
        <v>2448</v>
      </c>
      <c r="J147" s="141">
        <f>BK147</f>
        <v>0</v>
      </c>
      <c r="L147" s="130"/>
      <c r="M147" s="134"/>
      <c r="N147" s="135"/>
      <c r="O147" s="135"/>
      <c r="P147" s="136">
        <f>SUM(P148:P150)</f>
        <v>0</v>
      </c>
      <c r="Q147" s="135"/>
      <c r="R147" s="136">
        <f>SUM(R148:R150)</f>
        <v>0</v>
      </c>
      <c r="S147" s="135"/>
      <c r="T147" s="137">
        <f>SUM(T148:T150)</f>
        <v>0</v>
      </c>
      <c r="AR147" s="131" t="s">
        <v>82</v>
      </c>
      <c r="AT147" s="138" t="s">
        <v>73</v>
      </c>
      <c r="AU147" s="138" t="s">
        <v>82</v>
      </c>
      <c r="AY147" s="131" t="s">
        <v>163</v>
      </c>
      <c r="BK147" s="139">
        <f>SUM(BK148:BK150)</f>
        <v>0</v>
      </c>
    </row>
    <row r="148" spans="1:65" s="2" customFormat="1" ht="16.5" customHeight="1">
      <c r="A148" s="30"/>
      <c r="B148" s="142"/>
      <c r="C148" s="143" t="s">
        <v>218</v>
      </c>
      <c r="D148" s="143" t="s">
        <v>165</v>
      </c>
      <c r="E148" s="144" t="s">
        <v>2449</v>
      </c>
      <c r="F148" s="145" t="s">
        <v>2450</v>
      </c>
      <c r="G148" s="146" t="s">
        <v>213</v>
      </c>
      <c r="H148" s="147">
        <v>5.64</v>
      </c>
      <c r="I148" s="148"/>
      <c r="J148" s="148">
        <f>ROUND(I148*H148,2)</f>
        <v>0</v>
      </c>
      <c r="K148" s="149"/>
      <c r="L148" s="31"/>
      <c r="M148" s="150" t="s">
        <v>1</v>
      </c>
      <c r="N148" s="151" t="s">
        <v>39</v>
      </c>
      <c r="O148" s="152">
        <v>0</v>
      </c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4" t="s">
        <v>169</v>
      </c>
      <c r="AT148" s="154" t="s">
        <v>165</v>
      </c>
      <c r="AU148" s="154" t="s">
        <v>84</v>
      </c>
      <c r="AY148" s="18" t="s">
        <v>163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82</v>
      </c>
      <c r="BK148" s="155">
        <f>ROUND(I148*H148,2)</f>
        <v>0</v>
      </c>
      <c r="BL148" s="18" t="s">
        <v>169</v>
      </c>
      <c r="BM148" s="154" t="s">
        <v>170</v>
      </c>
    </row>
    <row r="149" spans="1:65" s="14" customFormat="1">
      <c r="B149" s="163"/>
      <c r="D149" s="157" t="s">
        <v>171</v>
      </c>
      <c r="E149" s="164" t="s">
        <v>1</v>
      </c>
      <c r="F149" s="165" t="s">
        <v>2451</v>
      </c>
      <c r="H149" s="166">
        <v>5.64</v>
      </c>
      <c r="L149" s="163"/>
      <c r="M149" s="167"/>
      <c r="N149" s="168"/>
      <c r="O149" s="168"/>
      <c r="P149" s="168"/>
      <c r="Q149" s="168"/>
      <c r="R149" s="168"/>
      <c r="S149" s="168"/>
      <c r="T149" s="169"/>
      <c r="AT149" s="164" t="s">
        <v>171</v>
      </c>
      <c r="AU149" s="164" t="s">
        <v>84</v>
      </c>
      <c r="AV149" s="14" t="s">
        <v>84</v>
      </c>
      <c r="AW149" s="14" t="s">
        <v>31</v>
      </c>
      <c r="AX149" s="14" t="s">
        <v>74</v>
      </c>
      <c r="AY149" s="164" t="s">
        <v>163</v>
      </c>
    </row>
    <row r="150" spans="1:65" s="16" customFormat="1">
      <c r="B150" s="177"/>
      <c r="D150" s="157" t="s">
        <v>171</v>
      </c>
      <c r="E150" s="178" t="s">
        <v>1</v>
      </c>
      <c r="F150" s="179" t="s">
        <v>178</v>
      </c>
      <c r="H150" s="180">
        <v>5.64</v>
      </c>
      <c r="L150" s="177"/>
      <c r="M150" s="181"/>
      <c r="N150" s="182"/>
      <c r="O150" s="182"/>
      <c r="P150" s="182"/>
      <c r="Q150" s="182"/>
      <c r="R150" s="182"/>
      <c r="S150" s="182"/>
      <c r="T150" s="183"/>
      <c r="AT150" s="178" t="s">
        <v>171</v>
      </c>
      <c r="AU150" s="178" t="s">
        <v>84</v>
      </c>
      <c r="AV150" s="16" t="s">
        <v>169</v>
      </c>
      <c r="AW150" s="16" t="s">
        <v>31</v>
      </c>
      <c r="AX150" s="16" t="s">
        <v>82</v>
      </c>
      <c r="AY150" s="178" t="s">
        <v>163</v>
      </c>
    </row>
    <row r="151" spans="1:65" s="12" customFormat="1" ht="22.9" customHeight="1">
      <c r="B151" s="130"/>
      <c r="D151" s="131" t="s">
        <v>73</v>
      </c>
      <c r="E151" s="140" t="s">
        <v>193</v>
      </c>
      <c r="F151" s="140" t="s">
        <v>2452</v>
      </c>
      <c r="J151" s="141">
        <f>BK151</f>
        <v>0</v>
      </c>
      <c r="L151" s="130"/>
      <c r="M151" s="134"/>
      <c r="N151" s="135"/>
      <c r="O151" s="135"/>
      <c r="P151" s="136">
        <f>SUM(P152:P177)</f>
        <v>0</v>
      </c>
      <c r="Q151" s="135"/>
      <c r="R151" s="136">
        <f>SUM(R152:R177)</f>
        <v>0</v>
      </c>
      <c r="S151" s="135"/>
      <c r="T151" s="137">
        <f>SUM(T152:T177)</f>
        <v>0</v>
      </c>
      <c r="AR151" s="131" t="s">
        <v>82</v>
      </c>
      <c r="AT151" s="138" t="s">
        <v>73</v>
      </c>
      <c r="AU151" s="138" t="s">
        <v>82</v>
      </c>
      <c r="AY151" s="131" t="s">
        <v>163</v>
      </c>
      <c r="BK151" s="139">
        <f>SUM(BK152:BK177)</f>
        <v>0</v>
      </c>
    </row>
    <row r="152" spans="1:65" s="2" customFormat="1" ht="24" customHeight="1">
      <c r="A152" s="30"/>
      <c r="B152" s="142"/>
      <c r="C152" s="143" t="s">
        <v>224</v>
      </c>
      <c r="D152" s="143" t="s">
        <v>165</v>
      </c>
      <c r="E152" s="144" t="s">
        <v>2453</v>
      </c>
      <c r="F152" s="145" t="s">
        <v>2454</v>
      </c>
      <c r="G152" s="146" t="s">
        <v>168</v>
      </c>
      <c r="H152" s="147">
        <v>70.5</v>
      </c>
      <c r="I152" s="148"/>
      <c r="J152" s="148">
        <f>ROUND(I152*H152,2)</f>
        <v>0</v>
      </c>
      <c r="K152" s="149"/>
      <c r="L152" s="31"/>
      <c r="M152" s="150" t="s">
        <v>1</v>
      </c>
      <c r="N152" s="151" t="s">
        <v>39</v>
      </c>
      <c r="O152" s="152">
        <v>0</v>
      </c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4" t="s">
        <v>169</v>
      </c>
      <c r="AT152" s="154" t="s">
        <v>165</v>
      </c>
      <c r="AU152" s="154" t="s">
        <v>84</v>
      </c>
      <c r="AY152" s="18" t="s">
        <v>163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82</v>
      </c>
      <c r="BK152" s="155">
        <f>ROUND(I152*H152,2)</f>
        <v>0</v>
      </c>
      <c r="BL152" s="18" t="s">
        <v>169</v>
      </c>
      <c r="BM152" s="154" t="s">
        <v>181</v>
      </c>
    </row>
    <row r="153" spans="1:65" s="14" customFormat="1">
      <c r="B153" s="163"/>
      <c r="D153" s="157" t="s">
        <v>171</v>
      </c>
      <c r="E153" s="164" t="s">
        <v>1</v>
      </c>
      <c r="F153" s="165" t="s">
        <v>2455</v>
      </c>
      <c r="H153" s="166">
        <v>70.5</v>
      </c>
      <c r="L153" s="163"/>
      <c r="M153" s="167"/>
      <c r="N153" s="168"/>
      <c r="O153" s="168"/>
      <c r="P153" s="168"/>
      <c r="Q153" s="168"/>
      <c r="R153" s="168"/>
      <c r="S153" s="168"/>
      <c r="T153" s="169"/>
      <c r="AT153" s="164" t="s">
        <v>171</v>
      </c>
      <c r="AU153" s="164" t="s">
        <v>84</v>
      </c>
      <c r="AV153" s="14" t="s">
        <v>84</v>
      </c>
      <c r="AW153" s="14" t="s">
        <v>31</v>
      </c>
      <c r="AX153" s="14" t="s">
        <v>74</v>
      </c>
      <c r="AY153" s="164" t="s">
        <v>163</v>
      </c>
    </row>
    <row r="154" spans="1:65" s="15" customFormat="1">
      <c r="B154" s="170"/>
      <c r="D154" s="157" t="s">
        <v>171</v>
      </c>
      <c r="E154" s="171" t="s">
        <v>1</v>
      </c>
      <c r="F154" s="172" t="s">
        <v>176</v>
      </c>
      <c r="H154" s="173">
        <v>70.5</v>
      </c>
      <c r="L154" s="170"/>
      <c r="M154" s="174"/>
      <c r="N154" s="175"/>
      <c r="O154" s="175"/>
      <c r="P154" s="175"/>
      <c r="Q154" s="175"/>
      <c r="R154" s="175"/>
      <c r="S154" s="175"/>
      <c r="T154" s="176"/>
      <c r="AT154" s="171" t="s">
        <v>171</v>
      </c>
      <c r="AU154" s="171" t="s">
        <v>84</v>
      </c>
      <c r="AV154" s="15" t="s">
        <v>177</v>
      </c>
      <c r="AW154" s="15" t="s">
        <v>31</v>
      </c>
      <c r="AX154" s="15" t="s">
        <v>74</v>
      </c>
      <c r="AY154" s="171" t="s">
        <v>163</v>
      </c>
    </row>
    <row r="155" spans="1:65" s="16" customFormat="1">
      <c r="B155" s="177"/>
      <c r="D155" s="157" t="s">
        <v>171</v>
      </c>
      <c r="E155" s="178" t="s">
        <v>1</v>
      </c>
      <c r="F155" s="179" t="s">
        <v>178</v>
      </c>
      <c r="H155" s="180">
        <v>70.5</v>
      </c>
      <c r="L155" s="177"/>
      <c r="M155" s="181"/>
      <c r="N155" s="182"/>
      <c r="O155" s="182"/>
      <c r="P155" s="182"/>
      <c r="Q155" s="182"/>
      <c r="R155" s="182"/>
      <c r="S155" s="182"/>
      <c r="T155" s="183"/>
      <c r="AT155" s="178" t="s">
        <v>171</v>
      </c>
      <c r="AU155" s="178" t="s">
        <v>84</v>
      </c>
      <c r="AV155" s="16" t="s">
        <v>169</v>
      </c>
      <c r="AW155" s="16" t="s">
        <v>31</v>
      </c>
      <c r="AX155" s="16" t="s">
        <v>82</v>
      </c>
      <c r="AY155" s="178" t="s">
        <v>163</v>
      </c>
    </row>
    <row r="156" spans="1:65" s="2" customFormat="1" ht="24" customHeight="1">
      <c r="A156" s="30"/>
      <c r="B156" s="142"/>
      <c r="C156" s="184" t="s">
        <v>228</v>
      </c>
      <c r="D156" s="184" t="s">
        <v>190</v>
      </c>
      <c r="E156" s="185" t="s">
        <v>2456</v>
      </c>
      <c r="F156" s="186" t="s">
        <v>2457</v>
      </c>
      <c r="G156" s="187" t="s">
        <v>168</v>
      </c>
      <c r="H156" s="188">
        <v>77.55</v>
      </c>
      <c r="I156" s="189"/>
      <c r="J156" s="189">
        <f>ROUND(I156*H156,2)</f>
        <v>0</v>
      </c>
      <c r="K156" s="190"/>
      <c r="L156" s="191"/>
      <c r="M156" s="192" t="s">
        <v>1</v>
      </c>
      <c r="N156" s="193" t="s">
        <v>39</v>
      </c>
      <c r="O156" s="152">
        <v>0</v>
      </c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4" t="s">
        <v>193</v>
      </c>
      <c r="AT156" s="154" t="s">
        <v>190</v>
      </c>
      <c r="AU156" s="154" t="s">
        <v>84</v>
      </c>
      <c r="AY156" s="18" t="s">
        <v>163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82</v>
      </c>
      <c r="BK156" s="155">
        <f>ROUND(I156*H156,2)</f>
        <v>0</v>
      </c>
      <c r="BL156" s="18" t="s">
        <v>169</v>
      </c>
      <c r="BM156" s="154" t="s">
        <v>187</v>
      </c>
    </row>
    <row r="157" spans="1:65" s="14" customFormat="1">
      <c r="B157" s="163"/>
      <c r="D157" s="157" t="s">
        <v>171</v>
      </c>
      <c r="E157" s="164" t="s">
        <v>1</v>
      </c>
      <c r="F157" s="165" t="s">
        <v>2458</v>
      </c>
      <c r="H157" s="166">
        <v>77.55</v>
      </c>
      <c r="L157" s="163"/>
      <c r="M157" s="167"/>
      <c r="N157" s="168"/>
      <c r="O157" s="168"/>
      <c r="P157" s="168"/>
      <c r="Q157" s="168"/>
      <c r="R157" s="168"/>
      <c r="S157" s="168"/>
      <c r="T157" s="169"/>
      <c r="AT157" s="164" t="s">
        <v>171</v>
      </c>
      <c r="AU157" s="164" t="s">
        <v>84</v>
      </c>
      <c r="AV157" s="14" t="s">
        <v>84</v>
      </c>
      <c r="AW157" s="14" t="s">
        <v>31</v>
      </c>
      <c r="AX157" s="14" t="s">
        <v>74</v>
      </c>
      <c r="AY157" s="164" t="s">
        <v>163</v>
      </c>
    </row>
    <row r="158" spans="1:65" s="15" customFormat="1">
      <c r="B158" s="170"/>
      <c r="D158" s="157" t="s">
        <v>171</v>
      </c>
      <c r="E158" s="171" t="s">
        <v>1</v>
      </c>
      <c r="F158" s="172" t="s">
        <v>176</v>
      </c>
      <c r="H158" s="173">
        <v>77.55</v>
      </c>
      <c r="L158" s="170"/>
      <c r="M158" s="174"/>
      <c r="N158" s="175"/>
      <c r="O158" s="175"/>
      <c r="P158" s="175"/>
      <c r="Q158" s="175"/>
      <c r="R158" s="175"/>
      <c r="S158" s="175"/>
      <c r="T158" s="176"/>
      <c r="AT158" s="171" t="s">
        <v>171</v>
      </c>
      <c r="AU158" s="171" t="s">
        <v>84</v>
      </c>
      <c r="AV158" s="15" t="s">
        <v>177</v>
      </c>
      <c r="AW158" s="15" t="s">
        <v>31</v>
      </c>
      <c r="AX158" s="15" t="s">
        <v>74</v>
      </c>
      <c r="AY158" s="171" t="s">
        <v>163</v>
      </c>
    </row>
    <row r="159" spans="1:65" s="16" customFormat="1">
      <c r="B159" s="177"/>
      <c r="D159" s="157" t="s">
        <v>171</v>
      </c>
      <c r="E159" s="178" t="s">
        <v>1</v>
      </c>
      <c r="F159" s="179" t="s">
        <v>178</v>
      </c>
      <c r="H159" s="180">
        <v>77.55</v>
      </c>
      <c r="L159" s="177"/>
      <c r="M159" s="181"/>
      <c r="N159" s="182"/>
      <c r="O159" s="182"/>
      <c r="P159" s="182"/>
      <c r="Q159" s="182"/>
      <c r="R159" s="182"/>
      <c r="S159" s="182"/>
      <c r="T159" s="183"/>
      <c r="AT159" s="178" t="s">
        <v>171</v>
      </c>
      <c r="AU159" s="178" t="s">
        <v>84</v>
      </c>
      <c r="AV159" s="16" t="s">
        <v>169</v>
      </c>
      <c r="AW159" s="16" t="s">
        <v>31</v>
      </c>
      <c r="AX159" s="16" t="s">
        <v>82</v>
      </c>
      <c r="AY159" s="178" t="s">
        <v>163</v>
      </c>
    </row>
    <row r="160" spans="1:65" s="2" customFormat="1" ht="24" customHeight="1">
      <c r="A160" s="30"/>
      <c r="B160" s="142"/>
      <c r="C160" s="143" t="s">
        <v>235</v>
      </c>
      <c r="D160" s="143" t="s">
        <v>165</v>
      </c>
      <c r="E160" s="144" t="s">
        <v>2459</v>
      </c>
      <c r="F160" s="145" t="s">
        <v>2460</v>
      </c>
      <c r="G160" s="146" t="s">
        <v>204</v>
      </c>
      <c r="H160" s="147">
        <v>2</v>
      </c>
      <c r="I160" s="148"/>
      <c r="J160" s="148">
        <f t="shared" ref="J160:J165" si="0">ROUND(I160*H160,2)</f>
        <v>0</v>
      </c>
      <c r="K160" s="149"/>
      <c r="L160" s="31"/>
      <c r="M160" s="150" t="s">
        <v>1</v>
      </c>
      <c r="N160" s="151" t="s">
        <v>39</v>
      </c>
      <c r="O160" s="152">
        <v>0</v>
      </c>
      <c r="P160" s="152">
        <f t="shared" ref="P160:P165" si="1">O160*H160</f>
        <v>0</v>
      </c>
      <c r="Q160" s="152">
        <v>0</v>
      </c>
      <c r="R160" s="152">
        <f t="shared" ref="R160:R165" si="2">Q160*H160</f>
        <v>0</v>
      </c>
      <c r="S160" s="152">
        <v>0</v>
      </c>
      <c r="T160" s="153">
        <f t="shared" ref="T160:T165" si="3"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4" t="s">
        <v>169</v>
      </c>
      <c r="AT160" s="154" t="s">
        <v>165</v>
      </c>
      <c r="AU160" s="154" t="s">
        <v>84</v>
      </c>
      <c r="AY160" s="18" t="s">
        <v>163</v>
      </c>
      <c r="BE160" s="155">
        <f t="shared" ref="BE160:BE165" si="4">IF(N160="základní",J160,0)</f>
        <v>0</v>
      </c>
      <c r="BF160" s="155">
        <f t="shared" ref="BF160:BF165" si="5">IF(N160="snížená",J160,0)</f>
        <v>0</v>
      </c>
      <c r="BG160" s="155">
        <f t="shared" ref="BG160:BG165" si="6">IF(N160="zákl. přenesená",J160,0)</f>
        <v>0</v>
      </c>
      <c r="BH160" s="155">
        <f t="shared" ref="BH160:BH165" si="7">IF(N160="sníž. přenesená",J160,0)</f>
        <v>0</v>
      </c>
      <c r="BI160" s="155">
        <f t="shared" ref="BI160:BI165" si="8">IF(N160="nulová",J160,0)</f>
        <v>0</v>
      </c>
      <c r="BJ160" s="18" t="s">
        <v>82</v>
      </c>
      <c r="BK160" s="155">
        <f t="shared" ref="BK160:BK165" si="9">ROUND(I160*H160,2)</f>
        <v>0</v>
      </c>
      <c r="BL160" s="18" t="s">
        <v>169</v>
      </c>
      <c r="BM160" s="154" t="s">
        <v>194</v>
      </c>
    </row>
    <row r="161" spans="1:65" s="2" customFormat="1" ht="16.5" customHeight="1">
      <c r="A161" s="30"/>
      <c r="B161" s="142"/>
      <c r="C161" s="184" t="s">
        <v>244</v>
      </c>
      <c r="D161" s="184" t="s">
        <v>190</v>
      </c>
      <c r="E161" s="185" t="s">
        <v>2461</v>
      </c>
      <c r="F161" s="186" t="s">
        <v>2462</v>
      </c>
      <c r="G161" s="187" t="s">
        <v>204</v>
      </c>
      <c r="H161" s="188">
        <v>2</v>
      </c>
      <c r="I161" s="189"/>
      <c r="J161" s="189">
        <f t="shared" si="0"/>
        <v>0</v>
      </c>
      <c r="K161" s="190"/>
      <c r="L161" s="191"/>
      <c r="M161" s="192" t="s">
        <v>1</v>
      </c>
      <c r="N161" s="193" t="s">
        <v>39</v>
      </c>
      <c r="O161" s="152">
        <v>0</v>
      </c>
      <c r="P161" s="152">
        <f t="shared" si="1"/>
        <v>0</v>
      </c>
      <c r="Q161" s="152">
        <v>0</v>
      </c>
      <c r="R161" s="152">
        <f t="shared" si="2"/>
        <v>0</v>
      </c>
      <c r="S161" s="152">
        <v>0</v>
      </c>
      <c r="T161" s="153">
        <f t="shared" si="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4" t="s">
        <v>193</v>
      </c>
      <c r="AT161" s="154" t="s">
        <v>190</v>
      </c>
      <c r="AU161" s="154" t="s">
        <v>84</v>
      </c>
      <c r="AY161" s="18" t="s">
        <v>163</v>
      </c>
      <c r="BE161" s="155">
        <f t="shared" si="4"/>
        <v>0</v>
      </c>
      <c r="BF161" s="155">
        <f t="shared" si="5"/>
        <v>0</v>
      </c>
      <c r="BG161" s="155">
        <f t="shared" si="6"/>
        <v>0</v>
      </c>
      <c r="BH161" s="155">
        <f t="shared" si="7"/>
        <v>0</v>
      </c>
      <c r="BI161" s="155">
        <f t="shared" si="8"/>
        <v>0</v>
      </c>
      <c r="BJ161" s="18" t="s">
        <v>82</v>
      </c>
      <c r="BK161" s="155">
        <f t="shared" si="9"/>
        <v>0</v>
      </c>
      <c r="BL161" s="18" t="s">
        <v>169</v>
      </c>
      <c r="BM161" s="154" t="s">
        <v>446</v>
      </c>
    </row>
    <row r="162" spans="1:65" s="2" customFormat="1" ht="24" customHeight="1">
      <c r="A162" s="30"/>
      <c r="B162" s="142"/>
      <c r="C162" s="143" t="s">
        <v>250</v>
      </c>
      <c r="D162" s="143" t="s">
        <v>165</v>
      </c>
      <c r="E162" s="144" t="s">
        <v>2463</v>
      </c>
      <c r="F162" s="145" t="s">
        <v>2464</v>
      </c>
      <c r="G162" s="146" t="s">
        <v>204</v>
      </c>
      <c r="H162" s="147">
        <v>3</v>
      </c>
      <c r="I162" s="148"/>
      <c r="J162" s="148">
        <f t="shared" si="0"/>
        <v>0</v>
      </c>
      <c r="K162" s="149"/>
      <c r="L162" s="31"/>
      <c r="M162" s="150" t="s">
        <v>1</v>
      </c>
      <c r="N162" s="151" t="s">
        <v>39</v>
      </c>
      <c r="O162" s="152">
        <v>0</v>
      </c>
      <c r="P162" s="152">
        <f t="shared" si="1"/>
        <v>0</v>
      </c>
      <c r="Q162" s="152">
        <v>0</v>
      </c>
      <c r="R162" s="152">
        <f t="shared" si="2"/>
        <v>0</v>
      </c>
      <c r="S162" s="152">
        <v>0</v>
      </c>
      <c r="T162" s="153">
        <f t="shared" si="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4" t="s">
        <v>169</v>
      </c>
      <c r="AT162" s="154" t="s">
        <v>165</v>
      </c>
      <c r="AU162" s="154" t="s">
        <v>84</v>
      </c>
      <c r="AY162" s="18" t="s">
        <v>163</v>
      </c>
      <c r="BE162" s="155">
        <f t="shared" si="4"/>
        <v>0</v>
      </c>
      <c r="BF162" s="155">
        <f t="shared" si="5"/>
        <v>0</v>
      </c>
      <c r="BG162" s="155">
        <f t="shared" si="6"/>
        <v>0</v>
      </c>
      <c r="BH162" s="155">
        <f t="shared" si="7"/>
        <v>0</v>
      </c>
      <c r="BI162" s="155">
        <f t="shared" si="8"/>
        <v>0</v>
      </c>
      <c r="BJ162" s="18" t="s">
        <v>82</v>
      </c>
      <c r="BK162" s="155">
        <f t="shared" si="9"/>
        <v>0</v>
      </c>
      <c r="BL162" s="18" t="s">
        <v>169</v>
      </c>
      <c r="BM162" s="154" t="s">
        <v>460</v>
      </c>
    </row>
    <row r="163" spans="1:65" s="2" customFormat="1" ht="16.5" customHeight="1">
      <c r="A163" s="30"/>
      <c r="B163" s="142"/>
      <c r="C163" s="184" t="s">
        <v>8</v>
      </c>
      <c r="D163" s="184" t="s">
        <v>190</v>
      </c>
      <c r="E163" s="185" t="s">
        <v>2465</v>
      </c>
      <c r="F163" s="186" t="s">
        <v>2466</v>
      </c>
      <c r="G163" s="187" t="s">
        <v>204</v>
      </c>
      <c r="H163" s="188">
        <v>3</v>
      </c>
      <c r="I163" s="189"/>
      <c r="J163" s="189">
        <f t="shared" si="0"/>
        <v>0</v>
      </c>
      <c r="K163" s="190"/>
      <c r="L163" s="191"/>
      <c r="M163" s="192" t="s">
        <v>1</v>
      </c>
      <c r="N163" s="193" t="s">
        <v>39</v>
      </c>
      <c r="O163" s="152">
        <v>0</v>
      </c>
      <c r="P163" s="152">
        <f t="shared" si="1"/>
        <v>0</v>
      </c>
      <c r="Q163" s="152">
        <v>0</v>
      </c>
      <c r="R163" s="152">
        <f t="shared" si="2"/>
        <v>0</v>
      </c>
      <c r="S163" s="152">
        <v>0</v>
      </c>
      <c r="T163" s="153">
        <f t="shared" si="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4" t="s">
        <v>193</v>
      </c>
      <c r="AT163" s="154" t="s">
        <v>190</v>
      </c>
      <c r="AU163" s="154" t="s">
        <v>84</v>
      </c>
      <c r="AY163" s="18" t="s">
        <v>163</v>
      </c>
      <c r="BE163" s="155">
        <f t="shared" si="4"/>
        <v>0</v>
      </c>
      <c r="BF163" s="155">
        <f t="shared" si="5"/>
        <v>0</v>
      </c>
      <c r="BG163" s="155">
        <f t="shared" si="6"/>
        <v>0</v>
      </c>
      <c r="BH163" s="155">
        <f t="shared" si="7"/>
        <v>0</v>
      </c>
      <c r="BI163" s="155">
        <f t="shared" si="8"/>
        <v>0</v>
      </c>
      <c r="BJ163" s="18" t="s">
        <v>82</v>
      </c>
      <c r="BK163" s="155">
        <f t="shared" si="9"/>
        <v>0</v>
      </c>
      <c r="BL163" s="18" t="s">
        <v>169</v>
      </c>
      <c r="BM163" s="154" t="s">
        <v>478</v>
      </c>
    </row>
    <row r="164" spans="1:65" s="2" customFormat="1" ht="24" customHeight="1">
      <c r="A164" s="30"/>
      <c r="B164" s="142"/>
      <c r="C164" s="143" t="s">
        <v>259</v>
      </c>
      <c r="D164" s="143" t="s">
        <v>165</v>
      </c>
      <c r="E164" s="144" t="s">
        <v>2467</v>
      </c>
      <c r="F164" s="145" t="s">
        <v>2468</v>
      </c>
      <c r="G164" s="146" t="s">
        <v>168</v>
      </c>
      <c r="H164" s="147">
        <v>70.5</v>
      </c>
      <c r="I164" s="148"/>
      <c r="J164" s="148">
        <f t="shared" si="0"/>
        <v>0</v>
      </c>
      <c r="K164" s="149"/>
      <c r="L164" s="31"/>
      <c r="M164" s="150" t="s">
        <v>1</v>
      </c>
      <c r="N164" s="151" t="s">
        <v>39</v>
      </c>
      <c r="O164" s="152">
        <v>0</v>
      </c>
      <c r="P164" s="152">
        <f t="shared" si="1"/>
        <v>0</v>
      </c>
      <c r="Q164" s="152">
        <v>0</v>
      </c>
      <c r="R164" s="152">
        <f t="shared" si="2"/>
        <v>0</v>
      </c>
      <c r="S164" s="152">
        <v>0</v>
      </c>
      <c r="T164" s="153">
        <f t="shared" si="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4" t="s">
        <v>169</v>
      </c>
      <c r="AT164" s="154" t="s">
        <v>165</v>
      </c>
      <c r="AU164" s="154" t="s">
        <v>84</v>
      </c>
      <c r="AY164" s="18" t="s">
        <v>163</v>
      </c>
      <c r="BE164" s="155">
        <f t="shared" si="4"/>
        <v>0</v>
      </c>
      <c r="BF164" s="155">
        <f t="shared" si="5"/>
        <v>0</v>
      </c>
      <c r="BG164" s="155">
        <f t="shared" si="6"/>
        <v>0</v>
      </c>
      <c r="BH164" s="155">
        <f t="shared" si="7"/>
        <v>0</v>
      </c>
      <c r="BI164" s="155">
        <f t="shared" si="8"/>
        <v>0</v>
      </c>
      <c r="BJ164" s="18" t="s">
        <v>82</v>
      </c>
      <c r="BK164" s="155">
        <f t="shared" si="9"/>
        <v>0</v>
      </c>
      <c r="BL164" s="18" t="s">
        <v>169</v>
      </c>
      <c r="BM164" s="154" t="s">
        <v>486</v>
      </c>
    </row>
    <row r="165" spans="1:65" s="2" customFormat="1" ht="16.5" customHeight="1">
      <c r="A165" s="30"/>
      <c r="B165" s="142"/>
      <c r="C165" s="143" t="s">
        <v>265</v>
      </c>
      <c r="D165" s="143" t="s">
        <v>165</v>
      </c>
      <c r="E165" s="144" t="s">
        <v>2469</v>
      </c>
      <c r="F165" s="145" t="s">
        <v>2470</v>
      </c>
      <c r="G165" s="146" t="s">
        <v>168</v>
      </c>
      <c r="H165" s="147">
        <v>70.5</v>
      </c>
      <c r="I165" s="148"/>
      <c r="J165" s="148">
        <f t="shared" si="0"/>
        <v>0</v>
      </c>
      <c r="K165" s="149"/>
      <c r="L165" s="31"/>
      <c r="M165" s="150" t="s">
        <v>1</v>
      </c>
      <c r="N165" s="151" t="s">
        <v>39</v>
      </c>
      <c r="O165" s="152">
        <v>0</v>
      </c>
      <c r="P165" s="152">
        <f t="shared" si="1"/>
        <v>0</v>
      </c>
      <c r="Q165" s="152">
        <v>0</v>
      </c>
      <c r="R165" s="152">
        <f t="shared" si="2"/>
        <v>0</v>
      </c>
      <c r="S165" s="152">
        <v>0</v>
      </c>
      <c r="T165" s="153">
        <f t="shared" si="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169</v>
      </c>
      <c r="AT165" s="154" t="s">
        <v>165</v>
      </c>
      <c r="AU165" s="154" t="s">
        <v>84</v>
      </c>
      <c r="AY165" s="18" t="s">
        <v>163</v>
      </c>
      <c r="BE165" s="155">
        <f t="shared" si="4"/>
        <v>0</v>
      </c>
      <c r="BF165" s="155">
        <f t="shared" si="5"/>
        <v>0</v>
      </c>
      <c r="BG165" s="155">
        <f t="shared" si="6"/>
        <v>0</v>
      </c>
      <c r="BH165" s="155">
        <f t="shared" si="7"/>
        <v>0</v>
      </c>
      <c r="BI165" s="155">
        <f t="shared" si="8"/>
        <v>0</v>
      </c>
      <c r="BJ165" s="18" t="s">
        <v>82</v>
      </c>
      <c r="BK165" s="155">
        <f t="shared" si="9"/>
        <v>0</v>
      </c>
      <c r="BL165" s="18" t="s">
        <v>169</v>
      </c>
      <c r="BM165" s="154" t="s">
        <v>497</v>
      </c>
    </row>
    <row r="166" spans="1:65" s="14" customFormat="1">
      <c r="B166" s="163"/>
      <c r="D166" s="157" t="s">
        <v>171</v>
      </c>
      <c r="E166" s="164" t="s">
        <v>1</v>
      </c>
      <c r="F166" s="165" t="s">
        <v>2455</v>
      </c>
      <c r="H166" s="166">
        <v>70.5</v>
      </c>
      <c r="L166" s="163"/>
      <c r="M166" s="167"/>
      <c r="N166" s="168"/>
      <c r="O166" s="168"/>
      <c r="P166" s="168"/>
      <c r="Q166" s="168"/>
      <c r="R166" s="168"/>
      <c r="S166" s="168"/>
      <c r="T166" s="169"/>
      <c r="AT166" s="164" t="s">
        <v>171</v>
      </c>
      <c r="AU166" s="164" t="s">
        <v>84</v>
      </c>
      <c r="AV166" s="14" t="s">
        <v>84</v>
      </c>
      <c r="AW166" s="14" t="s">
        <v>31</v>
      </c>
      <c r="AX166" s="14" t="s">
        <v>74</v>
      </c>
      <c r="AY166" s="164" t="s">
        <v>163</v>
      </c>
    </row>
    <row r="167" spans="1:65" s="15" customFormat="1">
      <c r="B167" s="170"/>
      <c r="D167" s="157" t="s">
        <v>171</v>
      </c>
      <c r="E167" s="171" t="s">
        <v>1</v>
      </c>
      <c r="F167" s="172" t="s">
        <v>176</v>
      </c>
      <c r="H167" s="173">
        <v>70.5</v>
      </c>
      <c r="L167" s="170"/>
      <c r="M167" s="174"/>
      <c r="N167" s="175"/>
      <c r="O167" s="175"/>
      <c r="P167" s="175"/>
      <c r="Q167" s="175"/>
      <c r="R167" s="175"/>
      <c r="S167" s="175"/>
      <c r="T167" s="176"/>
      <c r="AT167" s="171" t="s">
        <v>171</v>
      </c>
      <c r="AU167" s="171" t="s">
        <v>84</v>
      </c>
      <c r="AV167" s="15" t="s">
        <v>177</v>
      </c>
      <c r="AW167" s="15" t="s">
        <v>31</v>
      </c>
      <c r="AX167" s="15" t="s">
        <v>74</v>
      </c>
      <c r="AY167" s="171" t="s">
        <v>163</v>
      </c>
    </row>
    <row r="168" spans="1:65" s="16" customFormat="1">
      <c r="B168" s="177"/>
      <c r="D168" s="157" t="s">
        <v>171</v>
      </c>
      <c r="E168" s="178" t="s">
        <v>1</v>
      </c>
      <c r="F168" s="179" t="s">
        <v>178</v>
      </c>
      <c r="H168" s="180">
        <v>70.5</v>
      </c>
      <c r="L168" s="177"/>
      <c r="M168" s="181"/>
      <c r="N168" s="182"/>
      <c r="O168" s="182"/>
      <c r="P168" s="182"/>
      <c r="Q168" s="182"/>
      <c r="R168" s="182"/>
      <c r="S168" s="182"/>
      <c r="T168" s="183"/>
      <c r="AT168" s="178" t="s">
        <v>171</v>
      </c>
      <c r="AU168" s="178" t="s">
        <v>84</v>
      </c>
      <c r="AV168" s="16" t="s">
        <v>169</v>
      </c>
      <c r="AW168" s="16" t="s">
        <v>31</v>
      </c>
      <c r="AX168" s="16" t="s">
        <v>82</v>
      </c>
      <c r="AY168" s="178" t="s">
        <v>163</v>
      </c>
    </row>
    <row r="169" spans="1:65" s="2" customFormat="1" ht="24" customHeight="1">
      <c r="A169" s="30"/>
      <c r="B169" s="142"/>
      <c r="C169" s="143" t="s">
        <v>170</v>
      </c>
      <c r="D169" s="143" t="s">
        <v>165</v>
      </c>
      <c r="E169" s="144" t="s">
        <v>2471</v>
      </c>
      <c r="F169" s="145" t="s">
        <v>2472</v>
      </c>
      <c r="G169" s="146" t="s">
        <v>204</v>
      </c>
      <c r="H169" s="147">
        <v>2</v>
      </c>
      <c r="I169" s="148"/>
      <c r="J169" s="148">
        <f>ROUND(I169*H169,2)</f>
        <v>0</v>
      </c>
      <c r="K169" s="149"/>
      <c r="L169" s="31"/>
      <c r="M169" s="150" t="s">
        <v>1</v>
      </c>
      <c r="N169" s="151" t="s">
        <v>39</v>
      </c>
      <c r="O169" s="152">
        <v>0</v>
      </c>
      <c r="P169" s="152">
        <f>O169*H169</f>
        <v>0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4" t="s">
        <v>169</v>
      </c>
      <c r="AT169" s="154" t="s">
        <v>165</v>
      </c>
      <c r="AU169" s="154" t="s">
        <v>84</v>
      </c>
      <c r="AY169" s="18" t="s">
        <v>163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82</v>
      </c>
      <c r="BK169" s="155">
        <f>ROUND(I169*H169,2)</f>
        <v>0</v>
      </c>
      <c r="BL169" s="18" t="s">
        <v>169</v>
      </c>
      <c r="BM169" s="154" t="s">
        <v>509</v>
      </c>
    </row>
    <row r="170" spans="1:65" s="2" customFormat="1" ht="16.5" customHeight="1">
      <c r="A170" s="30"/>
      <c r="B170" s="142"/>
      <c r="C170" s="143" t="s">
        <v>275</v>
      </c>
      <c r="D170" s="143" t="s">
        <v>165</v>
      </c>
      <c r="E170" s="144" t="s">
        <v>2473</v>
      </c>
      <c r="F170" s="145" t="s">
        <v>2474</v>
      </c>
      <c r="G170" s="146" t="s">
        <v>168</v>
      </c>
      <c r="H170" s="147">
        <v>70.5</v>
      </c>
      <c r="I170" s="148"/>
      <c r="J170" s="148">
        <f>ROUND(I170*H170,2)</f>
        <v>0</v>
      </c>
      <c r="K170" s="149"/>
      <c r="L170" s="31"/>
      <c r="M170" s="150" t="s">
        <v>1</v>
      </c>
      <c r="N170" s="151" t="s">
        <v>39</v>
      </c>
      <c r="O170" s="152">
        <v>0</v>
      </c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4" t="s">
        <v>169</v>
      </c>
      <c r="AT170" s="154" t="s">
        <v>165</v>
      </c>
      <c r="AU170" s="154" t="s">
        <v>84</v>
      </c>
      <c r="AY170" s="18" t="s">
        <v>163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82</v>
      </c>
      <c r="BK170" s="155">
        <f>ROUND(I170*H170,2)</f>
        <v>0</v>
      </c>
      <c r="BL170" s="18" t="s">
        <v>169</v>
      </c>
      <c r="BM170" s="154" t="s">
        <v>520</v>
      </c>
    </row>
    <row r="171" spans="1:65" s="14" customFormat="1">
      <c r="B171" s="163"/>
      <c r="D171" s="157" t="s">
        <v>171</v>
      </c>
      <c r="E171" s="164" t="s">
        <v>1</v>
      </c>
      <c r="F171" s="165" t="s">
        <v>2455</v>
      </c>
      <c r="H171" s="166">
        <v>70.5</v>
      </c>
      <c r="L171" s="163"/>
      <c r="M171" s="167"/>
      <c r="N171" s="168"/>
      <c r="O171" s="168"/>
      <c r="P171" s="168"/>
      <c r="Q171" s="168"/>
      <c r="R171" s="168"/>
      <c r="S171" s="168"/>
      <c r="T171" s="169"/>
      <c r="AT171" s="164" t="s">
        <v>171</v>
      </c>
      <c r="AU171" s="164" t="s">
        <v>84</v>
      </c>
      <c r="AV171" s="14" t="s">
        <v>84</v>
      </c>
      <c r="AW171" s="14" t="s">
        <v>31</v>
      </c>
      <c r="AX171" s="14" t="s">
        <v>74</v>
      </c>
      <c r="AY171" s="164" t="s">
        <v>163</v>
      </c>
    </row>
    <row r="172" spans="1:65" s="15" customFormat="1">
      <c r="B172" s="170"/>
      <c r="D172" s="157" t="s">
        <v>171</v>
      </c>
      <c r="E172" s="171" t="s">
        <v>1</v>
      </c>
      <c r="F172" s="172" t="s">
        <v>176</v>
      </c>
      <c r="H172" s="173">
        <v>70.5</v>
      </c>
      <c r="L172" s="170"/>
      <c r="M172" s="174"/>
      <c r="N172" s="175"/>
      <c r="O172" s="175"/>
      <c r="P172" s="175"/>
      <c r="Q172" s="175"/>
      <c r="R172" s="175"/>
      <c r="S172" s="175"/>
      <c r="T172" s="176"/>
      <c r="AT172" s="171" t="s">
        <v>171</v>
      </c>
      <c r="AU172" s="171" t="s">
        <v>84</v>
      </c>
      <c r="AV172" s="15" t="s">
        <v>177</v>
      </c>
      <c r="AW172" s="15" t="s">
        <v>31</v>
      </c>
      <c r="AX172" s="15" t="s">
        <v>74</v>
      </c>
      <c r="AY172" s="171" t="s">
        <v>163</v>
      </c>
    </row>
    <row r="173" spans="1:65" s="16" customFormat="1">
      <c r="B173" s="177"/>
      <c r="D173" s="157" t="s">
        <v>171</v>
      </c>
      <c r="E173" s="178" t="s">
        <v>1</v>
      </c>
      <c r="F173" s="179" t="s">
        <v>178</v>
      </c>
      <c r="H173" s="180">
        <v>70.5</v>
      </c>
      <c r="L173" s="177"/>
      <c r="M173" s="181"/>
      <c r="N173" s="182"/>
      <c r="O173" s="182"/>
      <c r="P173" s="182"/>
      <c r="Q173" s="182"/>
      <c r="R173" s="182"/>
      <c r="S173" s="182"/>
      <c r="T173" s="183"/>
      <c r="AT173" s="178" t="s">
        <v>171</v>
      </c>
      <c r="AU173" s="178" t="s">
        <v>84</v>
      </c>
      <c r="AV173" s="16" t="s">
        <v>169</v>
      </c>
      <c r="AW173" s="16" t="s">
        <v>31</v>
      </c>
      <c r="AX173" s="16" t="s">
        <v>82</v>
      </c>
      <c r="AY173" s="178" t="s">
        <v>163</v>
      </c>
    </row>
    <row r="174" spans="1:65" s="2" customFormat="1" ht="16.5" customHeight="1">
      <c r="A174" s="30"/>
      <c r="B174" s="142"/>
      <c r="C174" s="143" t="s">
        <v>181</v>
      </c>
      <c r="D174" s="143" t="s">
        <v>165</v>
      </c>
      <c r="E174" s="144" t="s">
        <v>2475</v>
      </c>
      <c r="F174" s="145" t="s">
        <v>2476</v>
      </c>
      <c r="G174" s="146" t="s">
        <v>168</v>
      </c>
      <c r="H174" s="147">
        <v>70.5</v>
      </c>
      <c r="I174" s="148"/>
      <c r="J174" s="148">
        <f>ROUND(I174*H174,2)</f>
        <v>0</v>
      </c>
      <c r="K174" s="149"/>
      <c r="L174" s="31"/>
      <c r="M174" s="150" t="s">
        <v>1</v>
      </c>
      <c r="N174" s="151" t="s">
        <v>39</v>
      </c>
      <c r="O174" s="152">
        <v>0</v>
      </c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4" t="s">
        <v>169</v>
      </c>
      <c r="AT174" s="154" t="s">
        <v>165</v>
      </c>
      <c r="AU174" s="154" t="s">
        <v>84</v>
      </c>
      <c r="AY174" s="18" t="s">
        <v>163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82</v>
      </c>
      <c r="BK174" s="155">
        <f>ROUND(I174*H174,2)</f>
        <v>0</v>
      </c>
      <c r="BL174" s="18" t="s">
        <v>169</v>
      </c>
      <c r="BM174" s="154" t="s">
        <v>530</v>
      </c>
    </row>
    <row r="175" spans="1:65" s="14" customFormat="1">
      <c r="B175" s="163"/>
      <c r="D175" s="157" t="s">
        <v>171</v>
      </c>
      <c r="E175" s="164" t="s">
        <v>1</v>
      </c>
      <c r="F175" s="165" t="s">
        <v>2455</v>
      </c>
      <c r="H175" s="166">
        <v>70.5</v>
      </c>
      <c r="L175" s="163"/>
      <c r="M175" s="167"/>
      <c r="N175" s="168"/>
      <c r="O175" s="168"/>
      <c r="P175" s="168"/>
      <c r="Q175" s="168"/>
      <c r="R175" s="168"/>
      <c r="S175" s="168"/>
      <c r="T175" s="169"/>
      <c r="AT175" s="164" t="s">
        <v>171</v>
      </c>
      <c r="AU175" s="164" t="s">
        <v>84</v>
      </c>
      <c r="AV175" s="14" t="s">
        <v>84</v>
      </c>
      <c r="AW175" s="14" t="s">
        <v>31</v>
      </c>
      <c r="AX175" s="14" t="s">
        <v>74</v>
      </c>
      <c r="AY175" s="164" t="s">
        <v>163</v>
      </c>
    </row>
    <row r="176" spans="1:65" s="15" customFormat="1">
      <c r="B176" s="170"/>
      <c r="D176" s="157" t="s">
        <v>171</v>
      </c>
      <c r="E176" s="171" t="s">
        <v>1</v>
      </c>
      <c r="F176" s="172" t="s">
        <v>176</v>
      </c>
      <c r="H176" s="173">
        <v>70.5</v>
      </c>
      <c r="L176" s="170"/>
      <c r="M176" s="174"/>
      <c r="N176" s="175"/>
      <c r="O176" s="175"/>
      <c r="P176" s="175"/>
      <c r="Q176" s="175"/>
      <c r="R176" s="175"/>
      <c r="S176" s="175"/>
      <c r="T176" s="176"/>
      <c r="AT176" s="171" t="s">
        <v>171</v>
      </c>
      <c r="AU176" s="171" t="s">
        <v>84</v>
      </c>
      <c r="AV176" s="15" t="s">
        <v>177</v>
      </c>
      <c r="AW176" s="15" t="s">
        <v>31</v>
      </c>
      <c r="AX176" s="15" t="s">
        <v>74</v>
      </c>
      <c r="AY176" s="171" t="s">
        <v>163</v>
      </c>
    </row>
    <row r="177" spans="1:65" s="16" customFormat="1">
      <c r="B177" s="177"/>
      <c r="D177" s="157" t="s">
        <v>171</v>
      </c>
      <c r="E177" s="178" t="s">
        <v>1</v>
      </c>
      <c r="F177" s="179" t="s">
        <v>178</v>
      </c>
      <c r="H177" s="180">
        <v>70.5</v>
      </c>
      <c r="L177" s="177"/>
      <c r="M177" s="181"/>
      <c r="N177" s="182"/>
      <c r="O177" s="182"/>
      <c r="P177" s="182"/>
      <c r="Q177" s="182"/>
      <c r="R177" s="182"/>
      <c r="S177" s="182"/>
      <c r="T177" s="183"/>
      <c r="AT177" s="178" t="s">
        <v>171</v>
      </c>
      <c r="AU177" s="178" t="s">
        <v>84</v>
      </c>
      <c r="AV177" s="16" t="s">
        <v>169</v>
      </c>
      <c r="AW177" s="16" t="s">
        <v>31</v>
      </c>
      <c r="AX177" s="16" t="s">
        <v>82</v>
      </c>
      <c r="AY177" s="178" t="s">
        <v>163</v>
      </c>
    </row>
    <row r="178" spans="1:65" s="12" customFormat="1" ht="22.9" customHeight="1">
      <c r="B178" s="130"/>
      <c r="D178" s="131" t="s">
        <v>73</v>
      </c>
      <c r="E178" s="140" t="s">
        <v>643</v>
      </c>
      <c r="F178" s="140" t="s">
        <v>644</v>
      </c>
      <c r="J178" s="141">
        <f>BK178</f>
        <v>0</v>
      </c>
      <c r="L178" s="130"/>
      <c r="M178" s="134"/>
      <c r="N178" s="135"/>
      <c r="O178" s="135"/>
      <c r="P178" s="136">
        <f>P179</f>
        <v>0</v>
      </c>
      <c r="Q178" s="135"/>
      <c r="R178" s="136">
        <f>R179</f>
        <v>0</v>
      </c>
      <c r="S178" s="135"/>
      <c r="T178" s="137">
        <f>T179</f>
        <v>0</v>
      </c>
      <c r="AR178" s="131" t="s">
        <v>82</v>
      </c>
      <c r="AT178" s="138" t="s">
        <v>73</v>
      </c>
      <c r="AU178" s="138" t="s">
        <v>82</v>
      </c>
      <c r="AY178" s="131" t="s">
        <v>163</v>
      </c>
      <c r="BK178" s="139">
        <f>BK179</f>
        <v>0</v>
      </c>
    </row>
    <row r="179" spans="1:65" s="2" customFormat="1" ht="24" customHeight="1">
      <c r="A179" s="30"/>
      <c r="B179" s="142"/>
      <c r="C179" s="143" t="s">
        <v>7</v>
      </c>
      <c r="D179" s="143" t="s">
        <v>165</v>
      </c>
      <c r="E179" s="144" t="s">
        <v>2477</v>
      </c>
      <c r="F179" s="145" t="s">
        <v>2478</v>
      </c>
      <c r="G179" s="146" t="s">
        <v>231</v>
      </c>
      <c r="H179" s="147">
        <v>0.99299999999999999</v>
      </c>
      <c r="I179" s="148"/>
      <c r="J179" s="148">
        <f>ROUND(I179*H179,2)</f>
        <v>0</v>
      </c>
      <c r="K179" s="149"/>
      <c r="L179" s="31"/>
      <c r="M179" s="150" t="s">
        <v>1</v>
      </c>
      <c r="N179" s="151" t="s">
        <v>39</v>
      </c>
      <c r="O179" s="152">
        <v>0</v>
      </c>
      <c r="P179" s="152">
        <f>O179*H179</f>
        <v>0</v>
      </c>
      <c r="Q179" s="152">
        <v>0</v>
      </c>
      <c r="R179" s="152">
        <f>Q179*H179</f>
        <v>0</v>
      </c>
      <c r="S179" s="152">
        <v>0</v>
      </c>
      <c r="T179" s="153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4" t="s">
        <v>169</v>
      </c>
      <c r="AT179" s="154" t="s">
        <v>165</v>
      </c>
      <c r="AU179" s="154" t="s">
        <v>84</v>
      </c>
      <c r="AY179" s="18" t="s">
        <v>163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82</v>
      </c>
      <c r="BK179" s="155">
        <f>ROUND(I179*H179,2)</f>
        <v>0</v>
      </c>
      <c r="BL179" s="18" t="s">
        <v>169</v>
      </c>
      <c r="BM179" s="154" t="s">
        <v>541</v>
      </c>
    </row>
    <row r="180" spans="1:65" s="12" customFormat="1" ht="25.9" customHeight="1">
      <c r="B180" s="130"/>
      <c r="D180" s="131" t="s">
        <v>73</v>
      </c>
      <c r="E180" s="132" t="s">
        <v>1983</v>
      </c>
      <c r="F180" s="132" t="s">
        <v>1984</v>
      </c>
      <c r="J180" s="133">
        <f>BK180</f>
        <v>0</v>
      </c>
      <c r="L180" s="130"/>
      <c r="M180" s="134"/>
      <c r="N180" s="135"/>
      <c r="O180" s="135"/>
      <c r="P180" s="136">
        <f>P181</f>
        <v>0</v>
      </c>
      <c r="Q180" s="135"/>
      <c r="R180" s="136">
        <f>R181</f>
        <v>0</v>
      </c>
      <c r="S180" s="135"/>
      <c r="T180" s="137">
        <f>T181</f>
        <v>0</v>
      </c>
      <c r="AR180" s="131" t="s">
        <v>169</v>
      </c>
      <c r="AT180" s="138" t="s">
        <v>73</v>
      </c>
      <c r="AU180" s="138" t="s">
        <v>74</v>
      </c>
      <c r="AY180" s="131" t="s">
        <v>163</v>
      </c>
      <c r="BK180" s="139">
        <f>BK181</f>
        <v>0</v>
      </c>
    </row>
    <row r="181" spans="1:65" s="2" customFormat="1" ht="16.5" customHeight="1">
      <c r="A181" s="30"/>
      <c r="B181" s="142"/>
      <c r="C181" s="143" t="s">
        <v>187</v>
      </c>
      <c r="D181" s="143" t="s">
        <v>165</v>
      </c>
      <c r="E181" s="144" t="s">
        <v>2169</v>
      </c>
      <c r="F181" s="145" t="s">
        <v>2170</v>
      </c>
      <c r="G181" s="146" t="s">
        <v>1987</v>
      </c>
      <c r="H181" s="147">
        <v>10</v>
      </c>
      <c r="I181" s="148"/>
      <c r="J181" s="148">
        <f>ROUND(I181*H181,2)</f>
        <v>0</v>
      </c>
      <c r="K181" s="149"/>
      <c r="L181" s="31"/>
      <c r="M181" s="150" t="s">
        <v>1</v>
      </c>
      <c r="N181" s="151" t="s">
        <v>39</v>
      </c>
      <c r="O181" s="152">
        <v>0</v>
      </c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4" t="s">
        <v>2171</v>
      </c>
      <c r="AT181" s="154" t="s">
        <v>165</v>
      </c>
      <c r="AU181" s="154" t="s">
        <v>82</v>
      </c>
      <c r="AY181" s="18" t="s">
        <v>163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82</v>
      </c>
      <c r="BK181" s="155">
        <f>ROUND(I181*H181,2)</f>
        <v>0</v>
      </c>
      <c r="BL181" s="18" t="s">
        <v>2171</v>
      </c>
      <c r="BM181" s="154" t="s">
        <v>554</v>
      </c>
    </row>
    <row r="182" spans="1:65" s="12" customFormat="1" ht="25.9" customHeight="1">
      <c r="B182" s="130"/>
      <c r="D182" s="131" t="s">
        <v>73</v>
      </c>
      <c r="E182" s="132" t="s">
        <v>1803</v>
      </c>
      <c r="F182" s="132" t="s">
        <v>1804</v>
      </c>
      <c r="J182" s="133">
        <f>BK182</f>
        <v>0</v>
      </c>
      <c r="L182" s="130"/>
      <c r="M182" s="134"/>
      <c r="N182" s="135"/>
      <c r="O182" s="135"/>
      <c r="P182" s="136">
        <f>P183+P187+P189</f>
        <v>0</v>
      </c>
      <c r="Q182" s="135"/>
      <c r="R182" s="136">
        <f>R183+R187+R189</f>
        <v>0</v>
      </c>
      <c r="S182" s="135"/>
      <c r="T182" s="137">
        <f>T183+T187+T189</f>
        <v>0</v>
      </c>
      <c r="AR182" s="131" t="s">
        <v>196</v>
      </c>
      <c r="AT182" s="138" t="s">
        <v>73</v>
      </c>
      <c r="AU182" s="138" t="s">
        <v>74</v>
      </c>
      <c r="AY182" s="131" t="s">
        <v>163</v>
      </c>
      <c r="BK182" s="139">
        <f>BK183+BK187+BK189</f>
        <v>0</v>
      </c>
    </row>
    <row r="183" spans="1:65" s="12" customFormat="1" ht="22.9" customHeight="1">
      <c r="B183" s="130"/>
      <c r="D183" s="131" t="s">
        <v>73</v>
      </c>
      <c r="E183" s="140" t="s">
        <v>1988</v>
      </c>
      <c r="F183" s="140" t="s">
        <v>1989</v>
      </c>
      <c r="J183" s="141">
        <f>BK183</f>
        <v>0</v>
      </c>
      <c r="L183" s="130"/>
      <c r="M183" s="134"/>
      <c r="N183" s="135"/>
      <c r="O183" s="135"/>
      <c r="P183" s="136">
        <f>SUM(P184:P186)</f>
        <v>0</v>
      </c>
      <c r="Q183" s="135"/>
      <c r="R183" s="136">
        <f>SUM(R184:R186)</f>
        <v>0</v>
      </c>
      <c r="S183" s="135"/>
      <c r="T183" s="137">
        <f>SUM(T184:T186)</f>
        <v>0</v>
      </c>
      <c r="AR183" s="131" t="s">
        <v>196</v>
      </c>
      <c r="AT183" s="138" t="s">
        <v>73</v>
      </c>
      <c r="AU183" s="138" t="s">
        <v>82</v>
      </c>
      <c r="AY183" s="131" t="s">
        <v>163</v>
      </c>
      <c r="BK183" s="139">
        <f>SUM(BK184:BK186)</f>
        <v>0</v>
      </c>
    </row>
    <row r="184" spans="1:65" s="2" customFormat="1" ht="16.5" customHeight="1">
      <c r="A184" s="30"/>
      <c r="B184" s="142"/>
      <c r="C184" s="143" t="s">
        <v>299</v>
      </c>
      <c r="D184" s="143" t="s">
        <v>165</v>
      </c>
      <c r="E184" s="144" t="s">
        <v>2479</v>
      </c>
      <c r="F184" s="145" t="s">
        <v>2480</v>
      </c>
      <c r="G184" s="146" t="s">
        <v>199</v>
      </c>
      <c r="H184" s="147">
        <v>1</v>
      </c>
      <c r="I184" s="148"/>
      <c r="J184" s="148">
        <f>ROUND(I184*H184,2)</f>
        <v>0</v>
      </c>
      <c r="K184" s="149"/>
      <c r="L184" s="31"/>
      <c r="M184" s="150" t="s">
        <v>1</v>
      </c>
      <c r="N184" s="151" t="s">
        <v>39</v>
      </c>
      <c r="O184" s="152">
        <v>0</v>
      </c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4" t="s">
        <v>169</v>
      </c>
      <c r="AT184" s="154" t="s">
        <v>165</v>
      </c>
      <c r="AU184" s="154" t="s">
        <v>84</v>
      </c>
      <c r="AY184" s="18" t="s">
        <v>163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82</v>
      </c>
      <c r="BK184" s="155">
        <f>ROUND(I184*H184,2)</f>
        <v>0</v>
      </c>
      <c r="BL184" s="18" t="s">
        <v>169</v>
      </c>
      <c r="BM184" s="154" t="s">
        <v>568</v>
      </c>
    </row>
    <row r="185" spans="1:65" s="2" customFormat="1" ht="16.5" customHeight="1">
      <c r="A185" s="30"/>
      <c r="B185" s="142"/>
      <c r="C185" s="143" t="s">
        <v>194</v>
      </c>
      <c r="D185" s="143" t="s">
        <v>165</v>
      </c>
      <c r="E185" s="144" t="s">
        <v>2481</v>
      </c>
      <c r="F185" s="145" t="s">
        <v>2482</v>
      </c>
      <c r="G185" s="146" t="s">
        <v>199</v>
      </c>
      <c r="H185" s="147">
        <v>1</v>
      </c>
      <c r="I185" s="148"/>
      <c r="J185" s="148">
        <f>ROUND(I185*H185,2)</f>
        <v>0</v>
      </c>
      <c r="K185" s="149"/>
      <c r="L185" s="31"/>
      <c r="M185" s="150" t="s">
        <v>1</v>
      </c>
      <c r="N185" s="151" t="s">
        <v>39</v>
      </c>
      <c r="O185" s="152">
        <v>0</v>
      </c>
      <c r="P185" s="152">
        <f>O185*H185</f>
        <v>0</v>
      </c>
      <c r="Q185" s="152">
        <v>0</v>
      </c>
      <c r="R185" s="152">
        <f>Q185*H185</f>
        <v>0</v>
      </c>
      <c r="S185" s="152">
        <v>0</v>
      </c>
      <c r="T185" s="153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4" t="s">
        <v>169</v>
      </c>
      <c r="AT185" s="154" t="s">
        <v>165</v>
      </c>
      <c r="AU185" s="154" t="s">
        <v>84</v>
      </c>
      <c r="AY185" s="18" t="s">
        <v>163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82</v>
      </c>
      <c r="BK185" s="155">
        <f>ROUND(I185*H185,2)</f>
        <v>0</v>
      </c>
      <c r="BL185" s="18" t="s">
        <v>169</v>
      </c>
      <c r="BM185" s="154" t="s">
        <v>200</v>
      </c>
    </row>
    <row r="186" spans="1:65" s="2" customFormat="1" ht="16.5" customHeight="1">
      <c r="A186" s="30"/>
      <c r="B186" s="142"/>
      <c r="C186" s="143" t="s">
        <v>437</v>
      </c>
      <c r="D186" s="143" t="s">
        <v>165</v>
      </c>
      <c r="E186" s="144" t="s">
        <v>1990</v>
      </c>
      <c r="F186" s="145" t="s">
        <v>1991</v>
      </c>
      <c r="G186" s="146" t="s">
        <v>199</v>
      </c>
      <c r="H186" s="147">
        <v>1</v>
      </c>
      <c r="I186" s="148"/>
      <c r="J186" s="148">
        <f>ROUND(I186*H186,2)</f>
        <v>0</v>
      </c>
      <c r="K186" s="149"/>
      <c r="L186" s="31"/>
      <c r="M186" s="150" t="s">
        <v>1</v>
      </c>
      <c r="N186" s="151" t="s">
        <v>39</v>
      </c>
      <c r="O186" s="152">
        <v>0</v>
      </c>
      <c r="P186" s="152">
        <f>O186*H186</f>
        <v>0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4" t="s">
        <v>169</v>
      </c>
      <c r="AT186" s="154" t="s">
        <v>165</v>
      </c>
      <c r="AU186" s="154" t="s">
        <v>84</v>
      </c>
      <c r="AY186" s="18" t="s">
        <v>163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82</v>
      </c>
      <c r="BK186" s="155">
        <f>ROUND(I186*H186,2)</f>
        <v>0</v>
      </c>
      <c r="BL186" s="18" t="s">
        <v>169</v>
      </c>
      <c r="BM186" s="154" t="s">
        <v>205</v>
      </c>
    </row>
    <row r="187" spans="1:65" s="12" customFormat="1" ht="22.9" customHeight="1">
      <c r="B187" s="130"/>
      <c r="D187" s="131" t="s">
        <v>73</v>
      </c>
      <c r="E187" s="140" t="s">
        <v>1805</v>
      </c>
      <c r="F187" s="140" t="s">
        <v>1806</v>
      </c>
      <c r="J187" s="141">
        <f>BK187</f>
        <v>0</v>
      </c>
      <c r="L187" s="130"/>
      <c r="M187" s="134"/>
      <c r="N187" s="135"/>
      <c r="O187" s="135"/>
      <c r="P187" s="136">
        <f>P188</f>
        <v>0</v>
      </c>
      <c r="Q187" s="135"/>
      <c r="R187" s="136">
        <f>R188</f>
        <v>0</v>
      </c>
      <c r="S187" s="135"/>
      <c r="T187" s="137">
        <f>T188</f>
        <v>0</v>
      </c>
      <c r="AR187" s="131" t="s">
        <v>196</v>
      </c>
      <c r="AT187" s="138" t="s">
        <v>73</v>
      </c>
      <c r="AU187" s="138" t="s">
        <v>82</v>
      </c>
      <c r="AY187" s="131" t="s">
        <v>163</v>
      </c>
      <c r="BK187" s="139">
        <f>BK188</f>
        <v>0</v>
      </c>
    </row>
    <row r="188" spans="1:65" s="2" customFormat="1" ht="16.5" customHeight="1">
      <c r="A188" s="30"/>
      <c r="B188" s="142"/>
      <c r="C188" s="143" t="s">
        <v>446</v>
      </c>
      <c r="D188" s="143" t="s">
        <v>165</v>
      </c>
      <c r="E188" s="144" t="s">
        <v>2172</v>
      </c>
      <c r="F188" s="145" t="s">
        <v>1806</v>
      </c>
      <c r="G188" s="146" t="s">
        <v>199</v>
      </c>
      <c r="H188" s="147">
        <v>1</v>
      </c>
      <c r="I188" s="148"/>
      <c r="J188" s="148">
        <f>ROUND(I188*H188,2)</f>
        <v>0</v>
      </c>
      <c r="K188" s="149"/>
      <c r="L188" s="31"/>
      <c r="M188" s="150" t="s">
        <v>1</v>
      </c>
      <c r="N188" s="151" t="s">
        <v>39</v>
      </c>
      <c r="O188" s="152">
        <v>0</v>
      </c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4" t="s">
        <v>169</v>
      </c>
      <c r="AT188" s="154" t="s">
        <v>165</v>
      </c>
      <c r="AU188" s="154" t="s">
        <v>84</v>
      </c>
      <c r="AY188" s="18" t="s">
        <v>163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82</v>
      </c>
      <c r="BK188" s="155">
        <f>ROUND(I188*H188,2)</f>
        <v>0</v>
      </c>
      <c r="BL188" s="18" t="s">
        <v>169</v>
      </c>
      <c r="BM188" s="154" t="s">
        <v>606</v>
      </c>
    </row>
    <row r="189" spans="1:65" s="12" customFormat="1" ht="22.9" customHeight="1">
      <c r="B189" s="130"/>
      <c r="D189" s="131" t="s">
        <v>73</v>
      </c>
      <c r="E189" s="140" t="s">
        <v>1811</v>
      </c>
      <c r="F189" s="140" t="s">
        <v>1812</v>
      </c>
      <c r="J189" s="141">
        <f>BK189</f>
        <v>0</v>
      </c>
      <c r="L189" s="130"/>
      <c r="M189" s="134"/>
      <c r="N189" s="135"/>
      <c r="O189" s="135"/>
      <c r="P189" s="136">
        <f>P190</f>
        <v>0</v>
      </c>
      <c r="Q189" s="135"/>
      <c r="R189" s="136">
        <f>R190</f>
        <v>0</v>
      </c>
      <c r="S189" s="135"/>
      <c r="T189" s="137">
        <f>T190</f>
        <v>0</v>
      </c>
      <c r="AR189" s="131" t="s">
        <v>196</v>
      </c>
      <c r="AT189" s="138" t="s">
        <v>73</v>
      </c>
      <c r="AU189" s="138" t="s">
        <v>82</v>
      </c>
      <c r="AY189" s="131" t="s">
        <v>163</v>
      </c>
      <c r="BK189" s="139">
        <f>BK190</f>
        <v>0</v>
      </c>
    </row>
    <row r="190" spans="1:65" s="2" customFormat="1" ht="16.5" customHeight="1">
      <c r="A190" s="30"/>
      <c r="B190" s="142"/>
      <c r="C190" s="143" t="s">
        <v>454</v>
      </c>
      <c r="D190" s="143" t="s">
        <v>165</v>
      </c>
      <c r="E190" s="144" t="s">
        <v>2177</v>
      </c>
      <c r="F190" s="145" t="s">
        <v>1812</v>
      </c>
      <c r="G190" s="146" t="s">
        <v>199</v>
      </c>
      <c r="H190" s="147">
        <v>1</v>
      </c>
      <c r="I190" s="148"/>
      <c r="J190" s="148">
        <f>ROUND(I190*H190,2)</f>
        <v>0</v>
      </c>
      <c r="K190" s="149"/>
      <c r="L190" s="31"/>
      <c r="M190" s="194" t="s">
        <v>1</v>
      </c>
      <c r="N190" s="195" t="s">
        <v>39</v>
      </c>
      <c r="O190" s="196">
        <v>0</v>
      </c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4" t="s">
        <v>169</v>
      </c>
      <c r="AT190" s="154" t="s">
        <v>165</v>
      </c>
      <c r="AU190" s="154" t="s">
        <v>84</v>
      </c>
      <c r="AY190" s="18" t="s">
        <v>163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82</v>
      </c>
      <c r="BK190" s="155">
        <f>ROUND(I190*H190,2)</f>
        <v>0</v>
      </c>
      <c r="BL190" s="18" t="s">
        <v>169</v>
      </c>
      <c r="BM190" s="154" t="s">
        <v>615</v>
      </c>
    </row>
    <row r="191" spans="1:65" s="2" customFormat="1" ht="6.95" customHeight="1">
      <c r="A191" s="30"/>
      <c r="B191" s="45"/>
      <c r="C191" s="46"/>
      <c r="D191" s="46"/>
      <c r="E191" s="46"/>
      <c r="F191" s="46"/>
      <c r="G191" s="46"/>
      <c r="H191" s="46"/>
      <c r="I191" s="46"/>
      <c r="J191" s="46"/>
      <c r="K191" s="46"/>
      <c r="L191" s="31"/>
      <c r="M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</row>
  </sheetData>
  <autoFilter ref="C125:K190"/>
  <mergeCells count="8">
    <mergeCell ref="E116:H116"/>
    <mergeCell ref="E118:H118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3"/>
  <sheetViews>
    <sheetView showGridLines="0" workbookViewId="0">
      <selection activeCell="E18" sqref="E1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1"/>
    </row>
    <row r="2" spans="1:46" s="1" customFormat="1" ht="36.950000000000003" customHeight="1">
      <c r="L2" s="205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8" t="s">
        <v>105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1:46" s="1" customFormat="1" ht="24.95" customHeight="1">
      <c r="B4" s="21"/>
      <c r="D4" s="22" t="s">
        <v>112</v>
      </c>
      <c r="L4" s="21"/>
      <c r="M4" s="92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15</v>
      </c>
      <c r="L6" s="21"/>
    </row>
    <row r="7" spans="1:46" s="1" customFormat="1" ht="16.5" customHeight="1">
      <c r="B7" s="21"/>
      <c r="E7" s="234" t="str">
        <f>'Rekapitulace stavby'!K6</f>
        <v>Novostavba ovčí farmy - objekt agroturistika</v>
      </c>
      <c r="F7" s="235"/>
      <c r="G7" s="235"/>
      <c r="H7" s="235"/>
      <c r="L7" s="21"/>
    </row>
    <row r="8" spans="1:46" s="2" customFormat="1" ht="12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20" t="s">
        <v>2483</v>
      </c>
      <c r="F9" s="236"/>
      <c r="G9" s="236"/>
      <c r="H9" s="236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17</v>
      </c>
      <c r="E11" s="30"/>
      <c r="F11" s="25" t="s">
        <v>1</v>
      </c>
      <c r="G11" s="30"/>
      <c r="H11" s="30"/>
      <c r="I11" s="27" t="s">
        <v>18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19</v>
      </c>
      <c r="E12" s="30"/>
      <c r="F12" s="25" t="s">
        <v>20</v>
      </c>
      <c r="G12" s="30"/>
      <c r="H12" s="30"/>
      <c r="I12" s="27" t="s">
        <v>21</v>
      </c>
      <c r="J12" s="53" t="str">
        <f>'Rekapitulace stavby'!AN8</f>
        <v>12. 11. 2019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23</v>
      </c>
      <c r="E14" s="30"/>
      <c r="F14" s="30"/>
      <c r="G14" s="30"/>
      <c r="H14" s="30"/>
      <c r="I14" s="27" t="s">
        <v>24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199" t="s">
        <v>2574</v>
      </c>
      <c r="F15" s="30"/>
      <c r="G15" s="30"/>
      <c r="H15" s="30"/>
      <c r="I15" s="27" t="s">
        <v>26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27</v>
      </c>
      <c r="E17" s="30"/>
      <c r="F17" s="30"/>
      <c r="G17" s="30"/>
      <c r="H17" s="30"/>
      <c r="I17" s="27" t="s">
        <v>24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/>
      <c r="F18" s="30"/>
      <c r="G18" s="30"/>
      <c r="H18" s="30"/>
      <c r="I18" s="27" t="s">
        <v>26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29</v>
      </c>
      <c r="E20" s="30"/>
      <c r="F20" s="30"/>
      <c r="G20" s="30"/>
      <c r="H20" s="30"/>
      <c r="I20" s="27" t="s">
        <v>24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26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32</v>
      </c>
      <c r="E23" s="30"/>
      <c r="F23" s="30"/>
      <c r="G23" s="30"/>
      <c r="H23" s="30"/>
      <c r="I23" s="27" t="s">
        <v>24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26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06" t="s">
        <v>1</v>
      </c>
      <c r="F27" s="206"/>
      <c r="G27" s="206"/>
      <c r="H27" s="20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34</v>
      </c>
      <c r="E30" s="30"/>
      <c r="F30" s="30"/>
      <c r="G30" s="30"/>
      <c r="H30" s="30"/>
      <c r="I30" s="30"/>
      <c r="J30" s="69">
        <f>ROUND(J121,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38</v>
      </c>
      <c r="E33" s="27" t="s">
        <v>39</v>
      </c>
      <c r="F33" s="98">
        <f>ROUND((SUM(BE121:BE142)),  2)</f>
        <v>0</v>
      </c>
      <c r="G33" s="30"/>
      <c r="H33" s="30"/>
      <c r="I33" s="99">
        <v>0.21</v>
      </c>
      <c r="J33" s="98">
        <f>ROUND(((SUM(BE121:BE142))*I33),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40</v>
      </c>
      <c r="F34" s="98">
        <f>ROUND((SUM(BF121:BF142)),  2)</f>
        <v>0</v>
      </c>
      <c r="G34" s="30"/>
      <c r="H34" s="30"/>
      <c r="I34" s="99">
        <v>0.15</v>
      </c>
      <c r="J34" s="98">
        <f>ROUND(((SUM(BF121:BF142))*I34),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41</v>
      </c>
      <c r="F35" s="98">
        <f>ROUND((SUM(BG121:BG142)),  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42</v>
      </c>
      <c r="F36" s="98">
        <f>ROUND((SUM(BH121:BH142)),  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43</v>
      </c>
      <c r="F37" s="98">
        <f>ROUND((SUM(BI121:BI142)),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44</v>
      </c>
      <c r="E39" s="58"/>
      <c r="F39" s="58"/>
      <c r="G39" s="102" t="s">
        <v>45</v>
      </c>
      <c r="H39" s="103" t="s">
        <v>46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06" t="s">
        <v>50</v>
      </c>
      <c r="G61" s="43" t="s">
        <v>49</v>
      </c>
      <c r="H61" s="33"/>
      <c r="I61" s="33"/>
      <c r="J61" s="107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06" t="s">
        <v>50</v>
      </c>
      <c r="G76" s="43" t="s">
        <v>49</v>
      </c>
      <c r="H76" s="33"/>
      <c r="I76" s="33"/>
      <c r="J76" s="107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15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4" t="str">
        <f>E7</f>
        <v>Novostavba ovčí farmy - objekt agroturistika</v>
      </c>
      <c r="F85" s="235"/>
      <c r="G85" s="235"/>
      <c r="H85" s="23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20" t="str">
        <f>E9</f>
        <v>2018-23-05 - SO 05 Terénní úpravy</v>
      </c>
      <c r="F87" s="236"/>
      <c r="G87" s="236"/>
      <c r="H87" s="236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19</v>
      </c>
      <c r="D89" s="30"/>
      <c r="E89" s="30"/>
      <c r="F89" s="25" t="str">
        <f>F12</f>
        <v>k.ú.Horní Světlé Hory</v>
      </c>
      <c r="G89" s="30"/>
      <c r="H89" s="30"/>
      <c r="I89" s="27" t="s">
        <v>21</v>
      </c>
      <c r="J89" s="53" t="str">
        <f>IF(J12="","",J12)</f>
        <v>12. 11. 2019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7" t="s">
        <v>23</v>
      </c>
      <c r="D91" s="30"/>
      <c r="E91" s="30"/>
      <c r="F91" s="25" t="str">
        <f>E15</f>
        <v>GABRETA, spol.s r.o.</v>
      </c>
      <c r="G91" s="30"/>
      <c r="H91" s="30"/>
      <c r="I91" s="27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7" t="s">
        <v>27</v>
      </c>
      <c r="D92" s="30"/>
      <c r="E92" s="30"/>
      <c r="F92" s="25" t="str">
        <f>IF(E18="","",E18)</f>
        <v/>
      </c>
      <c r="G92" s="30"/>
      <c r="H92" s="30"/>
      <c r="I92" s="27" t="s">
        <v>32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08" t="s">
        <v>116</v>
      </c>
      <c r="D94" s="100"/>
      <c r="E94" s="100"/>
      <c r="F94" s="100"/>
      <c r="G94" s="100"/>
      <c r="H94" s="100"/>
      <c r="I94" s="100"/>
      <c r="J94" s="109" t="s">
        <v>117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118</v>
      </c>
      <c r="D96" s="30"/>
      <c r="E96" s="30"/>
      <c r="F96" s="30"/>
      <c r="G96" s="30"/>
      <c r="H96" s="30"/>
      <c r="I96" s="30"/>
      <c r="J96" s="69">
        <f>J121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customHeight="1">
      <c r="B97" s="111"/>
      <c r="D97" s="112" t="s">
        <v>120</v>
      </c>
      <c r="E97" s="113"/>
      <c r="F97" s="113"/>
      <c r="G97" s="113"/>
      <c r="H97" s="113"/>
      <c r="I97" s="113"/>
      <c r="J97" s="114">
        <f>J122</f>
        <v>0</v>
      </c>
      <c r="L97" s="111"/>
    </row>
    <row r="98" spans="1:31" s="10" customFormat="1" ht="19.899999999999999" customHeight="1">
      <c r="B98" s="115"/>
      <c r="D98" s="116" t="s">
        <v>2376</v>
      </c>
      <c r="E98" s="117"/>
      <c r="F98" s="117"/>
      <c r="G98" s="117"/>
      <c r="H98" s="117"/>
      <c r="I98" s="117"/>
      <c r="J98" s="118">
        <f>J123</f>
        <v>0</v>
      </c>
      <c r="L98" s="115"/>
    </row>
    <row r="99" spans="1:31" s="9" customFormat="1" ht="24.95" customHeight="1">
      <c r="B99" s="111"/>
      <c r="D99" s="112" t="s">
        <v>145</v>
      </c>
      <c r="E99" s="113"/>
      <c r="F99" s="113"/>
      <c r="G99" s="113"/>
      <c r="H99" s="113"/>
      <c r="I99" s="113"/>
      <c r="J99" s="114">
        <f>J138</f>
        <v>0</v>
      </c>
      <c r="L99" s="111"/>
    </row>
    <row r="100" spans="1:31" s="10" customFormat="1" ht="19.899999999999999" customHeight="1">
      <c r="B100" s="115"/>
      <c r="D100" s="116" t="s">
        <v>146</v>
      </c>
      <c r="E100" s="117"/>
      <c r="F100" s="117"/>
      <c r="G100" s="117"/>
      <c r="H100" s="117"/>
      <c r="I100" s="117"/>
      <c r="J100" s="118">
        <f>J139</f>
        <v>0</v>
      </c>
      <c r="L100" s="115"/>
    </row>
    <row r="101" spans="1:31" s="10" customFormat="1" ht="19.899999999999999" customHeight="1">
      <c r="B101" s="115"/>
      <c r="D101" s="116" t="s">
        <v>147</v>
      </c>
      <c r="E101" s="117"/>
      <c r="F101" s="117"/>
      <c r="G101" s="117"/>
      <c r="H101" s="117"/>
      <c r="I101" s="117"/>
      <c r="J101" s="118">
        <f>J141</f>
        <v>0</v>
      </c>
      <c r="L101" s="115"/>
    </row>
    <row r="102" spans="1:31" s="2" customFormat="1" ht="21.75" customHeight="1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2" customFormat="1" ht="6.95" customHeight="1">
      <c r="A103" s="30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7" spans="1:31" s="2" customFormat="1" ht="6.95" customHeight="1">
      <c r="A107" s="30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24.95" customHeight="1">
      <c r="A108" s="30"/>
      <c r="B108" s="31"/>
      <c r="C108" s="22" t="s">
        <v>148</v>
      </c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6.95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2" customHeight="1">
      <c r="A110" s="30"/>
      <c r="B110" s="31"/>
      <c r="C110" s="27" t="s">
        <v>15</v>
      </c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6.5" customHeight="1">
      <c r="A111" s="30"/>
      <c r="B111" s="31"/>
      <c r="C111" s="30"/>
      <c r="D111" s="30"/>
      <c r="E111" s="234" t="str">
        <f>E7</f>
        <v>Novostavba ovčí farmy - objekt agroturistika</v>
      </c>
      <c r="F111" s="235"/>
      <c r="G111" s="235"/>
      <c r="H111" s="235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113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6.5" customHeight="1">
      <c r="A113" s="30"/>
      <c r="B113" s="31"/>
      <c r="C113" s="30"/>
      <c r="D113" s="30"/>
      <c r="E113" s="220" t="str">
        <f>E9</f>
        <v>2018-23-05 - SO 05 Terénní úpravy</v>
      </c>
      <c r="F113" s="236"/>
      <c r="G113" s="236"/>
      <c r="H113" s="236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6.95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7" t="s">
        <v>19</v>
      </c>
      <c r="D115" s="30"/>
      <c r="E115" s="30"/>
      <c r="F115" s="25" t="str">
        <f>F12</f>
        <v>k.ú.Horní Světlé Hory</v>
      </c>
      <c r="G115" s="30"/>
      <c r="H115" s="30"/>
      <c r="I115" s="27" t="s">
        <v>21</v>
      </c>
      <c r="J115" s="53" t="str">
        <f>IF(J12="","",J12)</f>
        <v>12. 11. 2019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5.2" customHeight="1">
      <c r="A117" s="30"/>
      <c r="B117" s="31"/>
      <c r="C117" s="27" t="s">
        <v>23</v>
      </c>
      <c r="D117" s="30"/>
      <c r="E117" s="30"/>
      <c r="F117" s="25" t="str">
        <f>E15</f>
        <v>GABRETA, spol.s r.o.</v>
      </c>
      <c r="G117" s="30"/>
      <c r="H117" s="30"/>
      <c r="I117" s="27" t="s">
        <v>29</v>
      </c>
      <c r="J117" s="28" t="str">
        <f>E21</f>
        <v xml:space="preserve"> 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2" customHeight="1">
      <c r="A118" s="30"/>
      <c r="B118" s="31"/>
      <c r="C118" s="27" t="s">
        <v>27</v>
      </c>
      <c r="D118" s="30"/>
      <c r="E118" s="30"/>
      <c r="F118" s="25" t="str">
        <f>IF(E18="","",E18)</f>
        <v/>
      </c>
      <c r="G118" s="30"/>
      <c r="H118" s="30"/>
      <c r="I118" s="27" t="s">
        <v>32</v>
      </c>
      <c r="J118" s="28" t="str">
        <f>E24</f>
        <v xml:space="preserve"> 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0.3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11" customFormat="1" ht="29.25" customHeight="1">
      <c r="A120" s="119"/>
      <c r="B120" s="120"/>
      <c r="C120" s="121" t="s">
        <v>149</v>
      </c>
      <c r="D120" s="122" t="s">
        <v>59</v>
      </c>
      <c r="E120" s="122" t="s">
        <v>55</v>
      </c>
      <c r="F120" s="122" t="s">
        <v>56</v>
      </c>
      <c r="G120" s="122" t="s">
        <v>150</v>
      </c>
      <c r="H120" s="122" t="s">
        <v>151</v>
      </c>
      <c r="I120" s="122" t="s">
        <v>152</v>
      </c>
      <c r="J120" s="123" t="s">
        <v>117</v>
      </c>
      <c r="K120" s="124" t="s">
        <v>153</v>
      </c>
      <c r="L120" s="125"/>
      <c r="M120" s="60" t="s">
        <v>1</v>
      </c>
      <c r="N120" s="61" t="s">
        <v>38</v>
      </c>
      <c r="O120" s="61" t="s">
        <v>154</v>
      </c>
      <c r="P120" s="61" t="s">
        <v>155</v>
      </c>
      <c r="Q120" s="61" t="s">
        <v>156</v>
      </c>
      <c r="R120" s="61" t="s">
        <v>157</v>
      </c>
      <c r="S120" s="61" t="s">
        <v>158</v>
      </c>
      <c r="T120" s="62" t="s">
        <v>159</v>
      </c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</row>
    <row r="121" spans="1:65" s="2" customFormat="1" ht="22.9" customHeight="1">
      <c r="A121" s="30"/>
      <c r="B121" s="31"/>
      <c r="C121" s="67" t="s">
        <v>160</v>
      </c>
      <c r="D121" s="30"/>
      <c r="E121" s="30"/>
      <c r="F121" s="30"/>
      <c r="G121" s="30"/>
      <c r="H121" s="30"/>
      <c r="I121" s="30"/>
      <c r="J121" s="126">
        <f>BK121</f>
        <v>0</v>
      </c>
      <c r="K121" s="30"/>
      <c r="L121" s="31"/>
      <c r="M121" s="63"/>
      <c r="N121" s="54"/>
      <c r="O121" s="64"/>
      <c r="P121" s="127">
        <f>P122+P138</f>
        <v>0</v>
      </c>
      <c r="Q121" s="64"/>
      <c r="R121" s="127">
        <f>R122+R138</f>
        <v>0</v>
      </c>
      <c r="S121" s="64"/>
      <c r="T121" s="128">
        <f>T122+T138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T121" s="18" t="s">
        <v>73</v>
      </c>
      <c r="AU121" s="18" t="s">
        <v>119</v>
      </c>
      <c r="BK121" s="129">
        <f>BK122+BK138</f>
        <v>0</v>
      </c>
    </row>
    <row r="122" spans="1:65" s="12" customFormat="1" ht="25.9" customHeight="1">
      <c r="B122" s="130"/>
      <c r="D122" s="131" t="s">
        <v>73</v>
      </c>
      <c r="E122" s="132" t="s">
        <v>161</v>
      </c>
      <c r="F122" s="132" t="s">
        <v>162</v>
      </c>
      <c r="J122" s="133">
        <f>BK122</f>
        <v>0</v>
      </c>
      <c r="L122" s="130"/>
      <c r="M122" s="134"/>
      <c r="N122" s="135"/>
      <c r="O122" s="135"/>
      <c r="P122" s="136">
        <f>P123</f>
        <v>0</v>
      </c>
      <c r="Q122" s="135"/>
      <c r="R122" s="136">
        <f>R123</f>
        <v>0</v>
      </c>
      <c r="S122" s="135"/>
      <c r="T122" s="137">
        <f>T123</f>
        <v>0</v>
      </c>
      <c r="AR122" s="131" t="s">
        <v>82</v>
      </c>
      <c r="AT122" s="138" t="s">
        <v>73</v>
      </c>
      <c r="AU122" s="138" t="s">
        <v>74</v>
      </c>
      <c r="AY122" s="131" t="s">
        <v>163</v>
      </c>
      <c r="BK122" s="139">
        <f>BK123</f>
        <v>0</v>
      </c>
    </row>
    <row r="123" spans="1:65" s="12" customFormat="1" ht="22.9" customHeight="1">
      <c r="B123" s="130"/>
      <c r="D123" s="131" t="s">
        <v>73</v>
      </c>
      <c r="E123" s="140" t="s">
        <v>82</v>
      </c>
      <c r="F123" s="140" t="s">
        <v>2377</v>
      </c>
      <c r="J123" s="141">
        <f>BK123</f>
        <v>0</v>
      </c>
      <c r="L123" s="130"/>
      <c r="M123" s="134"/>
      <c r="N123" s="135"/>
      <c r="O123" s="135"/>
      <c r="P123" s="136">
        <f>SUM(P124:P137)</f>
        <v>0</v>
      </c>
      <c r="Q123" s="135"/>
      <c r="R123" s="136">
        <f>SUM(R124:R137)</f>
        <v>0</v>
      </c>
      <c r="S123" s="135"/>
      <c r="T123" s="137">
        <f>SUM(T124:T137)</f>
        <v>0</v>
      </c>
      <c r="AR123" s="131" t="s">
        <v>82</v>
      </c>
      <c r="AT123" s="138" t="s">
        <v>73</v>
      </c>
      <c r="AU123" s="138" t="s">
        <v>82</v>
      </c>
      <c r="AY123" s="131" t="s">
        <v>163</v>
      </c>
      <c r="BK123" s="139">
        <f>SUM(BK124:BK137)</f>
        <v>0</v>
      </c>
    </row>
    <row r="124" spans="1:65" s="2" customFormat="1" ht="24" customHeight="1">
      <c r="A124" s="30"/>
      <c r="B124" s="142"/>
      <c r="C124" s="143" t="s">
        <v>82</v>
      </c>
      <c r="D124" s="143" t="s">
        <v>165</v>
      </c>
      <c r="E124" s="144" t="s">
        <v>2484</v>
      </c>
      <c r="F124" s="145" t="s">
        <v>2485</v>
      </c>
      <c r="G124" s="146" t="s">
        <v>186</v>
      </c>
      <c r="H124" s="147">
        <v>2124.2399999999998</v>
      </c>
      <c r="I124" s="148"/>
      <c r="J124" s="148">
        <f>ROUND(I124*H124,2)</f>
        <v>0</v>
      </c>
      <c r="K124" s="149"/>
      <c r="L124" s="31"/>
      <c r="M124" s="150" t="s">
        <v>1</v>
      </c>
      <c r="N124" s="151" t="s">
        <v>39</v>
      </c>
      <c r="O124" s="152">
        <v>0</v>
      </c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4" t="s">
        <v>169</v>
      </c>
      <c r="AT124" s="154" t="s">
        <v>165</v>
      </c>
      <c r="AU124" s="154" t="s">
        <v>84</v>
      </c>
      <c r="AY124" s="18" t="s">
        <v>163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8" t="s">
        <v>82</v>
      </c>
      <c r="BK124" s="155">
        <f>ROUND(I124*H124,2)</f>
        <v>0</v>
      </c>
      <c r="BL124" s="18" t="s">
        <v>169</v>
      </c>
      <c r="BM124" s="154" t="s">
        <v>84</v>
      </c>
    </row>
    <row r="125" spans="1:65" s="2" customFormat="1" ht="24" customHeight="1">
      <c r="A125" s="30"/>
      <c r="B125" s="142"/>
      <c r="C125" s="143" t="s">
        <v>84</v>
      </c>
      <c r="D125" s="143" t="s">
        <v>165</v>
      </c>
      <c r="E125" s="144" t="s">
        <v>2486</v>
      </c>
      <c r="F125" s="145" t="s">
        <v>2487</v>
      </c>
      <c r="G125" s="146" t="s">
        <v>186</v>
      </c>
      <c r="H125" s="147">
        <v>2124.2399999999998</v>
      </c>
      <c r="I125" s="148"/>
      <c r="J125" s="148">
        <f>ROUND(I125*H125,2)</f>
        <v>0</v>
      </c>
      <c r="K125" s="149"/>
      <c r="L125" s="31"/>
      <c r="M125" s="150" t="s">
        <v>1</v>
      </c>
      <c r="N125" s="151" t="s">
        <v>39</v>
      </c>
      <c r="O125" s="152">
        <v>0</v>
      </c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3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4" t="s">
        <v>169</v>
      </c>
      <c r="AT125" s="154" t="s">
        <v>165</v>
      </c>
      <c r="AU125" s="154" t="s">
        <v>84</v>
      </c>
      <c r="AY125" s="18" t="s">
        <v>163</v>
      </c>
      <c r="BE125" s="155">
        <f>IF(N125="základní",J125,0)</f>
        <v>0</v>
      </c>
      <c r="BF125" s="155">
        <f>IF(N125="snížená",J125,0)</f>
        <v>0</v>
      </c>
      <c r="BG125" s="155">
        <f>IF(N125="zákl. přenesená",J125,0)</f>
        <v>0</v>
      </c>
      <c r="BH125" s="155">
        <f>IF(N125="sníž. přenesená",J125,0)</f>
        <v>0</v>
      </c>
      <c r="BI125" s="155">
        <f>IF(N125="nulová",J125,0)</f>
        <v>0</v>
      </c>
      <c r="BJ125" s="18" t="s">
        <v>82</v>
      </c>
      <c r="BK125" s="155">
        <f>ROUND(I125*H125,2)</f>
        <v>0</v>
      </c>
      <c r="BL125" s="18" t="s">
        <v>169</v>
      </c>
      <c r="BM125" s="154" t="s">
        <v>169</v>
      </c>
    </row>
    <row r="126" spans="1:65" s="2" customFormat="1" ht="16.5" customHeight="1">
      <c r="A126" s="30"/>
      <c r="B126" s="142"/>
      <c r="C126" s="184" t="s">
        <v>177</v>
      </c>
      <c r="D126" s="184" t="s">
        <v>190</v>
      </c>
      <c r="E126" s="185" t="s">
        <v>2488</v>
      </c>
      <c r="F126" s="186" t="s">
        <v>2489</v>
      </c>
      <c r="G126" s="187" t="s">
        <v>724</v>
      </c>
      <c r="H126" s="188">
        <v>31.864000000000001</v>
      </c>
      <c r="I126" s="189"/>
      <c r="J126" s="189">
        <f>ROUND(I126*H126,2)</f>
        <v>0</v>
      </c>
      <c r="K126" s="190"/>
      <c r="L126" s="191"/>
      <c r="M126" s="192" t="s">
        <v>1</v>
      </c>
      <c r="N126" s="193" t="s">
        <v>39</v>
      </c>
      <c r="O126" s="152">
        <v>0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4" t="s">
        <v>193</v>
      </c>
      <c r="AT126" s="154" t="s">
        <v>190</v>
      </c>
      <c r="AU126" s="154" t="s">
        <v>84</v>
      </c>
      <c r="AY126" s="18" t="s">
        <v>163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8" t="s">
        <v>82</v>
      </c>
      <c r="BK126" s="155">
        <f>ROUND(I126*H126,2)</f>
        <v>0</v>
      </c>
      <c r="BL126" s="18" t="s">
        <v>169</v>
      </c>
      <c r="BM126" s="154" t="s">
        <v>201</v>
      </c>
    </row>
    <row r="127" spans="1:65" s="2" customFormat="1" ht="16.5" customHeight="1">
      <c r="A127" s="30"/>
      <c r="B127" s="142"/>
      <c r="C127" s="143" t="s">
        <v>169</v>
      </c>
      <c r="D127" s="143" t="s">
        <v>165</v>
      </c>
      <c r="E127" s="144" t="s">
        <v>2386</v>
      </c>
      <c r="F127" s="145" t="s">
        <v>2387</v>
      </c>
      <c r="G127" s="146" t="s">
        <v>186</v>
      </c>
      <c r="H127" s="147">
        <v>2124.2399999999998</v>
      </c>
      <c r="I127" s="148"/>
      <c r="J127" s="148">
        <f>ROUND(I127*H127,2)</f>
        <v>0</v>
      </c>
      <c r="K127" s="149"/>
      <c r="L127" s="31"/>
      <c r="M127" s="150" t="s">
        <v>1</v>
      </c>
      <c r="N127" s="151" t="s">
        <v>39</v>
      </c>
      <c r="O127" s="152">
        <v>0</v>
      </c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4" t="s">
        <v>169</v>
      </c>
      <c r="AT127" s="154" t="s">
        <v>165</v>
      </c>
      <c r="AU127" s="154" t="s">
        <v>84</v>
      </c>
      <c r="AY127" s="18" t="s">
        <v>163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8" t="s">
        <v>82</v>
      </c>
      <c r="BK127" s="155">
        <f>ROUND(I127*H127,2)</f>
        <v>0</v>
      </c>
      <c r="BL127" s="18" t="s">
        <v>169</v>
      </c>
      <c r="BM127" s="154" t="s">
        <v>193</v>
      </c>
    </row>
    <row r="128" spans="1:65" s="13" customFormat="1">
      <c r="B128" s="156"/>
      <c r="D128" s="157" t="s">
        <v>171</v>
      </c>
      <c r="E128" s="158" t="s">
        <v>1</v>
      </c>
      <c r="F128" s="159" t="s">
        <v>2490</v>
      </c>
      <c r="H128" s="158" t="s">
        <v>1</v>
      </c>
      <c r="L128" s="156"/>
      <c r="M128" s="160"/>
      <c r="N128" s="161"/>
      <c r="O128" s="161"/>
      <c r="P128" s="161"/>
      <c r="Q128" s="161"/>
      <c r="R128" s="161"/>
      <c r="S128" s="161"/>
      <c r="T128" s="162"/>
      <c r="AT128" s="158" t="s">
        <v>171</v>
      </c>
      <c r="AU128" s="158" t="s">
        <v>84</v>
      </c>
      <c r="AV128" s="13" t="s">
        <v>82</v>
      </c>
      <c r="AW128" s="13" t="s">
        <v>31</v>
      </c>
      <c r="AX128" s="13" t="s">
        <v>74</v>
      </c>
      <c r="AY128" s="158" t="s">
        <v>163</v>
      </c>
    </row>
    <row r="129" spans="1:65" s="13" customFormat="1">
      <c r="B129" s="156"/>
      <c r="D129" s="157" t="s">
        <v>171</v>
      </c>
      <c r="E129" s="158" t="s">
        <v>1</v>
      </c>
      <c r="F129" s="159" t="s">
        <v>2491</v>
      </c>
      <c r="H129" s="158" t="s">
        <v>1</v>
      </c>
      <c r="L129" s="156"/>
      <c r="M129" s="160"/>
      <c r="N129" s="161"/>
      <c r="O129" s="161"/>
      <c r="P129" s="161"/>
      <c r="Q129" s="161"/>
      <c r="R129" s="161"/>
      <c r="S129" s="161"/>
      <c r="T129" s="162"/>
      <c r="AT129" s="158" t="s">
        <v>171</v>
      </c>
      <c r="AU129" s="158" t="s">
        <v>84</v>
      </c>
      <c r="AV129" s="13" t="s">
        <v>82</v>
      </c>
      <c r="AW129" s="13" t="s">
        <v>31</v>
      </c>
      <c r="AX129" s="13" t="s">
        <v>74</v>
      </c>
      <c r="AY129" s="158" t="s">
        <v>163</v>
      </c>
    </row>
    <row r="130" spans="1:65" s="14" customFormat="1">
      <c r="B130" s="163"/>
      <c r="D130" s="157" t="s">
        <v>171</v>
      </c>
      <c r="E130" s="164" t="s">
        <v>1</v>
      </c>
      <c r="F130" s="165" t="s">
        <v>2492</v>
      </c>
      <c r="H130" s="166">
        <v>3082</v>
      </c>
      <c r="L130" s="163"/>
      <c r="M130" s="167"/>
      <c r="N130" s="168"/>
      <c r="O130" s="168"/>
      <c r="P130" s="168"/>
      <c r="Q130" s="168"/>
      <c r="R130" s="168"/>
      <c r="S130" s="168"/>
      <c r="T130" s="169"/>
      <c r="AT130" s="164" t="s">
        <v>171</v>
      </c>
      <c r="AU130" s="164" t="s">
        <v>84</v>
      </c>
      <c r="AV130" s="14" t="s">
        <v>84</v>
      </c>
      <c r="AW130" s="14" t="s">
        <v>31</v>
      </c>
      <c r="AX130" s="14" t="s">
        <v>74</v>
      </c>
      <c r="AY130" s="164" t="s">
        <v>163</v>
      </c>
    </row>
    <row r="131" spans="1:65" s="13" customFormat="1" ht="22.5">
      <c r="B131" s="156"/>
      <c r="D131" s="157" t="s">
        <v>171</v>
      </c>
      <c r="E131" s="158" t="s">
        <v>1</v>
      </c>
      <c r="F131" s="159" t="s">
        <v>2493</v>
      </c>
      <c r="H131" s="158" t="s">
        <v>1</v>
      </c>
      <c r="L131" s="156"/>
      <c r="M131" s="160"/>
      <c r="N131" s="161"/>
      <c r="O131" s="161"/>
      <c r="P131" s="161"/>
      <c r="Q131" s="161"/>
      <c r="R131" s="161"/>
      <c r="S131" s="161"/>
      <c r="T131" s="162"/>
      <c r="AT131" s="158" t="s">
        <v>171</v>
      </c>
      <c r="AU131" s="158" t="s">
        <v>84</v>
      </c>
      <c r="AV131" s="13" t="s">
        <v>82</v>
      </c>
      <c r="AW131" s="13" t="s">
        <v>31</v>
      </c>
      <c r="AX131" s="13" t="s">
        <v>74</v>
      </c>
      <c r="AY131" s="158" t="s">
        <v>163</v>
      </c>
    </row>
    <row r="132" spans="1:65" s="14" customFormat="1">
      <c r="B132" s="163"/>
      <c r="D132" s="157" t="s">
        <v>171</v>
      </c>
      <c r="E132" s="164" t="s">
        <v>1</v>
      </c>
      <c r="F132" s="165" t="s">
        <v>2494</v>
      </c>
      <c r="H132" s="166">
        <v>-957.76</v>
      </c>
      <c r="L132" s="163"/>
      <c r="M132" s="167"/>
      <c r="N132" s="168"/>
      <c r="O132" s="168"/>
      <c r="P132" s="168"/>
      <c r="Q132" s="168"/>
      <c r="R132" s="168"/>
      <c r="S132" s="168"/>
      <c r="T132" s="169"/>
      <c r="AT132" s="164" t="s">
        <v>171</v>
      </c>
      <c r="AU132" s="164" t="s">
        <v>84</v>
      </c>
      <c r="AV132" s="14" t="s">
        <v>84</v>
      </c>
      <c r="AW132" s="14" t="s">
        <v>31</v>
      </c>
      <c r="AX132" s="14" t="s">
        <v>74</v>
      </c>
      <c r="AY132" s="164" t="s">
        <v>163</v>
      </c>
    </row>
    <row r="133" spans="1:65" s="15" customFormat="1">
      <c r="B133" s="170"/>
      <c r="D133" s="157" t="s">
        <v>171</v>
      </c>
      <c r="E133" s="171" t="s">
        <v>1</v>
      </c>
      <c r="F133" s="172" t="s">
        <v>176</v>
      </c>
      <c r="H133" s="173">
        <v>2124.2399999999998</v>
      </c>
      <c r="L133" s="170"/>
      <c r="M133" s="174"/>
      <c r="N133" s="175"/>
      <c r="O133" s="175"/>
      <c r="P133" s="175"/>
      <c r="Q133" s="175"/>
      <c r="R133" s="175"/>
      <c r="S133" s="175"/>
      <c r="T133" s="176"/>
      <c r="AT133" s="171" t="s">
        <v>171</v>
      </c>
      <c r="AU133" s="171" t="s">
        <v>84</v>
      </c>
      <c r="AV133" s="15" t="s">
        <v>177</v>
      </c>
      <c r="AW133" s="15" t="s">
        <v>31</v>
      </c>
      <c r="AX133" s="15" t="s">
        <v>74</v>
      </c>
      <c r="AY133" s="171" t="s">
        <v>163</v>
      </c>
    </row>
    <row r="134" spans="1:65" s="16" customFormat="1">
      <c r="B134" s="177"/>
      <c r="D134" s="157" t="s">
        <v>171</v>
      </c>
      <c r="E134" s="178" t="s">
        <v>1</v>
      </c>
      <c r="F134" s="179" t="s">
        <v>178</v>
      </c>
      <c r="H134" s="180">
        <v>2124.2399999999998</v>
      </c>
      <c r="L134" s="177"/>
      <c r="M134" s="181"/>
      <c r="N134" s="182"/>
      <c r="O134" s="182"/>
      <c r="P134" s="182"/>
      <c r="Q134" s="182"/>
      <c r="R134" s="182"/>
      <c r="S134" s="182"/>
      <c r="T134" s="183"/>
      <c r="AT134" s="178" t="s">
        <v>171</v>
      </c>
      <c r="AU134" s="178" t="s">
        <v>84</v>
      </c>
      <c r="AV134" s="16" t="s">
        <v>169</v>
      </c>
      <c r="AW134" s="16" t="s">
        <v>31</v>
      </c>
      <c r="AX134" s="16" t="s">
        <v>82</v>
      </c>
      <c r="AY134" s="178" t="s">
        <v>163</v>
      </c>
    </row>
    <row r="135" spans="1:65" s="2" customFormat="1" ht="16.5" customHeight="1">
      <c r="A135" s="30"/>
      <c r="B135" s="142"/>
      <c r="C135" s="143" t="s">
        <v>196</v>
      </c>
      <c r="D135" s="143" t="s">
        <v>165</v>
      </c>
      <c r="E135" s="144" t="s">
        <v>2495</v>
      </c>
      <c r="F135" s="145" t="s">
        <v>2496</v>
      </c>
      <c r="G135" s="146" t="s">
        <v>186</v>
      </c>
      <c r="H135" s="147">
        <v>2124.2399999999998</v>
      </c>
      <c r="I135" s="148"/>
      <c r="J135" s="148">
        <f>ROUND(I135*H135,2)</f>
        <v>0</v>
      </c>
      <c r="K135" s="149"/>
      <c r="L135" s="31"/>
      <c r="M135" s="150" t="s">
        <v>1</v>
      </c>
      <c r="N135" s="151" t="s">
        <v>39</v>
      </c>
      <c r="O135" s="152">
        <v>0</v>
      </c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169</v>
      </c>
      <c r="AT135" s="154" t="s">
        <v>165</v>
      </c>
      <c r="AU135" s="154" t="s">
        <v>84</v>
      </c>
      <c r="AY135" s="18" t="s">
        <v>163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8" t="s">
        <v>82</v>
      </c>
      <c r="BK135" s="155">
        <f>ROUND(I135*H135,2)</f>
        <v>0</v>
      </c>
      <c r="BL135" s="18" t="s">
        <v>169</v>
      </c>
      <c r="BM135" s="154" t="s">
        <v>224</v>
      </c>
    </row>
    <row r="136" spans="1:65" s="2" customFormat="1" ht="16.5" customHeight="1">
      <c r="A136" s="30"/>
      <c r="B136" s="142"/>
      <c r="C136" s="143" t="s">
        <v>201</v>
      </c>
      <c r="D136" s="143" t="s">
        <v>165</v>
      </c>
      <c r="E136" s="144" t="s">
        <v>2497</v>
      </c>
      <c r="F136" s="145" t="s">
        <v>2498</v>
      </c>
      <c r="G136" s="146" t="s">
        <v>213</v>
      </c>
      <c r="H136" s="147">
        <v>42.5</v>
      </c>
      <c r="I136" s="148"/>
      <c r="J136" s="148">
        <f>ROUND(I136*H136,2)</f>
        <v>0</v>
      </c>
      <c r="K136" s="149"/>
      <c r="L136" s="31"/>
      <c r="M136" s="150" t="s">
        <v>1</v>
      </c>
      <c r="N136" s="151" t="s">
        <v>39</v>
      </c>
      <c r="O136" s="152">
        <v>0</v>
      </c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4" t="s">
        <v>169</v>
      </c>
      <c r="AT136" s="154" t="s">
        <v>165</v>
      </c>
      <c r="AU136" s="154" t="s">
        <v>84</v>
      </c>
      <c r="AY136" s="18" t="s">
        <v>163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8" t="s">
        <v>82</v>
      </c>
      <c r="BK136" s="155">
        <f>ROUND(I136*H136,2)</f>
        <v>0</v>
      </c>
      <c r="BL136" s="18" t="s">
        <v>169</v>
      </c>
      <c r="BM136" s="154" t="s">
        <v>235</v>
      </c>
    </row>
    <row r="137" spans="1:65" s="2" customFormat="1" ht="24" customHeight="1">
      <c r="A137" s="30"/>
      <c r="B137" s="142"/>
      <c r="C137" s="143" t="s">
        <v>206</v>
      </c>
      <c r="D137" s="143" t="s">
        <v>165</v>
      </c>
      <c r="E137" s="144" t="s">
        <v>2499</v>
      </c>
      <c r="F137" s="145" t="s">
        <v>2500</v>
      </c>
      <c r="G137" s="146" t="s">
        <v>213</v>
      </c>
      <c r="H137" s="147">
        <v>425</v>
      </c>
      <c r="I137" s="148"/>
      <c r="J137" s="148">
        <f>ROUND(I137*H137,2)</f>
        <v>0</v>
      </c>
      <c r="K137" s="149"/>
      <c r="L137" s="31"/>
      <c r="M137" s="150" t="s">
        <v>1</v>
      </c>
      <c r="N137" s="151" t="s">
        <v>39</v>
      </c>
      <c r="O137" s="152">
        <v>0</v>
      </c>
      <c r="P137" s="152">
        <f>O137*H137</f>
        <v>0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4" t="s">
        <v>169</v>
      </c>
      <c r="AT137" s="154" t="s">
        <v>165</v>
      </c>
      <c r="AU137" s="154" t="s">
        <v>84</v>
      </c>
      <c r="AY137" s="18" t="s">
        <v>163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8" t="s">
        <v>82</v>
      </c>
      <c r="BK137" s="155">
        <f>ROUND(I137*H137,2)</f>
        <v>0</v>
      </c>
      <c r="BL137" s="18" t="s">
        <v>169</v>
      </c>
      <c r="BM137" s="154" t="s">
        <v>250</v>
      </c>
    </row>
    <row r="138" spans="1:65" s="12" customFormat="1" ht="25.9" customHeight="1">
      <c r="B138" s="130"/>
      <c r="D138" s="131" t="s">
        <v>73</v>
      </c>
      <c r="E138" s="132" t="s">
        <v>1803</v>
      </c>
      <c r="F138" s="132" t="s">
        <v>1804</v>
      </c>
      <c r="J138" s="133">
        <f>BK138</f>
        <v>0</v>
      </c>
      <c r="L138" s="130"/>
      <c r="M138" s="134"/>
      <c r="N138" s="135"/>
      <c r="O138" s="135"/>
      <c r="P138" s="136">
        <f>P139+P141</f>
        <v>0</v>
      </c>
      <c r="Q138" s="135"/>
      <c r="R138" s="136">
        <f>R139+R141</f>
        <v>0</v>
      </c>
      <c r="S138" s="135"/>
      <c r="T138" s="137">
        <f>T139+T141</f>
        <v>0</v>
      </c>
      <c r="AR138" s="131" t="s">
        <v>196</v>
      </c>
      <c r="AT138" s="138" t="s">
        <v>73</v>
      </c>
      <c r="AU138" s="138" t="s">
        <v>74</v>
      </c>
      <c r="AY138" s="131" t="s">
        <v>163</v>
      </c>
      <c r="BK138" s="139">
        <f>BK139+BK141</f>
        <v>0</v>
      </c>
    </row>
    <row r="139" spans="1:65" s="12" customFormat="1" ht="22.9" customHeight="1">
      <c r="B139" s="130"/>
      <c r="D139" s="131" t="s">
        <v>73</v>
      </c>
      <c r="E139" s="140" t="s">
        <v>1805</v>
      </c>
      <c r="F139" s="140" t="s">
        <v>1806</v>
      </c>
      <c r="J139" s="141">
        <f>BK139</f>
        <v>0</v>
      </c>
      <c r="L139" s="130"/>
      <c r="M139" s="134"/>
      <c r="N139" s="135"/>
      <c r="O139" s="135"/>
      <c r="P139" s="136">
        <f>P140</f>
        <v>0</v>
      </c>
      <c r="Q139" s="135"/>
      <c r="R139" s="136">
        <f>R140</f>
        <v>0</v>
      </c>
      <c r="S139" s="135"/>
      <c r="T139" s="137">
        <f>T140</f>
        <v>0</v>
      </c>
      <c r="AR139" s="131" t="s">
        <v>196</v>
      </c>
      <c r="AT139" s="138" t="s">
        <v>73</v>
      </c>
      <c r="AU139" s="138" t="s">
        <v>82</v>
      </c>
      <c r="AY139" s="131" t="s">
        <v>163</v>
      </c>
      <c r="BK139" s="139">
        <f>BK140</f>
        <v>0</v>
      </c>
    </row>
    <row r="140" spans="1:65" s="2" customFormat="1" ht="16.5" customHeight="1">
      <c r="A140" s="30"/>
      <c r="B140" s="142"/>
      <c r="C140" s="143" t="s">
        <v>193</v>
      </c>
      <c r="D140" s="143" t="s">
        <v>165</v>
      </c>
      <c r="E140" s="144" t="s">
        <v>2172</v>
      </c>
      <c r="F140" s="145" t="s">
        <v>1806</v>
      </c>
      <c r="G140" s="146" t="s">
        <v>199</v>
      </c>
      <c r="H140" s="147">
        <v>1</v>
      </c>
      <c r="I140" s="148"/>
      <c r="J140" s="148">
        <f>ROUND(I140*H140,2)</f>
        <v>0</v>
      </c>
      <c r="K140" s="149"/>
      <c r="L140" s="31"/>
      <c r="M140" s="150" t="s">
        <v>1</v>
      </c>
      <c r="N140" s="151" t="s">
        <v>39</v>
      </c>
      <c r="O140" s="152">
        <v>0</v>
      </c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4" t="s">
        <v>169</v>
      </c>
      <c r="AT140" s="154" t="s">
        <v>165</v>
      </c>
      <c r="AU140" s="154" t="s">
        <v>84</v>
      </c>
      <c r="AY140" s="18" t="s">
        <v>163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82</v>
      </c>
      <c r="BK140" s="155">
        <f>ROUND(I140*H140,2)</f>
        <v>0</v>
      </c>
      <c r="BL140" s="18" t="s">
        <v>169</v>
      </c>
      <c r="BM140" s="154" t="s">
        <v>259</v>
      </c>
    </row>
    <row r="141" spans="1:65" s="12" customFormat="1" ht="22.9" customHeight="1">
      <c r="B141" s="130"/>
      <c r="D141" s="131" t="s">
        <v>73</v>
      </c>
      <c r="E141" s="140" t="s">
        <v>1811</v>
      </c>
      <c r="F141" s="140" t="s">
        <v>1812</v>
      </c>
      <c r="J141" s="141">
        <f>BK141</f>
        <v>0</v>
      </c>
      <c r="L141" s="130"/>
      <c r="M141" s="134"/>
      <c r="N141" s="135"/>
      <c r="O141" s="135"/>
      <c r="P141" s="136">
        <f>P142</f>
        <v>0</v>
      </c>
      <c r="Q141" s="135"/>
      <c r="R141" s="136">
        <f>R142</f>
        <v>0</v>
      </c>
      <c r="S141" s="135"/>
      <c r="T141" s="137">
        <f>T142</f>
        <v>0</v>
      </c>
      <c r="AR141" s="131" t="s">
        <v>196</v>
      </c>
      <c r="AT141" s="138" t="s">
        <v>73</v>
      </c>
      <c r="AU141" s="138" t="s">
        <v>82</v>
      </c>
      <c r="AY141" s="131" t="s">
        <v>163</v>
      </c>
      <c r="BK141" s="139">
        <f>BK142</f>
        <v>0</v>
      </c>
    </row>
    <row r="142" spans="1:65" s="2" customFormat="1" ht="16.5" customHeight="1">
      <c r="A142" s="30"/>
      <c r="B142" s="142"/>
      <c r="C142" s="143" t="s">
        <v>218</v>
      </c>
      <c r="D142" s="143" t="s">
        <v>165</v>
      </c>
      <c r="E142" s="144" t="s">
        <v>2177</v>
      </c>
      <c r="F142" s="145" t="s">
        <v>1812</v>
      </c>
      <c r="G142" s="146" t="s">
        <v>2501</v>
      </c>
      <c r="H142" s="147">
        <v>1</v>
      </c>
      <c r="I142" s="148"/>
      <c r="J142" s="148">
        <f>ROUND(I142*H142,2)</f>
        <v>0</v>
      </c>
      <c r="K142" s="149"/>
      <c r="L142" s="31"/>
      <c r="M142" s="194" t="s">
        <v>1</v>
      </c>
      <c r="N142" s="195" t="s">
        <v>39</v>
      </c>
      <c r="O142" s="196">
        <v>0</v>
      </c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4" t="s">
        <v>169</v>
      </c>
      <c r="AT142" s="154" t="s">
        <v>165</v>
      </c>
      <c r="AU142" s="154" t="s">
        <v>84</v>
      </c>
      <c r="AY142" s="18" t="s">
        <v>163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82</v>
      </c>
      <c r="BK142" s="155">
        <f>ROUND(I142*H142,2)</f>
        <v>0</v>
      </c>
      <c r="BL142" s="18" t="s">
        <v>169</v>
      </c>
      <c r="BM142" s="154" t="s">
        <v>170</v>
      </c>
    </row>
    <row r="143" spans="1:65" s="2" customFormat="1" ht="6.95" customHeight="1">
      <c r="A143" s="30"/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31"/>
      <c r="M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</sheetData>
  <autoFilter ref="C120:K142"/>
  <mergeCells count="8">
    <mergeCell ref="E111:H111"/>
    <mergeCell ref="E113:H113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22</vt:i4>
      </vt:variant>
    </vt:vector>
  </HeadingPairs>
  <TitlesOfParts>
    <vt:vector size="33" baseType="lpstr">
      <vt:lpstr>Rekapitulace stavby</vt:lpstr>
      <vt:lpstr>2018-23-01 - SO 01 Objekt...</vt:lpstr>
      <vt:lpstr>2018-23-01-01 - SO 01 Zdr...</vt:lpstr>
      <vt:lpstr>2018-23-01-02 - SO 01 Úst...</vt:lpstr>
      <vt:lpstr>2018-23-01-03 - SO 01 Ele...</vt:lpstr>
      <vt:lpstr>2018-23-02 - SO 02 Parkov...</vt:lpstr>
      <vt:lpstr>2018-23-03 - SO 03 Komuni...</vt:lpstr>
      <vt:lpstr>2018-23-04 - SO 04 Vodovod</vt:lpstr>
      <vt:lpstr>2018-23-05 - SO 05 Terénn...</vt:lpstr>
      <vt:lpstr>2018-23-06 - SO 06 Kanali...</vt:lpstr>
      <vt:lpstr>2018-23-07 - SO 07 Vedení...</vt:lpstr>
      <vt:lpstr>'2018-23-01 - SO 01 Objekt...'!Názvy_tisku</vt:lpstr>
      <vt:lpstr>'2018-23-01-01 - SO 01 Zdr...'!Názvy_tisku</vt:lpstr>
      <vt:lpstr>'2018-23-01-02 - SO 01 Úst...'!Názvy_tisku</vt:lpstr>
      <vt:lpstr>'2018-23-01-03 - SO 01 Ele...'!Názvy_tisku</vt:lpstr>
      <vt:lpstr>'2018-23-02 - SO 02 Parkov...'!Názvy_tisku</vt:lpstr>
      <vt:lpstr>'2018-23-03 - SO 03 Komuni...'!Názvy_tisku</vt:lpstr>
      <vt:lpstr>'2018-23-04 - SO 04 Vodovod'!Názvy_tisku</vt:lpstr>
      <vt:lpstr>'2018-23-05 - SO 05 Terénn...'!Názvy_tisku</vt:lpstr>
      <vt:lpstr>'2018-23-06 - SO 06 Kanali...'!Názvy_tisku</vt:lpstr>
      <vt:lpstr>'2018-23-07 - SO 07 Vedení...'!Názvy_tisku</vt:lpstr>
      <vt:lpstr>'Rekapitulace stavby'!Názvy_tisku</vt:lpstr>
      <vt:lpstr>'2018-23-01 - SO 01 Objekt...'!Oblast_tisku</vt:lpstr>
      <vt:lpstr>'2018-23-01-01 - SO 01 Zdr...'!Oblast_tisku</vt:lpstr>
      <vt:lpstr>'2018-23-01-02 - SO 01 Úst...'!Oblast_tisku</vt:lpstr>
      <vt:lpstr>'2018-23-01-03 - SO 01 Ele...'!Oblast_tisku</vt:lpstr>
      <vt:lpstr>'2018-23-02 - SO 02 Parkov...'!Oblast_tisku</vt:lpstr>
      <vt:lpstr>'2018-23-03 - SO 03 Komuni...'!Oblast_tisku</vt:lpstr>
      <vt:lpstr>'2018-23-04 - SO 04 Vodovod'!Oblast_tisku</vt:lpstr>
      <vt:lpstr>'2018-23-05 - SO 05 Terénn...'!Oblast_tisku</vt:lpstr>
      <vt:lpstr>'2018-23-06 - SO 06 Kanali...'!Oblast_tisku</vt:lpstr>
      <vt:lpstr>'2018-23-07 - SO 07 Vedení...'!Oblast_tisku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Lojík</dc:creator>
  <cp:lastModifiedBy>Martina Kubaštová</cp:lastModifiedBy>
  <dcterms:created xsi:type="dcterms:W3CDTF">2019-11-12T14:38:37Z</dcterms:created>
  <dcterms:modified xsi:type="dcterms:W3CDTF">2019-11-13T10:58:17Z</dcterms:modified>
</cp:coreProperties>
</file>