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OMÁŠ\Opereční programy\2017\Sotona mini\VVŘ\"/>
    </mc:Choice>
  </mc:AlternateContent>
  <bookViews>
    <workbookView xWindow="630" yWindow="555" windowWidth="27495" windowHeight="13485"/>
  </bookViews>
  <sheets>
    <sheet name="2NP tech." sheetId="8" r:id="rId1"/>
  </sheets>
  <definedNames>
    <definedName name="_xlnm.Print_Area" localSheetId="0">'2NP tech.'!$A$1:$R$132</definedName>
  </definedNames>
  <calcPr calcId="152511"/>
</workbook>
</file>

<file path=xl/calcChain.xml><?xml version="1.0" encoding="utf-8"?>
<calcChain xmlns="http://schemas.openxmlformats.org/spreadsheetml/2006/main">
  <c r="N118" i="8" l="1"/>
  <c r="N117" i="8"/>
  <c r="N121" i="8"/>
  <c r="N122" i="8"/>
  <c r="N131" i="8"/>
  <c r="N128" i="8"/>
  <c r="BK126" i="8" l="1"/>
  <c r="BI126" i="8"/>
  <c r="BH126" i="8"/>
  <c r="BG126" i="8"/>
  <c r="BF126" i="8"/>
  <c r="AA126" i="8"/>
  <c r="Y126" i="8"/>
  <c r="W126" i="8"/>
  <c r="N126" i="8"/>
  <c r="BE126" i="8" l="1"/>
  <c r="D93" i="8"/>
  <c r="D92" i="8"/>
  <c r="D91" i="8"/>
  <c r="D90" i="8"/>
  <c r="BK117" i="8"/>
  <c r="BI117" i="8"/>
  <c r="BH117" i="8"/>
  <c r="BG117" i="8"/>
  <c r="BF117" i="8"/>
  <c r="AA117" i="8"/>
  <c r="Y117" i="8"/>
  <c r="W117" i="8"/>
  <c r="BE117" i="8"/>
  <c r="N129" i="8"/>
  <c r="BE129" i="8" s="1"/>
  <c r="BK128" i="8"/>
  <c r="BI128" i="8"/>
  <c r="BH128" i="8"/>
  <c r="BG128" i="8"/>
  <c r="BF128" i="8"/>
  <c r="AA128" i="8"/>
  <c r="Y128" i="8"/>
  <c r="W128" i="8"/>
  <c r="BE128" i="8"/>
  <c r="BK127" i="8"/>
  <c r="BI127" i="8"/>
  <c r="BH127" i="8"/>
  <c r="BG127" i="8"/>
  <c r="BF127" i="8"/>
  <c r="AA127" i="8"/>
  <c r="Y127" i="8"/>
  <c r="W127" i="8"/>
  <c r="N127" i="8"/>
  <c r="BE127" i="8" s="1"/>
  <c r="BK123" i="8"/>
  <c r="BI123" i="8"/>
  <c r="BH123" i="8"/>
  <c r="BG123" i="8"/>
  <c r="BF123" i="8"/>
  <c r="AA123" i="8"/>
  <c r="Y123" i="8"/>
  <c r="W123" i="8"/>
  <c r="N123" i="8"/>
  <c r="BE123" i="8" s="1"/>
  <c r="BK124" i="8"/>
  <c r="BI124" i="8"/>
  <c r="BH124" i="8"/>
  <c r="BG124" i="8"/>
  <c r="BF124" i="8"/>
  <c r="AA124" i="8"/>
  <c r="Y124" i="8"/>
  <c r="W124" i="8"/>
  <c r="N124" i="8"/>
  <c r="BE124" i="8" s="1"/>
  <c r="BK122" i="8"/>
  <c r="BI122" i="8"/>
  <c r="BH122" i="8"/>
  <c r="BG122" i="8"/>
  <c r="BF122" i="8"/>
  <c r="AA122" i="8"/>
  <c r="Y122" i="8"/>
  <c r="W122" i="8"/>
  <c r="BE122" i="8"/>
  <c r="BK121" i="8"/>
  <c r="BI121" i="8"/>
  <c r="BH121" i="8"/>
  <c r="BG121" i="8"/>
  <c r="BF121" i="8"/>
  <c r="AA121" i="8"/>
  <c r="Y121" i="8"/>
  <c r="W121" i="8"/>
  <c r="BE121" i="8"/>
  <c r="BK120" i="8"/>
  <c r="BI120" i="8"/>
  <c r="BH120" i="8"/>
  <c r="BG120" i="8"/>
  <c r="BF120" i="8"/>
  <c r="AA120" i="8"/>
  <c r="Y120" i="8"/>
  <c r="W120" i="8"/>
  <c r="N120" i="8"/>
  <c r="BK131" i="8"/>
  <c r="BI131" i="8"/>
  <c r="BH131" i="8"/>
  <c r="BG131" i="8"/>
  <c r="BF131" i="8"/>
  <c r="AA131" i="8"/>
  <c r="Y131" i="8"/>
  <c r="W131" i="8"/>
  <c r="BE131" i="8"/>
  <c r="BK129" i="8"/>
  <c r="BI129" i="8"/>
  <c r="BH129" i="8"/>
  <c r="BG129" i="8"/>
  <c r="BF129" i="8"/>
  <c r="AA129" i="8"/>
  <c r="Y129" i="8"/>
  <c r="W129" i="8"/>
  <c r="BK118" i="8"/>
  <c r="BI118" i="8"/>
  <c r="BH118" i="8"/>
  <c r="BG118" i="8"/>
  <c r="BF118" i="8"/>
  <c r="AA118" i="8"/>
  <c r="AA116" i="8" s="1"/>
  <c r="Y118" i="8"/>
  <c r="Y116" i="8" s="1"/>
  <c r="W118" i="8"/>
  <c r="BE118" i="8"/>
  <c r="F109" i="8"/>
  <c r="F107" i="8"/>
  <c r="F82" i="8"/>
  <c r="F80" i="8"/>
  <c r="M29" i="8"/>
  <c r="F84" i="8"/>
  <c r="F78" i="8"/>
  <c r="N125" i="8" l="1"/>
  <c r="BE120" i="8"/>
  <c r="N119" i="8"/>
  <c r="N130" i="8"/>
  <c r="N116" i="8"/>
  <c r="BK125" i="8"/>
  <c r="AA130" i="8"/>
  <c r="BK119" i="8"/>
  <c r="N91" i="8" s="1"/>
  <c r="F105" i="8"/>
  <c r="W119" i="8"/>
  <c r="W130" i="8"/>
  <c r="AA119" i="8"/>
  <c r="AA125" i="8"/>
  <c r="Y125" i="8"/>
  <c r="M84" i="8"/>
  <c r="M82" i="8"/>
  <c r="BK116" i="8"/>
  <c r="Y119" i="8"/>
  <c r="W125" i="8"/>
  <c r="Y130" i="8"/>
  <c r="W116" i="8"/>
  <c r="H36" i="8"/>
  <c r="H37" i="8"/>
  <c r="H35" i="8"/>
  <c r="M34" i="8"/>
  <c r="H33" i="8"/>
  <c r="M33" i="8"/>
  <c r="H34" i="8"/>
  <c r="F85" i="8"/>
  <c r="M85" i="8"/>
  <c r="N115" i="8" l="1"/>
  <c r="N92" i="8"/>
  <c r="N90" i="8"/>
  <c r="BK130" i="8"/>
  <c r="N93" i="8" s="1"/>
  <c r="Y115" i="8"/>
  <c r="AA115" i="8"/>
  <c r="W115" i="8"/>
  <c r="BK115" i="8" l="1"/>
  <c r="N89" i="8" s="1"/>
  <c r="L97" i="8" s="1"/>
  <c r="M28" i="8" l="1"/>
  <c r="M31" i="8" s="1"/>
  <c r="L39" i="8" s="1"/>
</calcChain>
</file>

<file path=xl/sharedStrings.xml><?xml version="1.0" encoding="utf-8"?>
<sst xmlns="http://schemas.openxmlformats.org/spreadsheetml/2006/main" count="305" uniqueCount="110">
  <si>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</si>
  <si>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</si>
  <si>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</si>
  <si>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</si>
  <si>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</si>
  <si>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</si>
  <si>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</si>
  <si>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</si>
  <si>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</si>
  <si>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</si>
  <si>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</si>
  <si>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Datum:</t>
  </si>
  <si>
    <t>Objednatel:</t>
  </si>
  <si>
    <t>IČ:</t>
  </si>
  <si>
    <t xml:space="preserve"> 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</si>
  <si>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</si>
  <si>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</si>
  <si>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</si>
  <si>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</si>
  <si>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</si>
  <si>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</si>
  <si>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</si>
  <si>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</si>
  <si>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</si>
  <si>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</si>
  <si>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</si>
  <si>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</si>
  <si>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</si>
  <si>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</si>
  <si>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</si>
  <si>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</si>
  <si>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</si>
  <si>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</si>
  <si>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</si>
  <si>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</si>
  <si>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</si>
  <si>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</si>
  <si>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</si>
  <si>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</si>
  <si>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</si>
  <si>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2</t>
  </si>
  <si>
    <t>{209e4253-6af6-44c5-8fef-157692b36bc1}</t>
  </si>
  <si>
    <t>Celkové náklady za stavbu 1) + 2)</t>
  </si>
  <si>
    <t>Zpět na list:</t>
  </si>
  <si>
    <t>KRYCÍ LIST ROZPOČTU</t>
  </si>
  <si>
    <t>Objekt:</t>
  </si>
  <si>
    <t>10 - Výstavba nového objektu na zpracování mléka-1PP-sklad, 1NP-zázemí, 2NP-technol. a hyg. zázemí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</si>
  <si>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</si>
  <si>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</si>
  <si>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</si>
  <si>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</si>
  <si>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</si>
  <si>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</si>
  <si>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</si>
  <si>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</si>
  <si>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</si>
  <si>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</si>
  <si>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</si>
  <si>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</si>
  <si>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</si>
  <si>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</si>
  <si>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</si>
  <si>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</si>
  <si>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</si>
  <si>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</si>
  <si>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</si>
  <si>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</si>
  <si>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</si>
  <si>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</si>
  <si>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</si>
  <si>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</si>
  <si>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</si>
  <si>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4</t>
  </si>
  <si>
    <t>18</t>
  </si>
  <si>
    <t>22</t>
  </si>
  <si>
    <t>24</t>
  </si>
  <si>
    <t>30</t>
  </si>
  <si>
    <t>kus</t>
  </si>
  <si>
    <t>62</t>
  </si>
  <si>
    <t>66</t>
  </si>
  <si>
    <t>Pol1</t>
  </si>
  <si>
    <t>Pol2</t>
  </si>
  <si>
    <t>Pol3</t>
  </si>
  <si>
    <t>Pol4</t>
  </si>
  <si>
    <t>Pol5</t>
  </si>
  <si>
    <t>ks</t>
  </si>
  <si>
    <t>Pol176</t>
  </si>
  <si>
    <t>1) Krycí list rozpočtu</t>
  </si>
  <si>
    <t>2) Rekapitulace rozpočtu</t>
  </si>
  <si>
    <t>3) Rozpočet</t>
  </si>
  <si>
    <t>Rekapitulace stavby</t>
  </si>
  <si>
    <t>Skladové regály</t>
  </si>
  <si>
    <t>Regál nerezový: min. 8 polic, min. rozměry 950x430x2000 mm</t>
  </si>
  <si>
    <t>Rekonstrukce části hospodářského stavení na mlékárnu</t>
  </si>
  <si>
    <t>1NP - Technologické vybavení</t>
  </si>
  <si>
    <t>Hospodářské stavení</t>
  </si>
  <si>
    <t>Laboratorní vybavení</t>
  </si>
  <si>
    <t>PH metr pro určování PH mléka</t>
  </si>
  <si>
    <t>Skladování, balení, vážení …</t>
  </si>
  <si>
    <t>Chladící vitrína v prodejně. Přibližné rozměry 1000 x 400 x 800 mm, příkon 230 V</t>
  </si>
  <si>
    <t>Odkapový stůl pro odtékání syrovátky, na perforovaném nerezovém dně odkápává sýřenína  ve formách, víko, kolečka, spádované dno k vupusti, obdélníový půdorys min 1000 x 400</t>
  </si>
  <si>
    <t>Vakuová balička</t>
  </si>
  <si>
    <t>Digitální váha s tiskem etiket</t>
  </si>
  <si>
    <t>Nerezový mycí dřez</t>
  </si>
  <si>
    <t>Ostatní vybavení</t>
  </si>
  <si>
    <t>Pracovní stůl ve výrobní místnosti, materiál nerez, čtvercový přůřez materiálu tvořícího rám min. 1400x600x700</t>
  </si>
  <si>
    <t xml:space="preserve">Inkubátor: kultivační termostat, izolovaná nádoba  s udržováním nastavené teploty min. do 50°C po nastavenou dobu </t>
  </si>
  <si>
    <t>Chladící box pro uchování výrobků s min. rozměry 1400 x 400 x 1700, předpokládá se dvoukřídlé provedení. 230V</t>
  </si>
  <si>
    <t>Zrací box pro zrání jogurtů s min. rozměry 1400 x 400 x 1700, předpokládá se dvoukřídlé provedení. 230V, teplota pro zrání 32-38°C, nastavení délky trvání procesu</t>
  </si>
  <si>
    <t>Vana na odkapávání nerezová, na kolečkách, dno z perforovaného nerezu, výpusť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</si>
</sst>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3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/>
    <xf numFmtId="166" fontId="18" fillId="0" borderId="11" xfId="0" applyNumberFormat="1" applyFont="1" applyBorder="1" applyAlignment="1"/>
    <xf numFmtId="4" fontId="19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left" vertical="center"/>
    </xf>
    <xf numFmtId="0" fontId="23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/>
    <xf numFmtId="4" fontId="5" fillId="0" borderId="10" xfId="0" applyNumberFormat="1" applyFont="1" applyBorder="1" applyAlignment="1">
      <alignment vertical="center"/>
    </xf>
    <xf numFmtId="4" fontId="5" fillId="0" borderId="21" xfId="0" applyNumberFormat="1" applyFont="1" applyBorder="1" applyAlignment="1"/>
    <xf numFmtId="4" fontId="5" fillId="0" borderId="21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4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4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center"/>
    </xf>
    <xf numFmtId="0" fontId="23" fillId="2" borderId="0" xfId="1" applyFont="1" applyFill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235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104775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2"/>
  <sheetViews>
    <sheetView tabSelected="1" zoomScale="85" zoomScaleNormal="85" workbookViewId="0">
      <selection activeCell="L118" sqref="L118:M118"/>
    </sheetView>
  </sheetViews>
  <sheetFormatPr defaultRowHeight="13.5" x14ac:dyDescent="0.3"/>
  <cols>
    <col min="1" max="1" width="8.33203125" style="79" customWidth="1"/>
    <col min="2" max="2" width="1.6640625" style="79" customWidth="1"/>
    <col min="3" max="3" width="4.1640625" style="79" customWidth="1"/>
    <col min="4" max="4" width="4.33203125" style="79" customWidth="1"/>
    <col min="5" max="5" width="17.1640625" style="79" customWidth="1"/>
    <col min="6" max="7" width="11.1640625" style="79" customWidth="1"/>
    <col min="8" max="8" width="12.5" style="79" customWidth="1"/>
    <col min="9" max="9" width="7" style="79" customWidth="1"/>
    <col min="10" max="10" width="5.1640625" style="79" customWidth="1"/>
    <col min="11" max="11" width="11.5" style="79" customWidth="1"/>
    <col min="12" max="12" width="12" style="79" customWidth="1"/>
    <col min="13" max="14" width="6" style="79" customWidth="1"/>
    <col min="15" max="15" width="2" style="79" customWidth="1"/>
    <col min="16" max="16" width="12.5" style="79" customWidth="1"/>
    <col min="17" max="17" width="4.1640625" style="79" customWidth="1"/>
    <col min="18" max="18" width="1.6640625" style="79" customWidth="1"/>
    <col min="19" max="19" width="8.1640625" style="79" customWidth="1"/>
    <col min="20" max="20" width="29.6640625" style="79" hidden="1" customWidth="1"/>
    <col min="21" max="21" width="16.33203125" style="79" hidden="1" customWidth="1"/>
    <col min="22" max="22" width="12.33203125" style="79" hidden="1" customWidth="1"/>
    <col min="23" max="23" width="16.33203125" style="79" hidden="1" customWidth="1"/>
    <col min="24" max="24" width="12.1640625" style="79" hidden="1" customWidth="1"/>
    <col min="25" max="25" width="15" style="79" hidden="1" customWidth="1"/>
    <col min="26" max="26" width="11" style="79" hidden="1" customWidth="1"/>
    <col min="27" max="27" width="15" style="79" hidden="1" customWidth="1"/>
    <col min="28" max="28" width="16.33203125" style="79" hidden="1" customWidth="1"/>
    <col min="29" max="29" width="11" style="79" customWidth="1"/>
    <col min="30" max="30" width="15" style="79" customWidth="1"/>
    <col min="31" max="31" width="16.33203125" style="79" customWidth="1"/>
    <col min="32" max="16384" width="9.33203125" style="79"/>
  </cols>
  <sheetData>
    <row r="1" spans="1:66" ht="21.75" customHeight="1" x14ac:dyDescent="0.3">
      <c r="A1" s="92"/>
      <c r="B1" s="89"/>
      <c r="C1" s="89"/>
      <c r="D1" s="90" t="s">
        <v>0</v>
      </c>
      <c r="E1" s="89"/>
      <c r="F1" s="91" t="s">
        <v>87</v>
      </c>
      <c r="G1" s="91"/>
      <c r="H1" s="124" t="s">
        <v>88</v>
      </c>
      <c r="I1" s="124"/>
      <c r="J1" s="124"/>
      <c r="K1" s="124"/>
      <c r="L1" s="91" t="s">
        <v>89</v>
      </c>
      <c r="M1" s="89"/>
      <c r="N1" s="89"/>
      <c r="O1" s="90" t="s">
        <v>43</v>
      </c>
      <c r="P1" s="89"/>
      <c r="Q1" s="89"/>
      <c r="R1" s="89"/>
      <c r="S1" s="91" t="s">
        <v>90</v>
      </c>
      <c r="T1" s="91"/>
      <c r="U1" s="92"/>
      <c r="V1" s="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950000000000003" customHeight="1" x14ac:dyDescent="0.3">
      <c r="C2" s="125" t="s">
        <v>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S2" s="118" t="s">
        <v>4</v>
      </c>
      <c r="T2" s="119"/>
      <c r="U2" s="119"/>
      <c r="V2" s="119"/>
      <c r="W2" s="119"/>
      <c r="X2" s="119"/>
      <c r="Y2" s="119"/>
      <c r="Z2" s="119"/>
      <c r="AA2" s="119"/>
      <c r="AB2" s="119"/>
      <c r="AC2" s="119"/>
      <c r="AT2" s="6" t="s">
        <v>41</v>
      </c>
    </row>
    <row r="3" spans="1:66" ht="6.9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40</v>
      </c>
    </row>
    <row r="4" spans="1:66" ht="36.950000000000003" customHeight="1" x14ac:dyDescent="0.3">
      <c r="B4" s="10"/>
      <c r="C4" s="114" t="s">
        <v>44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1"/>
      <c r="T4" s="12" t="s">
        <v>5</v>
      </c>
      <c r="AT4" s="6" t="s">
        <v>2</v>
      </c>
    </row>
    <row r="5" spans="1:66" ht="6.95" customHeight="1" x14ac:dyDescent="0.3">
      <c r="B5" s="1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11"/>
    </row>
    <row r="6" spans="1:66" ht="25.35" customHeight="1" x14ac:dyDescent="0.3">
      <c r="B6" s="10"/>
      <c r="C6" s="80"/>
      <c r="D6" s="14" t="s">
        <v>6</v>
      </c>
      <c r="E6" s="80"/>
      <c r="F6" s="100" t="s">
        <v>93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80"/>
      <c r="R6" s="11"/>
    </row>
    <row r="7" spans="1:66" ht="25.35" customHeight="1" x14ac:dyDescent="0.3">
      <c r="B7" s="10"/>
      <c r="C7" s="80"/>
      <c r="D7" s="14" t="s">
        <v>45</v>
      </c>
      <c r="E7" s="80"/>
      <c r="F7" s="100" t="s">
        <v>95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80"/>
      <c r="R7" s="11"/>
    </row>
    <row r="8" spans="1:66" s="1" customFormat="1" ht="32.85" customHeight="1" x14ac:dyDescent="0.3">
      <c r="B8" s="16"/>
      <c r="C8" s="83"/>
      <c r="D8" s="13" t="s">
        <v>47</v>
      </c>
      <c r="E8" s="83"/>
      <c r="F8" s="122" t="s">
        <v>94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83"/>
      <c r="R8" s="17"/>
    </row>
    <row r="9" spans="1:66" s="1" customFormat="1" ht="14.45" customHeight="1" x14ac:dyDescent="0.3">
      <c r="B9" s="16"/>
      <c r="C9" s="83"/>
      <c r="D9" s="14" t="s">
        <v>7</v>
      </c>
      <c r="E9" s="83"/>
      <c r="F9" s="81" t="s">
        <v>1</v>
      </c>
      <c r="G9" s="83"/>
      <c r="H9" s="83"/>
      <c r="I9" s="83"/>
      <c r="J9" s="83"/>
      <c r="K9" s="83"/>
      <c r="L9" s="83"/>
      <c r="M9" s="14" t="s">
        <v>8</v>
      </c>
      <c r="N9" s="83"/>
      <c r="O9" s="81" t="s">
        <v>1</v>
      </c>
      <c r="P9" s="83"/>
      <c r="Q9" s="83"/>
      <c r="R9" s="17"/>
    </row>
    <row r="10" spans="1:66" s="1" customFormat="1" ht="14.45" customHeight="1" x14ac:dyDescent="0.3">
      <c r="B10" s="16"/>
      <c r="C10" s="83"/>
      <c r="D10" s="14" t="s">
        <v>10</v>
      </c>
      <c r="E10" s="83"/>
      <c r="F10" s="81" t="s">
        <v>14</v>
      </c>
      <c r="G10" s="83"/>
      <c r="H10" s="83"/>
      <c r="I10" s="83"/>
      <c r="J10" s="83"/>
      <c r="K10" s="83"/>
      <c r="L10" s="83"/>
      <c r="M10" s="14" t="s">
        <v>11</v>
      </c>
      <c r="N10" s="83"/>
      <c r="O10" s="108"/>
      <c r="P10" s="103"/>
      <c r="Q10" s="83"/>
      <c r="R10" s="17"/>
    </row>
    <row r="11" spans="1:66" s="1" customFormat="1" ht="10.9" customHeight="1" x14ac:dyDescent="0.3">
      <c r="B11" s="16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7"/>
    </row>
    <row r="12" spans="1:66" s="1" customFormat="1" ht="14.45" customHeight="1" x14ac:dyDescent="0.3">
      <c r="B12" s="16"/>
      <c r="C12" s="83"/>
      <c r="D12" s="14" t="s">
        <v>12</v>
      </c>
      <c r="E12" s="83"/>
      <c r="F12" s="83"/>
      <c r="G12" s="83"/>
      <c r="H12" s="83"/>
      <c r="I12" s="83"/>
      <c r="J12" s="83"/>
      <c r="K12" s="83"/>
      <c r="L12" s="83"/>
      <c r="M12" s="14" t="s">
        <v>13</v>
      </c>
      <c r="N12" s="83"/>
      <c r="O12" s="109"/>
      <c r="P12" s="103"/>
      <c r="Q12" s="83"/>
      <c r="R12" s="17"/>
    </row>
    <row r="13" spans="1:66" s="1" customFormat="1" ht="18" customHeight="1" x14ac:dyDescent="0.3">
      <c r="B13" s="16"/>
      <c r="C13" s="83"/>
      <c r="D13" s="83"/>
      <c r="E13" s="81"/>
      <c r="F13" s="83"/>
      <c r="G13" s="83"/>
      <c r="H13" s="83"/>
      <c r="I13" s="83"/>
      <c r="J13" s="83"/>
      <c r="K13" s="83"/>
      <c r="L13" s="83"/>
      <c r="M13" s="14" t="s">
        <v>15</v>
      </c>
      <c r="N13" s="83"/>
      <c r="O13" s="109"/>
      <c r="P13" s="103"/>
      <c r="Q13" s="83"/>
      <c r="R13" s="17"/>
    </row>
    <row r="14" spans="1:66" s="1" customFormat="1" ht="6.95" customHeight="1" x14ac:dyDescent="0.3">
      <c r="B14" s="16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7"/>
    </row>
    <row r="15" spans="1:66" s="1" customFormat="1" ht="14.45" customHeight="1" x14ac:dyDescent="0.3">
      <c r="B15" s="16"/>
      <c r="C15" s="83"/>
      <c r="D15" s="14" t="s">
        <v>16</v>
      </c>
      <c r="E15" s="83"/>
      <c r="F15" s="83"/>
      <c r="G15" s="83"/>
      <c r="H15" s="83"/>
      <c r="I15" s="83"/>
      <c r="J15" s="83"/>
      <c r="K15" s="83"/>
      <c r="L15" s="83"/>
      <c r="M15" s="14" t="s">
        <v>13</v>
      </c>
      <c r="N15" s="83"/>
      <c r="O15" s="109"/>
      <c r="P15" s="103"/>
      <c r="Q15" s="83"/>
      <c r="R15" s="17"/>
    </row>
    <row r="16" spans="1:66" s="1" customFormat="1" ht="18" customHeight="1" x14ac:dyDescent="0.3">
      <c r="B16" s="16"/>
      <c r="C16" s="83"/>
      <c r="D16" s="83"/>
      <c r="E16" s="81"/>
      <c r="F16" s="83"/>
      <c r="G16" s="83"/>
      <c r="H16" s="83"/>
      <c r="I16" s="83"/>
      <c r="J16" s="83"/>
      <c r="K16" s="83"/>
      <c r="L16" s="83"/>
      <c r="M16" s="14" t="s">
        <v>15</v>
      </c>
      <c r="N16" s="83"/>
      <c r="O16" s="109"/>
      <c r="P16" s="103"/>
      <c r="Q16" s="83"/>
      <c r="R16" s="17"/>
    </row>
    <row r="17" spans="2:18" s="1" customFormat="1" ht="6.95" customHeight="1" x14ac:dyDescent="0.3">
      <c r="B17" s="1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7"/>
    </row>
    <row r="18" spans="2:18" s="1" customFormat="1" ht="14.45" customHeight="1" x14ac:dyDescent="0.3">
      <c r="B18" s="16"/>
      <c r="C18" s="83"/>
      <c r="D18" s="14" t="s">
        <v>17</v>
      </c>
      <c r="E18" s="83"/>
      <c r="F18" s="83"/>
      <c r="G18" s="83"/>
      <c r="H18" s="83"/>
      <c r="I18" s="83"/>
      <c r="J18" s="83"/>
      <c r="K18" s="83"/>
      <c r="L18" s="83"/>
      <c r="M18" s="14" t="s">
        <v>13</v>
      </c>
      <c r="N18" s="83"/>
      <c r="O18" s="109"/>
      <c r="P18" s="103"/>
      <c r="Q18" s="83"/>
      <c r="R18" s="17"/>
    </row>
    <row r="19" spans="2:18" s="1" customFormat="1" ht="18" customHeight="1" x14ac:dyDescent="0.3">
      <c r="B19" s="16"/>
      <c r="C19" s="83"/>
      <c r="D19" s="83"/>
      <c r="E19" s="81"/>
      <c r="F19" s="83"/>
      <c r="G19" s="83"/>
      <c r="H19" s="83"/>
      <c r="I19" s="83"/>
      <c r="J19" s="83"/>
      <c r="K19" s="83"/>
      <c r="L19" s="83"/>
      <c r="M19" s="14" t="s">
        <v>15</v>
      </c>
      <c r="N19" s="83"/>
      <c r="O19" s="109"/>
      <c r="P19" s="103"/>
      <c r="Q19" s="83"/>
      <c r="R19" s="17"/>
    </row>
    <row r="20" spans="2:18" s="1" customFormat="1" ht="6.95" customHeight="1" x14ac:dyDescent="0.3">
      <c r="B20" s="1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7"/>
    </row>
    <row r="21" spans="2:18" s="1" customFormat="1" ht="14.45" customHeight="1" x14ac:dyDescent="0.3">
      <c r="B21" s="16"/>
      <c r="C21" s="83"/>
      <c r="D21" s="14" t="s">
        <v>18</v>
      </c>
      <c r="E21" s="83"/>
      <c r="F21" s="83"/>
      <c r="G21" s="83"/>
      <c r="H21" s="83"/>
      <c r="I21" s="83"/>
      <c r="J21" s="83"/>
      <c r="K21" s="83"/>
      <c r="L21" s="83"/>
      <c r="M21" s="14" t="s">
        <v>13</v>
      </c>
      <c r="N21" s="83"/>
      <c r="O21" s="109"/>
      <c r="P21" s="103"/>
      <c r="Q21" s="83"/>
      <c r="R21" s="17"/>
    </row>
    <row r="22" spans="2:18" s="1" customFormat="1" ht="18" customHeight="1" x14ac:dyDescent="0.3">
      <c r="B22" s="16"/>
      <c r="C22" s="83"/>
      <c r="D22" s="83"/>
      <c r="E22" s="81"/>
      <c r="F22" s="83"/>
      <c r="G22" s="83"/>
      <c r="H22" s="83"/>
      <c r="I22" s="83"/>
      <c r="J22" s="83"/>
      <c r="K22" s="83"/>
      <c r="L22" s="83"/>
      <c r="M22" s="14" t="s">
        <v>15</v>
      </c>
      <c r="N22" s="83"/>
      <c r="O22" s="109"/>
      <c r="P22" s="103"/>
      <c r="Q22" s="83"/>
      <c r="R22" s="17"/>
    </row>
    <row r="23" spans="2:18" s="1" customFormat="1" ht="6.95" customHeight="1" x14ac:dyDescent="0.3">
      <c r="B23" s="16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7"/>
    </row>
    <row r="24" spans="2:18" s="1" customFormat="1" ht="14.45" customHeight="1" x14ac:dyDescent="0.3">
      <c r="B24" s="16"/>
      <c r="C24" s="83"/>
      <c r="D24" s="14" t="s">
        <v>19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7"/>
    </row>
    <row r="25" spans="2:18" s="1" customFormat="1" ht="22.5" customHeight="1" x14ac:dyDescent="0.3">
      <c r="B25" s="16"/>
      <c r="C25" s="83"/>
      <c r="D25" s="83"/>
      <c r="E25" s="120" t="s">
        <v>1</v>
      </c>
      <c r="F25" s="103"/>
      <c r="G25" s="103"/>
      <c r="H25" s="103"/>
      <c r="I25" s="103"/>
      <c r="J25" s="103"/>
      <c r="K25" s="103"/>
      <c r="L25" s="103"/>
      <c r="M25" s="83"/>
      <c r="N25" s="83"/>
      <c r="O25" s="83"/>
      <c r="P25" s="83"/>
      <c r="Q25" s="83"/>
      <c r="R25" s="17"/>
    </row>
    <row r="26" spans="2:18" s="1" customFormat="1" ht="6.95" customHeight="1" x14ac:dyDescent="0.3">
      <c r="B26" s="16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7"/>
    </row>
    <row r="27" spans="2:18" s="1" customFormat="1" ht="6.95" customHeight="1" x14ac:dyDescent="0.3">
      <c r="B27" s="16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3"/>
      <c r="R27" s="17"/>
    </row>
    <row r="28" spans="2:18" s="1" customFormat="1" ht="14.45" customHeight="1" x14ac:dyDescent="0.3">
      <c r="B28" s="16"/>
      <c r="C28" s="83"/>
      <c r="D28" s="41" t="s">
        <v>48</v>
      </c>
      <c r="E28" s="83"/>
      <c r="F28" s="83"/>
      <c r="G28" s="83"/>
      <c r="H28" s="83"/>
      <c r="I28" s="83"/>
      <c r="J28" s="83"/>
      <c r="K28" s="83"/>
      <c r="L28" s="83"/>
      <c r="M28" s="121">
        <f>N89</f>
        <v>0</v>
      </c>
      <c r="N28" s="103"/>
      <c r="O28" s="103"/>
      <c r="P28" s="103"/>
      <c r="Q28" s="83"/>
      <c r="R28" s="17"/>
    </row>
    <row r="29" spans="2:18" s="1" customFormat="1" ht="14.45" customHeight="1" x14ac:dyDescent="0.3">
      <c r="B29" s="16"/>
      <c r="C29" s="83"/>
      <c r="D29" s="15" t="s">
        <v>49</v>
      </c>
      <c r="E29" s="83"/>
      <c r="F29" s="83"/>
      <c r="G29" s="83"/>
      <c r="H29" s="83"/>
      <c r="I29" s="83"/>
      <c r="J29" s="83"/>
      <c r="K29" s="83"/>
      <c r="L29" s="83"/>
      <c r="M29" s="121">
        <f>N95</f>
        <v>0</v>
      </c>
      <c r="N29" s="103"/>
      <c r="O29" s="103"/>
      <c r="P29" s="103"/>
      <c r="Q29" s="83"/>
      <c r="R29" s="17"/>
    </row>
    <row r="30" spans="2:18" s="1" customFormat="1" ht="6.95" customHeight="1" x14ac:dyDescent="0.3">
      <c r="B30" s="16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7"/>
    </row>
    <row r="31" spans="2:18" s="1" customFormat="1" ht="25.35" customHeight="1" x14ac:dyDescent="0.3">
      <c r="B31" s="16"/>
      <c r="C31" s="83"/>
      <c r="D31" s="42" t="s">
        <v>20</v>
      </c>
      <c r="E31" s="83"/>
      <c r="F31" s="83"/>
      <c r="G31" s="83"/>
      <c r="H31" s="83"/>
      <c r="I31" s="83"/>
      <c r="J31" s="83"/>
      <c r="K31" s="83"/>
      <c r="L31" s="83"/>
      <c r="M31" s="126">
        <f>ROUND(M28+M29,1)</f>
        <v>0</v>
      </c>
      <c r="N31" s="103"/>
      <c r="O31" s="103"/>
      <c r="P31" s="103"/>
      <c r="Q31" s="83"/>
      <c r="R31" s="17"/>
    </row>
    <row r="32" spans="2:18" s="1" customFormat="1" ht="6.95" customHeight="1" x14ac:dyDescent="0.3">
      <c r="B32" s="16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3"/>
      <c r="R32" s="17"/>
    </row>
    <row r="33" spans="2:18" s="1" customFormat="1" ht="14.45" customHeight="1" x14ac:dyDescent="0.3">
      <c r="B33" s="16"/>
      <c r="C33" s="83"/>
      <c r="D33" s="18" t="s">
        <v>21</v>
      </c>
      <c r="E33" s="18" t="s">
        <v>22</v>
      </c>
      <c r="F33" s="82">
        <v>0.21</v>
      </c>
      <c r="G33" s="43" t="s">
        <v>23</v>
      </c>
      <c r="H33" s="123">
        <f>ROUND((SUM(BE95:BE96)+SUM(BE115:BE131)), 1)</f>
        <v>0</v>
      </c>
      <c r="I33" s="103"/>
      <c r="J33" s="103"/>
      <c r="K33" s="83"/>
      <c r="L33" s="83"/>
      <c r="M33" s="123">
        <f>ROUND(ROUND((SUM(BE95:BE96)+SUM(BE115:BE131)), 1)*F33, 1)</f>
        <v>0</v>
      </c>
      <c r="N33" s="103"/>
      <c r="O33" s="103"/>
      <c r="P33" s="103"/>
      <c r="Q33" s="83"/>
      <c r="R33" s="17"/>
    </row>
    <row r="34" spans="2:18" s="1" customFormat="1" ht="14.45" customHeight="1" x14ac:dyDescent="0.3">
      <c r="B34" s="16"/>
      <c r="C34" s="83"/>
      <c r="D34" s="83"/>
      <c r="E34" s="18" t="s">
        <v>24</v>
      </c>
      <c r="F34" s="82">
        <v>0.15</v>
      </c>
      <c r="G34" s="43" t="s">
        <v>23</v>
      </c>
      <c r="H34" s="123">
        <f>ROUND((SUM(BF95:BF96)+SUM(BF115:BF131)), 1)</f>
        <v>0</v>
      </c>
      <c r="I34" s="103"/>
      <c r="J34" s="103"/>
      <c r="K34" s="83"/>
      <c r="L34" s="83"/>
      <c r="M34" s="123">
        <f>ROUND(ROUND((SUM(BF95:BF96)+SUM(BF115:BF131)), 1)*F34, 1)</f>
        <v>0</v>
      </c>
      <c r="N34" s="103"/>
      <c r="O34" s="103"/>
      <c r="P34" s="103"/>
      <c r="Q34" s="83"/>
      <c r="R34" s="17"/>
    </row>
    <row r="35" spans="2:18" s="1" customFormat="1" ht="14.45" hidden="1" customHeight="1" x14ac:dyDescent="0.3">
      <c r="B35" s="16"/>
      <c r="C35" s="83"/>
      <c r="D35" s="83"/>
      <c r="E35" s="18" t="s">
        <v>25</v>
      </c>
      <c r="F35" s="82">
        <v>0.21</v>
      </c>
      <c r="G35" s="43" t="s">
        <v>23</v>
      </c>
      <c r="H35" s="123">
        <f>ROUND((SUM(BG95:BG96)+SUM(BG115:BG131)), 1)</f>
        <v>0</v>
      </c>
      <c r="I35" s="103"/>
      <c r="J35" s="103"/>
      <c r="K35" s="83"/>
      <c r="L35" s="83"/>
      <c r="M35" s="123">
        <v>0</v>
      </c>
      <c r="N35" s="103"/>
      <c r="O35" s="103"/>
      <c r="P35" s="103"/>
      <c r="Q35" s="83"/>
      <c r="R35" s="17"/>
    </row>
    <row r="36" spans="2:18" s="1" customFormat="1" ht="14.45" hidden="1" customHeight="1" x14ac:dyDescent="0.3">
      <c r="B36" s="16"/>
      <c r="C36" s="83"/>
      <c r="D36" s="83"/>
      <c r="E36" s="18" t="s">
        <v>26</v>
      </c>
      <c r="F36" s="82">
        <v>0.15</v>
      </c>
      <c r="G36" s="43" t="s">
        <v>23</v>
      </c>
      <c r="H36" s="123">
        <f>ROUND((SUM(BH95:BH96)+SUM(BH115:BH131)), 1)</f>
        <v>0</v>
      </c>
      <c r="I36" s="103"/>
      <c r="J36" s="103"/>
      <c r="K36" s="83"/>
      <c r="L36" s="83"/>
      <c r="M36" s="123">
        <v>0</v>
      </c>
      <c r="N36" s="103"/>
      <c r="O36" s="103"/>
      <c r="P36" s="103"/>
      <c r="Q36" s="83"/>
      <c r="R36" s="17"/>
    </row>
    <row r="37" spans="2:18" s="1" customFormat="1" ht="14.45" hidden="1" customHeight="1" x14ac:dyDescent="0.3">
      <c r="B37" s="16"/>
      <c r="C37" s="83"/>
      <c r="D37" s="83"/>
      <c r="E37" s="18" t="s">
        <v>27</v>
      </c>
      <c r="F37" s="82">
        <v>0</v>
      </c>
      <c r="G37" s="43" t="s">
        <v>23</v>
      </c>
      <c r="H37" s="123">
        <f>ROUND((SUM(BI95:BI96)+SUM(BI115:BI131)), 1)</f>
        <v>0</v>
      </c>
      <c r="I37" s="103"/>
      <c r="J37" s="103"/>
      <c r="K37" s="83"/>
      <c r="L37" s="83"/>
      <c r="M37" s="123">
        <v>0</v>
      </c>
      <c r="N37" s="103"/>
      <c r="O37" s="103"/>
      <c r="P37" s="103"/>
      <c r="Q37" s="83"/>
      <c r="R37" s="17"/>
    </row>
    <row r="38" spans="2:18" s="1" customFormat="1" ht="6.95" customHeight="1" x14ac:dyDescent="0.3">
      <c r="B38" s="16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7"/>
    </row>
    <row r="39" spans="2:18" s="1" customFormat="1" ht="25.35" customHeight="1" x14ac:dyDescent="0.3">
      <c r="B39" s="16"/>
      <c r="C39" s="86"/>
      <c r="D39" s="44" t="s">
        <v>28</v>
      </c>
      <c r="E39" s="85"/>
      <c r="F39" s="85"/>
      <c r="G39" s="45" t="s">
        <v>29</v>
      </c>
      <c r="H39" s="46" t="s">
        <v>30</v>
      </c>
      <c r="I39" s="85"/>
      <c r="J39" s="85"/>
      <c r="K39" s="85"/>
      <c r="L39" s="129">
        <f>SUM(M31:M37)</f>
        <v>0</v>
      </c>
      <c r="M39" s="130"/>
      <c r="N39" s="130"/>
      <c r="O39" s="130"/>
      <c r="P39" s="131"/>
      <c r="Q39" s="86"/>
      <c r="R39" s="17"/>
    </row>
    <row r="40" spans="2:18" s="1" customFormat="1" ht="14.45" customHeight="1" x14ac:dyDescent="0.3">
      <c r="B40" s="16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7"/>
    </row>
    <row r="41" spans="2:18" s="1" customFormat="1" ht="14.45" customHeight="1" x14ac:dyDescent="0.3">
      <c r="B41" s="16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7"/>
    </row>
    <row r="42" spans="2:18" x14ac:dyDescent="0.3">
      <c r="B42" s="1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11"/>
    </row>
    <row r="43" spans="2:18" x14ac:dyDescent="0.3">
      <c r="B43" s="1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11"/>
    </row>
    <row r="44" spans="2:18" x14ac:dyDescent="0.3">
      <c r="B44" s="1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1"/>
    </row>
    <row r="45" spans="2:18" x14ac:dyDescent="0.3">
      <c r="B45" s="1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11"/>
    </row>
    <row r="46" spans="2:18" x14ac:dyDescent="0.3">
      <c r="B46" s="1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1"/>
    </row>
    <row r="47" spans="2:18" x14ac:dyDescent="0.3">
      <c r="B47" s="1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11"/>
    </row>
    <row r="48" spans="2:18" x14ac:dyDescent="0.3">
      <c r="B48" s="1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11"/>
    </row>
    <row r="49" spans="2:18" x14ac:dyDescent="0.3">
      <c r="B49" s="1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11"/>
    </row>
    <row r="50" spans="2:18" s="1" customFormat="1" ht="15" x14ac:dyDescent="0.3">
      <c r="B50" s="16"/>
      <c r="C50" s="83"/>
      <c r="D50" s="20" t="s">
        <v>31</v>
      </c>
      <c r="E50" s="84"/>
      <c r="F50" s="84"/>
      <c r="G50" s="84"/>
      <c r="H50" s="21"/>
      <c r="I50" s="83"/>
      <c r="J50" s="20" t="s">
        <v>32</v>
      </c>
      <c r="K50" s="84"/>
      <c r="L50" s="84"/>
      <c r="M50" s="84"/>
      <c r="N50" s="84"/>
      <c r="O50" s="84"/>
      <c r="P50" s="21"/>
      <c r="Q50" s="83"/>
      <c r="R50" s="17"/>
    </row>
    <row r="51" spans="2:18" x14ac:dyDescent="0.3">
      <c r="B51" s="10"/>
      <c r="C51" s="80"/>
      <c r="D51" s="22"/>
      <c r="E51" s="80"/>
      <c r="F51" s="80"/>
      <c r="G51" s="80"/>
      <c r="H51" s="23"/>
      <c r="I51" s="80"/>
      <c r="J51" s="22"/>
      <c r="K51" s="80"/>
      <c r="L51" s="80"/>
      <c r="M51" s="80"/>
      <c r="N51" s="80"/>
      <c r="O51" s="80"/>
      <c r="P51" s="23"/>
      <c r="Q51" s="80"/>
      <c r="R51" s="11"/>
    </row>
    <row r="52" spans="2:18" x14ac:dyDescent="0.3">
      <c r="B52" s="10"/>
      <c r="C52" s="80"/>
      <c r="D52" s="22"/>
      <c r="E52" s="80"/>
      <c r="F52" s="80"/>
      <c r="G52" s="80"/>
      <c r="H52" s="23"/>
      <c r="I52" s="80"/>
      <c r="J52" s="22"/>
      <c r="K52" s="80"/>
      <c r="L52" s="80"/>
      <c r="M52" s="80"/>
      <c r="N52" s="80"/>
      <c r="O52" s="80"/>
      <c r="P52" s="23"/>
      <c r="Q52" s="80"/>
      <c r="R52" s="11"/>
    </row>
    <row r="53" spans="2:18" x14ac:dyDescent="0.3">
      <c r="B53" s="10"/>
      <c r="C53" s="80"/>
      <c r="D53" s="22"/>
      <c r="E53" s="80"/>
      <c r="F53" s="80"/>
      <c r="G53" s="80"/>
      <c r="H53" s="23"/>
      <c r="I53" s="80"/>
      <c r="J53" s="22"/>
      <c r="K53" s="80"/>
      <c r="L53" s="80"/>
      <c r="M53" s="80"/>
      <c r="N53" s="80"/>
      <c r="O53" s="80"/>
      <c r="P53" s="23"/>
      <c r="Q53" s="80"/>
      <c r="R53" s="11"/>
    </row>
    <row r="54" spans="2:18" x14ac:dyDescent="0.3">
      <c r="B54" s="10"/>
      <c r="C54" s="80"/>
      <c r="D54" s="22"/>
      <c r="E54" s="80"/>
      <c r="F54" s="80"/>
      <c r="G54" s="80"/>
      <c r="H54" s="23"/>
      <c r="I54" s="80"/>
      <c r="J54" s="22"/>
      <c r="K54" s="80"/>
      <c r="L54" s="80"/>
      <c r="M54" s="80"/>
      <c r="N54" s="80"/>
      <c r="O54" s="80"/>
      <c r="P54" s="23"/>
      <c r="Q54" s="80"/>
      <c r="R54" s="11"/>
    </row>
    <row r="55" spans="2:18" x14ac:dyDescent="0.3">
      <c r="B55" s="10"/>
      <c r="C55" s="80"/>
      <c r="D55" s="22"/>
      <c r="E55" s="80"/>
      <c r="F55" s="80"/>
      <c r="G55" s="80"/>
      <c r="H55" s="23"/>
      <c r="I55" s="80"/>
      <c r="J55" s="22"/>
      <c r="K55" s="80"/>
      <c r="L55" s="80"/>
      <c r="M55" s="80"/>
      <c r="N55" s="80"/>
      <c r="O55" s="80"/>
      <c r="P55" s="23"/>
      <c r="Q55" s="80"/>
      <c r="R55" s="11"/>
    </row>
    <row r="56" spans="2:18" x14ac:dyDescent="0.3">
      <c r="B56" s="10"/>
      <c r="C56" s="80"/>
      <c r="D56" s="22"/>
      <c r="E56" s="80"/>
      <c r="F56" s="80"/>
      <c r="G56" s="80"/>
      <c r="H56" s="23"/>
      <c r="I56" s="80"/>
      <c r="J56" s="22"/>
      <c r="K56" s="80"/>
      <c r="L56" s="80"/>
      <c r="M56" s="80"/>
      <c r="N56" s="80"/>
      <c r="O56" s="80"/>
      <c r="P56" s="23"/>
      <c r="Q56" s="80"/>
      <c r="R56" s="11"/>
    </row>
    <row r="57" spans="2:18" x14ac:dyDescent="0.3">
      <c r="B57" s="10"/>
      <c r="C57" s="80"/>
      <c r="D57" s="22"/>
      <c r="E57" s="80"/>
      <c r="F57" s="80"/>
      <c r="G57" s="80"/>
      <c r="H57" s="23"/>
      <c r="I57" s="80"/>
      <c r="J57" s="22"/>
      <c r="K57" s="80"/>
      <c r="L57" s="80"/>
      <c r="M57" s="80"/>
      <c r="N57" s="80"/>
      <c r="O57" s="80"/>
      <c r="P57" s="23"/>
      <c r="Q57" s="80"/>
      <c r="R57" s="11"/>
    </row>
    <row r="58" spans="2:18" x14ac:dyDescent="0.3">
      <c r="B58" s="10"/>
      <c r="C58" s="80"/>
      <c r="D58" s="22"/>
      <c r="E58" s="80"/>
      <c r="F58" s="80"/>
      <c r="G58" s="80"/>
      <c r="H58" s="23"/>
      <c r="I58" s="80"/>
      <c r="J58" s="22"/>
      <c r="K58" s="80"/>
      <c r="L58" s="80"/>
      <c r="M58" s="80"/>
      <c r="N58" s="80"/>
      <c r="O58" s="80"/>
      <c r="P58" s="23"/>
      <c r="Q58" s="80"/>
      <c r="R58" s="11"/>
    </row>
    <row r="59" spans="2:18" s="1" customFormat="1" ht="15" x14ac:dyDescent="0.3">
      <c r="B59" s="16"/>
      <c r="C59" s="83"/>
      <c r="D59" s="24" t="s">
        <v>33</v>
      </c>
      <c r="E59" s="25"/>
      <c r="F59" s="25"/>
      <c r="G59" s="26" t="s">
        <v>34</v>
      </c>
      <c r="H59" s="27"/>
      <c r="I59" s="83"/>
      <c r="J59" s="24" t="s">
        <v>33</v>
      </c>
      <c r="K59" s="25"/>
      <c r="L59" s="25"/>
      <c r="M59" s="25"/>
      <c r="N59" s="26" t="s">
        <v>34</v>
      </c>
      <c r="O59" s="25"/>
      <c r="P59" s="27"/>
      <c r="Q59" s="83"/>
      <c r="R59" s="17"/>
    </row>
    <row r="60" spans="2:18" x14ac:dyDescent="0.3">
      <c r="B60" s="1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11"/>
    </row>
    <row r="61" spans="2:18" s="1" customFormat="1" ht="15" x14ac:dyDescent="0.3">
      <c r="B61" s="16"/>
      <c r="C61" s="83"/>
      <c r="D61" s="20" t="s">
        <v>35</v>
      </c>
      <c r="E61" s="84"/>
      <c r="F61" s="84"/>
      <c r="G61" s="84"/>
      <c r="H61" s="21"/>
      <c r="I61" s="83"/>
      <c r="J61" s="20" t="s">
        <v>36</v>
      </c>
      <c r="K61" s="84"/>
      <c r="L61" s="84"/>
      <c r="M61" s="84"/>
      <c r="N61" s="84"/>
      <c r="O61" s="84"/>
      <c r="P61" s="21"/>
      <c r="Q61" s="83"/>
      <c r="R61" s="17"/>
    </row>
    <row r="62" spans="2:18" x14ac:dyDescent="0.3">
      <c r="B62" s="10"/>
      <c r="C62" s="80"/>
      <c r="D62" s="22"/>
      <c r="E62" s="80"/>
      <c r="F62" s="80"/>
      <c r="G62" s="80"/>
      <c r="H62" s="23"/>
      <c r="I62" s="80"/>
      <c r="J62" s="22"/>
      <c r="K62" s="80"/>
      <c r="L62" s="80"/>
      <c r="M62" s="80"/>
      <c r="N62" s="80"/>
      <c r="O62" s="80"/>
      <c r="P62" s="23"/>
      <c r="Q62" s="80"/>
      <c r="R62" s="11"/>
    </row>
    <row r="63" spans="2:18" x14ac:dyDescent="0.3">
      <c r="B63" s="10"/>
      <c r="C63" s="80"/>
      <c r="D63" s="22"/>
      <c r="E63" s="80"/>
      <c r="F63" s="80"/>
      <c r="G63" s="80"/>
      <c r="H63" s="23"/>
      <c r="I63" s="80"/>
      <c r="J63" s="22"/>
      <c r="K63" s="80"/>
      <c r="L63" s="80"/>
      <c r="M63" s="80"/>
      <c r="N63" s="80"/>
      <c r="O63" s="80"/>
      <c r="P63" s="23"/>
      <c r="Q63" s="80"/>
      <c r="R63" s="11"/>
    </row>
    <row r="64" spans="2:18" x14ac:dyDescent="0.3">
      <c r="B64" s="10"/>
      <c r="C64" s="80"/>
      <c r="D64" s="22"/>
      <c r="E64" s="80"/>
      <c r="F64" s="80"/>
      <c r="G64" s="80"/>
      <c r="H64" s="23"/>
      <c r="I64" s="80"/>
      <c r="J64" s="22"/>
      <c r="K64" s="80"/>
      <c r="L64" s="80"/>
      <c r="M64" s="80"/>
      <c r="N64" s="80"/>
      <c r="O64" s="80"/>
      <c r="P64" s="23"/>
      <c r="Q64" s="80"/>
      <c r="R64" s="11"/>
    </row>
    <row r="65" spans="2:18" x14ac:dyDescent="0.3">
      <c r="B65" s="10"/>
      <c r="C65" s="80"/>
      <c r="D65" s="22"/>
      <c r="E65" s="80"/>
      <c r="F65" s="80"/>
      <c r="G65" s="80"/>
      <c r="H65" s="23"/>
      <c r="I65" s="80"/>
      <c r="J65" s="22"/>
      <c r="K65" s="80"/>
      <c r="L65" s="80"/>
      <c r="M65" s="80"/>
      <c r="N65" s="80"/>
      <c r="O65" s="80"/>
      <c r="P65" s="23"/>
      <c r="Q65" s="80"/>
      <c r="R65" s="11"/>
    </row>
    <row r="66" spans="2:18" x14ac:dyDescent="0.3">
      <c r="B66" s="10"/>
      <c r="C66" s="80"/>
      <c r="D66" s="22"/>
      <c r="E66" s="80"/>
      <c r="F66" s="80"/>
      <c r="G66" s="80"/>
      <c r="H66" s="23"/>
      <c r="I66" s="80"/>
      <c r="J66" s="22"/>
      <c r="K66" s="80"/>
      <c r="L66" s="80"/>
      <c r="M66" s="80"/>
      <c r="N66" s="80"/>
      <c r="O66" s="80"/>
      <c r="P66" s="23"/>
      <c r="Q66" s="80"/>
      <c r="R66" s="11"/>
    </row>
    <row r="67" spans="2:18" x14ac:dyDescent="0.3">
      <c r="B67" s="10"/>
      <c r="C67" s="80"/>
      <c r="D67" s="22"/>
      <c r="E67" s="80"/>
      <c r="F67" s="80"/>
      <c r="G67" s="80"/>
      <c r="H67" s="23"/>
      <c r="I67" s="80"/>
      <c r="J67" s="22"/>
      <c r="K67" s="80"/>
      <c r="L67" s="80"/>
      <c r="M67" s="80"/>
      <c r="N67" s="80"/>
      <c r="O67" s="80"/>
      <c r="P67" s="23"/>
      <c r="Q67" s="80"/>
      <c r="R67" s="11"/>
    </row>
    <row r="68" spans="2:18" x14ac:dyDescent="0.3">
      <c r="B68" s="10"/>
      <c r="C68" s="80"/>
      <c r="D68" s="22"/>
      <c r="E68" s="80"/>
      <c r="F68" s="80"/>
      <c r="G68" s="80"/>
      <c r="H68" s="23"/>
      <c r="I68" s="80"/>
      <c r="J68" s="22"/>
      <c r="K68" s="80"/>
      <c r="L68" s="80"/>
      <c r="M68" s="80"/>
      <c r="N68" s="80"/>
      <c r="O68" s="80"/>
      <c r="P68" s="23"/>
      <c r="Q68" s="80"/>
      <c r="R68" s="11"/>
    </row>
    <row r="69" spans="2:18" x14ac:dyDescent="0.3">
      <c r="B69" s="10"/>
      <c r="C69" s="80"/>
      <c r="D69" s="22"/>
      <c r="E69" s="80"/>
      <c r="F69" s="80"/>
      <c r="G69" s="80"/>
      <c r="H69" s="23"/>
      <c r="I69" s="80"/>
      <c r="J69" s="22"/>
      <c r="K69" s="80"/>
      <c r="L69" s="80"/>
      <c r="M69" s="80"/>
      <c r="N69" s="80"/>
      <c r="O69" s="80"/>
      <c r="P69" s="23"/>
      <c r="Q69" s="80"/>
      <c r="R69" s="11"/>
    </row>
    <row r="70" spans="2:18" s="1" customFormat="1" ht="15" x14ac:dyDescent="0.3">
      <c r="B70" s="16"/>
      <c r="C70" s="83"/>
      <c r="D70" s="24" t="s">
        <v>33</v>
      </c>
      <c r="E70" s="25"/>
      <c r="F70" s="25"/>
      <c r="G70" s="26" t="s">
        <v>34</v>
      </c>
      <c r="H70" s="27"/>
      <c r="I70" s="83"/>
      <c r="J70" s="24" t="s">
        <v>33</v>
      </c>
      <c r="K70" s="25"/>
      <c r="L70" s="25"/>
      <c r="M70" s="25"/>
      <c r="N70" s="26" t="s">
        <v>34</v>
      </c>
      <c r="O70" s="25"/>
      <c r="P70" s="27"/>
      <c r="Q70" s="83"/>
      <c r="R70" s="17"/>
    </row>
    <row r="71" spans="2:18" s="1" customFormat="1" ht="14.45" customHeight="1" x14ac:dyDescent="0.3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0"/>
    </row>
    <row r="75" spans="2:18" s="1" customFormat="1" ht="6.95" customHeight="1" x14ac:dyDescent="0.3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3"/>
    </row>
    <row r="76" spans="2:18" s="1" customFormat="1" ht="36.950000000000003" customHeight="1" x14ac:dyDescent="0.3">
      <c r="B76" s="16"/>
      <c r="C76" s="114" t="s">
        <v>50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7"/>
    </row>
    <row r="77" spans="2:18" s="1" customFormat="1" ht="6.95" customHeight="1" x14ac:dyDescent="0.3">
      <c r="B77" s="16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7"/>
    </row>
    <row r="78" spans="2:18" s="1" customFormat="1" ht="30" customHeight="1" x14ac:dyDescent="0.3">
      <c r="B78" s="16"/>
      <c r="C78" s="14" t="s">
        <v>6</v>
      </c>
      <c r="D78" s="83"/>
      <c r="E78" s="83"/>
      <c r="F78" s="100" t="str">
        <f>F6</f>
        <v>Rekonstrukce části hospodářského stavení na mlékárnu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83"/>
      <c r="R78" s="17"/>
    </row>
    <row r="79" spans="2:18" ht="30" customHeight="1" x14ac:dyDescent="0.3">
      <c r="B79" s="10"/>
      <c r="C79" s="14" t="s">
        <v>45</v>
      </c>
      <c r="D79" s="80"/>
      <c r="E79" s="80"/>
      <c r="F79" s="100" t="s">
        <v>46</v>
      </c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80"/>
      <c r="R79" s="11"/>
    </row>
    <row r="80" spans="2:18" s="1" customFormat="1" ht="36.950000000000003" customHeight="1" x14ac:dyDescent="0.3">
      <c r="B80" s="16"/>
      <c r="C80" s="34" t="s">
        <v>47</v>
      </c>
      <c r="D80" s="83"/>
      <c r="E80" s="83"/>
      <c r="F80" s="102" t="str">
        <f>F8</f>
        <v>1NP - Technologické vybavení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83"/>
      <c r="R80" s="17"/>
    </row>
    <row r="81" spans="2:47" s="1" customFormat="1" ht="6.95" customHeight="1" x14ac:dyDescent="0.3">
      <c r="B81" s="16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7"/>
    </row>
    <row r="82" spans="2:47" s="1" customFormat="1" ht="18" customHeight="1" x14ac:dyDescent="0.3">
      <c r="B82" s="16"/>
      <c r="C82" s="14" t="s">
        <v>10</v>
      </c>
      <c r="D82" s="83"/>
      <c r="E82" s="83"/>
      <c r="F82" s="81" t="str">
        <f>F10</f>
        <v xml:space="preserve"> </v>
      </c>
      <c r="G82" s="83"/>
      <c r="H82" s="83"/>
      <c r="I82" s="83"/>
      <c r="J82" s="83"/>
      <c r="K82" s="14" t="s">
        <v>11</v>
      </c>
      <c r="L82" s="83"/>
      <c r="M82" s="108" t="str">
        <f>IF(O10="","",O10)</f>
        <v/>
      </c>
      <c r="N82" s="103"/>
      <c r="O82" s="103"/>
      <c r="P82" s="103"/>
      <c r="Q82" s="83"/>
      <c r="R82" s="17"/>
    </row>
    <row r="83" spans="2:47" s="1" customFormat="1" ht="6.95" customHeight="1" x14ac:dyDescent="0.3">
      <c r="B83" s="16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7"/>
    </row>
    <row r="84" spans="2:47" s="1" customFormat="1" ht="15" x14ac:dyDescent="0.3">
      <c r="B84" s="16"/>
      <c r="C84" s="14" t="s">
        <v>12</v>
      </c>
      <c r="D84" s="83"/>
      <c r="E84" s="83"/>
      <c r="F84" s="81">
        <f>E13</f>
        <v>0</v>
      </c>
      <c r="G84" s="83"/>
      <c r="H84" s="83"/>
      <c r="I84" s="83"/>
      <c r="J84" s="83"/>
      <c r="K84" s="14" t="s">
        <v>17</v>
      </c>
      <c r="L84" s="83"/>
      <c r="M84" s="109">
        <f>E19</f>
        <v>0</v>
      </c>
      <c r="N84" s="103"/>
      <c r="O84" s="103"/>
      <c r="P84" s="103"/>
      <c r="Q84" s="103"/>
      <c r="R84" s="17"/>
    </row>
    <row r="85" spans="2:47" s="1" customFormat="1" ht="14.45" customHeight="1" x14ac:dyDescent="0.3">
      <c r="B85" s="16"/>
      <c r="C85" s="14" t="s">
        <v>16</v>
      </c>
      <c r="D85" s="83"/>
      <c r="E85" s="83"/>
      <c r="F85" s="81" t="str">
        <f>IF(E16="","",E16)</f>
        <v/>
      </c>
      <c r="G85" s="83"/>
      <c r="H85" s="83"/>
      <c r="I85" s="83"/>
      <c r="J85" s="83"/>
      <c r="K85" s="14" t="s">
        <v>18</v>
      </c>
      <c r="L85" s="83"/>
      <c r="M85" s="109">
        <f>E22</f>
        <v>0</v>
      </c>
      <c r="N85" s="103"/>
      <c r="O85" s="103"/>
      <c r="P85" s="103"/>
      <c r="Q85" s="103"/>
      <c r="R85" s="17"/>
    </row>
    <row r="86" spans="2:47" s="1" customFormat="1" ht="10.35" customHeight="1" x14ac:dyDescent="0.3">
      <c r="B86" s="16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7"/>
    </row>
    <row r="87" spans="2:47" s="1" customFormat="1" ht="29.25" customHeight="1" x14ac:dyDescent="0.3">
      <c r="B87" s="16"/>
      <c r="C87" s="127" t="s">
        <v>51</v>
      </c>
      <c r="D87" s="117"/>
      <c r="E87" s="117"/>
      <c r="F87" s="117"/>
      <c r="G87" s="117"/>
      <c r="H87" s="86"/>
      <c r="I87" s="86"/>
      <c r="J87" s="86"/>
      <c r="K87" s="86"/>
      <c r="L87" s="86"/>
      <c r="M87" s="86"/>
      <c r="N87" s="127" t="s">
        <v>52</v>
      </c>
      <c r="O87" s="103"/>
      <c r="P87" s="103"/>
      <c r="Q87" s="103"/>
      <c r="R87" s="17"/>
    </row>
    <row r="88" spans="2:47" s="1" customFormat="1" ht="10.35" customHeight="1" x14ac:dyDescent="0.3">
      <c r="B88" s="16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7"/>
    </row>
    <row r="89" spans="2:47" s="1" customFormat="1" ht="29.25" customHeight="1" x14ac:dyDescent="0.3">
      <c r="B89" s="16"/>
      <c r="C89" s="47" t="s">
        <v>53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128">
        <f>N115</f>
        <v>0</v>
      </c>
      <c r="O89" s="103"/>
      <c r="P89" s="103"/>
      <c r="Q89" s="103"/>
      <c r="R89" s="17"/>
      <c r="AU89" s="6" t="s">
        <v>54</v>
      </c>
    </row>
    <row r="90" spans="2:47" s="2" customFormat="1" ht="24.95" customHeight="1" x14ac:dyDescent="0.3">
      <c r="B90" s="48"/>
      <c r="C90" s="87"/>
      <c r="D90" s="49" t="str">
        <f>D116</f>
        <v>Laboratorní vybavení</v>
      </c>
      <c r="E90" s="87"/>
      <c r="F90" s="87"/>
      <c r="G90" s="87"/>
      <c r="H90" s="87"/>
      <c r="I90" s="87"/>
      <c r="J90" s="87"/>
      <c r="K90" s="87"/>
      <c r="L90" s="87"/>
      <c r="M90" s="87"/>
      <c r="N90" s="104">
        <f>N116</f>
        <v>0</v>
      </c>
      <c r="O90" s="105"/>
      <c r="P90" s="105"/>
      <c r="Q90" s="105"/>
      <c r="R90" s="50"/>
    </row>
    <row r="91" spans="2:47" s="2" customFormat="1" ht="24.95" customHeight="1" x14ac:dyDescent="0.3">
      <c r="B91" s="48"/>
      <c r="C91" s="87"/>
      <c r="D91" s="49" t="str">
        <f>D119</f>
        <v>Skladování, balení, vážení …</v>
      </c>
      <c r="E91" s="87"/>
      <c r="F91" s="87"/>
      <c r="G91" s="87"/>
      <c r="H91" s="87"/>
      <c r="I91" s="87"/>
      <c r="J91" s="87"/>
      <c r="K91" s="87"/>
      <c r="L91" s="87"/>
      <c r="M91" s="87"/>
      <c r="N91" s="104">
        <f>N119</f>
        <v>0</v>
      </c>
      <c r="O91" s="105"/>
      <c r="P91" s="105"/>
      <c r="Q91" s="105"/>
      <c r="R91" s="50"/>
    </row>
    <row r="92" spans="2:47" s="2" customFormat="1" ht="24.95" customHeight="1" x14ac:dyDescent="0.3">
      <c r="B92" s="48"/>
      <c r="C92" s="87"/>
      <c r="D92" s="49" t="str">
        <f>D125</f>
        <v>Ostatní vybavení</v>
      </c>
      <c r="E92" s="87"/>
      <c r="F92" s="87"/>
      <c r="G92" s="87"/>
      <c r="H92" s="87"/>
      <c r="I92" s="87"/>
      <c r="J92" s="87"/>
      <c r="K92" s="87"/>
      <c r="L92" s="87"/>
      <c r="M92" s="87"/>
      <c r="N92" s="104">
        <f>N125</f>
        <v>0</v>
      </c>
      <c r="O92" s="105"/>
      <c r="P92" s="105"/>
      <c r="Q92" s="105"/>
      <c r="R92" s="50"/>
    </row>
    <row r="93" spans="2:47" s="2" customFormat="1" ht="24.95" customHeight="1" x14ac:dyDescent="0.3">
      <c r="B93" s="48"/>
      <c r="C93" s="87"/>
      <c r="D93" s="49" t="str">
        <f>D130</f>
        <v>Skladové regály</v>
      </c>
      <c r="E93" s="87"/>
      <c r="F93" s="87"/>
      <c r="G93" s="87"/>
      <c r="H93" s="87"/>
      <c r="I93" s="87"/>
      <c r="J93" s="87"/>
      <c r="K93" s="87"/>
      <c r="L93" s="87"/>
      <c r="M93" s="87"/>
      <c r="N93" s="104">
        <f>N130</f>
        <v>0</v>
      </c>
      <c r="O93" s="105"/>
      <c r="P93" s="105"/>
      <c r="Q93" s="105"/>
      <c r="R93" s="50"/>
    </row>
    <row r="94" spans="2:47" s="1" customFormat="1" ht="21.75" customHeight="1" x14ac:dyDescent="0.3">
      <c r="B94" s="1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7"/>
    </row>
    <row r="95" spans="2:47" s="1" customFormat="1" ht="29.25" customHeight="1" x14ac:dyDescent="0.3">
      <c r="B95" s="16"/>
      <c r="C95" s="47" t="s">
        <v>55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115">
        <v>0</v>
      </c>
      <c r="O95" s="103"/>
      <c r="P95" s="103"/>
      <c r="Q95" s="103"/>
      <c r="R95" s="17"/>
      <c r="T95" s="51"/>
      <c r="U95" s="52" t="s">
        <v>21</v>
      </c>
    </row>
    <row r="96" spans="2:47" s="1" customFormat="1" ht="18" customHeight="1" x14ac:dyDescent="0.3">
      <c r="B96" s="1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7"/>
    </row>
    <row r="97" spans="2:18" s="1" customFormat="1" ht="29.25" customHeight="1" x14ac:dyDescent="0.3">
      <c r="B97" s="16"/>
      <c r="C97" s="40" t="s">
        <v>42</v>
      </c>
      <c r="D97" s="86"/>
      <c r="E97" s="86"/>
      <c r="F97" s="86"/>
      <c r="G97" s="86"/>
      <c r="H97" s="86"/>
      <c r="I97" s="86"/>
      <c r="J97" s="86"/>
      <c r="K97" s="86"/>
      <c r="L97" s="116">
        <f>ROUND(SUM(N89+N95),1)</f>
        <v>0</v>
      </c>
      <c r="M97" s="117"/>
      <c r="N97" s="117"/>
      <c r="O97" s="117"/>
      <c r="P97" s="117"/>
      <c r="Q97" s="117"/>
      <c r="R97" s="17"/>
    </row>
    <row r="98" spans="2:18" s="1" customFormat="1" ht="6.95" customHeight="1" x14ac:dyDescent="0.3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/>
    </row>
    <row r="102" spans="2:18" s="1" customFormat="1" ht="6.95" customHeigh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36.950000000000003" customHeight="1" x14ac:dyDescent="0.3">
      <c r="B103" s="16"/>
      <c r="C103" s="114" t="s">
        <v>56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7"/>
    </row>
    <row r="104" spans="2:18" s="1" customFormat="1" ht="6.95" customHeight="1" x14ac:dyDescent="0.3">
      <c r="B104" s="16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17"/>
    </row>
    <row r="105" spans="2:18" s="1" customFormat="1" ht="30" customHeight="1" x14ac:dyDescent="0.3">
      <c r="B105" s="16"/>
      <c r="C105" s="14" t="s">
        <v>6</v>
      </c>
      <c r="D105" s="83"/>
      <c r="E105" s="83"/>
      <c r="F105" s="100" t="str">
        <f>F6</f>
        <v>Rekonstrukce části hospodářského stavení na mlékárnu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83"/>
      <c r="R105" s="17"/>
    </row>
    <row r="106" spans="2:18" ht="30" customHeight="1" x14ac:dyDescent="0.3">
      <c r="B106" s="10"/>
      <c r="C106" s="14" t="s">
        <v>45</v>
      </c>
      <c r="D106" s="80"/>
      <c r="E106" s="80"/>
      <c r="F106" s="100" t="s">
        <v>46</v>
      </c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80"/>
      <c r="R106" s="11"/>
    </row>
    <row r="107" spans="2:18" s="1" customFormat="1" ht="36.950000000000003" customHeight="1" x14ac:dyDescent="0.3">
      <c r="B107" s="16"/>
      <c r="C107" s="34" t="s">
        <v>47</v>
      </c>
      <c r="D107" s="83"/>
      <c r="E107" s="83"/>
      <c r="F107" s="102" t="str">
        <f>F8</f>
        <v>1NP - Technologické vybavení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83"/>
      <c r="R107" s="17"/>
    </row>
    <row r="108" spans="2:18" s="1" customFormat="1" ht="6.95" customHeight="1" x14ac:dyDescent="0.3">
      <c r="B108" s="16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17"/>
    </row>
    <row r="109" spans="2:18" s="1" customFormat="1" ht="18" customHeight="1" x14ac:dyDescent="0.3">
      <c r="B109" s="16"/>
      <c r="C109" s="14" t="s">
        <v>10</v>
      </c>
      <c r="D109" s="83"/>
      <c r="E109" s="83"/>
      <c r="F109" s="81" t="str">
        <f>F10</f>
        <v xml:space="preserve"> </v>
      </c>
      <c r="G109" s="83"/>
      <c r="H109" s="83"/>
      <c r="I109" s="83"/>
      <c r="J109" s="83"/>
      <c r="K109" s="14" t="s">
        <v>11</v>
      </c>
      <c r="L109" s="83"/>
      <c r="M109" s="108"/>
      <c r="N109" s="103"/>
      <c r="O109" s="103"/>
      <c r="P109" s="103"/>
      <c r="Q109" s="83"/>
      <c r="R109" s="17"/>
    </row>
    <row r="110" spans="2:18" s="1" customFormat="1" ht="6.95" customHeight="1" x14ac:dyDescent="0.3">
      <c r="B110" s="16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7"/>
    </row>
    <row r="111" spans="2:18" s="1" customFormat="1" ht="15" x14ac:dyDescent="0.3">
      <c r="B111" s="16"/>
      <c r="C111" s="14" t="s">
        <v>12</v>
      </c>
      <c r="D111" s="83"/>
      <c r="E111" s="83"/>
      <c r="F111" s="81"/>
      <c r="G111" s="83"/>
      <c r="H111" s="83"/>
      <c r="I111" s="83"/>
      <c r="J111" s="83"/>
      <c r="K111" s="14" t="s">
        <v>17</v>
      </c>
      <c r="L111" s="83"/>
      <c r="M111" s="109"/>
      <c r="N111" s="103"/>
      <c r="O111" s="103"/>
      <c r="P111" s="103"/>
      <c r="Q111" s="103"/>
      <c r="R111" s="17"/>
    </row>
    <row r="112" spans="2:18" s="1" customFormat="1" ht="14.45" customHeight="1" x14ac:dyDescent="0.3">
      <c r="B112" s="16"/>
      <c r="C112" s="14" t="s">
        <v>16</v>
      </c>
      <c r="D112" s="83"/>
      <c r="E112" s="83"/>
      <c r="F112" s="81"/>
      <c r="G112" s="83"/>
      <c r="H112" s="83"/>
      <c r="I112" s="83"/>
      <c r="J112" s="83"/>
      <c r="K112" s="14" t="s">
        <v>18</v>
      </c>
      <c r="L112" s="83"/>
      <c r="M112" s="109"/>
      <c r="N112" s="103"/>
      <c r="O112" s="103"/>
      <c r="P112" s="103"/>
      <c r="Q112" s="103"/>
      <c r="R112" s="17"/>
    </row>
    <row r="113" spans="2:65" s="1" customFormat="1" ht="10.35" customHeight="1" x14ac:dyDescent="0.3">
      <c r="B113" s="16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7"/>
    </row>
    <row r="114" spans="2:65" s="3" customFormat="1" ht="29.25" customHeight="1" x14ac:dyDescent="0.3">
      <c r="B114" s="53"/>
      <c r="C114" s="54" t="s">
        <v>57</v>
      </c>
      <c r="D114" s="88" t="s">
        <v>58</v>
      </c>
      <c r="E114" s="88" t="s">
        <v>37</v>
      </c>
      <c r="F114" s="110" t="s">
        <v>59</v>
      </c>
      <c r="G114" s="111"/>
      <c r="H114" s="111"/>
      <c r="I114" s="111"/>
      <c r="J114" s="88" t="s">
        <v>60</v>
      </c>
      <c r="K114" s="88" t="s">
        <v>61</v>
      </c>
      <c r="L114" s="112" t="s">
        <v>62</v>
      </c>
      <c r="M114" s="111"/>
      <c r="N114" s="110" t="s">
        <v>52</v>
      </c>
      <c r="O114" s="111"/>
      <c r="P114" s="111"/>
      <c r="Q114" s="113"/>
      <c r="R114" s="55"/>
      <c r="T114" s="35" t="s">
        <v>63</v>
      </c>
      <c r="U114" s="36" t="s">
        <v>21</v>
      </c>
      <c r="V114" s="36" t="s">
        <v>64</v>
      </c>
      <c r="W114" s="36" t="s">
        <v>65</v>
      </c>
      <c r="X114" s="36" t="s">
        <v>66</v>
      </c>
      <c r="Y114" s="36" t="s">
        <v>67</v>
      </c>
      <c r="Z114" s="36" t="s">
        <v>68</v>
      </c>
      <c r="AA114" s="37" t="s">
        <v>69</v>
      </c>
    </row>
    <row r="115" spans="2:65" s="1" customFormat="1" ht="29.25" customHeight="1" x14ac:dyDescent="0.35">
      <c r="B115" s="16"/>
      <c r="C115" s="39" t="s">
        <v>48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106">
        <f>N116+N119+N125+N130</f>
        <v>0</v>
      </c>
      <c r="O115" s="107"/>
      <c r="P115" s="107"/>
      <c r="Q115" s="107"/>
      <c r="R115" s="17"/>
      <c r="T115" s="38"/>
      <c r="U115" s="84"/>
      <c r="V115" s="84"/>
      <c r="W115" s="56" t="e">
        <f>#REF!+W116+W119+W125+#REF!+W130+#REF!+#REF!+#REF!+#REF!+#REF!+#REF!+#REF!</f>
        <v>#REF!</v>
      </c>
      <c r="X115" s="84"/>
      <c r="Y115" s="56" t="e">
        <f>#REF!+Y116+Y119+Y125+#REF!+Y130+#REF!+#REF!+#REF!+#REF!+#REF!+#REF!+#REF!</f>
        <v>#REF!</v>
      </c>
      <c r="Z115" s="84"/>
      <c r="AA115" s="57" t="e">
        <f>#REF!+AA116+AA119+AA125+#REF!+AA130+#REF!+#REF!+#REF!+#REF!+#REF!+#REF!+#REF!</f>
        <v>#REF!</v>
      </c>
      <c r="AT115" s="6" t="s">
        <v>38</v>
      </c>
      <c r="AU115" s="6" t="s">
        <v>54</v>
      </c>
      <c r="BK115" s="58" t="e">
        <f>#REF!+BK116+BK119+BK125+#REF!+BK130+#REF!+#REF!+#REF!+#REF!+#REF!+#REF!+#REF!</f>
        <v>#REF!</v>
      </c>
    </row>
    <row r="116" spans="2:65" s="4" customFormat="1" ht="37.35" customHeight="1" x14ac:dyDescent="0.35">
      <c r="B116" s="59"/>
      <c r="C116" s="60"/>
      <c r="D116" s="61" t="s">
        <v>96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98">
        <f>SUM(N117:Q118)</f>
        <v>0</v>
      </c>
      <c r="O116" s="99"/>
      <c r="P116" s="99"/>
      <c r="Q116" s="99"/>
      <c r="R116" s="62"/>
      <c r="T116" s="63"/>
      <c r="U116" s="60"/>
      <c r="V116" s="60"/>
      <c r="W116" s="64">
        <f>SUM(W118:W118)</f>
        <v>0</v>
      </c>
      <c r="X116" s="60"/>
      <c r="Y116" s="64">
        <f>SUM(Y118:Y118)</f>
        <v>0</v>
      </c>
      <c r="Z116" s="60"/>
      <c r="AA116" s="65">
        <f>SUM(AA118:AA118)</f>
        <v>0</v>
      </c>
      <c r="AR116" s="66" t="s">
        <v>9</v>
      </c>
      <c r="AT116" s="67" t="s">
        <v>38</v>
      </c>
      <c r="AU116" s="67" t="s">
        <v>39</v>
      </c>
      <c r="AY116" s="66" t="s">
        <v>70</v>
      </c>
      <c r="BK116" s="68">
        <f>SUM(BK118:BK118)</f>
        <v>0</v>
      </c>
    </row>
    <row r="117" spans="2:65" s="1" customFormat="1" ht="31.5" customHeight="1" x14ac:dyDescent="0.3">
      <c r="B117" s="69"/>
      <c r="C117" s="70" t="s">
        <v>39</v>
      </c>
      <c r="D117" s="70" t="s">
        <v>71</v>
      </c>
      <c r="E117" s="71" t="s">
        <v>83</v>
      </c>
      <c r="F117" s="93" t="s">
        <v>97</v>
      </c>
      <c r="G117" s="94"/>
      <c r="H117" s="94"/>
      <c r="I117" s="94"/>
      <c r="J117" s="72" t="s">
        <v>77</v>
      </c>
      <c r="K117" s="73">
        <v>1</v>
      </c>
      <c r="L117" s="95"/>
      <c r="M117" s="94"/>
      <c r="N117" s="95">
        <f t="shared" ref="N117:N118" si="0">ROUND(L117*K117,1)</f>
        <v>0</v>
      </c>
      <c r="O117" s="94"/>
      <c r="P117" s="94"/>
      <c r="Q117" s="94"/>
      <c r="R117" s="74"/>
      <c r="T117" s="75" t="s">
        <v>1</v>
      </c>
      <c r="U117" s="19" t="s">
        <v>22</v>
      </c>
      <c r="V117" s="76">
        <v>0</v>
      </c>
      <c r="W117" s="76">
        <f>V117*K117</f>
        <v>0</v>
      </c>
      <c r="X117" s="76">
        <v>0</v>
      </c>
      <c r="Y117" s="76">
        <f>X117*K117</f>
        <v>0</v>
      </c>
      <c r="Z117" s="76">
        <v>0</v>
      </c>
      <c r="AA117" s="77">
        <f>Z117*K117</f>
        <v>0</v>
      </c>
      <c r="AR117" s="6" t="s">
        <v>72</v>
      </c>
      <c r="AT117" s="6" t="s">
        <v>71</v>
      </c>
      <c r="AU117" s="6" t="s">
        <v>9</v>
      </c>
      <c r="AY117" s="6" t="s">
        <v>70</v>
      </c>
      <c r="BE117" s="78">
        <f>IF(U117="základní",N117,0)</f>
        <v>0</v>
      </c>
      <c r="BF117" s="78">
        <f>IF(U117="snížená",N117,0)</f>
        <v>0</v>
      </c>
      <c r="BG117" s="78">
        <f>IF(U117="zákl. přenesená",N117,0)</f>
        <v>0</v>
      </c>
      <c r="BH117" s="78">
        <f>IF(U117="sníž. přenesená",N117,0)</f>
        <v>0</v>
      </c>
      <c r="BI117" s="78">
        <f>IF(U117="nulová",N117,0)</f>
        <v>0</v>
      </c>
      <c r="BJ117" s="6" t="s">
        <v>9</v>
      </c>
      <c r="BK117" s="78">
        <f>ROUND(L117*K117,1)</f>
        <v>0</v>
      </c>
      <c r="BL117" s="6" t="s">
        <v>72</v>
      </c>
      <c r="BM117" s="6" t="s">
        <v>78</v>
      </c>
    </row>
    <row r="118" spans="2:65" s="1" customFormat="1" ht="69" customHeight="1" x14ac:dyDescent="0.3">
      <c r="B118" s="69"/>
      <c r="C118" s="70" t="s">
        <v>39</v>
      </c>
      <c r="D118" s="70" t="s">
        <v>71</v>
      </c>
      <c r="E118" s="71" t="s">
        <v>80</v>
      </c>
      <c r="F118" s="93" t="s">
        <v>106</v>
      </c>
      <c r="G118" s="94"/>
      <c r="H118" s="94"/>
      <c r="I118" s="94"/>
      <c r="J118" s="72" t="s">
        <v>85</v>
      </c>
      <c r="K118" s="73">
        <v>1</v>
      </c>
      <c r="L118" s="95"/>
      <c r="M118" s="94"/>
      <c r="N118" s="95">
        <f t="shared" si="0"/>
        <v>0</v>
      </c>
      <c r="O118" s="94"/>
      <c r="P118" s="94"/>
      <c r="Q118" s="94"/>
      <c r="R118" s="74"/>
      <c r="T118" s="75" t="s">
        <v>1</v>
      </c>
      <c r="U118" s="19" t="s">
        <v>22</v>
      </c>
      <c r="V118" s="76">
        <v>0</v>
      </c>
      <c r="W118" s="76">
        <f>V118*K118</f>
        <v>0</v>
      </c>
      <c r="X118" s="76">
        <v>0</v>
      </c>
      <c r="Y118" s="76">
        <f>X118*K118</f>
        <v>0</v>
      </c>
      <c r="Z118" s="76">
        <v>0</v>
      </c>
      <c r="AA118" s="77">
        <f>Z118*K118</f>
        <v>0</v>
      </c>
      <c r="AR118" s="6" t="s">
        <v>72</v>
      </c>
      <c r="AT118" s="6" t="s">
        <v>71</v>
      </c>
      <c r="AU118" s="6" t="s">
        <v>9</v>
      </c>
      <c r="AY118" s="6" t="s">
        <v>70</v>
      </c>
      <c r="BE118" s="78">
        <f>IF(U118="základní",N118,0)</f>
        <v>0</v>
      </c>
      <c r="BF118" s="78">
        <f>IF(U118="snížená",N118,0)</f>
        <v>0</v>
      </c>
      <c r="BG118" s="78">
        <f>IF(U118="zákl. přenesená",N118,0)</f>
        <v>0</v>
      </c>
      <c r="BH118" s="78">
        <f>IF(U118="sníž. přenesená",N118,0)</f>
        <v>0</v>
      </c>
      <c r="BI118" s="78">
        <f>IF(U118="nulová",N118,0)</f>
        <v>0</v>
      </c>
      <c r="BJ118" s="6" t="s">
        <v>9</v>
      </c>
      <c r="BK118" s="78">
        <f>ROUND(L118*K118,1)</f>
        <v>0</v>
      </c>
      <c r="BL118" s="6" t="s">
        <v>72</v>
      </c>
      <c r="BM118" s="6" t="s">
        <v>73</v>
      </c>
    </row>
    <row r="119" spans="2:65" s="4" customFormat="1" ht="37.35" customHeight="1" x14ac:dyDescent="0.35">
      <c r="B119" s="59"/>
      <c r="C119" s="60"/>
      <c r="D119" s="61" t="s">
        <v>98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98">
        <f>SUM(N120:Q124)</f>
        <v>0</v>
      </c>
      <c r="O119" s="99"/>
      <c r="P119" s="99"/>
      <c r="Q119" s="99"/>
      <c r="R119" s="62"/>
      <c r="T119" s="63"/>
      <c r="U119" s="60"/>
      <c r="V119" s="60"/>
      <c r="W119" s="64">
        <f>SUM(W120:W124)</f>
        <v>0</v>
      </c>
      <c r="X119" s="60"/>
      <c r="Y119" s="64">
        <f>SUM(Y120:Y124)</f>
        <v>0</v>
      </c>
      <c r="Z119" s="60"/>
      <c r="AA119" s="65">
        <f>SUM(AA120:AA124)</f>
        <v>0</v>
      </c>
      <c r="AR119" s="66" t="s">
        <v>9</v>
      </c>
      <c r="AT119" s="67" t="s">
        <v>38</v>
      </c>
      <c r="AU119" s="67" t="s">
        <v>39</v>
      </c>
      <c r="AY119" s="66" t="s">
        <v>70</v>
      </c>
      <c r="BK119" s="68">
        <f>SUM(BK120:BK124)</f>
        <v>0</v>
      </c>
    </row>
    <row r="120" spans="2:65" s="1" customFormat="1" ht="54.75" customHeight="1" x14ac:dyDescent="0.3">
      <c r="B120" s="69"/>
      <c r="C120" s="70" t="s">
        <v>39</v>
      </c>
      <c r="D120" s="70" t="s">
        <v>71</v>
      </c>
      <c r="E120" s="71" t="s">
        <v>80</v>
      </c>
      <c r="F120" s="93" t="s">
        <v>107</v>
      </c>
      <c r="G120" s="94"/>
      <c r="H120" s="94"/>
      <c r="I120" s="94"/>
      <c r="J120" s="72" t="s">
        <v>77</v>
      </c>
      <c r="K120" s="73">
        <v>1</v>
      </c>
      <c r="L120" s="95"/>
      <c r="M120" s="94"/>
      <c r="N120" s="95">
        <f t="shared" ref="N120:N124" si="1">ROUND(L120*K120,1)</f>
        <v>0</v>
      </c>
      <c r="O120" s="94"/>
      <c r="P120" s="94"/>
      <c r="Q120" s="94"/>
      <c r="R120" s="74"/>
      <c r="T120" s="75" t="s">
        <v>1</v>
      </c>
      <c r="U120" s="19" t="s">
        <v>22</v>
      </c>
      <c r="V120" s="76">
        <v>0</v>
      </c>
      <c r="W120" s="76">
        <f t="shared" ref="W120:W124" si="2">V120*K120</f>
        <v>0</v>
      </c>
      <c r="X120" s="76">
        <v>0</v>
      </c>
      <c r="Y120" s="76">
        <f t="shared" ref="Y120:Y124" si="3">X120*K120</f>
        <v>0</v>
      </c>
      <c r="Z120" s="76">
        <v>0</v>
      </c>
      <c r="AA120" s="77">
        <f t="shared" ref="AA120:AA124" si="4">Z120*K120</f>
        <v>0</v>
      </c>
      <c r="AR120" s="6" t="s">
        <v>72</v>
      </c>
      <c r="AT120" s="6" t="s">
        <v>71</v>
      </c>
      <c r="AU120" s="6" t="s">
        <v>9</v>
      </c>
      <c r="AY120" s="6" t="s">
        <v>70</v>
      </c>
      <c r="BE120" s="78">
        <f t="shared" ref="BE120:BE124" si="5">IF(U120="základní",N120,0)</f>
        <v>0</v>
      </c>
      <c r="BF120" s="78">
        <f t="shared" ref="BF120:BF124" si="6">IF(U120="snížená",N120,0)</f>
        <v>0</v>
      </c>
      <c r="BG120" s="78">
        <f t="shared" ref="BG120:BG124" si="7">IF(U120="zákl. přenesená",N120,0)</f>
        <v>0</v>
      </c>
      <c r="BH120" s="78">
        <f t="shared" ref="BH120:BH124" si="8">IF(U120="sníž. přenesená",N120,0)</f>
        <v>0</v>
      </c>
      <c r="BI120" s="78">
        <f t="shared" ref="BI120:BI124" si="9">IF(U120="nulová",N120,0)</f>
        <v>0</v>
      </c>
      <c r="BJ120" s="6" t="s">
        <v>9</v>
      </c>
      <c r="BK120" s="78">
        <f t="shared" ref="BK120:BK124" si="10">ROUND(L120*K120,1)</f>
        <v>0</v>
      </c>
      <c r="BL120" s="6" t="s">
        <v>72</v>
      </c>
      <c r="BM120" s="6" t="s">
        <v>74</v>
      </c>
    </row>
    <row r="121" spans="2:65" s="1" customFormat="1" ht="59.25" customHeight="1" x14ac:dyDescent="0.3">
      <c r="B121" s="69"/>
      <c r="C121" s="70" t="s">
        <v>39</v>
      </c>
      <c r="D121" s="70" t="s">
        <v>71</v>
      </c>
      <c r="E121" s="71" t="s">
        <v>81</v>
      </c>
      <c r="F121" s="93" t="s">
        <v>108</v>
      </c>
      <c r="G121" s="94"/>
      <c r="H121" s="94"/>
      <c r="I121" s="94"/>
      <c r="J121" s="72" t="s">
        <v>77</v>
      </c>
      <c r="K121" s="73">
        <v>1</v>
      </c>
      <c r="L121" s="95"/>
      <c r="M121" s="94"/>
      <c r="N121" s="95">
        <f t="shared" si="1"/>
        <v>0</v>
      </c>
      <c r="O121" s="94"/>
      <c r="P121" s="94"/>
      <c r="Q121" s="94"/>
      <c r="R121" s="74"/>
      <c r="T121" s="75" t="s">
        <v>1</v>
      </c>
      <c r="U121" s="19" t="s">
        <v>22</v>
      </c>
      <c r="V121" s="76">
        <v>0</v>
      </c>
      <c r="W121" s="76">
        <f t="shared" si="2"/>
        <v>0</v>
      </c>
      <c r="X121" s="76">
        <v>0</v>
      </c>
      <c r="Y121" s="76">
        <f t="shared" si="3"/>
        <v>0</v>
      </c>
      <c r="Z121" s="76">
        <v>0</v>
      </c>
      <c r="AA121" s="77">
        <f t="shared" si="4"/>
        <v>0</v>
      </c>
      <c r="AR121" s="6" t="s">
        <v>72</v>
      </c>
      <c r="AT121" s="6" t="s">
        <v>71</v>
      </c>
      <c r="AU121" s="6" t="s">
        <v>9</v>
      </c>
      <c r="AY121" s="6" t="s">
        <v>70</v>
      </c>
      <c r="BE121" s="78">
        <f t="shared" si="5"/>
        <v>0</v>
      </c>
      <c r="BF121" s="78">
        <f t="shared" si="6"/>
        <v>0</v>
      </c>
      <c r="BG121" s="78">
        <f t="shared" si="7"/>
        <v>0</v>
      </c>
      <c r="BH121" s="78">
        <f t="shared" si="8"/>
        <v>0</v>
      </c>
      <c r="BI121" s="78">
        <f t="shared" si="9"/>
        <v>0</v>
      </c>
      <c r="BJ121" s="6" t="s">
        <v>9</v>
      </c>
      <c r="BK121" s="78">
        <f t="shared" si="10"/>
        <v>0</v>
      </c>
      <c r="BL121" s="6" t="s">
        <v>72</v>
      </c>
      <c r="BM121" s="6" t="s">
        <v>74</v>
      </c>
    </row>
    <row r="122" spans="2:65" s="1" customFormat="1" ht="44.25" customHeight="1" x14ac:dyDescent="0.3">
      <c r="B122" s="69"/>
      <c r="C122" s="70" t="s">
        <v>39</v>
      </c>
      <c r="D122" s="70" t="s">
        <v>71</v>
      </c>
      <c r="E122" s="71" t="s">
        <v>82</v>
      </c>
      <c r="F122" s="93" t="s">
        <v>99</v>
      </c>
      <c r="G122" s="94"/>
      <c r="H122" s="94"/>
      <c r="I122" s="94"/>
      <c r="J122" s="72" t="s">
        <v>77</v>
      </c>
      <c r="K122" s="73">
        <v>1</v>
      </c>
      <c r="L122" s="95"/>
      <c r="M122" s="94"/>
      <c r="N122" s="95">
        <f t="shared" ref="N122" si="11">ROUND(L122*K122,1)</f>
        <v>0</v>
      </c>
      <c r="O122" s="94"/>
      <c r="P122" s="94"/>
      <c r="Q122" s="94"/>
      <c r="R122" s="74"/>
      <c r="T122" s="75" t="s">
        <v>1</v>
      </c>
      <c r="U122" s="19" t="s">
        <v>22</v>
      </c>
      <c r="V122" s="76">
        <v>0</v>
      </c>
      <c r="W122" s="76">
        <f t="shared" si="2"/>
        <v>0</v>
      </c>
      <c r="X122" s="76">
        <v>0</v>
      </c>
      <c r="Y122" s="76">
        <f t="shared" si="3"/>
        <v>0</v>
      </c>
      <c r="Z122" s="76">
        <v>0</v>
      </c>
      <c r="AA122" s="77">
        <f t="shared" si="4"/>
        <v>0</v>
      </c>
      <c r="AR122" s="6" t="s">
        <v>72</v>
      </c>
      <c r="AT122" s="6" t="s">
        <v>71</v>
      </c>
      <c r="AU122" s="6" t="s">
        <v>9</v>
      </c>
      <c r="AY122" s="6" t="s">
        <v>70</v>
      </c>
      <c r="BE122" s="78">
        <f t="shared" si="5"/>
        <v>0</v>
      </c>
      <c r="BF122" s="78">
        <f t="shared" si="6"/>
        <v>0</v>
      </c>
      <c r="BG122" s="78">
        <f t="shared" si="7"/>
        <v>0</v>
      </c>
      <c r="BH122" s="78">
        <f t="shared" si="8"/>
        <v>0</v>
      </c>
      <c r="BI122" s="78">
        <f t="shared" si="9"/>
        <v>0</v>
      </c>
      <c r="BJ122" s="6" t="s">
        <v>9</v>
      </c>
      <c r="BK122" s="78">
        <f t="shared" si="10"/>
        <v>0</v>
      </c>
      <c r="BL122" s="6" t="s">
        <v>72</v>
      </c>
      <c r="BM122" s="6" t="s">
        <v>75</v>
      </c>
    </row>
    <row r="123" spans="2:65" s="1" customFormat="1" ht="44.25" customHeight="1" x14ac:dyDescent="0.3">
      <c r="B123" s="69"/>
      <c r="C123" s="70" t="s">
        <v>39</v>
      </c>
      <c r="D123" s="70" t="s">
        <v>71</v>
      </c>
      <c r="E123" s="71" t="s">
        <v>83</v>
      </c>
      <c r="F123" s="93" t="s">
        <v>101</v>
      </c>
      <c r="G123" s="94"/>
      <c r="H123" s="94"/>
      <c r="I123" s="94"/>
      <c r="J123" s="72" t="s">
        <v>77</v>
      </c>
      <c r="K123" s="73">
        <v>1</v>
      </c>
      <c r="L123" s="95"/>
      <c r="M123" s="94"/>
      <c r="N123" s="95">
        <f t="shared" si="1"/>
        <v>0</v>
      </c>
      <c r="O123" s="94"/>
      <c r="P123" s="94"/>
      <c r="Q123" s="94"/>
      <c r="R123" s="74"/>
      <c r="T123" s="75" t="s">
        <v>1</v>
      </c>
      <c r="U123" s="19" t="s">
        <v>22</v>
      </c>
      <c r="V123" s="76">
        <v>0</v>
      </c>
      <c r="W123" s="76">
        <f t="shared" si="2"/>
        <v>0</v>
      </c>
      <c r="X123" s="76">
        <v>0</v>
      </c>
      <c r="Y123" s="76">
        <f t="shared" si="3"/>
        <v>0</v>
      </c>
      <c r="Z123" s="76">
        <v>0</v>
      </c>
      <c r="AA123" s="77">
        <f t="shared" si="4"/>
        <v>0</v>
      </c>
      <c r="AR123" s="6" t="s">
        <v>72</v>
      </c>
      <c r="AT123" s="6" t="s">
        <v>71</v>
      </c>
      <c r="AU123" s="6" t="s">
        <v>9</v>
      </c>
      <c r="AY123" s="6" t="s">
        <v>70</v>
      </c>
      <c r="BE123" s="78">
        <f t="shared" si="5"/>
        <v>0</v>
      </c>
      <c r="BF123" s="78">
        <f t="shared" si="6"/>
        <v>0</v>
      </c>
      <c r="BG123" s="78">
        <f t="shared" si="7"/>
        <v>0</v>
      </c>
      <c r="BH123" s="78">
        <f t="shared" si="8"/>
        <v>0</v>
      </c>
      <c r="BI123" s="78">
        <f t="shared" si="9"/>
        <v>0</v>
      </c>
      <c r="BJ123" s="6" t="s">
        <v>9</v>
      </c>
      <c r="BK123" s="78">
        <f t="shared" si="10"/>
        <v>0</v>
      </c>
      <c r="BL123" s="6" t="s">
        <v>72</v>
      </c>
      <c r="BM123" s="6" t="s">
        <v>75</v>
      </c>
    </row>
    <row r="124" spans="2:65" s="1" customFormat="1" ht="44.25" customHeight="1" x14ac:dyDescent="0.3">
      <c r="B124" s="69"/>
      <c r="C124" s="70" t="s">
        <v>39</v>
      </c>
      <c r="D124" s="70" t="s">
        <v>71</v>
      </c>
      <c r="E124" s="71" t="s">
        <v>84</v>
      </c>
      <c r="F124" s="93" t="s">
        <v>102</v>
      </c>
      <c r="G124" s="94"/>
      <c r="H124" s="94"/>
      <c r="I124" s="94"/>
      <c r="J124" s="72" t="s">
        <v>77</v>
      </c>
      <c r="K124" s="73">
        <v>1</v>
      </c>
      <c r="L124" s="95"/>
      <c r="M124" s="94"/>
      <c r="N124" s="95">
        <f t="shared" si="1"/>
        <v>0</v>
      </c>
      <c r="O124" s="94"/>
      <c r="P124" s="94"/>
      <c r="Q124" s="94"/>
      <c r="R124" s="74"/>
      <c r="T124" s="75" t="s">
        <v>1</v>
      </c>
      <c r="U124" s="19" t="s">
        <v>22</v>
      </c>
      <c r="V124" s="76">
        <v>0</v>
      </c>
      <c r="W124" s="76">
        <f t="shared" si="2"/>
        <v>0</v>
      </c>
      <c r="X124" s="76">
        <v>0</v>
      </c>
      <c r="Y124" s="76">
        <f t="shared" si="3"/>
        <v>0</v>
      </c>
      <c r="Z124" s="76">
        <v>0</v>
      </c>
      <c r="AA124" s="77">
        <f t="shared" si="4"/>
        <v>0</v>
      </c>
      <c r="AR124" s="6" t="s">
        <v>72</v>
      </c>
      <c r="AT124" s="6" t="s">
        <v>71</v>
      </c>
      <c r="AU124" s="6" t="s">
        <v>9</v>
      </c>
      <c r="AY124" s="6" t="s">
        <v>70</v>
      </c>
      <c r="BE124" s="78">
        <f t="shared" si="5"/>
        <v>0</v>
      </c>
      <c r="BF124" s="78">
        <f t="shared" si="6"/>
        <v>0</v>
      </c>
      <c r="BG124" s="78">
        <f t="shared" si="7"/>
        <v>0</v>
      </c>
      <c r="BH124" s="78">
        <f t="shared" si="8"/>
        <v>0</v>
      </c>
      <c r="BI124" s="78">
        <f t="shared" si="9"/>
        <v>0</v>
      </c>
      <c r="BJ124" s="6" t="s">
        <v>9</v>
      </c>
      <c r="BK124" s="78">
        <f t="shared" si="10"/>
        <v>0</v>
      </c>
      <c r="BL124" s="6" t="s">
        <v>72</v>
      </c>
      <c r="BM124" s="6" t="s">
        <v>75</v>
      </c>
    </row>
    <row r="125" spans="2:65" s="4" customFormat="1" ht="37.35" customHeight="1" x14ac:dyDescent="0.35">
      <c r="B125" s="59"/>
      <c r="C125" s="60"/>
      <c r="D125" s="61" t="s">
        <v>104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98">
        <f>SUM(N126:Q129)</f>
        <v>0</v>
      </c>
      <c r="O125" s="99"/>
      <c r="P125" s="99"/>
      <c r="Q125" s="99"/>
      <c r="R125" s="62"/>
      <c r="T125" s="63"/>
      <c r="U125" s="60"/>
      <c r="V125" s="60"/>
      <c r="W125" s="64">
        <f>SUM(W127:W129)</f>
        <v>0</v>
      </c>
      <c r="X125" s="60"/>
      <c r="Y125" s="64">
        <f>SUM(Y127:Y129)</f>
        <v>0</v>
      </c>
      <c r="Z125" s="60"/>
      <c r="AA125" s="65">
        <f>SUM(AA127:AA129)</f>
        <v>0</v>
      </c>
      <c r="AR125" s="66" t="s">
        <v>9</v>
      </c>
      <c r="AT125" s="67" t="s">
        <v>38</v>
      </c>
      <c r="AU125" s="67" t="s">
        <v>39</v>
      </c>
      <c r="AY125" s="66" t="s">
        <v>70</v>
      </c>
      <c r="BK125" s="68">
        <f>SUM(BK127:BK129)</f>
        <v>0</v>
      </c>
    </row>
    <row r="126" spans="2:65" s="1" customFormat="1" ht="44.25" customHeight="1" x14ac:dyDescent="0.3">
      <c r="B126" s="69"/>
      <c r="C126" s="70" t="s">
        <v>39</v>
      </c>
      <c r="D126" s="70" t="s">
        <v>71</v>
      </c>
      <c r="E126" s="71" t="s">
        <v>84</v>
      </c>
      <c r="F126" s="93" t="s">
        <v>109</v>
      </c>
      <c r="G126" s="94"/>
      <c r="H126" s="94"/>
      <c r="I126" s="94"/>
      <c r="J126" s="72" t="s">
        <v>77</v>
      </c>
      <c r="K126" s="73">
        <v>1</v>
      </c>
      <c r="L126" s="95"/>
      <c r="M126" s="94"/>
      <c r="N126" s="95">
        <f t="shared" ref="N126" si="12">ROUND(L126*K126,1)</f>
        <v>0</v>
      </c>
      <c r="O126" s="94"/>
      <c r="P126" s="94"/>
      <c r="Q126" s="94"/>
      <c r="R126" s="74"/>
      <c r="T126" s="75" t="s">
        <v>1</v>
      </c>
      <c r="U126" s="19" t="s">
        <v>22</v>
      </c>
      <c r="V126" s="76">
        <v>0</v>
      </c>
      <c r="W126" s="76">
        <f t="shared" ref="W126" si="13">V126*K126</f>
        <v>0</v>
      </c>
      <c r="X126" s="76">
        <v>0</v>
      </c>
      <c r="Y126" s="76">
        <f t="shared" ref="Y126" si="14">X126*K126</f>
        <v>0</v>
      </c>
      <c r="Z126" s="76">
        <v>0</v>
      </c>
      <c r="AA126" s="77">
        <f t="shared" ref="AA126" si="15">Z126*K126</f>
        <v>0</v>
      </c>
      <c r="AR126" s="6" t="s">
        <v>72</v>
      </c>
      <c r="AT126" s="6" t="s">
        <v>71</v>
      </c>
      <c r="AU126" s="6" t="s">
        <v>9</v>
      </c>
      <c r="AY126" s="6" t="s">
        <v>70</v>
      </c>
      <c r="BE126" s="78">
        <f t="shared" ref="BE126" si="16">IF(U126="základní",N126,0)</f>
        <v>0</v>
      </c>
      <c r="BF126" s="78">
        <f t="shared" ref="BF126" si="17">IF(U126="snížená",N126,0)</f>
        <v>0</v>
      </c>
      <c r="BG126" s="78">
        <f t="shared" ref="BG126" si="18">IF(U126="zákl. přenesená",N126,0)</f>
        <v>0</v>
      </c>
      <c r="BH126" s="78">
        <f t="shared" ref="BH126" si="19">IF(U126="sníž. přenesená",N126,0)</f>
        <v>0</v>
      </c>
      <c r="BI126" s="78">
        <f t="shared" ref="BI126" si="20">IF(U126="nulová",N126,0)</f>
        <v>0</v>
      </c>
      <c r="BJ126" s="6" t="s">
        <v>9</v>
      </c>
      <c r="BK126" s="78">
        <f t="shared" ref="BK126" si="21">ROUND(L126*K126,1)</f>
        <v>0</v>
      </c>
      <c r="BL126" s="6" t="s">
        <v>72</v>
      </c>
      <c r="BM126" s="6" t="s">
        <v>75</v>
      </c>
    </row>
    <row r="127" spans="2:65" s="1" customFormat="1" ht="80.25" customHeight="1" x14ac:dyDescent="0.3">
      <c r="B127" s="69"/>
      <c r="C127" s="70" t="s">
        <v>39</v>
      </c>
      <c r="D127" s="70" t="s">
        <v>71</v>
      </c>
      <c r="E127" s="71" t="s">
        <v>80</v>
      </c>
      <c r="F127" s="93" t="s">
        <v>100</v>
      </c>
      <c r="G127" s="94"/>
      <c r="H127" s="94"/>
      <c r="I127" s="94"/>
      <c r="J127" s="72" t="s">
        <v>77</v>
      </c>
      <c r="K127" s="73">
        <v>1</v>
      </c>
      <c r="L127" s="95"/>
      <c r="M127" s="94"/>
      <c r="N127" s="95">
        <f>ROUND(L127*K127,1)</f>
        <v>0</v>
      </c>
      <c r="O127" s="94"/>
      <c r="P127" s="94"/>
      <c r="Q127" s="94"/>
      <c r="R127" s="74"/>
      <c r="T127" s="75" t="s">
        <v>1</v>
      </c>
      <c r="U127" s="19" t="s">
        <v>22</v>
      </c>
      <c r="V127" s="76">
        <v>0</v>
      </c>
      <c r="W127" s="76">
        <f>V127*K127</f>
        <v>0</v>
      </c>
      <c r="X127" s="76">
        <v>0</v>
      </c>
      <c r="Y127" s="76">
        <f>X127*K127</f>
        <v>0</v>
      </c>
      <c r="Z127" s="76">
        <v>0</v>
      </c>
      <c r="AA127" s="77">
        <f>Z127*K127</f>
        <v>0</v>
      </c>
      <c r="AR127" s="6" t="s">
        <v>72</v>
      </c>
      <c r="AT127" s="6" t="s">
        <v>71</v>
      </c>
      <c r="AU127" s="6" t="s">
        <v>9</v>
      </c>
      <c r="AY127" s="6" t="s">
        <v>70</v>
      </c>
      <c r="BE127" s="78">
        <f>IF(U127="základní",N127,0)</f>
        <v>0</v>
      </c>
      <c r="BF127" s="78">
        <f>IF(U127="snížená",N127,0)</f>
        <v>0</v>
      </c>
      <c r="BG127" s="78">
        <f>IF(U127="zákl. přenesená",N127,0)</f>
        <v>0</v>
      </c>
      <c r="BH127" s="78">
        <f>IF(U127="sníž. přenesená",N127,0)</f>
        <v>0</v>
      </c>
      <c r="BI127" s="78">
        <f>IF(U127="nulová",N127,0)</f>
        <v>0</v>
      </c>
      <c r="BJ127" s="6" t="s">
        <v>9</v>
      </c>
      <c r="BK127" s="78">
        <f>ROUND(L127*K127,1)</f>
        <v>0</v>
      </c>
      <c r="BL127" s="6" t="s">
        <v>72</v>
      </c>
      <c r="BM127" s="6" t="s">
        <v>75</v>
      </c>
    </row>
    <row r="128" spans="2:65" s="1" customFormat="1" ht="55.5" customHeight="1" x14ac:dyDescent="0.3">
      <c r="B128" s="69"/>
      <c r="C128" s="70" t="s">
        <v>39</v>
      </c>
      <c r="D128" s="70" t="s">
        <v>71</v>
      </c>
      <c r="E128" s="71" t="s">
        <v>81</v>
      </c>
      <c r="F128" s="93" t="s">
        <v>105</v>
      </c>
      <c r="G128" s="94"/>
      <c r="H128" s="94"/>
      <c r="I128" s="94"/>
      <c r="J128" s="72" t="s">
        <v>77</v>
      </c>
      <c r="K128" s="73">
        <v>2</v>
      </c>
      <c r="L128" s="95"/>
      <c r="M128" s="94"/>
      <c r="N128" s="95">
        <f t="shared" ref="N128" si="22">ROUND(L128*K128,1)</f>
        <v>0</v>
      </c>
      <c r="O128" s="94"/>
      <c r="P128" s="94"/>
      <c r="Q128" s="94"/>
      <c r="R128" s="74"/>
      <c r="T128" s="75" t="s">
        <v>1</v>
      </c>
      <c r="U128" s="19" t="s">
        <v>22</v>
      </c>
      <c r="V128" s="76">
        <v>0</v>
      </c>
      <c r="W128" s="76">
        <f>V128*K128</f>
        <v>0</v>
      </c>
      <c r="X128" s="76">
        <v>0</v>
      </c>
      <c r="Y128" s="76">
        <f>X128*K128</f>
        <v>0</v>
      </c>
      <c r="Z128" s="76">
        <v>0</v>
      </c>
      <c r="AA128" s="77">
        <f>Z128*K128</f>
        <v>0</v>
      </c>
      <c r="AR128" s="6" t="s">
        <v>72</v>
      </c>
      <c r="AT128" s="6" t="s">
        <v>71</v>
      </c>
      <c r="AU128" s="6" t="s">
        <v>9</v>
      </c>
      <c r="AY128" s="6" t="s">
        <v>70</v>
      </c>
      <c r="BE128" s="78">
        <f>IF(U128="základní",N128,0)</f>
        <v>0</v>
      </c>
      <c r="BF128" s="78">
        <f>IF(U128="snížená",N128,0)</f>
        <v>0</v>
      </c>
      <c r="BG128" s="78">
        <f>IF(U128="zákl. přenesená",N128,0)</f>
        <v>0</v>
      </c>
      <c r="BH128" s="78">
        <f>IF(U128="sníž. přenesená",N128,0)</f>
        <v>0</v>
      </c>
      <c r="BI128" s="78">
        <f>IF(U128="nulová",N128,0)</f>
        <v>0</v>
      </c>
      <c r="BJ128" s="6" t="s">
        <v>9</v>
      </c>
      <c r="BK128" s="78">
        <f>ROUND(L128*K128,1)</f>
        <v>0</v>
      </c>
      <c r="BL128" s="6" t="s">
        <v>72</v>
      </c>
      <c r="BM128" s="6" t="s">
        <v>74</v>
      </c>
    </row>
    <row r="129" spans="2:65" s="1" customFormat="1" ht="24.75" customHeight="1" x14ac:dyDescent="0.3">
      <c r="B129" s="69"/>
      <c r="C129" s="70" t="s">
        <v>39</v>
      </c>
      <c r="D129" s="70" t="s">
        <v>71</v>
      </c>
      <c r="E129" s="71" t="s">
        <v>82</v>
      </c>
      <c r="F129" s="93" t="s">
        <v>103</v>
      </c>
      <c r="G129" s="94"/>
      <c r="H129" s="94"/>
      <c r="I129" s="94"/>
      <c r="J129" s="72" t="s">
        <v>77</v>
      </c>
      <c r="K129" s="73">
        <v>1</v>
      </c>
      <c r="L129" s="95"/>
      <c r="M129" s="94"/>
      <c r="N129" s="95">
        <f t="shared" ref="N129" si="23">ROUND(L129*K129,1)</f>
        <v>0</v>
      </c>
      <c r="O129" s="94"/>
      <c r="P129" s="94"/>
      <c r="Q129" s="94"/>
      <c r="R129" s="74"/>
      <c r="T129" s="75" t="s">
        <v>1</v>
      </c>
      <c r="U129" s="19" t="s">
        <v>22</v>
      </c>
      <c r="V129" s="76">
        <v>0</v>
      </c>
      <c r="W129" s="76">
        <f t="shared" ref="W129" si="24">V129*K129</f>
        <v>0</v>
      </c>
      <c r="X129" s="76">
        <v>0</v>
      </c>
      <c r="Y129" s="76">
        <f t="shared" ref="Y129" si="25">X129*K129</f>
        <v>0</v>
      </c>
      <c r="Z129" s="76">
        <v>0</v>
      </c>
      <c r="AA129" s="77">
        <f t="shared" ref="AA129" si="26">Z129*K129</f>
        <v>0</v>
      </c>
      <c r="AR129" s="6" t="s">
        <v>72</v>
      </c>
      <c r="AT129" s="6" t="s">
        <v>71</v>
      </c>
      <c r="AU129" s="6" t="s">
        <v>9</v>
      </c>
      <c r="AY129" s="6" t="s">
        <v>70</v>
      </c>
      <c r="BE129" s="78">
        <f t="shared" ref="BE129" si="27">IF(U129="základní",N129,0)</f>
        <v>0</v>
      </c>
      <c r="BF129" s="78">
        <f t="shared" ref="BF129" si="28">IF(U129="snížená",N129,0)</f>
        <v>0</v>
      </c>
      <c r="BG129" s="78">
        <f t="shared" ref="BG129" si="29">IF(U129="zákl. přenesená",N129,0)</f>
        <v>0</v>
      </c>
      <c r="BH129" s="78">
        <f t="shared" ref="BH129" si="30">IF(U129="sníž. přenesená",N129,0)</f>
        <v>0</v>
      </c>
      <c r="BI129" s="78">
        <f t="shared" ref="BI129" si="31">IF(U129="nulová",N129,0)</f>
        <v>0</v>
      </c>
      <c r="BJ129" s="6" t="s">
        <v>9</v>
      </c>
      <c r="BK129" s="78">
        <f t="shared" ref="BK129" si="32">ROUND(L129*K129,1)</f>
        <v>0</v>
      </c>
      <c r="BL129" s="6" t="s">
        <v>72</v>
      </c>
      <c r="BM129" s="6" t="s">
        <v>76</v>
      </c>
    </row>
    <row r="130" spans="2:65" s="4" customFormat="1" ht="37.35" customHeight="1" x14ac:dyDescent="0.35">
      <c r="B130" s="59"/>
      <c r="C130" s="60"/>
      <c r="D130" s="61" t="s">
        <v>91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96">
        <f>SUM(N131:Q131)</f>
        <v>0</v>
      </c>
      <c r="O130" s="97"/>
      <c r="P130" s="97"/>
      <c r="Q130" s="97"/>
      <c r="R130" s="62"/>
      <c r="T130" s="63"/>
      <c r="U130" s="60"/>
      <c r="V130" s="60"/>
      <c r="W130" s="64" t="e">
        <f>#REF!</f>
        <v>#REF!</v>
      </c>
      <c r="X130" s="60"/>
      <c r="Y130" s="64" t="e">
        <f>#REF!</f>
        <v>#REF!</v>
      </c>
      <c r="Z130" s="60"/>
      <c r="AA130" s="65" t="e">
        <f>#REF!</f>
        <v>#REF!</v>
      </c>
      <c r="AR130" s="66" t="s">
        <v>9</v>
      </c>
      <c r="AT130" s="67" t="s">
        <v>38</v>
      </c>
      <c r="AU130" s="67" t="s">
        <v>39</v>
      </c>
      <c r="AY130" s="66" t="s">
        <v>70</v>
      </c>
      <c r="BK130" s="68" t="e">
        <f>#REF!</f>
        <v>#REF!</v>
      </c>
    </row>
    <row r="131" spans="2:65" s="1" customFormat="1" ht="30" customHeight="1" x14ac:dyDescent="0.3">
      <c r="B131" s="69"/>
      <c r="C131" s="70" t="s">
        <v>39</v>
      </c>
      <c r="D131" s="70" t="s">
        <v>71</v>
      </c>
      <c r="E131" s="71" t="s">
        <v>86</v>
      </c>
      <c r="F131" s="93" t="s">
        <v>92</v>
      </c>
      <c r="G131" s="94"/>
      <c r="H131" s="94"/>
      <c r="I131" s="94"/>
      <c r="J131" s="72" t="s">
        <v>77</v>
      </c>
      <c r="K131" s="73">
        <v>2</v>
      </c>
      <c r="L131" s="95"/>
      <c r="M131" s="94"/>
      <c r="N131" s="95">
        <f t="shared" ref="N131" si="33">ROUND(L131*K131,1)</f>
        <v>0</v>
      </c>
      <c r="O131" s="94"/>
      <c r="P131" s="94"/>
      <c r="Q131" s="94"/>
      <c r="R131" s="74"/>
      <c r="T131" s="75" t="s">
        <v>1</v>
      </c>
      <c r="U131" s="19" t="s">
        <v>22</v>
      </c>
      <c r="V131" s="76">
        <v>0</v>
      </c>
      <c r="W131" s="76">
        <f>V131*K131</f>
        <v>0</v>
      </c>
      <c r="X131" s="76">
        <v>0</v>
      </c>
      <c r="Y131" s="76">
        <f>X131*K131</f>
        <v>0</v>
      </c>
      <c r="Z131" s="76">
        <v>0</v>
      </c>
      <c r="AA131" s="77">
        <f>Z131*K131</f>
        <v>0</v>
      </c>
      <c r="AR131" s="6" t="s">
        <v>72</v>
      </c>
      <c r="AT131" s="6" t="s">
        <v>71</v>
      </c>
      <c r="AU131" s="6" t="s">
        <v>40</v>
      </c>
      <c r="AY131" s="6" t="s">
        <v>70</v>
      </c>
      <c r="BE131" s="78">
        <f>IF(U131="základní",N131,0)</f>
        <v>0</v>
      </c>
      <c r="BF131" s="78">
        <f>IF(U131="snížená",N131,0)</f>
        <v>0</v>
      </c>
      <c r="BG131" s="78">
        <f>IF(U131="zákl. přenesená",N131,0)</f>
        <v>0</v>
      </c>
      <c r="BH131" s="78">
        <f>IF(U131="sníž. přenesená",N131,0)</f>
        <v>0</v>
      </c>
      <c r="BI131" s="78">
        <f>IF(U131="nulová",N131,0)</f>
        <v>0</v>
      </c>
      <c r="BJ131" s="6" t="s">
        <v>9</v>
      </c>
      <c r="BK131" s="78">
        <f>ROUND(L131*K131,1)</f>
        <v>0</v>
      </c>
      <c r="BL131" s="6" t="s">
        <v>72</v>
      </c>
      <c r="BM131" s="6" t="s">
        <v>79</v>
      </c>
    </row>
    <row r="132" spans="2:65" s="1" customFormat="1" ht="6.95" customHeight="1" x14ac:dyDescent="0.3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0"/>
    </row>
  </sheetData>
  <mergeCells count="98">
    <mergeCell ref="N121:Q121"/>
    <mergeCell ref="L126:M126"/>
    <mergeCell ref="N126:Q126"/>
    <mergeCell ref="H1:K1"/>
    <mergeCell ref="C2:Q2"/>
    <mergeCell ref="M37:P37"/>
    <mergeCell ref="M29:P29"/>
    <mergeCell ref="M31:P31"/>
    <mergeCell ref="H33:J33"/>
    <mergeCell ref="M33:P33"/>
    <mergeCell ref="H34:J34"/>
    <mergeCell ref="M34:P34"/>
    <mergeCell ref="M84:Q84"/>
    <mergeCell ref="M85:Q85"/>
    <mergeCell ref="C87:G87"/>
    <mergeCell ref="N87:Q87"/>
    <mergeCell ref="N89:Q89"/>
    <mergeCell ref="L39:P39"/>
    <mergeCell ref="S2:AC2"/>
    <mergeCell ref="C4:Q4"/>
    <mergeCell ref="F6:P6"/>
    <mergeCell ref="F7:P7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35:J35"/>
    <mergeCell ref="M35:P35"/>
    <mergeCell ref="H36:J36"/>
    <mergeCell ref="M36:P36"/>
    <mergeCell ref="H37:J37"/>
    <mergeCell ref="C76:Q76"/>
    <mergeCell ref="F78:P78"/>
    <mergeCell ref="F79:P79"/>
    <mergeCell ref="F80:P80"/>
    <mergeCell ref="M82:P82"/>
    <mergeCell ref="N95:Q95"/>
    <mergeCell ref="L97:Q97"/>
    <mergeCell ref="C103:Q103"/>
    <mergeCell ref="F105:P105"/>
    <mergeCell ref="F106:P106"/>
    <mergeCell ref="F107:P107"/>
    <mergeCell ref="N90:Q90"/>
    <mergeCell ref="N91:Q91"/>
    <mergeCell ref="N92:Q92"/>
    <mergeCell ref="N93:Q93"/>
    <mergeCell ref="N115:Q115"/>
    <mergeCell ref="M109:P109"/>
    <mergeCell ref="M111:Q111"/>
    <mergeCell ref="M112:Q112"/>
    <mergeCell ref="F114:I114"/>
    <mergeCell ref="L114:M114"/>
    <mergeCell ref="N114:Q114"/>
    <mergeCell ref="N119:Q119"/>
    <mergeCell ref="F121:I121"/>
    <mergeCell ref="L121:M121"/>
    <mergeCell ref="N116:Q116"/>
    <mergeCell ref="F118:I118"/>
    <mergeCell ref="L118:M118"/>
    <mergeCell ref="N118:Q118"/>
    <mergeCell ref="F117:I117"/>
    <mergeCell ref="L117:M117"/>
    <mergeCell ref="N117:Q117"/>
    <mergeCell ref="F120:I120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F123:I123"/>
    <mergeCell ref="N130:Q130"/>
    <mergeCell ref="F131:I131"/>
    <mergeCell ref="L131:M131"/>
    <mergeCell ref="N131:Q131"/>
    <mergeCell ref="F129:I129"/>
    <mergeCell ref="L129:M129"/>
    <mergeCell ref="L123:M123"/>
    <mergeCell ref="N123:Q123"/>
    <mergeCell ref="N129:Q129"/>
    <mergeCell ref="N125:Q125"/>
    <mergeCell ref="F127:I127"/>
    <mergeCell ref="L127:M127"/>
    <mergeCell ref="N127:Q127"/>
    <mergeCell ref="F128:I128"/>
    <mergeCell ref="L128:M128"/>
    <mergeCell ref="N128:Q128"/>
    <mergeCell ref="F126:I126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ageMargins left="0.7" right="0.7" top="0.78740157499999996" bottom="0.78740157499999996" header="0.3" footer="0.3"/>
  <pageSetup paperSize="9" scale="84" orientation="portrait" r:id="rId1"/>
  <rowBreaks count="1" manualBreakCount="1">
    <brk id="73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2NP tech.</vt:lpstr>
      <vt:lpstr>'2NP tech.'!Oblast_tisku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jan.prokes</dc:creator>
  <cp:lastModifiedBy>Tomáš Říha</cp:lastModifiedBy>
  <dcterms:created xsi:type="dcterms:W3CDTF">2017-01-05T09:37:25Z</dcterms:created>
  <dcterms:modified xsi:type="dcterms:W3CDTF">2019-06-24T05:12:56Z</dcterms:modified>
</cp:coreProperties>
</file>