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1"/>
  </bookViews>
  <sheets>
    <sheet name="Rekapitulace stavby" sheetId="1" r:id="rId1"/>
    <sheet name="01 - Stavební část" sheetId="2" r:id="rId2"/>
    <sheet name="01 - Elektro" sheetId="3" r:id="rId3"/>
    <sheet name="02 - Hromosvod" sheetId="4" r:id="rId4"/>
    <sheet name="03 - Ocelová konstrukce" sheetId="5" r:id="rId5"/>
    <sheet name="04 - Technologie" sheetId="6" r:id="rId6"/>
    <sheet name="05 - Fotovoltaická elektr..." sheetId="7" r:id="rId7"/>
    <sheet name="06 - Kanalizace" sheetId="8" r:id="rId8"/>
    <sheet name="07 - Vodovod" sheetId="9" r:id="rId9"/>
    <sheet name="08 - Vzduchotechnika" sheetId="10" r:id="rId10"/>
  </sheets>
  <definedNames>
    <definedName name="_xlnm._FilterDatabase" localSheetId="2" hidden="1">'01 - Elektro'!$C$127:$K$244</definedName>
    <definedName name="_xlnm._FilterDatabase" localSheetId="1" hidden="1">'01 - Stavební část'!$C$137:$K$257</definedName>
    <definedName name="_xlnm._FilterDatabase" localSheetId="3" hidden="1">'02 - Hromosvod'!$C$122:$K$139</definedName>
    <definedName name="_xlnm._FilterDatabase" localSheetId="4" hidden="1">'03 - Ocelová konstrukce'!$C$119:$K$152</definedName>
    <definedName name="_xlnm._FilterDatabase" localSheetId="5" hidden="1">'04 - Technologie'!$C$124:$K$200</definedName>
    <definedName name="_xlnm._FilterDatabase" localSheetId="6" hidden="1">'05 - Fotovoltaická elektr...'!$C$117:$K$124</definedName>
    <definedName name="_xlnm._FilterDatabase" localSheetId="7" hidden="1">'06 - Kanalizace'!$C$118:$K$148</definedName>
    <definedName name="_xlnm._FilterDatabase" localSheetId="8" hidden="1">'07 - Vodovod'!$C$122:$K$174</definedName>
    <definedName name="_xlnm._FilterDatabase" localSheetId="9" hidden="1">'08 - Vzduchotechnika'!$C$116:$K$122</definedName>
    <definedName name="_xlnm.Print_Titles" localSheetId="2">'01 - Elektro'!$127:$127</definedName>
    <definedName name="_xlnm.Print_Titles" localSheetId="1">'01 - Stavební část'!$137:$137</definedName>
    <definedName name="_xlnm.Print_Titles" localSheetId="3">'02 - Hromosvod'!$122:$122</definedName>
    <definedName name="_xlnm.Print_Titles" localSheetId="4">'03 - Ocelová konstrukce'!$119:$119</definedName>
    <definedName name="_xlnm.Print_Titles" localSheetId="5">'04 - Technologie'!$124:$124</definedName>
    <definedName name="_xlnm.Print_Titles" localSheetId="6">'05 - Fotovoltaická elektr...'!$117:$117</definedName>
    <definedName name="_xlnm.Print_Titles" localSheetId="7">'06 - Kanalizace'!$118:$118</definedName>
    <definedName name="_xlnm.Print_Titles" localSheetId="8">'07 - Vodovod'!$122:$122</definedName>
    <definedName name="_xlnm.Print_Titles" localSheetId="9">'08 - Vzduchotechnika'!$116:$116</definedName>
    <definedName name="_xlnm.Print_Titles" localSheetId="0">'Rekapitulace stavby'!$92:$92</definedName>
    <definedName name="_xlnm.Print_Area" localSheetId="2">'01 - Elektro'!$C$4:$J$76,'01 - Elektro'!$C$113:$K$244</definedName>
    <definedName name="_xlnm.Print_Area" localSheetId="1">'01 - Stavební část'!$C$4:$J$76,'01 - Stavební část'!$C$125:$K$257</definedName>
    <definedName name="_xlnm.Print_Area" localSheetId="3">'02 - Hromosvod'!$C$4:$J$76,'02 - Hromosvod'!$C$108:$K$139</definedName>
    <definedName name="_xlnm.Print_Area" localSheetId="4">'03 - Ocelová konstrukce'!$C$4:$J$76,'03 - Ocelová konstrukce'!$C$107:$K$152</definedName>
    <definedName name="_xlnm.Print_Area" localSheetId="5">'04 - Technologie'!$C$4:$J$76,'04 - Technologie'!$C$112:$K$200</definedName>
    <definedName name="_xlnm.Print_Area" localSheetId="6">'05 - Fotovoltaická elektr...'!$C$4:$J$76,'05 - Fotovoltaická elektr...'!$C$105:$K$124</definedName>
    <definedName name="_xlnm.Print_Area" localSheetId="7">'06 - Kanalizace'!$C$4:$J$76,'06 - Kanalizace'!$C$106:$K$148</definedName>
    <definedName name="_xlnm.Print_Area" localSheetId="8">'07 - Vodovod'!$C$4:$J$76,'07 - Vodovod'!$C$110:$K$174</definedName>
    <definedName name="_xlnm.Print_Area" localSheetId="9">'08 - Vzduchotechnika'!$C$4:$J$76,'08 - Vzduchotechnika'!$C$104:$K$122</definedName>
    <definedName name="_xlnm.Print_Area" localSheetId="0">'Rekapitulace stavby'!$D$4:$AO$76,'Rekapitulace stavby'!$C$82:$AQ$105</definedName>
  </definedNames>
  <calcPr calcId="125725"/>
</workbook>
</file>

<file path=xl/calcChain.xml><?xml version="1.0" encoding="utf-8"?>
<calcChain xmlns="http://schemas.openxmlformats.org/spreadsheetml/2006/main">
  <c r="J37" i="10"/>
  <c r="J36"/>
  <c r="AY104" i="1"/>
  <c r="J35" i="10"/>
  <c r="AX104" i="1" s="1"/>
  <c r="BI122" i="10"/>
  <c r="BH122"/>
  <c r="BF122"/>
  <c r="BE122"/>
  <c r="T122"/>
  <c r="R122"/>
  <c r="P122"/>
  <c r="BK122"/>
  <c r="J122"/>
  <c r="BG122" s="1"/>
  <c r="BI121"/>
  <c r="BH121"/>
  <c r="BF121"/>
  <c r="BE121"/>
  <c r="T121"/>
  <c r="R121"/>
  <c r="P121"/>
  <c r="BK121"/>
  <c r="J121"/>
  <c r="BG121" s="1"/>
  <c r="BI120"/>
  <c r="BH120"/>
  <c r="BF120"/>
  <c r="BE120"/>
  <c r="T120"/>
  <c r="R120"/>
  <c r="P120"/>
  <c r="P118" s="1"/>
  <c r="BK120"/>
  <c r="J120"/>
  <c r="BG120"/>
  <c r="BI119"/>
  <c r="F37" s="1"/>
  <c r="BD104" i="1" s="1"/>
  <c r="BH119" i="10"/>
  <c r="F36"/>
  <c r="BC104" i="1" s="1"/>
  <c r="BF119" i="10"/>
  <c r="BE119"/>
  <c r="F33" s="1"/>
  <c r="AZ104" i="1" s="1"/>
  <c r="J33" i="10"/>
  <c r="AV104" i="1" s="1"/>
  <c r="T119" i="10"/>
  <c r="T118" s="1"/>
  <c r="T117" s="1"/>
  <c r="R119"/>
  <c r="R118"/>
  <c r="R117" s="1"/>
  <c r="P119"/>
  <c r="P117"/>
  <c r="AU104" i="1" s="1"/>
  <c r="BK119" i="10"/>
  <c r="BK118"/>
  <c r="BK117" s="1"/>
  <c r="J117" s="1"/>
  <c r="J96" s="1"/>
  <c r="J118"/>
  <c r="J97" s="1"/>
  <c r="J30"/>
  <c r="J119"/>
  <c r="BG119"/>
  <c r="F35"/>
  <c r="BB104" i="1" s="1"/>
  <c r="F111" i="10"/>
  <c r="E109"/>
  <c r="F89"/>
  <c r="E87"/>
  <c r="J24"/>
  <c r="E24"/>
  <c r="J114" s="1"/>
  <c r="J92"/>
  <c r="J23"/>
  <c r="J21"/>
  <c r="E21"/>
  <c r="J113"/>
  <c r="J91"/>
  <c r="J20"/>
  <c r="J18"/>
  <c r="E18"/>
  <c r="F92" s="1"/>
  <c r="F114"/>
  <c r="J17"/>
  <c r="J15"/>
  <c r="E15"/>
  <c r="J14"/>
  <c r="J12"/>
  <c r="E7"/>
  <c r="E85" s="1"/>
  <c r="E107"/>
  <c r="J37" i="9"/>
  <c r="J36"/>
  <c r="AY103" i="1"/>
  <c r="J35" i="9"/>
  <c r="AX103" i="1" s="1"/>
  <c r="BI174" i="9"/>
  <c r="BH174"/>
  <c r="BF174"/>
  <c r="BE174"/>
  <c r="T174"/>
  <c r="T173"/>
  <c r="R174"/>
  <c r="R173"/>
  <c r="P174"/>
  <c r="P173"/>
  <c r="BK174"/>
  <c r="BK173"/>
  <c r="J173"/>
  <c r="J103" s="1"/>
  <c r="J174"/>
  <c r="BG174" s="1"/>
  <c r="BI172"/>
  <c r="BH172"/>
  <c r="BF172"/>
  <c r="BE172"/>
  <c r="T172"/>
  <c r="R172"/>
  <c r="P172"/>
  <c r="BK172"/>
  <c r="J172"/>
  <c r="BG172"/>
  <c r="BI171"/>
  <c r="BH171"/>
  <c r="BF171"/>
  <c r="BE171"/>
  <c r="T171"/>
  <c r="R171"/>
  <c r="P171"/>
  <c r="BK171"/>
  <c r="J171"/>
  <c r="BG171"/>
  <c r="BI170"/>
  <c r="BH170"/>
  <c r="BF170"/>
  <c r="BE170"/>
  <c r="T170"/>
  <c r="R170"/>
  <c r="P170"/>
  <c r="BK170"/>
  <c r="J170"/>
  <c r="BG170"/>
  <c r="BI169"/>
  <c r="BH169"/>
  <c r="BF169"/>
  <c r="BE169"/>
  <c r="T169"/>
  <c r="R169"/>
  <c r="P169"/>
  <c r="BK169"/>
  <c r="J169"/>
  <c r="BG169"/>
  <c r="BI168"/>
  <c r="BH168"/>
  <c r="BF168"/>
  <c r="BE168"/>
  <c r="T168"/>
  <c r="R168"/>
  <c r="P168"/>
  <c r="BK168"/>
  <c r="J168"/>
  <c r="BG168"/>
  <c r="BI167"/>
  <c r="BH167"/>
  <c r="BF167"/>
  <c r="BE167"/>
  <c r="T167"/>
  <c r="R167"/>
  <c r="P167"/>
  <c r="BK167"/>
  <c r="J167"/>
  <c r="BG167"/>
  <c r="BI166"/>
  <c r="BH166"/>
  <c r="BF166"/>
  <c r="BE166"/>
  <c r="T166"/>
  <c r="R166"/>
  <c r="P166"/>
  <c r="BK166"/>
  <c r="J166"/>
  <c r="BG166"/>
  <c r="BI165"/>
  <c r="BH165"/>
  <c r="BF165"/>
  <c r="BE165"/>
  <c r="T165"/>
  <c r="R165"/>
  <c r="P165"/>
  <c r="BK165"/>
  <c r="J165"/>
  <c r="BG165"/>
  <c r="BI164"/>
  <c r="BH164"/>
  <c r="BF164"/>
  <c r="BE164"/>
  <c r="T164"/>
  <c r="R164"/>
  <c r="P164"/>
  <c r="BK164"/>
  <c r="J164"/>
  <c r="BG164"/>
  <c r="BI163"/>
  <c r="BH163"/>
  <c r="BF163"/>
  <c r="BE163"/>
  <c r="T163"/>
  <c r="T162"/>
  <c r="R163"/>
  <c r="R162"/>
  <c r="P163"/>
  <c r="P162"/>
  <c r="BK163"/>
  <c r="BK162"/>
  <c r="J162" s="1"/>
  <c r="J102" s="1"/>
  <c r="J163"/>
  <c r="BG163"/>
  <c r="BI161"/>
  <c r="BH161"/>
  <c r="BF161"/>
  <c r="BE161"/>
  <c r="T161"/>
  <c r="R161"/>
  <c r="P161"/>
  <c r="BK161"/>
  <c r="J161"/>
  <c r="BG161"/>
  <c r="BI160"/>
  <c r="BH160"/>
  <c r="BF160"/>
  <c r="BE160"/>
  <c r="T160"/>
  <c r="R160"/>
  <c r="P160"/>
  <c r="BK160"/>
  <c r="J160"/>
  <c r="BG160"/>
  <c r="BI159"/>
  <c r="BH159"/>
  <c r="BF159"/>
  <c r="BE159"/>
  <c r="T159"/>
  <c r="T158"/>
  <c r="R159"/>
  <c r="R158"/>
  <c r="P159"/>
  <c r="P158"/>
  <c r="BK159"/>
  <c r="BK158"/>
  <c r="J158" s="1"/>
  <c r="J159"/>
  <c r="BG159"/>
  <c r="J101"/>
  <c r="BI157"/>
  <c r="BH157"/>
  <c r="BF157"/>
  <c r="BE157"/>
  <c r="T157"/>
  <c r="R157"/>
  <c r="P157"/>
  <c r="BK157"/>
  <c r="BK155" s="1"/>
  <c r="J155" s="1"/>
  <c r="J100" s="1"/>
  <c r="J157"/>
  <c r="BG157"/>
  <c r="BI156"/>
  <c r="BH156"/>
  <c r="BF156"/>
  <c r="BE156"/>
  <c r="T156"/>
  <c r="T155"/>
  <c r="R156"/>
  <c r="R155"/>
  <c r="P156"/>
  <c r="P155"/>
  <c r="BK156"/>
  <c r="J156"/>
  <c r="BG156" s="1"/>
  <c r="BI154"/>
  <c r="BH154"/>
  <c r="BF154"/>
  <c r="BE154"/>
  <c r="T154"/>
  <c r="R154"/>
  <c r="P154"/>
  <c r="BK154"/>
  <c r="J154"/>
  <c r="BG154"/>
  <c r="BI153"/>
  <c r="BH153"/>
  <c r="BF153"/>
  <c r="BE153"/>
  <c r="T153"/>
  <c r="R153"/>
  <c r="P153"/>
  <c r="BK153"/>
  <c r="J153"/>
  <c r="BG153"/>
  <c r="BI152"/>
  <c r="BH152"/>
  <c r="BF152"/>
  <c r="BE152"/>
  <c r="T152"/>
  <c r="R152"/>
  <c r="P152"/>
  <c r="BK152"/>
  <c r="J152"/>
  <c r="BG152"/>
  <c r="BI151"/>
  <c r="BH151"/>
  <c r="BF151"/>
  <c r="BE151"/>
  <c r="T151"/>
  <c r="R151"/>
  <c r="P151"/>
  <c r="BK151"/>
  <c r="J151"/>
  <c r="BG151"/>
  <c r="BI150"/>
  <c r="BH150"/>
  <c r="BF150"/>
  <c r="BE150"/>
  <c r="T150"/>
  <c r="R150"/>
  <c r="P150"/>
  <c r="BK150"/>
  <c r="J150"/>
  <c r="BG150"/>
  <c r="BI149"/>
  <c r="BH149"/>
  <c r="BF149"/>
  <c r="BE149"/>
  <c r="T149"/>
  <c r="R149"/>
  <c r="P149"/>
  <c r="BK149"/>
  <c r="J149"/>
  <c r="BG149"/>
  <c r="BI148"/>
  <c r="BH148"/>
  <c r="BF148"/>
  <c r="BE148"/>
  <c r="T148"/>
  <c r="R148"/>
  <c r="P148"/>
  <c r="BK148"/>
  <c r="J148"/>
  <c r="BG148"/>
  <c r="BI147"/>
  <c r="BH147"/>
  <c r="BF147"/>
  <c r="BE147"/>
  <c r="T147"/>
  <c r="R147"/>
  <c r="P147"/>
  <c r="BK147"/>
  <c r="J147"/>
  <c r="BG147"/>
  <c r="BI146"/>
  <c r="BH146"/>
  <c r="BF146"/>
  <c r="BE146"/>
  <c r="T146"/>
  <c r="R146"/>
  <c r="P146"/>
  <c r="BK146"/>
  <c r="J146"/>
  <c r="BG146"/>
  <c r="BI145"/>
  <c r="BH145"/>
  <c r="BF145"/>
  <c r="BE145"/>
  <c r="T145"/>
  <c r="R145"/>
  <c r="P145"/>
  <c r="BK145"/>
  <c r="J145"/>
  <c r="BG145"/>
  <c r="BI144"/>
  <c r="BH144"/>
  <c r="BF144"/>
  <c r="BE144"/>
  <c r="T144"/>
  <c r="R144"/>
  <c r="P144"/>
  <c r="BK144"/>
  <c r="J144"/>
  <c r="BG144"/>
  <c r="BI143"/>
  <c r="BH143"/>
  <c r="BF143"/>
  <c r="BE143"/>
  <c r="T143"/>
  <c r="R143"/>
  <c r="P143"/>
  <c r="BK143"/>
  <c r="J143"/>
  <c r="BG143"/>
  <c r="BI142"/>
  <c r="BH142"/>
  <c r="BF142"/>
  <c r="BE142"/>
  <c r="T142"/>
  <c r="R142"/>
  <c r="P142"/>
  <c r="BK142"/>
  <c r="J142"/>
  <c r="BG142"/>
  <c r="BI141"/>
  <c r="BH141"/>
  <c r="BF141"/>
  <c r="BE141"/>
  <c r="T141"/>
  <c r="R141"/>
  <c r="P141"/>
  <c r="BK141"/>
  <c r="J141"/>
  <c r="BG141"/>
  <c r="BI140"/>
  <c r="BH140"/>
  <c r="BF140"/>
  <c r="BE140"/>
  <c r="T140"/>
  <c r="R140"/>
  <c r="P140"/>
  <c r="BK140"/>
  <c r="J140"/>
  <c r="BG140"/>
  <c r="BI139"/>
  <c r="BH139"/>
  <c r="BF139"/>
  <c r="BE139"/>
  <c r="T139"/>
  <c r="R139"/>
  <c r="P139"/>
  <c r="BK139"/>
  <c r="J139"/>
  <c r="BG139"/>
  <c r="BI138"/>
  <c r="BH138"/>
  <c r="BF138"/>
  <c r="BE138"/>
  <c r="T138"/>
  <c r="R138"/>
  <c r="P138"/>
  <c r="BK138"/>
  <c r="J138"/>
  <c r="BG138"/>
  <c r="BI137"/>
  <c r="BH137"/>
  <c r="BF137"/>
  <c r="BE137"/>
  <c r="T137"/>
  <c r="R137"/>
  <c r="P137"/>
  <c r="BK137"/>
  <c r="J137"/>
  <c r="BG137"/>
  <c r="BI136"/>
  <c r="BH136"/>
  <c r="BF136"/>
  <c r="BE136"/>
  <c r="T136"/>
  <c r="R136"/>
  <c r="P136"/>
  <c r="BK136"/>
  <c r="J136"/>
  <c r="BG136"/>
  <c r="BI135"/>
  <c r="BH135"/>
  <c r="BF135"/>
  <c r="BE135"/>
  <c r="T135"/>
  <c r="R135"/>
  <c r="P135"/>
  <c r="BK135"/>
  <c r="J135"/>
  <c r="BG135"/>
  <c r="BI134"/>
  <c r="BH134"/>
  <c r="BF134"/>
  <c r="BE134"/>
  <c r="T134"/>
  <c r="R134"/>
  <c r="P134"/>
  <c r="BK134"/>
  <c r="J134"/>
  <c r="BG134"/>
  <c r="BI133"/>
  <c r="BH133"/>
  <c r="BF133"/>
  <c r="BE133"/>
  <c r="T133"/>
  <c r="T132"/>
  <c r="R133"/>
  <c r="R132"/>
  <c r="P133"/>
  <c r="P132"/>
  <c r="BK133"/>
  <c r="BK132"/>
  <c r="J132" s="1"/>
  <c r="J99" s="1"/>
  <c r="J133"/>
  <c r="BG133" s="1"/>
  <c r="BI131"/>
  <c r="BH131"/>
  <c r="BF131"/>
  <c r="BE131"/>
  <c r="T131"/>
  <c r="T130"/>
  <c r="R131"/>
  <c r="R130"/>
  <c r="P131"/>
  <c r="P130"/>
  <c r="BK131"/>
  <c r="BK130"/>
  <c r="J130" s="1"/>
  <c r="J131"/>
  <c r="BG131" s="1"/>
  <c r="J98"/>
  <c r="BI129"/>
  <c r="BH129"/>
  <c r="BF129"/>
  <c r="BE129"/>
  <c r="T129"/>
  <c r="R129"/>
  <c r="P129"/>
  <c r="BK129"/>
  <c r="J129"/>
  <c r="BG129"/>
  <c r="BI128"/>
  <c r="BH128"/>
  <c r="BF128"/>
  <c r="BE128"/>
  <c r="T128"/>
  <c r="R128"/>
  <c r="P128"/>
  <c r="BK128"/>
  <c r="J128"/>
  <c r="BG128"/>
  <c r="BI127"/>
  <c r="BH127"/>
  <c r="BF127"/>
  <c r="BE127"/>
  <c r="T127"/>
  <c r="R127"/>
  <c r="P127"/>
  <c r="BK127"/>
  <c r="BK124" s="1"/>
  <c r="J127"/>
  <c r="BG127"/>
  <c r="BI126"/>
  <c r="BH126"/>
  <c r="BF126"/>
  <c r="BE126"/>
  <c r="T126"/>
  <c r="R126"/>
  <c r="P126"/>
  <c r="BK126"/>
  <c r="J126"/>
  <c r="BG126"/>
  <c r="BI125"/>
  <c r="F37"/>
  <c r="BD103" i="1" s="1"/>
  <c r="BH125" i="9"/>
  <c r="BF125"/>
  <c r="J34"/>
  <c r="AW103" i="1" s="1"/>
  <c r="F34" i="9"/>
  <c r="BA103" i="1" s="1"/>
  <c r="BE125" i="9"/>
  <c r="T125"/>
  <c r="T124"/>
  <c r="R125"/>
  <c r="P125"/>
  <c r="P124"/>
  <c r="BK125"/>
  <c r="J125"/>
  <c r="BG125"/>
  <c r="F117"/>
  <c r="E115"/>
  <c r="F89"/>
  <c r="E87"/>
  <c r="J24"/>
  <c r="E24"/>
  <c r="J120" s="1"/>
  <c r="J92"/>
  <c r="J23"/>
  <c r="J21"/>
  <c r="E21"/>
  <c r="J91" s="1"/>
  <c r="J119"/>
  <c r="J20"/>
  <c r="J18"/>
  <c r="E18"/>
  <c r="J17"/>
  <c r="J15"/>
  <c r="E15"/>
  <c r="F119"/>
  <c r="F91"/>
  <c r="J14"/>
  <c r="J12"/>
  <c r="J117" s="1"/>
  <c r="E7"/>
  <c r="J37" i="8"/>
  <c r="J36"/>
  <c r="AY102" i="1" s="1"/>
  <c r="J35" i="8"/>
  <c r="AX102" i="1" s="1"/>
  <c r="BI148" i="8"/>
  <c r="BH148"/>
  <c r="BF148"/>
  <c r="BE148"/>
  <c r="T148"/>
  <c r="T147" s="1"/>
  <c r="R148"/>
  <c r="R147" s="1"/>
  <c r="P148"/>
  <c r="P147" s="1"/>
  <c r="BK148"/>
  <c r="BK147" s="1"/>
  <c r="J147" s="1"/>
  <c r="J99" s="1"/>
  <c r="J148"/>
  <c r="BG148"/>
  <c r="BI146"/>
  <c r="BH146"/>
  <c r="BF146"/>
  <c r="BE146"/>
  <c r="T146"/>
  <c r="R146"/>
  <c r="P146"/>
  <c r="BK146"/>
  <c r="J146"/>
  <c r="BG146" s="1"/>
  <c r="BI145"/>
  <c r="BH145"/>
  <c r="BF145"/>
  <c r="BE145"/>
  <c r="T145"/>
  <c r="R145"/>
  <c r="P145"/>
  <c r="BK145"/>
  <c r="J145"/>
  <c r="BG145" s="1"/>
  <c r="BI144"/>
  <c r="BH144"/>
  <c r="BF144"/>
  <c r="BE144"/>
  <c r="T144"/>
  <c r="R144"/>
  <c r="P144"/>
  <c r="BK144"/>
  <c r="J144"/>
  <c r="BG144" s="1"/>
  <c r="BI143"/>
  <c r="BH143"/>
  <c r="BF143"/>
  <c r="BE143"/>
  <c r="T143"/>
  <c r="R143"/>
  <c r="P143"/>
  <c r="BK143"/>
  <c r="J143"/>
  <c r="BG143" s="1"/>
  <c r="BI142"/>
  <c r="BH142"/>
  <c r="BF142"/>
  <c r="BE142"/>
  <c r="T142"/>
  <c r="R142"/>
  <c r="P142"/>
  <c r="BK142"/>
  <c r="J142"/>
  <c r="BG142" s="1"/>
  <c r="BI141"/>
  <c r="BH141"/>
  <c r="BF141"/>
  <c r="BE141"/>
  <c r="T141"/>
  <c r="R141"/>
  <c r="P141"/>
  <c r="BK141"/>
  <c r="J141"/>
  <c r="BG141" s="1"/>
  <c r="BI140"/>
  <c r="BH140"/>
  <c r="BF140"/>
  <c r="BE140"/>
  <c r="T140"/>
  <c r="R140"/>
  <c r="P140"/>
  <c r="BK140"/>
  <c r="J140"/>
  <c r="BG140" s="1"/>
  <c r="BI139"/>
  <c r="BH139"/>
  <c r="BF139"/>
  <c r="BE139"/>
  <c r="T139"/>
  <c r="R139"/>
  <c r="P139"/>
  <c r="BK139"/>
  <c r="J139"/>
  <c r="BG139" s="1"/>
  <c r="BI138"/>
  <c r="BH138"/>
  <c r="BF138"/>
  <c r="BE138"/>
  <c r="T138"/>
  <c r="R138"/>
  <c r="P138"/>
  <c r="BK138"/>
  <c r="J138"/>
  <c r="BG138" s="1"/>
  <c r="BI137"/>
  <c r="BH137"/>
  <c r="BF137"/>
  <c r="BE137"/>
  <c r="T137"/>
  <c r="R137"/>
  <c r="P137"/>
  <c r="BK137"/>
  <c r="J137"/>
  <c r="BG137" s="1"/>
  <c r="BI136"/>
  <c r="BH136"/>
  <c r="BF136"/>
  <c r="BE136"/>
  <c r="T136"/>
  <c r="R136"/>
  <c r="P136"/>
  <c r="BK136"/>
  <c r="J136"/>
  <c r="BG136" s="1"/>
  <c r="BI135"/>
  <c r="BH135"/>
  <c r="BF135"/>
  <c r="BE135"/>
  <c r="T135"/>
  <c r="R135"/>
  <c r="P135"/>
  <c r="BK135"/>
  <c r="J135"/>
  <c r="BG135" s="1"/>
  <c r="BI134"/>
  <c r="BH134"/>
  <c r="BF134"/>
  <c r="BE134"/>
  <c r="T134"/>
  <c r="R134"/>
  <c r="P134"/>
  <c r="BK134"/>
  <c r="J134"/>
  <c r="BG134" s="1"/>
  <c r="BI133"/>
  <c r="BH133"/>
  <c r="BF133"/>
  <c r="BE133"/>
  <c r="T133"/>
  <c r="R133"/>
  <c r="P133"/>
  <c r="BK133"/>
  <c r="J133"/>
  <c r="BG133" s="1"/>
  <c r="BI132"/>
  <c r="BH132"/>
  <c r="BF132"/>
  <c r="BE132"/>
  <c r="T132"/>
  <c r="R132"/>
  <c r="P132"/>
  <c r="BK132"/>
  <c r="J132"/>
  <c r="BG132" s="1"/>
  <c r="BI131"/>
  <c r="BH131"/>
  <c r="BF131"/>
  <c r="BE131"/>
  <c r="T131"/>
  <c r="R131"/>
  <c r="P131"/>
  <c r="BK131"/>
  <c r="J131"/>
  <c r="BG131" s="1"/>
  <c r="BI130"/>
  <c r="BH130"/>
  <c r="BF130"/>
  <c r="BE130"/>
  <c r="T130"/>
  <c r="R130"/>
  <c r="R129" s="1"/>
  <c r="P130"/>
  <c r="P129" s="1"/>
  <c r="BK130"/>
  <c r="BK129" s="1"/>
  <c r="J129"/>
  <c r="J98" s="1"/>
  <c r="J130"/>
  <c r="BG130"/>
  <c r="BI128"/>
  <c r="BH128"/>
  <c r="BF128"/>
  <c r="BE128"/>
  <c r="T128"/>
  <c r="R128"/>
  <c r="P128"/>
  <c r="BK128"/>
  <c r="J128"/>
  <c r="BG128" s="1"/>
  <c r="BI127"/>
  <c r="BH127"/>
  <c r="BF127"/>
  <c r="BE127"/>
  <c r="T127"/>
  <c r="R127"/>
  <c r="P127"/>
  <c r="BK127"/>
  <c r="J127"/>
  <c r="BG127" s="1"/>
  <c r="BI126"/>
  <c r="BH126"/>
  <c r="BF126"/>
  <c r="BE126"/>
  <c r="T126"/>
  <c r="R126"/>
  <c r="P126"/>
  <c r="BK126"/>
  <c r="J126"/>
  <c r="BG126" s="1"/>
  <c r="BI125"/>
  <c r="BH125"/>
  <c r="BF125"/>
  <c r="BE125"/>
  <c r="T125"/>
  <c r="R125"/>
  <c r="P125"/>
  <c r="BK125"/>
  <c r="J125"/>
  <c r="BG125" s="1"/>
  <c r="BI124"/>
  <c r="BH124"/>
  <c r="BF124"/>
  <c r="BE124"/>
  <c r="T124"/>
  <c r="R124"/>
  <c r="P124"/>
  <c r="BK124"/>
  <c r="J124"/>
  <c r="BG124" s="1"/>
  <c r="BI123"/>
  <c r="BH123"/>
  <c r="BF123"/>
  <c r="BE123"/>
  <c r="T123"/>
  <c r="R123"/>
  <c r="P123"/>
  <c r="BK123"/>
  <c r="J123"/>
  <c r="BG123"/>
  <c r="BI122"/>
  <c r="F37" s="1"/>
  <c r="BD102" i="1" s="1"/>
  <c r="BH122" i="8"/>
  <c r="BF122"/>
  <c r="BE122"/>
  <c r="T122"/>
  <c r="T120" s="1"/>
  <c r="R122"/>
  <c r="P122"/>
  <c r="BK122"/>
  <c r="J122"/>
  <c r="BG122" s="1"/>
  <c r="BI121"/>
  <c r="BH121"/>
  <c r="F36"/>
  <c r="BC102" i="1"/>
  <c r="BF121" i="8"/>
  <c r="BE121"/>
  <c r="J33"/>
  <c r="AV102" i="1"/>
  <c r="F33" i="8"/>
  <c r="AZ102" i="1" s="1"/>
  <c r="T121" i="8"/>
  <c r="R121"/>
  <c r="R120"/>
  <c r="P121"/>
  <c r="BK121"/>
  <c r="BK120" s="1"/>
  <c r="J121"/>
  <c r="BG121" s="1"/>
  <c r="F113"/>
  <c r="E111"/>
  <c r="F89"/>
  <c r="E87"/>
  <c r="J24"/>
  <c r="E24"/>
  <c r="J92" s="1"/>
  <c r="J116"/>
  <c r="J23"/>
  <c r="J21"/>
  <c r="E21"/>
  <c r="J20"/>
  <c r="J18"/>
  <c r="E18"/>
  <c r="F116"/>
  <c r="F92"/>
  <c r="J17"/>
  <c r="J15"/>
  <c r="E15"/>
  <c r="F115" s="1"/>
  <c r="F91"/>
  <c r="J14"/>
  <c r="J12"/>
  <c r="J113" s="1"/>
  <c r="E7"/>
  <c r="E109"/>
  <c r="E85"/>
  <c r="J37" i="7"/>
  <c r="J36"/>
  <c r="AY101" i="1"/>
  <c r="J35" i="7"/>
  <c r="AX101" i="1"/>
  <c r="BI124" i="7"/>
  <c r="BH124"/>
  <c r="BF124"/>
  <c r="BE124"/>
  <c r="T124"/>
  <c r="R124"/>
  <c r="P124"/>
  <c r="BK124"/>
  <c r="J124"/>
  <c r="BG124"/>
  <c r="BI123"/>
  <c r="BH123"/>
  <c r="BF123"/>
  <c r="BE123"/>
  <c r="T123"/>
  <c r="R123"/>
  <c r="R120" s="1"/>
  <c r="R119" s="1"/>
  <c r="R118" s="1"/>
  <c r="P123"/>
  <c r="BK123"/>
  <c r="J123"/>
  <c r="BG123"/>
  <c r="BI122"/>
  <c r="BH122"/>
  <c r="BF122"/>
  <c r="BE122"/>
  <c r="T122"/>
  <c r="R122"/>
  <c r="P122"/>
  <c r="BK122"/>
  <c r="J122"/>
  <c r="BG122"/>
  <c r="BI121"/>
  <c r="F37"/>
  <c r="BD101" i="1" s="1"/>
  <c r="BH121" i="7"/>
  <c r="BF121"/>
  <c r="J34"/>
  <c r="AW101" i="1" s="1"/>
  <c r="F34" i="7"/>
  <c r="BA101" i="1" s="1"/>
  <c r="BE121" i="7"/>
  <c r="F33" s="1"/>
  <c r="AZ101" i="1" s="1"/>
  <c r="T121" i="7"/>
  <c r="T120"/>
  <c r="T119" s="1"/>
  <c r="T118" s="1"/>
  <c r="R121"/>
  <c r="P121"/>
  <c r="P120"/>
  <c r="P119" s="1"/>
  <c r="P118" s="1"/>
  <c r="AU101" i="1" s="1"/>
  <c r="BK121" i="7"/>
  <c r="BK120" s="1"/>
  <c r="J121"/>
  <c r="BG121" s="1"/>
  <c r="F35"/>
  <c r="BB101" i="1" s="1"/>
  <c r="F112" i="7"/>
  <c r="E110"/>
  <c r="F89"/>
  <c r="E87"/>
  <c r="J24"/>
  <c r="E24"/>
  <c r="J115" s="1"/>
  <c r="J92"/>
  <c r="J23"/>
  <c r="J21"/>
  <c r="E21"/>
  <c r="J91" s="1"/>
  <c r="J114"/>
  <c r="J20"/>
  <c r="J18"/>
  <c r="E18"/>
  <c r="J17"/>
  <c r="J15"/>
  <c r="E15"/>
  <c r="F114"/>
  <c r="F91"/>
  <c r="J14"/>
  <c r="J12"/>
  <c r="J89" s="1"/>
  <c r="E7"/>
  <c r="J37" i="6"/>
  <c r="J36"/>
  <c r="AY100" i="1" s="1"/>
  <c r="J35" i="6"/>
  <c r="AX100" i="1" s="1"/>
  <c r="BI200" i="6"/>
  <c r="BH200"/>
  <c r="BF200"/>
  <c r="BE200"/>
  <c r="T200"/>
  <c r="T199" s="1"/>
  <c r="R200"/>
  <c r="R199" s="1"/>
  <c r="P200"/>
  <c r="P199" s="1"/>
  <c r="BK200"/>
  <c r="BK199" s="1"/>
  <c r="J199" s="1"/>
  <c r="J105" s="1"/>
  <c r="J200"/>
  <c r="BG200"/>
  <c r="BI198"/>
  <c r="BH198"/>
  <c r="BF198"/>
  <c r="BE198"/>
  <c r="T198"/>
  <c r="R198"/>
  <c r="P198"/>
  <c r="BK198"/>
  <c r="J198"/>
  <c r="BG198" s="1"/>
  <c r="BI197"/>
  <c r="BH197"/>
  <c r="BF197"/>
  <c r="BE197"/>
  <c r="T197"/>
  <c r="R197"/>
  <c r="P197"/>
  <c r="BK197"/>
  <c r="J197"/>
  <c r="BG197" s="1"/>
  <c r="BI196"/>
  <c r="BH196"/>
  <c r="BF196"/>
  <c r="BE196"/>
  <c r="T196"/>
  <c r="R196"/>
  <c r="P196"/>
  <c r="BK196"/>
  <c r="J196"/>
  <c r="BG196" s="1"/>
  <c r="BI195"/>
  <c r="BH195"/>
  <c r="BF195"/>
  <c r="BE195"/>
  <c r="T195"/>
  <c r="R195"/>
  <c r="R194" s="1"/>
  <c r="P195"/>
  <c r="BK195"/>
  <c r="BK194" s="1"/>
  <c r="J194" s="1"/>
  <c r="J104" s="1"/>
  <c r="J195"/>
  <c r="BG195"/>
  <c r="BI193"/>
  <c r="BH193"/>
  <c r="BF193"/>
  <c r="BE193"/>
  <c r="T193"/>
  <c r="R193"/>
  <c r="P193"/>
  <c r="BK193"/>
  <c r="J193"/>
  <c r="BG193" s="1"/>
  <c r="BI192"/>
  <c r="BH192"/>
  <c r="BF192"/>
  <c r="BE192"/>
  <c r="T192"/>
  <c r="R192"/>
  <c r="P192"/>
  <c r="BK192"/>
  <c r="J192"/>
  <c r="BG192" s="1"/>
  <c r="BI191"/>
  <c r="BH191"/>
  <c r="BF191"/>
  <c r="BE191"/>
  <c r="T191"/>
  <c r="T190"/>
  <c r="R191"/>
  <c r="R190" s="1"/>
  <c r="P191"/>
  <c r="BK191"/>
  <c r="BK190" s="1"/>
  <c r="J190" s="1"/>
  <c r="J103" s="1"/>
  <c r="J191"/>
  <c r="BG191" s="1"/>
  <c r="BI189"/>
  <c r="BH189"/>
  <c r="BF189"/>
  <c r="BE189"/>
  <c r="T189"/>
  <c r="T175" s="1"/>
  <c r="R189"/>
  <c r="P189"/>
  <c r="BK189"/>
  <c r="J189"/>
  <c r="BG189" s="1"/>
  <c r="BI188"/>
  <c r="BH188"/>
  <c r="BF188"/>
  <c r="F34" s="1"/>
  <c r="BA100" i="1" s="1"/>
  <c r="BE188" i="6"/>
  <c r="T188"/>
  <c r="R188"/>
  <c r="P188"/>
  <c r="P175" s="1"/>
  <c r="BK188"/>
  <c r="J188"/>
  <c r="BG188" s="1"/>
  <c r="BI187"/>
  <c r="BH187"/>
  <c r="BF187"/>
  <c r="BE187"/>
  <c r="T187"/>
  <c r="R187"/>
  <c r="P187"/>
  <c r="BK187"/>
  <c r="J187"/>
  <c r="BG187"/>
  <c r="BI186"/>
  <c r="BH186"/>
  <c r="BF186"/>
  <c r="BE186"/>
  <c r="T186"/>
  <c r="R186"/>
  <c r="P186"/>
  <c r="BK186"/>
  <c r="J186"/>
  <c r="BG186"/>
  <c r="BI185"/>
  <c r="BH185"/>
  <c r="BF185"/>
  <c r="BE185"/>
  <c r="T185"/>
  <c r="R185"/>
  <c r="P185"/>
  <c r="BK185"/>
  <c r="J185"/>
  <c r="BG185"/>
  <c r="BI184"/>
  <c r="BH184"/>
  <c r="BF184"/>
  <c r="BE184"/>
  <c r="T184"/>
  <c r="R184"/>
  <c r="P184"/>
  <c r="BK184"/>
  <c r="J184"/>
  <c r="BG184"/>
  <c r="BI183"/>
  <c r="BH183"/>
  <c r="BF183"/>
  <c r="BE183"/>
  <c r="T183"/>
  <c r="R183"/>
  <c r="P183"/>
  <c r="BK183"/>
  <c r="J183"/>
  <c r="BG183"/>
  <c r="BI182"/>
  <c r="BH182"/>
  <c r="BF182"/>
  <c r="BE182"/>
  <c r="T182"/>
  <c r="R182"/>
  <c r="P182"/>
  <c r="BK182"/>
  <c r="J182"/>
  <c r="BG182"/>
  <c r="BI181"/>
  <c r="BH181"/>
  <c r="BF181"/>
  <c r="BE181"/>
  <c r="T181"/>
  <c r="R181"/>
  <c r="P181"/>
  <c r="BK181"/>
  <c r="J181"/>
  <c r="BG181"/>
  <c r="BI180"/>
  <c r="BH180"/>
  <c r="BF180"/>
  <c r="BE180"/>
  <c r="T180"/>
  <c r="R180"/>
  <c r="P180"/>
  <c r="BK180"/>
  <c r="J180"/>
  <c r="BG180"/>
  <c r="BI179"/>
  <c r="BH179"/>
  <c r="BF179"/>
  <c r="BE179"/>
  <c r="T179"/>
  <c r="R179"/>
  <c r="P179"/>
  <c r="BK179"/>
  <c r="J179"/>
  <c r="BG179"/>
  <c r="BI178"/>
  <c r="BH178"/>
  <c r="BF178"/>
  <c r="BE178"/>
  <c r="T178"/>
  <c r="R178"/>
  <c r="P178"/>
  <c r="BK178"/>
  <c r="BK175" s="1"/>
  <c r="J175" s="1"/>
  <c r="J102" s="1"/>
  <c r="J178"/>
  <c r="BG178"/>
  <c r="BI177"/>
  <c r="BH177"/>
  <c r="BF177"/>
  <c r="BE177"/>
  <c r="T177"/>
  <c r="R177"/>
  <c r="R175" s="1"/>
  <c r="P177"/>
  <c r="BK177"/>
  <c r="J177"/>
  <c r="BG177"/>
  <c r="BI176"/>
  <c r="BH176"/>
  <c r="BF176"/>
  <c r="BE176"/>
  <c r="T176"/>
  <c r="R176"/>
  <c r="P176"/>
  <c r="BK176"/>
  <c r="J176"/>
  <c r="BG176" s="1"/>
  <c r="BI174"/>
  <c r="BH174"/>
  <c r="BF174"/>
  <c r="BE174"/>
  <c r="T174"/>
  <c r="R174"/>
  <c r="P174"/>
  <c r="BK174"/>
  <c r="J174"/>
  <c r="BG174"/>
  <c r="BI173"/>
  <c r="BH173"/>
  <c r="BF173"/>
  <c r="BE173"/>
  <c r="T173"/>
  <c r="R173"/>
  <c r="P173"/>
  <c r="BK173"/>
  <c r="J173"/>
  <c r="BG173"/>
  <c r="BI172"/>
  <c r="BH172"/>
  <c r="BF172"/>
  <c r="BE172"/>
  <c r="T172"/>
  <c r="R172"/>
  <c r="P172"/>
  <c r="BK172"/>
  <c r="BK167" s="1"/>
  <c r="J167" s="1"/>
  <c r="J101" s="1"/>
  <c r="J172"/>
  <c r="BG172"/>
  <c r="BI171"/>
  <c r="BH171"/>
  <c r="BF171"/>
  <c r="BE171"/>
  <c r="T171"/>
  <c r="R171"/>
  <c r="P171"/>
  <c r="BK171"/>
  <c r="J171"/>
  <c r="BG171"/>
  <c r="BI170"/>
  <c r="BH170"/>
  <c r="BF170"/>
  <c r="BE170"/>
  <c r="T170"/>
  <c r="R170"/>
  <c r="P170"/>
  <c r="BK170"/>
  <c r="J170"/>
  <c r="BG170"/>
  <c r="BI169"/>
  <c r="BH169"/>
  <c r="BF169"/>
  <c r="BE169"/>
  <c r="T169"/>
  <c r="R169"/>
  <c r="P169"/>
  <c r="BK169"/>
  <c r="J169"/>
  <c r="BG169"/>
  <c r="BI168"/>
  <c r="BH168"/>
  <c r="BF168"/>
  <c r="BE168"/>
  <c r="T168"/>
  <c r="T167"/>
  <c r="R168"/>
  <c r="R167"/>
  <c r="P168"/>
  <c r="P167"/>
  <c r="BK168"/>
  <c r="J168"/>
  <c r="BG168" s="1"/>
  <c r="BI166"/>
  <c r="BH166"/>
  <c r="BF166"/>
  <c r="BE166"/>
  <c r="T166"/>
  <c r="R166"/>
  <c r="P166"/>
  <c r="BK166"/>
  <c r="J166"/>
  <c r="BG166"/>
  <c r="BI165"/>
  <c r="BH165"/>
  <c r="BF165"/>
  <c r="BE165"/>
  <c r="T165"/>
  <c r="R165"/>
  <c r="P165"/>
  <c r="BK165"/>
  <c r="J165"/>
  <c r="BG165"/>
  <c r="BI164"/>
  <c r="BH164"/>
  <c r="BF164"/>
  <c r="BE164"/>
  <c r="T164"/>
  <c r="R164"/>
  <c r="P164"/>
  <c r="BK164"/>
  <c r="J164"/>
  <c r="BG164"/>
  <c r="BI163"/>
  <c r="BH163"/>
  <c r="BF163"/>
  <c r="BE163"/>
  <c r="T163"/>
  <c r="R163"/>
  <c r="P163"/>
  <c r="BK163"/>
  <c r="J163"/>
  <c r="BG163"/>
  <c r="BI162"/>
  <c r="BH162"/>
  <c r="BF162"/>
  <c r="BE162"/>
  <c r="T162"/>
  <c r="R162"/>
  <c r="P162"/>
  <c r="BK162"/>
  <c r="J162"/>
  <c r="BG162"/>
  <c r="BI161"/>
  <c r="BH161"/>
  <c r="BF161"/>
  <c r="BE161"/>
  <c r="T161"/>
  <c r="R161"/>
  <c r="P161"/>
  <c r="BK161"/>
  <c r="J161"/>
  <c r="BG161"/>
  <c r="BI160"/>
  <c r="BH160"/>
  <c r="BF160"/>
  <c r="BE160"/>
  <c r="T160"/>
  <c r="R160"/>
  <c r="P160"/>
  <c r="BK160"/>
  <c r="J160"/>
  <c r="BG160"/>
  <c r="BI159"/>
  <c r="BH159"/>
  <c r="BF159"/>
  <c r="BE159"/>
  <c r="T159"/>
  <c r="R159"/>
  <c r="P159"/>
  <c r="BK159"/>
  <c r="J159"/>
  <c r="BG159"/>
  <c r="BI158"/>
  <c r="BH158"/>
  <c r="BF158"/>
  <c r="BE158"/>
  <c r="T158"/>
  <c r="R158"/>
  <c r="P158"/>
  <c r="BK158"/>
  <c r="J158"/>
  <c r="BG158"/>
  <c r="BI157"/>
  <c r="BH157"/>
  <c r="BF157"/>
  <c r="BE157"/>
  <c r="T157"/>
  <c r="R157"/>
  <c r="P157"/>
  <c r="BK157"/>
  <c r="J157"/>
  <c r="BG157"/>
  <c r="BI156"/>
  <c r="BH156"/>
  <c r="BF156"/>
  <c r="BE156"/>
  <c r="T156"/>
  <c r="R156"/>
  <c r="P156"/>
  <c r="BK156"/>
  <c r="J156"/>
  <c r="BG156"/>
  <c r="BI155"/>
  <c r="BH155"/>
  <c r="BF155"/>
  <c r="BE155"/>
  <c r="T155"/>
  <c r="R155"/>
  <c r="P155"/>
  <c r="BK155"/>
  <c r="J155"/>
  <c r="BG155"/>
  <c r="BI154"/>
  <c r="BH154"/>
  <c r="BF154"/>
  <c r="BE154"/>
  <c r="T154"/>
  <c r="R154"/>
  <c r="P154"/>
  <c r="BK154"/>
  <c r="J154"/>
  <c r="BG154"/>
  <c r="BI153"/>
  <c r="BH153"/>
  <c r="BF153"/>
  <c r="BE153"/>
  <c r="T153"/>
  <c r="R153"/>
  <c r="P153"/>
  <c r="BK153"/>
  <c r="J153"/>
  <c r="BG153"/>
  <c r="BI152"/>
  <c r="BH152"/>
  <c r="BF152"/>
  <c r="BE152"/>
  <c r="T152"/>
  <c r="R152"/>
  <c r="P152"/>
  <c r="BK152"/>
  <c r="J152"/>
  <c r="BG152"/>
  <c r="BI151"/>
  <c r="BH151"/>
  <c r="BF151"/>
  <c r="BE151"/>
  <c r="T151"/>
  <c r="R151"/>
  <c r="R148" s="1"/>
  <c r="P151"/>
  <c r="BK151"/>
  <c r="J151"/>
  <c r="BG151"/>
  <c r="BI150"/>
  <c r="BH150"/>
  <c r="BF150"/>
  <c r="BE150"/>
  <c r="T150"/>
  <c r="R150"/>
  <c r="P150"/>
  <c r="BK150"/>
  <c r="BK148" s="1"/>
  <c r="J148" s="1"/>
  <c r="J100" s="1"/>
  <c r="J150"/>
  <c r="BG150"/>
  <c r="BI149"/>
  <c r="BH149"/>
  <c r="BF149"/>
  <c r="BE149"/>
  <c r="T149"/>
  <c r="T148"/>
  <c r="R149"/>
  <c r="P149"/>
  <c r="P148"/>
  <c r="BK149"/>
  <c r="J149"/>
  <c r="BG149" s="1"/>
  <c r="BI147"/>
  <c r="BH147"/>
  <c r="BF147"/>
  <c r="BE147"/>
  <c r="T147"/>
  <c r="R147"/>
  <c r="P147"/>
  <c r="BK147"/>
  <c r="J147"/>
  <c r="BG147"/>
  <c r="BI146"/>
  <c r="BH146"/>
  <c r="BF146"/>
  <c r="BE146"/>
  <c r="T146"/>
  <c r="R146"/>
  <c r="P146"/>
  <c r="BK146"/>
  <c r="J146"/>
  <c r="BG146"/>
  <c r="BI145"/>
  <c r="BH145"/>
  <c r="BF145"/>
  <c r="BE145"/>
  <c r="T145"/>
  <c r="R145"/>
  <c r="P145"/>
  <c r="BK145"/>
  <c r="J145"/>
  <c r="BG145"/>
  <c r="BI144"/>
  <c r="BH144"/>
  <c r="BF144"/>
  <c r="BE144"/>
  <c r="T144"/>
  <c r="R144"/>
  <c r="P144"/>
  <c r="BK144"/>
  <c r="J144"/>
  <c r="BG144"/>
  <c r="BI143"/>
  <c r="BH143"/>
  <c r="BF143"/>
  <c r="BE143"/>
  <c r="T143"/>
  <c r="R143"/>
  <c r="P143"/>
  <c r="BK143"/>
  <c r="J143"/>
  <c r="BG143"/>
  <c r="BI142"/>
  <c r="BH142"/>
  <c r="BF142"/>
  <c r="BE142"/>
  <c r="T142"/>
  <c r="T141"/>
  <c r="R142"/>
  <c r="R141"/>
  <c r="P142"/>
  <c r="P141"/>
  <c r="BK142"/>
  <c r="BK141"/>
  <c r="J141" s="1"/>
  <c r="J99" s="1"/>
  <c r="J142"/>
  <c r="BG142" s="1"/>
  <c r="BI140"/>
  <c r="BH140"/>
  <c r="BF140"/>
  <c r="BE140"/>
  <c r="T140"/>
  <c r="R140"/>
  <c r="P140"/>
  <c r="BK140"/>
  <c r="J140"/>
  <c r="BG140"/>
  <c r="BI139"/>
  <c r="BH139"/>
  <c r="BF139"/>
  <c r="BE139"/>
  <c r="T139"/>
  <c r="R139"/>
  <c r="P139"/>
  <c r="BK139"/>
  <c r="J139"/>
  <c r="BG139"/>
  <c r="BI138"/>
  <c r="BH138"/>
  <c r="BF138"/>
  <c r="BE138"/>
  <c r="T138"/>
  <c r="R138"/>
  <c r="P138"/>
  <c r="BK138"/>
  <c r="J138"/>
  <c r="BG138"/>
  <c r="BI137"/>
  <c r="BH137"/>
  <c r="BF137"/>
  <c r="BE137"/>
  <c r="T137"/>
  <c r="R137"/>
  <c r="P137"/>
  <c r="BK137"/>
  <c r="J137"/>
  <c r="BG137"/>
  <c r="BI136"/>
  <c r="BH136"/>
  <c r="BF136"/>
  <c r="BE136"/>
  <c r="T136"/>
  <c r="R136"/>
  <c r="P136"/>
  <c r="BK136"/>
  <c r="J136"/>
  <c r="BG136"/>
  <c r="BI135"/>
  <c r="BH135"/>
  <c r="BF135"/>
  <c r="BE135"/>
  <c r="T135"/>
  <c r="R135"/>
  <c r="P135"/>
  <c r="BK135"/>
  <c r="J135"/>
  <c r="BG135"/>
  <c r="BI134"/>
  <c r="BH134"/>
  <c r="BF134"/>
  <c r="BE134"/>
  <c r="T134"/>
  <c r="R134"/>
  <c r="P134"/>
  <c r="BK134"/>
  <c r="J134"/>
  <c r="BG134"/>
  <c r="BI133"/>
  <c r="BH133"/>
  <c r="BF133"/>
  <c r="BE133"/>
  <c r="T133"/>
  <c r="R133"/>
  <c r="P133"/>
  <c r="BK133"/>
  <c r="J133"/>
  <c r="BG133"/>
  <c r="BI132"/>
  <c r="BH132"/>
  <c r="BF132"/>
  <c r="BE132"/>
  <c r="T132"/>
  <c r="R132"/>
  <c r="P132"/>
  <c r="BK132"/>
  <c r="J132"/>
  <c r="BG132"/>
  <c r="BI131"/>
  <c r="BH131"/>
  <c r="BF131"/>
  <c r="BE131"/>
  <c r="T131"/>
  <c r="R131"/>
  <c r="P131"/>
  <c r="BK131"/>
  <c r="J131"/>
  <c r="BG131"/>
  <c r="BI130"/>
  <c r="BH130"/>
  <c r="BF130"/>
  <c r="BE130"/>
  <c r="T130"/>
  <c r="R130"/>
  <c r="P130"/>
  <c r="BK130"/>
  <c r="J130"/>
  <c r="BG130"/>
  <c r="BI129"/>
  <c r="BH129"/>
  <c r="BF129"/>
  <c r="BE129"/>
  <c r="T129"/>
  <c r="R129"/>
  <c r="R127" s="1"/>
  <c r="P129"/>
  <c r="BK129"/>
  <c r="J129"/>
  <c r="BG129"/>
  <c r="BI128"/>
  <c r="BH128"/>
  <c r="BF128"/>
  <c r="BE128"/>
  <c r="T128"/>
  <c r="T127"/>
  <c r="R128"/>
  <c r="P128"/>
  <c r="P127"/>
  <c r="BK128"/>
  <c r="BK127" s="1"/>
  <c r="J127" s="1"/>
  <c r="J98" s="1"/>
  <c r="J128"/>
  <c r="BG128" s="1"/>
  <c r="F119"/>
  <c r="E117"/>
  <c r="F89"/>
  <c r="E87"/>
  <c r="J24"/>
  <c r="E24"/>
  <c r="J23"/>
  <c r="J21"/>
  <c r="E21"/>
  <c r="J121"/>
  <c r="J91"/>
  <c r="J20"/>
  <c r="J18"/>
  <c r="E18"/>
  <c r="F122" s="1"/>
  <c r="F92"/>
  <c r="J17"/>
  <c r="J15"/>
  <c r="E15"/>
  <c r="F91" s="1"/>
  <c r="F121"/>
  <c r="J14"/>
  <c r="J12"/>
  <c r="J89" s="1"/>
  <c r="J119"/>
  <c r="E7"/>
  <c r="E115" s="1"/>
  <c r="E85"/>
  <c r="J37" i="5"/>
  <c r="J36"/>
  <c r="AY99" i="1" s="1"/>
  <c r="J35" i="5"/>
  <c r="AX99" i="1" s="1"/>
  <c r="BI152" i="5"/>
  <c r="BH152"/>
  <c r="BF152"/>
  <c r="BE152"/>
  <c r="T152"/>
  <c r="R152"/>
  <c r="P152"/>
  <c r="BK152"/>
  <c r="J152"/>
  <c r="BG152" s="1"/>
  <c r="BI151"/>
  <c r="BH151"/>
  <c r="BF151"/>
  <c r="BE151"/>
  <c r="T151"/>
  <c r="R151"/>
  <c r="P151"/>
  <c r="BK151"/>
  <c r="J151"/>
  <c r="BG151" s="1"/>
  <c r="BI150"/>
  <c r="BH150"/>
  <c r="BF150"/>
  <c r="BE150"/>
  <c r="T150"/>
  <c r="R150"/>
  <c r="P150"/>
  <c r="BK150"/>
  <c r="J150"/>
  <c r="BG150" s="1"/>
  <c r="BI149"/>
  <c r="BH149"/>
  <c r="BF149"/>
  <c r="BE149"/>
  <c r="T149"/>
  <c r="R149"/>
  <c r="R148" s="1"/>
  <c r="P149"/>
  <c r="BK149"/>
  <c r="BK148" s="1"/>
  <c r="J148" s="1"/>
  <c r="J100" s="1"/>
  <c r="J149"/>
  <c r="BG149"/>
  <c r="BI147"/>
  <c r="BH147"/>
  <c r="BF147"/>
  <c r="BE147"/>
  <c r="T147"/>
  <c r="R147"/>
  <c r="P147"/>
  <c r="BK147"/>
  <c r="J147"/>
  <c r="BG147" s="1"/>
  <c r="BI146"/>
  <c r="BH146"/>
  <c r="BF146"/>
  <c r="BE146"/>
  <c r="T146"/>
  <c r="R146"/>
  <c r="P146"/>
  <c r="BK146"/>
  <c r="J146"/>
  <c r="BG146" s="1"/>
  <c r="BI145"/>
  <c r="BH145"/>
  <c r="BF145"/>
  <c r="BE145"/>
  <c r="T145"/>
  <c r="R145"/>
  <c r="P145"/>
  <c r="BK145"/>
  <c r="J145"/>
  <c r="BG145" s="1"/>
  <c r="BI144"/>
  <c r="BH144"/>
  <c r="BF144"/>
  <c r="BE144"/>
  <c r="T144"/>
  <c r="R144"/>
  <c r="P144"/>
  <c r="BK144"/>
  <c r="J144"/>
  <c r="BG144" s="1"/>
  <c r="BI143"/>
  <c r="BH143"/>
  <c r="BF143"/>
  <c r="BE143"/>
  <c r="T143"/>
  <c r="R143"/>
  <c r="P143"/>
  <c r="BK143"/>
  <c r="J143"/>
  <c r="BG143" s="1"/>
  <c r="BI142"/>
  <c r="BH142"/>
  <c r="BF142"/>
  <c r="BE142"/>
  <c r="T142"/>
  <c r="R142"/>
  <c r="P142"/>
  <c r="BK142"/>
  <c r="J142"/>
  <c r="BG142" s="1"/>
  <c r="BI141"/>
  <c r="BH141"/>
  <c r="BF141"/>
  <c r="BE141"/>
  <c r="T141"/>
  <c r="R141"/>
  <c r="P141"/>
  <c r="BK141"/>
  <c r="J141"/>
  <c r="BG141" s="1"/>
  <c r="BI140"/>
  <c r="BH140"/>
  <c r="BF140"/>
  <c r="BE140"/>
  <c r="T140"/>
  <c r="R140"/>
  <c r="P140"/>
  <c r="BK140"/>
  <c r="J140"/>
  <c r="BG140" s="1"/>
  <c r="BI139"/>
  <c r="BH139"/>
  <c r="BF139"/>
  <c r="BE139"/>
  <c r="T139"/>
  <c r="R139"/>
  <c r="P139"/>
  <c r="BK139"/>
  <c r="J139"/>
  <c r="BG139" s="1"/>
  <c r="BI138"/>
  <c r="BH138"/>
  <c r="BF138"/>
  <c r="BE138"/>
  <c r="T138"/>
  <c r="R138"/>
  <c r="P138"/>
  <c r="BK138"/>
  <c r="J138"/>
  <c r="BG138" s="1"/>
  <c r="BI137"/>
  <c r="BH137"/>
  <c r="BF137"/>
  <c r="BE137"/>
  <c r="T137"/>
  <c r="R137"/>
  <c r="P137"/>
  <c r="BK137"/>
  <c r="J137"/>
  <c r="BG137" s="1"/>
  <c r="BI136"/>
  <c r="BH136"/>
  <c r="BF136"/>
  <c r="BE136"/>
  <c r="T136"/>
  <c r="R136"/>
  <c r="P136"/>
  <c r="BK136"/>
  <c r="J136"/>
  <c r="BG136" s="1"/>
  <c r="BI135"/>
  <c r="BH135"/>
  <c r="BF135"/>
  <c r="BE135"/>
  <c r="T135"/>
  <c r="R135"/>
  <c r="P135"/>
  <c r="BK135"/>
  <c r="J135"/>
  <c r="BG135" s="1"/>
  <c r="BI134"/>
  <c r="BH134"/>
  <c r="BF134"/>
  <c r="BE134"/>
  <c r="T134"/>
  <c r="R134"/>
  <c r="R133" s="1"/>
  <c r="P134"/>
  <c r="P133" s="1"/>
  <c r="BK134"/>
  <c r="BK133" s="1"/>
  <c r="J133" s="1"/>
  <c r="J99" s="1"/>
  <c r="J134"/>
  <c r="BG134"/>
  <c r="BI132"/>
  <c r="BH132"/>
  <c r="BF132"/>
  <c r="BE132"/>
  <c r="T132"/>
  <c r="R132"/>
  <c r="P132"/>
  <c r="BK132"/>
  <c r="J132"/>
  <c r="BG132" s="1"/>
  <c r="BI131"/>
  <c r="BH131"/>
  <c r="BF131"/>
  <c r="BE131"/>
  <c r="T131"/>
  <c r="R131"/>
  <c r="P131"/>
  <c r="BK131"/>
  <c r="J131"/>
  <c r="BG131" s="1"/>
  <c r="BI130"/>
  <c r="BH130"/>
  <c r="BF130"/>
  <c r="BE130"/>
  <c r="T130"/>
  <c r="R130"/>
  <c r="P130"/>
  <c r="BK130"/>
  <c r="J130"/>
  <c r="BG130" s="1"/>
  <c r="BI129"/>
  <c r="BH129"/>
  <c r="BF129"/>
  <c r="BE129"/>
  <c r="T129"/>
  <c r="R129"/>
  <c r="R128" s="1"/>
  <c r="P129"/>
  <c r="P128" s="1"/>
  <c r="BK129"/>
  <c r="BK128" s="1"/>
  <c r="J128"/>
  <c r="J98" s="1"/>
  <c r="J129"/>
  <c r="BG129"/>
  <c r="BI127"/>
  <c r="BH127"/>
  <c r="BF127"/>
  <c r="BE127"/>
  <c r="T127"/>
  <c r="R127"/>
  <c r="P127"/>
  <c r="BK127"/>
  <c r="J127"/>
  <c r="BG127" s="1"/>
  <c r="BI126"/>
  <c r="BH126"/>
  <c r="BF126"/>
  <c r="BE126"/>
  <c r="T126"/>
  <c r="R126"/>
  <c r="P126"/>
  <c r="BK126"/>
  <c r="J126"/>
  <c r="BG126" s="1"/>
  <c r="BI125"/>
  <c r="BH125"/>
  <c r="BF125"/>
  <c r="BE125"/>
  <c r="T125"/>
  <c r="R125"/>
  <c r="P125"/>
  <c r="BK125"/>
  <c r="J125"/>
  <c r="BG125" s="1"/>
  <c r="BI124"/>
  <c r="BH124"/>
  <c r="BF124"/>
  <c r="BE124"/>
  <c r="T124"/>
  <c r="R124"/>
  <c r="P124"/>
  <c r="BK124"/>
  <c r="J124"/>
  <c r="BG124" s="1"/>
  <c r="BI123"/>
  <c r="BH123"/>
  <c r="BF123"/>
  <c r="BE123"/>
  <c r="T123"/>
  <c r="R123"/>
  <c r="P123"/>
  <c r="BK123"/>
  <c r="J123"/>
  <c r="BG123" s="1"/>
  <c r="BI122"/>
  <c r="BH122"/>
  <c r="F36"/>
  <c r="BC99" i="1" s="1"/>
  <c r="BF122" i="5"/>
  <c r="BE122"/>
  <c r="J33"/>
  <c r="AV99" i="1" s="1"/>
  <c r="F33" i="5"/>
  <c r="AZ99" i="1" s="1"/>
  <c r="T122" i="5"/>
  <c r="T121" s="1"/>
  <c r="R122"/>
  <c r="R121"/>
  <c r="R120" s="1"/>
  <c r="P122"/>
  <c r="BK122"/>
  <c r="BK121" s="1"/>
  <c r="J122"/>
  <c r="BG122" s="1"/>
  <c r="F114"/>
  <c r="E112"/>
  <c r="F89"/>
  <c r="E87"/>
  <c r="J24"/>
  <c r="E24"/>
  <c r="J117"/>
  <c r="J92"/>
  <c r="J23"/>
  <c r="J21"/>
  <c r="E21"/>
  <c r="J20"/>
  <c r="J18"/>
  <c r="E18"/>
  <c r="F92" s="1"/>
  <c r="F117"/>
  <c r="J17"/>
  <c r="J15"/>
  <c r="E15"/>
  <c r="F116" s="1"/>
  <c r="F91"/>
  <c r="J14"/>
  <c r="J12"/>
  <c r="J114" s="1"/>
  <c r="E7"/>
  <c r="E85" s="1"/>
  <c r="E110"/>
  <c r="J39" i="4"/>
  <c r="J38"/>
  <c r="AY98" i="1"/>
  <c r="J37" i="4"/>
  <c r="AX98" i="1"/>
  <c r="BI139" i="4"/>
  <c r="BH139"/>
  <c r="BF139"/>
  <c r="BE139"/>
  <c r="T139"/>
  <c r="R139"/>
  <c r="P139"/>
  <c r="BK139"/>
  <c r="J139"/>
  <c r="BG139"/>
  <c r="BI138"/>
  <c r="BH138"/>
  <c r="BF138"/>
  <c r="BE138"/>
  <c r="T138"/>
  <c r="R138"/>
  <c r="P138"/>
  <c r="BK138"/>
  <c r="J138"/>
  <c r="BG138"/>
  <c r="BI137"/>
  <c r="BH137"/>
  <c r="BF137"/>
  <c r="BE137"/>
  <c r="T137"/>
  <c r="R137"/>
  <c r="P137"/>
  <c r="BK137"/>
  <c r="J137"/>
  <c r="BG137"/>
  <c r="BI136"/>
  <c r="BH136"/>
  <c r="BF136"/>
  <c r="BE136"/>
  <c r="T136"/>
  <c r="R136"/>
  <c r="P136"/>
  <c r="BK136"/>
  <c r="J136"/>
  <c r="BG136"/>
  <c r="BI135"/>
  <c r="BH135"/>
  <c r="BF135"/>
  <c r="BE135"/>
  <c r="T135"/>
  <c r="T134"/>
  <c r="R135"/>
  <c r="R134"/>
  <c r="P135"/>
  <c r="P134"/>
  <c r="BK135"/>
  <c r="BK134"/>
  <c r="J134" s="1"/>
  <c r="J101" s="1"/>
  <c r="J135"/>
  <c r="BG135" s="1"/>
  <c r="BI133"/>
  <c r="BH133"/>
  <c r="BF133"/>
  <c r="BE133"/>
  <c r="T133"/>
  <c r="R133"/>
  <c r="P133"/>
  <c r="BK133"/>
  <c r="J133"/>
  <c r="BG133"/>
  <c r="BI132"/>
  <c r="BH132"/>
  <c r="BF132"/>
  <c r="BE132"/>
  <c r="T132"/>
  <c r="R132"/>
  <c r="P132"/>
  <c r="BK132"/>
  <c r="J132"/>
  <c r="BG132"/>
  <c r="BI131"/>
  <c r="BH131"/>
  <c r="BF131"/>
  <c r="BE131"/>
  <c r="T131"/>
  <c r="R131"/>
  <c r="P131"/>
  <c r="BK131"/>
  <c r="J131"/>
  <c r="BG131"/>
  <c r="BI130"/>
  <c r="BH130"/>
  <c r="BF130"/>
  <c r="BE130"/>
  <c r="T130"/>
  <c r="R130"/>
  <c r="P130"/>
  <c r="BK130"/>
  <c r="J130"/>
  <c r="BG130"/>
  <c r="BI129"/>
  <c r="BH129"/>
  <c r="BF129"/>
  <c r="BE129"/>
  <c r="T129"/>
  <c r="R129"/>
  <c r="P129"/>
  <c r="BK129"/>
  <c r="J129"/>
  <c r="BG129"/>
  <c r="BI128"/>
  <c r="BH128"/>
  <c r="BF128"/>
  <c r="BE128"/>
  <c r="T128"/>
  <c r="R128"/>
  <c r="P128"/>
  <c r="BK128"/>
  <c r="J128"/>
  <c r="BG128"/>
  <c r="BI127"/>
  <c r="BH127"/>
  <c r="BF127"/>
  <c r="BE127"/>
  <c r="T127"/>
  <c r="R127"/>
  <c r="R125" s="1"/>
  <c r="R124" s="1"/>
  <c r="R123" s="1"/>
  <c r="P127"/>
  <c r="BK127"/>
  <c r="J127"/>
  <c r="BG127"/>
  <c r="F37" s="1"/>
  <c r="BB98" i="1" s="1"/>
  <c r="BI126" i="4"/>
  <c r="F39"/>
  <c r="BD98" i="1" s="1"/>
  <c r="BH126" i="4"/>
  <c r="BF126"/>
  <c r="J36"/>
  <c r="AW98" i="1" s="1"/>
  <c r="F36" i="4"/>
  <c r="BA98" i="1" s="1"/>
  <c r="BE126" i="4"/>
  <c r="T126"/>
  <c r="T125"/>
  <c r="T124" s="1"/>
  <c r="T123" s="1"/>
  <c r="R126"/>
  <c r="P126"/>
  <c r="P125"/>
  <c r="P124" s="1"/>
  <c r="P123" s="1"/>
  <c r="AU98" i="1" s="1"/>
  <c r="BK126" i="4"/>
  <c r="BK125" s="1"/>
  <c r="BK124" s="1"/>
  <c r="BK123" s="1"/>
  <c r="J123" s="1"/>
  <c r="J126"/>
  <c r="BG126" s="1"/>
  <c r="F117"/>
  <c r="E115"/>
  <c r="F91"/>
  <c r="E89"/>
  <c r="J26"/>
  <c r="E26"/>
  <c r="J120" s="1"/>
  <c r="J25"/>
  <c r="J23"/>
  <c r="E23"/>
  <c r="J93" s="1"/>
  <c r="J119"/>
  <c r="J22"/>
  <c r="J20"/>
  <c r="E20"/>
  <c r="F120" s="1"/>
  <c r="J19"/>
  <c r="J17"/>
  <c r="E17"/>
  <c r="F119"/>
  <c r="F93"/>
  <c r="J16"/>
  <c r="J14"/>
  <c r="J117"/>
  <c r="J91"/>
  <c r="E7"/>
  <c r="E111" s="1"/>
  <c r="E85"/>
  <c r="J39" i="3"/>
  <c r="J38"/>
  <c r="AY97" i="1" s="1"/>
  <c r="J37" i="3"/>
  <c r="AX97" i="1" s="1"/>
  <c r="BI244" i="3"/>
  <c r="BH244"/>
  <c r="BF244"/>
  <c r="BE244"/>
  <c r="T244"/>
  <c r="R244"/>
  <c r="P244"/>
  <c r="BK244"/>
  <c r="J244"/>
  <c r="BG244" s="1"/>
  <c r="BI243"/>
  <c r="BH243"/>
  <c r="BF243"/>
  <c r="BE243"/>
  <c r="T243"/>
  <c r="R243"/>
  <c r="P243"/>
  <c r="BK243"/>
  <c r="J243"/>
  <c r="BG243" s="1"/>
  <c r="BI242"/>
  <c r="BH242"/>
  <c r="BF242"/>
  <c r="BE242"/>
  <c r="T242"/>
  <c r="R242"/>
  <c r="P242"/>
  <c r="BK242"/>
  <c r="J242"/>
  <c r="BG242" s="1"/>
  <c r="BI241"/>
  <c r="BH241"/>
  <c r="BF241"/>
  <c r="BE241"/>
  <c r="T241"/>
  <c r="R241"/>
  <c r="P241"/>
  <c r="BK241"/>
  <c r="J241"/>
  <c r="BG241" s="1"/>
  <c r="BI240"/>
  <c r="BH240"/>
  <c r="BF240"/>
  <c r="BE240"/>
  <c r="T240"/>
  <c r="R240"/>
  <c r="P240"/>
  <c r="BK240"/>
  <c r="J240"/>
  <c r="BG240" s="1"/>
  <c r="BI239"/>
  <c r="BH239"/>
  <c r="BF239"/>
  <c r="BE239"/>
  <c r="T239"/>
  <c r="R239"/>
  <c r="P239"/>
  <c r="BK239"/>
  <c r="J239"/>
  <c r="BG239" s="1"/>
  <c r="BI238"/>
  <c r="BH238"/>
  <c r="BF238"/>
  <c r="BE238"/>
  <c r="T238"/>
  <c r="R238"/>
  <c r="P238"/>
  <c r="BK238"/>
  <c r="J238"/>
  <c r="BG238" s="1"/>
  <c r="BI237"/>
  <c r="BH237"/>
  <c r="BF237"/>
  <c r="BE237"/>
  <c r="T237"/>
  <c r="R237"/>
  <c r="P237"/>
  <c r="BK237"/>
  <c r="J237"/>
  <c r="BG237" s="1"/>
  <c r="BI236"/>
  <c r="BH236"/>
  <c r="BF236"/>
  <c r="BE236"/>
  <c r="T236"/>
  <c r="R236"/>
  <c r="P236"/>
  <c r="BK236"/>
  <c r="J236"/>
  <c r="BG236" s="1"/>
  <c r="BI235"/>
  <c r="BH235"/>
  <c r="BF235"/>
  <c r="BE235"/>
  <c r="T235"/>
  <c r="R235"/>
  <c r="P235"/>
  <c r="BK235"/>
  <c r="J235"/>
  <c r="BG235" s="1"/>
  <c r="BI234"/>
  <c r="BH234"/>
  <c r="BF234"/>
  <c r="BE234"/>
  <c r="T234"/>
  <c r="T233" s="1"/>
  <c r="R234"/>
  <c r="R233" s="1"/>
  <c r="P234"/>
  <c r="BK234"/>
  <c r="BK233" s="1"/>
  <c r="J233"/>
  <c r="J106" s="1"/>
  <c r="J234"/>
  <c r="BG234"/>
  <c r="BI232"/>
  <c r="BH232"/>
  <c r="BF232"/>
  <c r="BE232"/>
  <c r="T232"/>
  <c r="R232"/>
  <c r="P232"/>
  <c r="BK232"/>
  <c r="J232"/>
  <c r="BG232" s="1"/>
  <c r="BI231"/>
  <c r="BH231"/>
  <c r="BF231"/>
  <c r="BE231"/>
  <c r="T231"/>
  <c r="R231"/>
  <c r="P231"/>
  <c r="BK231"/>
  <c r="J231"/>
  <c r="BG231" s="1"/>
  <c r="BI230"/>
  <c r="BH230"/>
  <c r="BF230"/>
  <c r="BE230"/>
  <c r="T230"/>
  <c r="R230"/>
  <c r="P230"/>
  <c r="BK230"/>
  <c r="J230"/>
  <c r="BG230" s="1"/>
  <c r="BI229"/>
  <c r="BH229"/>
  <c r="BF229"/>
  <c r="BE229"/>
  <c r="T229"/>
  <c r="R229"/>
  <c r="P229"/>
  <c r="BK229"/>
  <c r="J229"/>
  <c r="BG229" s="1"/>
  <c r="BI228"/>
  <c r="BH228"/>
  <c r="BF228"/>
  <c r="BE228"/>
  <c r="T228"/>
  <c r="R228"/>
  <c r="P228"/>
  <c r="BK228"/>
  <c r="J228"/>
  <c r="BG228" s="1"/>
  <c r="BI227"/>
  <c r="BH227"/>
  <c r="BF227"/>
  <c r="BE227"/>
  <c r="T227"/>
  <c r="R227"/>
  <c r="P227"/>
  <c r="BK227"/>
  <c r="J227"/>
  <c r="BG227" s="1"/>
  <c r="BI226"/>
  <c r="BH226"/>
  <c r="BF226"/>
  <c r="BE226"/>
  <c r="T226"/>
  <c r="R226"/>
  <c r="P226"/>
  <c r="BK226"/>
  <c r="J226"/>
  <c r="BG226" s="1"/>
  <c r="BI225"/>
  <c r="BH225"/>
  <c r="BF225"/>
  <c r="BE225"/>
  <c r="T225"/>
  <c r="R225"/>
  <c r="P225"/>
  <c r="BK225"/>
  <c r="J225"/>
  <c r="BG225" s="1"/>
  <c r="BI224"/>
  <c r="BH224"/>
  <c r="BF224"/>
  <c r="BE224"/>
  <c r="T224"/>
  <c r="T223" s="1"/>
  <c r="R224"/>
  <c r="R223" s="1"/>
  <c r="P224"/>
  <c r="P223" s="1"/>
  <c r="BK224"/>
  <c r="BK223" s="1"/>
  <c r="J223" s="1"/>
  <c r="J105" s="1"/>
  <c r="J224"/>
  <c r="BG224"/>
  <c r="BI222"/>
  <c r="BH222"/>
  <c r="BF222"/>
  <c r="BE222"/>
  <c r="T222"/>
  <c r="R222"/>
  <c r="P222"/>
  <c r="BK222"/>
  <c r="J222"/>
  <c r="BG222" s="1"/>
  <c r="BI221"/>
  <c r="BH221"/>
  <c r="BF221"/>
  <c r="BE221"/>
  <c r="T221"/>
  <c r="R221"/>
  <c r="P221"/>
  <c r="BK221"/>
  <c r="J221"/>
  <c r="BG221" s="1"/>
  <c r="BI220"/>
  <c r="BH220"/>
  <c r="BF220"/>
  <c r="BE220"/>
  <c r="T220"/>
  <c r="R220"/>
  <c r="P220"/>
  <c r="BK220"/>
  <c r="J220"/>
  <c r="BG220" s="1"/>
  <c r="BI219"/>
  <c r="BH219"/>
  <c r="BF219"/>
  <c r="BE219"/>
  <c r="T219"/>
  <c r="R219"/>
  <c r="P219"/>
  <c r="BK219"/>
  <c r="J219"/>
  <c r="BG219" s="1"/>
  <c r="BI218"/>
  <c r="BH218"/>
  <c r="BF218"/>
  <c r="BE218"/>
  <c r="T218"/>
  <c r="R218"/>
  <c r="P218"/>
  <c r="BK218"/>
  <c r="J218"/>
  <c r="BG218" s="1"/>
  <c r="BI217"/>
  <c r="BH217"/>
  <c r="BF217"/>
  <c r="BE217"/>
  <c r="T217"/>
  <c r="R217"/>
  <c r="P217"/>
  <c r="BK217"/>
  <c r="J217"/>
  <c r="BG217" s="1"/>
  <c r="BI216"/>
  <c r="BH216"/>
  <c r="BF216"/>
  <c r="BE216"/>
  <c r="T216"/>
  <c r="R216"/>
  <c r="P216"/>
  <c r="BK216"/>
  <c r="J216"/>
  <c r="BG216" s="1"/>
  <c r="BI215"/>
  <c r="BH215"/>
  <c r="BF215"/>
  <c r="BE215"/>
  <c r="T215"/>
  <c r="R215"/>
  <c r="P215"/>
  <c r="BK215"/>
  <c r="J215"/>
  <c r="BG215" s="1"/>
  <c r="BI214"/>
  <c r="BH214"/>
  <c r="BF214"/>
  <c r="BE214"/>
  <c r="T214"/>
  <c r="R214"/>
  <c r="P214"/>
  <c r="BK214"/>
  <c r="J214"/>
  <c r="BG214" s="1"/>
  <c r="BI213"/>
  <c r="BH213"/>
  <c r="BF213"/>
  <c r="BE213"/>
  <c r="T213"/>
  <c r="R213"/>
  <c r="P213"/>
  <c r="BK213"/>
  <c r="J213"/>
  <c r="BG213" s="1"/>
  <c r="BI212"/>
  <c r="BH212"/>
  <c r="BF212"/>
  <c r="BE212"/>
  <c r="T212"/>
  <c r="R212"/>
  <c r="P212"/>
  <c r="BK212"/>
  <c r="J212"/>
  <c r="BG212" s="1"/>
  <c r="BI211"/>
  <c r="BH211"/>
  <c r="BF211"/>
  <c r="BE211"/>
  <c r="T211"/>
  <c r="R211"/>
  <c r="P211"/>
  <c r="BK211"/>
  <c r="J211"/>
  <c r="BG211" s="1"/>
  <c r="BI210"/>
  <c r="BH210"/>
  <c r="BF210"/>
  <c r="BE210"/>
  <c r="T210"/>
  <c r="R210"/>
  <c r="P210"/>
  <c r="BK210"/>
  <c r="J210"/>
  <c r="BG210" s="1"/>
  <c r="BI209"/>
  <c r="BH209"/>
  <c r="BF209"/>
  <c r="BE209"/>
  <c r="T209"/>
  <c r="R209"/>
  <c r="P209"/>
  <c r="BK209"/>
  <c r="J209"/>
  <c r="BG209" s="1"/>
  <c r="BI208"/>
  <c r="BH208"/>
  <c r="BF208"/>
  <c r="BE208"/>
  <c r="T208"/>
  <c r="R208"/>
  <c r="P208"/>
  <c r="BK208"/>
  <c r="J208"/>
  <c r="BG208" s="1"/>
  <c r="BI207"/>
  <c r="BH207"/>
  <c r="BF207"/>
  <c r="BE207"/>
  <c r="T207"/>
  <c r="R207"/>
  <c r="P207"/>
  <c r="BK207"/>
  <c r="J207"/>
  <c r="BG207" s="1"/>
  <c r="BI206"/>
  <c r="BH206"/>
  <c r="BF206"/>
  <c r="BE206"/>
  <c r="T206"/>
  <c r="R206"/>
  <c r="P206"/>
  <c r="BK206"/>
  <c r="J206"/>
  <c r="BG206" s="1"/>
  <c r="BI205"/>
  <c r="BH205"/>
  <c r="BF205"/>
  <c r="BE205"/>
  <c r="T205"/>
  <c r="R205"/>
  <c r="P205"/>
  <c r="BK205"/>
  <c r="J205"/>
  <c r="BG205" s="1"/>
  <c r="BI204"/>
  <c r="BH204"/>
  <c r="BF204"/>
  <c r="BE204"/>
  <c r="T204"/>
  <c r="R204"/>
  <c r="P204"/>
  <c r="BK204"/>
  <c r="J204"/>
  <c r="BG204" s="1"/>
  <c r="BI203"/>
  <c r="BH203"/>
  <c r="BF203"/>
  <c r="BE203"/>
  <c r="T203"/>
  <c r="R203"/>
  <c r="P203"/>
  <c r="BK203"/>
  <c r="J203"/>
  <c r="BG203" s="1"/>
  <c r="BI202"/>
  <c r="BH202"/>
  <c r="BF202"/>
  <c r="BE202"/>
  <c r="T202"/>
  <c r="R202"/>
  <c r="P202"/>
  <c r="BK202"/>
  <c r="J202"/>
  <c r="BG202" s="1"/>
  <c r="BI201"/>
  <c r="BH201"/>
  <c r="BF201"/>
  <c r="BE201"/>
  <c r="T201"/>
  <c r="T200" s="1"/>
  <c r="R201"/>
  <c r="R200" s="1"/>
  <c r="P201"/>
  <c r="P200" s="1"/>
  <c r="BK201"/>
  <c r="BK200" s="1"/>
  <c r="J200" s="1"/>
  <c r="J104" s="1"/>
  <c r="J201"/>
  <c r="BG201"/>
  <c r="BI199"/>
  <c r="BH199"/>
  <c r="BF199"/>
  <c r="BE199"/>
  <c r="T199"/>
  <c r="R199"/>
  <c r="P199"/>
  <c r="BK199"/>
  <c r="J199"/>
  <c r="BG199" s="1"/>
  <c r="BI198"/>
  <c r="BH198"/>
  <c r="BF198"/>
  <c r="BE198"/>
  <c r="T198"/>
  <c r="T197" s="1"/>
  <c r="R198"/>
  <c r="R197" s="1"/>
  <c r="P198"/>
  <c r="P197" s="1"/>
  <c r="BK198"/>
  <c r="BK197" s="1"/>
  <c r="J197" s="1"/>
  <c r="J103" s="1"/>
  <c r="J198"/>
  <c r="BG198"/>
  <c r="BI196"/>
  <c r="BH196"/>
  <c r="BF196"/>
  <c r="BE196"/>
  <c r="T196"/>
  <c r="R196"/>
  <c r="P196"/>
  <c r="BK196"/>
  <c r="J196"/>
  <c r="BG196" s="1"/>
  <c r="BI195"/>
  <c r="BH195"/>
  <c r="BF195"/>
  <c r="BE195"/>
  <c r="T195"/>
  <c r="R195"/>
  <c r="P195"/>
  <c r="BK195"/>
  <c r="J195"/>
  <c r="BG195" s="1"/>
  <c r="BI194"/>
  <c r="BH194"/>
  <c r="BF194"/>
  <c r="BE194"/>
  <c r="T194"/>
  <c r="R194"/>
  <c r="P194"/>
  <c r="BK194"/>
  <c r="J194"/>
  <c r="BG194" s="1"/>
  <c r="BI193"/>
  <c r="BH193"/>
  <c r="BF193"/>
  <c r="BE193"/>
  <c r="T193"/>
  <c r="R193"/>
  <c r="P193"/>
  <c r="BK193"/>
  <c r="J193"/>
  <c r="BG193" s="1"/>
  <c r="BI192"/>
  <c r="BH192"/>
  <c r="BF192"/>
  <c r="BE192"/>
  <c r="T192"/>
  <c r="R192"/>
  <c r="P192"/>
  <c r="BK192"/>
  <c r="J192"/>
  <c r="BG192" s="1"/>
  <c r="BI191"/>
  <c r="BH191"/>
  <c r="BF191"/>
  <c r="BE191"/>
  <c r="T191"/>
  <c r="R191"/>
  <c r="P191"/>
  <c r="BK191"/>
  <c r="J191"/>
  <c r="BG191" s="1"/>
  <c r="BI190"/>
  <c r="BH190"/>
  <c r="BF190"/>
  <c r="BE190"/>
  <c r="T190"/>
  <c r="R190"/>
  <c r="P190"/>
  <c r="BK190"/>
  <c r="J190"/>
  <c r="BG190" s="1"/>
  <c r="BI189"/>
  <c r="BH189"/>
  <c r="BF189"/>
  <c r="BE189"/>
  <c r="T189"/>
  <c r="R189"/>
  <c r="P189"/>
  <c r="BK189"/>
  <c r="J189"/>
  <c r="BG189" s="1"/>
  <c r="BI188"/>
  <c r="BH188"/>
  <c r="BF188"/>
  <c r="BE188"/>
  <c r="T188"/>
  <c r="R188"/>
  <c r="P188"/>
  <c r="BK188"/>
  <c r="J188"/>
  <c r="BG188" s="1"/>
  <c r="BI187"/>
  <c r="BH187"/>
  <c r="BF187"/>
  <c r="BE187"/>
  <c r="T187"/>
  <c r="R187"/>
  <c r="P187"/>
  <c r="BK187"/>
  <c r="J187"/>
  <c r="BG187" s="1"/>
  <c r="BI186"/>
  <c r="BH186"/>
  <c r="BF186"/>
  <c r="BE186"/>
  <c r="T186"/>
  <c r="R186"/>
  <c r="P186"/>
  <c r="BK186"/>
  <c r="J186"/>
  <c r="BG186" s="1"/>
  <c r="BI185"/>
  <c r="BH185"/>
  <c r="BF185"/>
  <c r="BE185"/>
  <c r="T185"/>
  <c r="R185"/>
  <c r="P185"/>
  <c r="BK185"/>
  <c r="J185"/>
  <c r="BG185" s="1"/>
  <c r="BI184"/>
  <c r="BH184"/>
  <c r="BF184"/>
  <c r="BE184"/>
  <c r="T184"/>
  <c r="R184"/>
  <c r="P184"/>
  <c r="BK184"/>
  <c r="J184"/>
  <c r="BG184" s="1"/>
  <c r="BI183"/>
  <c r="BH183"/>
  <c r="BF183"/>
  <c r="BE183"/>
  <c r="T183"/>
  <c r="R183"/>
  <c r="P183"/>
  <c r="BK183"/>
  <c r="J183"/>
  <c r="BG183" s="1"/>
  <c r="BI182"/>
  <c r="BH182"/>
  <c r="BF182"/>
  <c r="BE182"/>
  <c r="T182"/>
  <c r="R182"/>
  <c r="P182"/>
  <c r="BK182"/>
  <c r="J182"/>
  <c r="BG182" s="1"/>
  <c r="BI181"/>
  <c r="BH181"/>
  <c r="BF181"/>
  <c r="BE181"/>
  <c r="T181"/>
  <c r="R181"/>
  <c r="P181"/>
  <c r="BK181"/>
  <c r="J181"/>
  <c r="BG181" s="1"/>
  <c r="BI180"/>
  <c r="BH180"/>
  <c r="BF180"/>
  <c r="BE180"/>
  <c r="T180"/>
  <c r="R180"/>
  <c r="P180"/>
  <c r="BK180"/>
  <c r="J180"/>
  <c r="BG180" s="1"/>
  <c r="BI179"/>
  <c r="BH179"/>
  <c r="BF179"/>
  <c r="BE179"/>
  <c r="T179"/>
  <c r="R179"/>
  <c r="P179"/>
  <c r="BK179"/>
  <c r="J179"/>
  <c r="BG179" s="1"/>
  <c r="BI178"/>
  <c r="BH178"/>
  <c r="BF178"/>
  <c r="BE178"/>
  <c r="T178"/>
  <c r="T177" s="1"/>
  <c r="R178"/>
  <c r="R177" s="1"/>
  <c r="P178"/>
  <c r="P177" s="1"/>
  <c r="BK178"/>
  <c r="BK177" s="1"/>
  <c r="J177" s="1"/>
  <c r="J102" s="1"/>
  <c r="J178"/>
  <c r="BG178"/>
  <c r="BI176"/>
  <c r="BH176"/>
  <c r="BF176"/>
  <c r="BE176"/>
  <c r="T176"/>
  <c r="R176"/>
  <c r="P176"/>
  <c r="BK176"/>
  <c r="J176"/>
  <c r="BG176" s="1"/>
  <c r="BI175"/>
  <c r="BH175"/>
  <c r="BF175"/>
  <c r="BE175"/>
  <c r="T175"/>
  <c r="R175"/>
  <c r="P175"/>
  <c r="BK175"/>
  <c r="J175"/>
  <c r="BG175" s="1"/>
  <c r="BI174"/>
  <c r="BH174"/>
  <c r="BF174"/>
  <c r="BE174"/>
  <c r="T174"/>
  <c r="R174"/>
  <c r="P174"/>
  <c r="BK174"/>
  <c r="J174"/>
  <c r="BG174" s="1"/>
  <c r="BI173"/>
  <c r="BH173"/>
  <c r="BF173"/>
  <c r="BE173"/>
  <c r="T173"/>
  <c r="R173"/>
  <c r="P173"/>
  <c r="BK173"/>
  <c r="J173"/>
  <c r="BG173" s="1"/>
  <c r="BI172"/>
  <c r="BH172"/>
  <c r="BF172"/>
  <c r="BE172"/>
  <c r="T172"/>
  <c r="R172"/>
  <c r="P172"/>
  <c r="BK172"/>
  <c r="J172"/>
  <c r="BG172" s="1"/>
  <c r="BI171"/>
  <c r="BH171"/>
  <c r="BF171"/>
  <c r="BE171"/>
  <c r="T171"/>
  <c r="R171"/>
  <c r="P171"/>
  <c r="BK171"/>
  <c r="J171"/>
  <c r="BG171" s="1"/>
  <c r="BI170"/>
  <c r="BH170"/>
  <c r="BF170"/>
  <c r="BE170"/>
  <c r="T170"/>
  <c r="R170"/>
  <c r="P170"/>
  <c r="BK170"/>
  <c r="J170"/>
  <c r="BG170" s="1"/>
  <c r="BI169"/>
  <c r="BH169"/>
  <c r="BF169"/>
  <c r="BE169"/>
  <c r="T169"/>
  <c r="R169"/>
  <c r="P169"/>
  <c r="BK169"/>
  <c r="J169"/>
  <c r="BG169" s="1"/>
  <c r="BI168"/>
  <c r="BH168"/>
  <c r="BF168"/>
  <c r="BE168"/>
  <c r="T168"/>
  <c r="T167" s="1"/>
  <c r="R168"/>
  <c r="R167" s="1"/>
  <c r="P168"/>
  <c r="P167" s="1"/>
  <c r="BK168"/>
  <c r="BK167" s="1"/>
  <c r="J168"/>
  <c r="BG168"/>
  <c r="BI166"/>
  <c r="BH166"/>
  <c r="BF166"/>
  <c r="BE166"/>
  <c r="T166"/>
  <c r="R166"/>
  <c r="P166"/>
  <c r="BK166"/>
  <c r="J166"/>
  <c r="BG166" s="1"/>
  <c r="BI165"/>
  <c r="BH165"/>
  <c r="BF165"/>
  <c r="BE165"/>
  <c r="T165"/>
  <c r="R165"/>
  <c r="P165"/>
  <c r="BK165"/>
  <c r="J165"/>
  <c r="BG165" s="1"/>
  <c r="BI164"/>
  <c r="BH164"/>
  <c r="BF164"/>
  <c r="BE164"/>
  <c r="T164"/>
  <c r="R164"/>
  <c r="P164"/>
  <c r="BK164"/>
  <c r="J164"/>
  <c r="BG164" s="1"/>
  <c r="BI163"/>
  <c r="BH163"/>
  <c r="BF163"/>
  <c r="BE163"/>
  <c r="T163"/>
  <c r="R163"/>
  <c r="P163"/>
  <c r="BK163"/>
  <c r="J163"/>
  <c r="BG163" s="1"/>
  <c r="BI162"/>
  <c r="BH162"/>
  <c r="BF162"/>
  <c r="BE162"/>
  <c r="T162"/>
  <c r="R162"/>
  <c r="P162"/>
  <c r="BK162"/>
  <c r="J162"/>
  <c r="BG162" s="1"/>
  <c r="BI161"/>
  <c r="BH161"/>
  <c r="BF161"/>
  <c r="BE161"/>
  <c r="T161"/>
  <c r="R161"/>
  <c r="P161"/>
  <c r="BK161"/>
  <c r="J161"/>
  <c r="BG161" s="1"/>
  <c r="BI160"/>
  <c r="BH160"/>
  <c r="BF160"/>
  <c r="BE160"/>
  <c r="T160"/>
  <c r="R160"/>
  <c r="P160"/>
  <c r="BK160"/>
  <c r="J160"/>
  <c r="BG160" s="1"/>
  <c r="BI159"/>
  <c r="BH159"/>
  <c r="BF159"/>
  <c r="BE159"/>
  <c r="T159"/>
  <c r="R159"/>
  <c r="P159"/>
  <c r="BK159"/>
  <c r="J159"/>
  <c r="BG159" s="1"/>
  <c r="BI158"/>
  <c r="BH158"/>
  <c r="BF158"/>
  <c r="BE158"/>
  <c r="T158"/>
  <c r="R158"/>
  <c r="P158"/>
  <c r="BK158"/>
  <c r="J158"/>
  <c r="BG158" s="1"/>
  <c r="BI157"/>
  <c r="BH157"/>
  <c r="BF157"/>
  <c r="BE157"/>
  <c r="T157"/>
  <c r="R157"/>
  <c r="P157"/>
  <c r="BK157"/>
  <c r="J157"/>
  <c r="BG157" s="1"/>
  <c r="BI156"/>
  <c r="BH156"/>
  <c r="BF156"/>
  <c r="BE156"/>
  <c r="T156"/>
  <c r="R156"/>
  <c r="P156"/>
  <c r="BK156"/>
  <c r="J156"/>
  <c r="BG156" s="1"/>
  <c r="BI155"/>
  <c r="BH155"/>
  <c r="BF155"/>
  <c r="BE155"/>
  <c r="T155"/>
  <c r="R155"/>
  <c r="P155"/>
  <c r="BK155"/>
  <c r="J155"/>
  <c r="BG155" s="1"/>
  <c r="BI154"/>
  <c r="BH154"/>
  <c r="BF154"/>
  <c r="BE154"/>
  <c r="T154"/>
  <c r="R154"/>
  <c r="P154"/>
  <c r="BK154"/>
  <c r="J154"/>
  <c r="BG154" s="1"/>
  <c r="BI153"/>
  <c r="BH153"/>
  <c r="BF153"/>
  <c r="BE153"/>
  <c r="T153"/>
  <c r="R153"/>
  <c r="P153"/>
  <c r="BK153"/>
  <c r="J153"/>
  <c r="BG153" s="1"/>
  <c r="BI152"/>
  <c r="BH152"/>
  <c r="BF152"/>
  <c r="BE152"/>
  <c r="T152"/>
  <c r="R152"/>
  <c r="P152"/>
  <c r="BK152"/>
  <c r="J152"/>
  <c r="BG152" s="1"/>
  <c r="BI151"/>
  <c r="BH151"/>
  <c r="BF151"/>
  <c r="BE151"/>
  <c r="T151"/>
  <c r="R151"/>
  <c r="P151"/>
  <c r="BK151"/>
  <c r="J151"/>
  <c r="BG151" s="1"/>
  <c r="BI150"/>
  <c r="BH150"/>
  <c r="BF150"/>
  <c r="BE150"/>
  <c r="T150"/>
  <c r="R150"/>
  <c r="P150"/>
  <c r="BK150"/>
  <c r="J150"/>
  <c r="BG150" s="1"/>
  <c r="BI149"/>
  <c r="BH149"/>
  <c r="BF149"/>
  <c r="BE149"/>
  <c r="T149"/>
  <c r="R149"/>
  <c r="P149"/>
  <c r="BK149"/>
  <c r="J149"/>
  <c r="BG149" s="1"/>
  <c r="BI148"/>
  <c r="BH148"/>
  <c r="BF148"/>
  <c r="BE148"/>
  <c r="T148"/>
  <c r="R148"/>
  <c r="P148"/>
  <c r="BK148"/>
  <c r="J148"/>
  <c r="BG148" s="1"/>
  <c r="BI147"/>
  <c r="BH147"/>
  <c r="BF147"/>
  <c r="BE147"/>
  <c r="T147"/>
  <c r="R147"/>
  <c r="P147"/>
  <c r="BK147"/>
  <c r="J147"/>
  <c r="BG147" s="1"/>
  <c r="BI146"/>
  <c r="BH146"/>
  <c r="BF146"/>
  <c r="BE146"/>
  <c r="T146"/>
  <c r="R146"/>
  <c r="P146"/>
  <c r="BK146"/>
  <c r="J146"/>
  <c r="BG146" s="1"/>
  <c r="BI145"/>
  <c r="BH145"/>
  <c r="BF145"/>
  <c r="BE145"/>
  <c r="T145"/>
  <c r="R145"/>
  <c r="P145"/>
  <c r="BK145"/>
  <c r="J145"/>
  <c r="BG145" s="1"/>
  <c r="BI144"/>
  <c r="BH144"/>
  <c r="BF144"/>
  <c r="BE144"/>
  <c r="T144"/>
  <c r="R144"/>
  <c r="P144"/>
  <c r="BK144"/>
  <c r="J144"/>
  <c r="BG144" s="1"/>
  <c r="BI143"/>
  <c r="BH143"/>
  <c r="BF143"/>
  <c r="BE143"/>
  <c r="T143"/>
  <c r="R143"/>
  <c r="P143"/>
  <c r="BK143"/>
  <c r="J143"/>
  <c r="BG143" s="1"/>
  <c r="BI142"/>
  <c r="BH142"/>
  <c r="BF142"/>
  <c r="BE142"/>
  <c r="T142"/>
  <c r="R142"/>
  <c r="P142"/>
  <c r="BK142"/>
  <c r="J142"/>
  <c r="BG142" s="1"/>
  <c r="BI141"/>
  <c r="BH141"/>
  <c r="BF141"/>
  <c r="BE141"/>
  <c r="T141"/>
  <c r="R141"/>
  <c r="P141"/>
  <c r="BK141"/>
  <c r="J141"/>
  <c r="BG141" s="1"/>
  <c r="BI140"/>
  <c r="BH140"/>
  <c r="BF140"/>
  <c r="BE140"/>
  <c r="T140"/>
  <c r="R140"/>
  <c r="P140"/>
  <c r="BK140"/>
  <c r="J140"/>
  <c r="BG140" s="1"/>
  <c r="BI139"/>
  <c r="BH139"/>
  <c r="BF139"/>
  <c r="BE139"/>
  <c r="T139"/>
  <c r="R139"/>
  <c r="P139"/>
  <c r="BK139"/>
  <c r="J139"/>
  <c r="BG139" s="1"/>
  <c r="BI138"/>
  <c r="BH138"/>
  <c r="BF138"/>
  <c r="BE138"/>
  <c r="T138"/>
  <c r="R138"/>
  <c r="P138"/>
  <c r="BK138"/>
  <c r="J138"/>
  <c r="BG138" s="1"/>
  <c r="BI137"/>
  <c r="BH137"/>
  <c r="BF137"/>
  <c r="BE137"/>
  <c r="T137"/>
  <c r="R137"/>
  <c r="P137"/>
  <c r="BK137"/>
  <c r="J137"/>
  <c r="BG137" s="1"/>
  <c r="BI136"/>
  <c r="BH136"/>
  <c r="BF136"/>
  <c r="BE136"/>
  <c r="T136"/>
  <c r="R136"/>
  <c r="P136"/>
  <c r="BK136"/>
  <c r="J136"/>
  <c r="BG136" s="1"/>
  <c r="BI135"/>
  <c r="BH135"/>
  <c r="BF135"/>
  <c r="BE135"/>
  <c r="T135"/>
  <c r="R135"/>
  <c r="P135"/>
  <c r="BK135"/>
  <c r="J135"/>
  <c r="BG135" s="1"/>
  <c r="BI134"/>
  <c r="BH134"/>
  <c r="BF134"/>
  <c r="BE134"/>
  <c r="T134"/>
  <c r="R134"/>
  <c r="P134"/>
  <c r="BK134"/>
  <c r="J134"/>
  <c r="BG134" s="1"/>
  <c r="BI133"/>
  <c r="BH133"/>
  <c r="BF133"/>
  <c r="BE133"/>
  <c r="T133"/>
  <c r="R133"/>
  <c r="P133"/>
  <c r="BK133"/>
  <c r="J133"/>
  <c r="BG133" s="1"/>
  <c r="BI132"/>
  <c r="BH132"/>
  <c r="BF132"/>
  <c r="BE132"/>
  <c r="T132"/>
  <c r="R132"/>
  <c r="P132"/>
  <c r="BK132"/>
  <c r="J132"/>
  <c r="BG132" s="1"/>
  <c r="BI131"/>
  <c r="F39" s="1"/>
  <c r="BD97" i="1" s="1"/>
  <c r="BD96" s="1"/>
  <c r="BH131" i="3"/>
  <c r="F38"/>
  <c r="BC97" i="1" s="1"/>
  <c r="BF131" i="3"/>
  <c r="F36" s="1"/>
  <c r="BA97" i="1" s="1"/>
  <c r="BA96" s="1"/>
  <c r="AW96" s="1"/>
  <c r="BE131" i="3"/>
  <c r="J35"/>
  <c r="AV97" i="1" s="1"/>
  <c r="F35" i="3"/>
  <c r="AZ97" i="1" s="1"/>
  <c r="T131" i="3"/>
  <c r="T130" s="1"/>
  <c r="R131"/>
  <c r="R130" s="1"/>
  <c r="R129" s="1"/>
  <c r="R128" s="1"/>
  <c r="P131"/>
  <c r="P130" s="1"/>
  <c r="BK131"/>
  <c r="BK130"/>
  <c r="J130" s="1"/>
  <c r="J100" s="1"/>
  <c r="J131"/>
  <c r="BG131"/>
  <c r="F122"/>
  <c r="E120"/>
  <c r="F91"/>
  <c r="E89"/>
  <c r="J26"/>
  <c r="E26"/>
  <c r="J94" s="1"/>
  <c r="J125"/>
  <c r="J25"/>
  <c r="J23"/>
  <c r="E23"/>
  <c r="J124" s="1"/>
  <c r="J22"/>
  <c r="J20"/>
  <c r="E20"/>
  <c r="F125"/>
  <c r="F94"/>
  <c r="J19"/>
  <c r="J17"/>
  <c r="E17"/>
  <c r="F124" s="1"/>
  <c r="F93"/>
  <c r="J16"/>
  <c r="J14"/>
  <c r="J122" s="1"/>
  <c r="J91"/>
  <c r="E7"/>
  <c r="E116"/>
  <c r="E85"/>
  <c r="J37" i="2"/>
  <c r="J36"/>
  <c r="AY95" i="1"/>
  <c r="J35" i="2"/>
  <c r="AX95" i="1"/>
  <c r="BI257" i="2"/>
  <c r="BH257"/>
  <c r="BF257"/>
  <c r="BE257"/>
  <c r="T257"/>
  <c r="T256"/>
  <c r="R257"/>
  <c r="R256"/>
  <c r="P257"/>
  <c r="P256"/>
  <c r="BK257"/>
  <c r="BK256"/>
  <c r="J256" s="1"/>
  <c r="J118" s="1"/>
  <c r="J257"/>
  <c r="BG257" s="1"/>
  <c r="BI255"/>
  <c r="BH255"/>
  <c r="BF255"/>
  <c r="BE255"/>
  <c r="T255"/>
  <c r="T254"/>
  <c r="R255"/>
  <c r="R254"/>
  <c r="P255"/>
  <c r="P254"/>
  <c r="BK255"/>
  <c r="BK254"/>
  <c r="J254" s="1"/>
  <c r="J117" s="1"/>
  <c r="J255"/>
  <c r="BG255" s="1"/>
  <c r="BI253"/>
  <c r="BH253"/>
  <c r="BF253"/>
  <c r="BE253"/>
  <c r="T253"/>
  <c r="R253"/>
  <c r="P253"/>
  <c r="BK253"/>
  <c r="J253"/>
  <c r="BG253"/>
  <c r="BI252"/>
  <c r="BH252"/>
  <c r="BF252"/>
  <c r="BE252"/>
  <c r="T252"/>
  <c r="R252"/>
  <c r="P252"/>
  <c r="BK252"/>
  <c r="J252"/>
  <c r="BG252"/>
  <c r="BI251"/>
  <c r="BH251"/>
  <c r="BF251"/>
  <c r="BE251"/>
  <c r="T251"/>
  <c r="T250"/>
  <c r="R251"/>
  <c r="R250"/>
  <c r="P251"/>
  <c r="P250"/>
  <c r="BK251"/>
  <c r="BK250"/>
  <c r="J250" s="1"/>
  <c r="J116" s="1"/>
  <c r="J251"/>
  <c r="BG251" s="1"/>
  <c r="BI249"/>
  <c r="BH249"/>
  <c r="BF249"/>
  <c r="BE249"/>
  <c r="T249"/>
  <c r="T248"/>
  <c r="R249"/>
  <c r="R248"/>
  <c r="P249"/>
  <c r="P248"/>
  <c r="BK249"/>
  <c r="BK248"/>
  <c r="J248" s="1"/>
  <c r="J115" s="1"/>
  <c r="J249"/>
  <c r="BG249" s="1"/>
  <c r="BI247"/>
  <c r="BH247"/>
  <c r="BF247"/>
  <c r="BE247"/>
  <c r="T247"/>
  <c r="R247"/>
  <c r="P247"/>
  <c r="BK247"/>
  <c r="J247"/>
  <c r="BG247"/>
  <c r="BI246"/>
  <c r="BH246"/>
  <c r="BF246"/>
  <c r="BE246"/>
  <c r="T246"/>
  <c r="R246"/>
  <c r="P246"/>
  <c r="BK246"/>
  <c r="J246"/>
  <c r="BG246"/>
  <c r="BI245"/>
  <c r="BH245"/>
  <c r="BF245"/>
  <c r="BE245"/>
  <c r="T245"/>
  <c r="T244"/>
  <c r="R245"/>
  <c r="R244"/>
  <c r="P245"/>
  <c r="P244"/>
  <c r="BK245"/>
  <c r="BK244"/>
  <c r="J244" s="1"/>
  <c r="J114" s="1"/>
  <c r="J245"/>
  <c r="BG245" s="1"/>
  <c r="BI243"/>
  <c r="BH243"/>
  <c r="BF243"/>
  <c r="BE243"/>
  <c r="T243"/>
  <c r="R243"/>
  <c r="P243"/>
  <c r="BK243"/>
  <c r="J243"/>
  <c r="BG243"/>
  <c r="BI242"/>
  <c r="BH242"/>
  <c r="BF242"/>
  <c r="BE242"/>
  <c r="T242"/>
  <c r="R242"/>
  <c r="P242"/>
  <c r="BK242"/>
  <c r="J242"/>
  <c r="BG242"/>
  <c r="BI241"/>
  <c r="BH241"/>
  <c r="BF241"/>
  <c r="BE241"/>
  <c r="T241"/>
  <c r="R241"/>
  <c r="P241"/>
  <c r="BK241"/>
  <c r="J241"/>
  <c r="BG241"/>
  <c r="BI240"/>
  <c r="BH240"/>
  <c r="BF240"/>
  <c r="BE240"/>
  <c r="T240"/>
  <c r="R240"/>
  <c r="P240"/>
  <c r="BK240"/>
  <c r="J240"/>
  <c r="BG240"/>
  <c r="BI239"/>
  <c r="BH239"/>
  <c r="BF239"/>
  <c r="BE239"/>
  <c r="T239"/>
  <c r="R239"/>
  <c r="P239"/>
  <c r="BK239"/>
  <c r="J239"/>
  <c r="BG239"/>
  <c r="BI238"/>
  <c r="BH238"/>
  <c r="BF238"/>
  <c r="BE238"/>
  <c r="T238"/>
  <c r="R238"/>
  <c r="R235" s="1"/>
  <c r="P238"/>
  <c r="BK238"/>
  <c r="J238"/>
  <c r="BG238"/>
  <c r="BI237"/>
  <c r="BH237"/>
  <c r="BF237"/>
  <c r="BE237"/>
  <c r="T237"/>
  <c r="R237"/>
  <c r="P237"/>
  <c r="BK237"/>
  <c r="BK235" s="1"/>
  <c r="J235" s="1"/>
  <c r="J113" s="1"/>
  <c r="J237"/>
  <c r="BG237"/>
  <c r="BI236"/>
  <c r="BH236"/>
  <c r="BF236"/>
  <c r="BE236"/>
  <c r="T236"/>
  <c r="T235"/>
  <c r="R236"/>
  <c r="P236"/>
  <c r="P235"/>
  <c r="BK236"/>
  <c r="J236"/>
  <c r="BG236" s="1"/>
  <c r="BI234"/>
  <c r="BH234"/>
  <c r="BF234"/>
  <c r="BE234"/>
  <c r="T234"/>
  <c r="R234"/>
  <c r="P234"/>
  <c r="BK234"/>
  <c r="J234"/>
  <c r="BG234"/>
  <c r="BI233"/>
  <c r="BH233"/>
  <c r="BF233"/>
  <c r="BE233"/>
  <c r="T233"/>
  <c r="R233"/>
  <c r="P233"/>
  <c r="BK233"/>
  <c r="J233"/>
  <c r="BG233"/>
  <c r="BI232"/>
  <c r="BH232"/>
  <c r="BF232"/>
  <c r="BE232"/>
  <c r="T232"/>
  <c r="R232"/>
  <c r="P232"/>
  <c r="BK232"/>
  <c r="J232"/>
  <c r="BG232"/>
  <c r="BI231"/>
  <c r="BH231"/>
  <c r="BF231"/>
  <c r="BE231"/>
  <c r="T231"/>
  <c r="R231"/>
  <c r="P231"/>
  <c r="BK231"/>
  <c r="J231"/>
  <c r="BG231"/>
  <c r="BI230"/>
  <c r="BH230"/>
  <c r="BF230"/>
  <c r="BE230"/>
  <c r="T230"/>
  <c r="R230"/>
  <c r="P230"/>
  <c r="BK230"/>
  <c r="J230"/>
  <c r="BG230"/>
  <c r="BI229"/>
  <c r="BH229"/>
  <c r="BF229"/>
  <c r="BE229"/>
  <c r="T229"/>
  <c r="T228"/>
  <c r="R229"/>
  <c r="R228"/>
  <c r="P229"/>
  <c r="P228"/>
  <c r="BK229"/>
  <c r="BK228"/>
  <c r="J228" s="1"/>
  <c r="J112" s="1"/>
  <c r="J229"/>
  <c r="BG229" s="1"/>
  <c r="BI227"/>
  <c r="BH227"/>
  <c r="BF227"/>
  <c r="BE227"/>
  <c r="T227"/>
  <c r="R227"/>
  <c r="P227"/>
  <c r="BK227"/>
  <c r="J227"/>
  <c r="BG227"/>
  <c r="BI226"/>
  <c r="BH226"/>
  <c r="BF226"/>
  <c r="BE226"/>
  <c r="T226"/>
  <c r="R226"/>
  <c r="P226"/>
  <c r="BK226"/>
  <c r="J226"/>
  <c r="BG226"/>
  <c r="BI225"/>
  <c r="BH225"/>
  <c r="BF225"/>
  <c r="BE225"/>
  <c r="T225"/>
  <c r="R225"/>
  <c r="P225"/>
  <c r="BK225"/>
  <c r="J225"/>
  <c r="BG225"/>
  <c r="BI224"/>
  <c r="BH224"/>
  <c r="BF224"/>
  <c r="BE224"/>
  <c r="T224"/>
  <c r="R224"/>
  <c r="P224"/>
  <c r="BK224"/>
  <c r="J224"/>
  <c r="BG224"/>
  <c r="BI223"/>
  <c r="BH223"/>
  <c r="BF223"/>
  <c r="BE223"/>
  <c r="T223"/>
  <c r="T222"/>
  <c r="T221" s="1"/>
  <c r="R223"/>
  <c r="R222" s="1"/>
  <c r="P223"/>
  <c r="P222"/>
  <c r="P221" s="1"/>
  <c r="BK223"/>
  <c r="BK222" s="1"/>
  <c r="J223"/>
  <c r="BG223"/>
  <c r="BI220"/>
  <c r="BH220"/>
  <c r="BF220"/>
  <c r="BE220"/>
  <c r="T220"/>
  <c r="T219"/>
  <c r="R220"/>
  <c r="R219"/>
  <c r="P220"/>
  <c r="P219"/>
  <c r="BK220"/>
  <c r="BK219"/>
  <c r="J219" s="1"/>
  <c r="J109" s="1"/>
  <c r="J220"/>
  <c r="BG220" s="1"/>
  <c r="BI218"/>
  <c r="BH218"/>
  <c r="BF218"/>
  <c r="BE218"/>
  <c r="T218"/>
  <c r="T217"/>
  <c r="R218"/>
  <c r="R217"/>
  <c r="P218"/>
  <c r="P217"/>
  <c r="BK218"/>
  <c r="BK217"/>
  <c r="J217" s="1"/>
  <c r="J108" s="1"/>
  <c r="J218"/>
  <c r="BG218" s="1"/>
  <c r="BI216"/>
  <c r="BH216"/>
  <c r="BF216"/>
  <c r="BE216"/>
  <c r="T216"/>
  <c r="R216"/>
  <c r="P216"/>
  <c r="BK216"/>
  <c r="J216"/>
  <c r="BG216"/>
  <c r="BI215"/>
  <c r="BH215"/>
  <c r="BF215"/>
  <c r="BE215"/>
  <c r="T215"/>
  <c r="R215"/>
  <c r="P215"/>
  <c r="P212" s="1"/>
  <c r="BK215"/>
  <c r="J215"/>
  <c r="BG215"/>
  <c r="BI214"/>
  <c r="BH214"/>
  <c r="BF214"/>
  <c r="BE214"/>
  <c r="T214"/>
  <c r="T212" s="1"/>
  <c r="R214"/>
  <c r="P214"/>
  <c r="BK214"/>
  <c r="J214"/>
  <c r="BG214"/>
  <c r="BI213"/>
  <c r="BH213"/>
  <c r="BF213"/>
  <c r="BE213"/>
  <c r="T213"/>
  <c r="R213"/>
  <c r="R212"/>
  <c r="P213"/>
  <c r="BK213"/>
  <c r="BK212"/>
  <c r="J212" s="1"/>
  <c r="J107" s="1"/>
  <c r="J213"/>
  <c r="BG213"/>
  <c r="BI211"/>
  <c r="BH211"/>
  <c r="BF211"/>
  <c r="BE211"/>
  <c r="T211"/>
  <c r="R211"/>
  <c r="P211"/>
  <c r="BK211"/>
  <c r="BK209" s="1"/>
  <c r="J209" s="1"/>
  <c r="J106" s="1"/>
  <c r="J211"/>
  <c r="BG211"/>
  <c r="BI210"/>
  <c r="BH210"/>
  <c r="BF210"/>
  <c r="BE210"/>
  <c r="T210"/>
  <c r="T209"/>
  <c r="R210"/>
  <c r="R209"/>
  <c r="P210"/>
  <c r="P209"/>
  <c r="BK210"/>
  <c r="J210"/>
  <c r="BG210" s="1"/>
  <c r="BI208"/>
  <c r="BH208"/>
  <c r="BF208"/>
  <c r="BE208"/>
  <c r="T208"/>
  <c r="R208"/>
  <c r="P208"/>
  <c r="BK208"/>
  <c r="J208"/>
  <c r="BG208"/>
  <c r="BI207"/>
  <c r="BH207"/>
  <c r="BF207"/>
  <c r="BE207"/>
  <c r="T207"/>
  <c r="R207"/>
  <c r="P207"/>
  <c r="P204" s="1"/>
  <c r="BK207"/>
  <c r="J207"/>
  <c r="BG207"/>
  <c r="BI206"/>
  <c r="BH206"/>
  <c r="BF206"/>
  <c r="BE206"/>
  <c r="T206"/>
  <c r="T204" s="1"/>
  <c r="R206"/>
  <c r="P206"/>
  <c r="BK206"/>
  <c r="J206"/>
  <c r="BG206"/>
  <c r="BI205"/>
  <c r="BH205"/>
  <c r="BF205"/>
  <c r="BE205"/>
  <c r="T205"/>
  <c r="R205"/>
  <c r="R204"/>
  <c r="P205"/>
  <c r="BK205"/>
  <c r="BK204"/>
  <c r="J204" s="1"/>
  <c r="J105" s="1"/>
  <c r="J205"/>
  <c r="BG205"/>
  <c r="BI203"/>
  <c r="BH203"/>
  <c r="BF203"/>
  <c r="BE203"/>
  <c r="T203"/>
  <c r="R203"/>
  <c r="P203"/>
  <c r="BK203"/>
  <c r="J203"/>
  <c r="BG203" s="1"/>
  <c r="BI202"/>
  <c r="BH202"/>
  <c r="BF202"/>
  <c r="BE202"/>
  <c r="T202"/>
  <c r="R202"/>
  <c r="P202"/>
  <c r="BK202"/>
  <c r="J202"/>
  <c r="BG202"/>
  <c r="BI201"/>
  <c r="BH201"/>
  <c r="BF201"/>
  <c r="BE201"/>
  <c r="T201"/>
  <c r="R201"/>
  <c r="P201"/>
  <c r="BK201"/>
  <c r="J201"/>
  <c r="BG201" s="1"/>
  <c r="BI200"/>
  <c r="BH200"/>
  <c r="BF200"/>
  <c r="BE200"/>
  <c r="T200"/>
  <c r="R200"/>
  <c r="P200"/>
  <c r="BK200"/>
  <c r="J200"/>
  <c r="BG200"/>
  <c r="BI199"/>
  <c r="BH199"/>
  <c r="BF199"/>
  <c r="BE199"/>
  <c r="T199"/>
  <c r="R199"/>
  <c r="P199"/>
  <c r="BK199"/>
  <c r="J199"/>
  <c r="BG199" s="1"/>
  <c r="BI198"/>
  <c r="BH198"/>
  <c r="BF198"/>
  <c r="BE198"/>
  <c r="T198"/>
  <c r="R198"/>
  <c r="P198"/>
  <c r="BK198"/>
  <c r="J198"/>
  <c r="BG198"/>
  <c r="BI197"/>
  <c r="BH197"/>
  <c r="BF197"/>
  <c r="BE197"/>
  <c r="T197"/>
  <c r="R197"/>
  <c r="P197"/>
  <c r="BK197"/>
  <c r="J197"/>
  <c r="BG197" s="1"/>
  <c r="BI196"/>
  <c r="BH196"/>
  <c r="BF196"/>
  <c r="BE196"/>
  <c r="T196"/>
  <c r="R196"/>
  <c r="P196"/>
  <c r="BK196"/>
  <c r="J196"/>
  <c r="BG196"/>
  <c r="BI195"/>
  <c r="BH195"/>
  <c r="BF195"/>
  <c r="BE195"/>
  <c r="T195"/>
  <c r="R195"/>
  <c r="P195"/>
  <c r="BK195"/>
  <c r="J195"/>
  <c r="BG195" s="1"/>
  <c r="BI194"/>
  <c r="BH194"/>
  <c r="BF194"/>
  <c r="BE194"/>
  <c r="T194"/>
  <c r="R194"/>
  <c r="P194"/>
  <c r="BK194"/>
  <c r="J194"/>
  <c r="BG194"/>
  <c r="BI193"/>
  <c r="BH193"/>
  <c r="BF193"/>
  <c r="BE193"/>
  <c r="T193"/>
  <c r="T192"/>
  <c r="R193"/>
  <c r="R192"/>
  <c r="P193"/>
  <c r="P192"/>
  <c r="BK193"/>
  <c r="BK192"/>
  <c r="J192" s="1"/>
  <c r="J104" s="1"/>
  <c r="J193"/>
  <c r="BG193" s="1"/>
  <c r="BI191"/>
  <c r="BH191"/>
  <c r="BF191"/>
  <c r="BE191"/>
  <c r="T191"/>
  <c r="R191"/>
  <c r="P191"/>
  <c r="BK191"/>
  <c r="J191"/>
  <c r="BG191"/>
  <c r="BI190"/>
  <c r="BH190"/>
  <c r="BF190"/>
  <c r="BE190"/>
  <c r="T190"/>
  <c r="R190"/>
  <c r="P190"/>
  <c r="BK190"/>
  <c r="J190"/>
  <c r="BG190"/>
  <c r="BI189"/>
  <c r="BH189"/>
  <c r="BF189"/>
  <c r="BE189"/>
  <c r="T189"/>
  <c r="R189"/>
  <c r="P189"/>
  <c r="BK189"/>
  <c r="J189"/>
  <c r="BG189"/>
  <c r="BI188"/>
  <c r="BH188"/>
  <c r="BF188"/>
  <c r="BE188"/>
  <c r="T188"/>
  <c r="R188"/>
  <c r="P188"/>
  <c r="BK188"/>
  <c r="J188"/>
  <c r="BG188"/>
  <c r="BI187"/>
  <c r="BH187"/>
  <c r="BF187"/>
  <c r="BE187"/>
  <c r="T187"/>
  <c r="R187"/>
  <c r="P187"/>
  <c r="BK187"/>
  <c r="J187"/>
  <c r="BG187"/>
  <c r="BI186"/>
  <c r="BH186"/>
  <c r="BF186"/>
  <c r="BE186"/>
  <c r="T186"/>
  <c r="R186"/>
  <c r="P186"/>
  <c r="BK186"/>
  <c r="J186"/>
  <c r="BG186"/>
  <c r="BI185"/>
  <c r="BH185"/>
  <c r="BF185"/>
  <c r="BE185"/>
  <c r="T185"/>
  <c r="R185"/>
  <c r="P185"/>
  <c r="BK185"/>
  <c r="J185"/>
  <c r="BG185"/>
  <c r="BI184"/>
  <c r="BH184"/>
  <c r="BF184"/>
  <c r="BE184"/>
  <c r="T184"/>
  <c r="R184"/>
  <c r="P184"/>
  <c r="BK184"/>
  <c r="J184"/>
  <c r="BG184"/>
  <c r="BI183"/>
  <c r="BH183"/>
  <c r="BF183"/>
  <c r="BE183"/>
  <c r="T183"/>
  <c r="T182"/>
  <c r="R183"/>
  <c r="R182"/>
  <c r="P183"/>
  <c r="P182"/>
  <c r="BK183"/>
  <c r="BK182"/>
  <c r="J182" s="1"/>
  <c r="J103" s="1"/>
  <c r="J183"/>
  <c r="BG183" s="1"/>
  <c r="BI181"/>
  <c r="BH181"/>
  <c r="BF181"/>
  <c r="BE181"/>
  <c r="T181"/>
  <c r="R181"/>
  <c r="P181"/>
  <c r="BK181"/>
  <c r="J181"/>
  <c r="BG181"/>
  <c r="BI180"/>
  <c r="BH180"/>
  <c r="BF180"/>
  <c r="BE180"/>
  <c r="T180"/>
  <c r="R180"/>
  <c r="P180"/>
  <c r="BK180"/>
  <c r="J180"/>
  <c r="BG180"/>
  <c r="BI179"/>
  <c r="BH179"/>
  <c r="BF179"/>
  <c r="BE179"/>
  <c r="T179"/>
  <c r="T178"/>
  <c r="R179"/>
  <c r="R178"/>
  <c r="P179"/>
  <c r="P178"/>
  <c r="BK179"/>
  <c r="BK178"/>
  <c r="J178" s="1"/>
  <c r="J102" s="1"/>
  <c r="J179"/>
  <c r="BG179" s="1"/>
  <c r="BI177"/>
  <c r="BH177"/>
  <c r="BF177"/>
  <c r="BE177"/>
  <c r="T177"/>
  <c r="R177"/>
  <c r="P177"/>
  <c r="BK177"/>
  <c r="J177"/>
  <c r="BG177"/>
  <c r="BI176"/>
  <c r="BH176"/>
  <c r="BF176"/>
  <c r="BE176"/>
  <c r="T176"/>
  <c r="R176"/>
  <c r="P176"/>
  <c r="BK176"/>
  <c r="J176"/>
  <c r="BG176"/>
  <c r="BI175"/>
  <c r="BH175"/>
  <c r="BF175"/>
  <c r="BE175"/>
  <c r="T175"/>
  <c r="R175"/>
  <c r="P175"/>
  <c r="BK175"/>
  <c r="J175"/>
  <c r="BG175"/>
  <c r="BI174"/>
  <c r="BH174"/>
  <c r="BF174"/>
  <c r="BE174"/>
  <c r="T174"/>
  <c r="R174"/>
  <c r="P174"/>
  <c r="BK174"/>
  <c r="J174"/>
  <c r="BG174"/>
  <c r="BI173"/>
  <c r="BH173"/>
  <c r="BF173"/>
  <c r="BE173"/>
  <c r="T173"/>
  <c r="T172"/>
  <c r="R173"/>
  <c r="R172"/>
  <c r="P173"/>
  <c r="P172"/>
  <c r="BK173"/>
  <c r="BK172"/>
  <c r="J172" s="1"/>
  <c r="J101" s="1"/>
  <c r="J173"/>
  <c r="BG173" s="1"/>
  <c r="BI171"/>
  <c r="BH171"/>
  <c r="BF171"/>
  <c r="BE171"/>
  <c r="T171"/>
  <c r="R171"/>
  <c r="P171"/>
  <c r="BK171"/>
  <c r="J171"/>
  <c r="BG171"/>
  <c r="BI170"/>
  <c r="BH170"/>
  <c r="BF170"/>
  <c r="BE170"/>
  <c r="T170"/>
  <c r="R170"/>
  <c r="P170"/>
  <c r="BK170"/>
  <c r="J170"/>
  <c r="BG170"/>
  <c r="BI169"/>
  <c r="BH169"/>
  <c r="BF169"/>
  <c r="BE169"/>
  <c r="T169"/>
  <c r="R169"/>
  <c r="P169"/>
  <c r="BK169"/>
  <c r="J169"/>
  <c r="BG169"/>
  <c r="BI168"/>
  <c r="BH168"/>
  <c r="BF168"/>
  <c r="BE168"/>
  <c r="T168"/>
  <c r="R168"/>
  <c r="P168"/>
  <c r="BK168"/>
  <c r="J168"/>
  <c r="BG168"/>
  <c r="BI167"/>
  <c r="BH167"/>
  <c r="BF167"/>
  <c r="BE167"/>
  <c r="T167"/>
  <c r="R167"/>
  <c r="P167"/>
  <c r="BK167"/>
  <c r="J167"/>
  <c r="BG167"/>
  <c r="BI166"/>
  <c r="BH166"/>
  <c r="BF166"/>
  <c r="BE166"/>
  <c r="T166"/>
  <c r="R166"/>
  <c r="P166"/>
  <c r="BK166"/>
  <c r="J166"/>
  <c r="BG166"/>
  <c r="BI165"/>
  <c r="BH165"/>
  <c r="BF165"/>
  <c r="BE165"/>
  <c r="T165"/>
  <c r="R165"/>
  <c r="P165"/>
  <c r="BK165"/>
  <c r="J165"/>
  <c r="BG165"/>
  <c r="BI164"/>
  <c r="BH164"/>
  <c r="BF164"/>
  <c r="BE164"/>
  <c r="T164"/>
  <c r="R164"/>
  <c r="P164"/>
  <c r="BK164"/>
  <c r="J164"/>
  <c r="BG164"/>
  <c r="BI163"/>
  <c r="BH163"/>
  <c r="BF163"/>
  <c r="BE163"/>
  <c r="T163"/>
  <c r="R163"/>
  <c r="P163"/>
  <c r="BK163"/>
  <c r="J163"/>
  <c r="BG163"/>
  <c r="BI162"/>
  <c r="BH162"/>
  <c r="BF162"/>
  <c r="BE162"/>
  <c r="T162"/>
  <c r="R162"/>
  <c r="R159" s="1"/>
  <c r="P162"/>
  <c r="BK162"/>
  <c r="J162"/>
  <c r="BG162"/>
  <c r="BI161"/>
  <c r="BH161"/>
  <c r="BF161"/>
  <c r="BE161"/>
  <c r="T161"/>
  <c r="R161"/>
  <c r="P161"/>
  <c r="BK161"/>
  <c r="BK159" s="1"/>
  <c r="J159" s="1"/>
  <c r="J100" s="1"/>
  <c r="J161"/>
  <c r="BG161"/>
  <c r="BI160"/>
  <c r="BH160"/>
  <c r="BF160"/>
  <c r="BE160"/>
  <c r="T160"/>
  <c r="T159"/>
  <c r="R160"/>
  <c r="P160"/>
  <c r="P159"/>
  <c r="BK160"/>
  <c r="J160"/>
  <c r="BG160" s="1"/>
  <c r="BI158"/>
  <c r="BH158"/>
  <c r="BF158"/>
  <c r="BE158"/>
  <c r="T158"/>
  <c r="R158"/>
  <c r="P158"/>
  <c r="BK158"/>
  <c r="J158"/>
  <c r="BG158"/>
  <c r="BI157"/>
  <c r="BH157"/>
  <c r="BF157"/>
  <c r="BE157"/>
  <c r="T157"/>
  <c r="R157"/>
  <c r="P157"/>
  <c r="BK157"/>
  <c r="J157"/>
  <c r="BG157"/>
  <c r="BI156"/>
  <c r="BH156"/>
  <c r="BF156"/>
  <c r="BE156"/>
  <c r="T156"/>
  <c r="R156"/>
  <c r="P156"/>
  <c r="BK156"/>
  <c r="J156"/>
  <c r="BG156"/>
  <c r="BI155"/>
  <c r="BH155"/>
  <c r="BF155"/>
  <c r="BE155"/>
  <c r="T155"/>
  <c r="T154"/>
  <c r="R155"/>
  <c r="R154"/>
  <c r="P155"/>
  <c r="P154"/>
  <c r="BK155"/>
  <c r="BK154"/>
  <c r="J154" s="1"/>
  <c r="J99" s="1"/>
  <c r="J155"/>
  <c r="BG155" s="1"/>
  <c r="BI153"/>
  <c r="BH153"/>
  <c r="BF153"/>
  <c r="BE153"/>
  <c r="T153"/>
  <c r="R153"/>
  <c r="P153"/>
  <c r="BK153"/>
  <c r="J153"/>
  <c r="BG153"/>
  <c r="BI152"/>
  <c r="BH152"/>
  <c r="BF152"/>
  <c r="BE152"/>
  <c r="T152"/>
  <c r="R152"/>
  <c r="P152"/>
  <c r="BK152"/>
  <c r="J152"/>
  <c r="BG152"/>
  <c r="BI151"/>
  <c r="BH151"/>
  <c r="BF151"/>
  <c r="BE151"/>
  <c r="T151"/>
  <c r="R151"/>
  <c r="P151"/>
  <c r="BK151"/>
  <c r="J151"/>
  <c r="BG151"/>
  <c r="BI150"/>
  <c r="BH150"/>
  <c r="BF150"/>
  <c r="BE150"/>
  <c r="T150"/>
  <c r="R150"/>
  <c r="P150"/>
  <c r="BK150"/>
  <c r="J150"/>
  <c r="BG150"/>
  <c r="BI149"/>
  <c r="BH149"/>
  <c r="BF149"/>
  <c r="BE149"/>
  <c r="T149"/>
  <c r="R149"/>
  <c r="P149"/>
  <c r="BK149"/>
  <c r="J149"/>
  <c r="BG149"/>
  <c r="BI148"/>
  <c r="BH148"/>
  <c r="BF148"/>
  <c r="BE148"/>
  <c r="T148"/>
  <c r="R148"/>
  <c r="P148"/>
  <c r="BK148"/>
  <c r="J148"/>
  <c r="BG148"/>
  <c r="BI147"/>
  <c r="BH147"/>
  <c r="BF147"/>
  <c r="BE147"/>
  <c r="T147"/>
  <c r="R147"/>
  <c r="P147"/>
  <c r="BK147"/>
  <c r="J147"/>
  <c r="BG147"/>
  <c r="BI146"/>
  <c r="BH146"/>
  <c r="BF146"/>
  <c r="BE146"/>
  <c r="T146"/>
  <c r="R146"/>
  <c r="P146"/>
  <c r="BK146"/>
  <c r="J146"/>
  <c r="BG146"/>
  <c r="BI145"/>
  <c r="BH145"/>
  <c r="BF145"/>
  <c r="BE145"/>
  <c r="T145"/>
  <c r="R145"/>
  <c r="P145"/>
  <c r="BK145"/>
  <c r="J145"/>
  <c r="BG145"/>
  <c r="BI144"/>
  <c r="BH144"/>
  <c r="BF144"/>
  <c r="BE144"/>
  <c r="T144"/>
  <c r="R144"/>
  <c r="P144"/>
  <c r="BK144"/>
  <c r="J144"/>
  <c r="BG144"/>
  <c r="BI143"/>
  <c r="BH143"/>
  <c r="BF143"/>
  <c r="BE143"/>
  <c r="T143"/>
  <c r="R143"/>
  <c r="P143"/>
  <c r="BK143"/>
  <c r="J143"/>
  <c r="BG143"/>
  <c r="BI142"/>
  <c r="BH142"/>
  <c r="BF142"/>
  <c r="BE142"/>
  <c r="T142"/>
  <c r="R142"/>
  <c r="R140" s="1"/>
  <c r="R139" s="1"/>
  <c r="P142"/>
  <c r="BK142"/>
  <c r="J142"/>
  <c r="BG142"/>
  <c r="BI141"/>
  <c r="F37"/>
  <c r="BD95" i="1" s="1"/>
  <c r="BH141" i="2"/>
  <c r="F36" s="1"/>
  <c r="BC95" i="1" s="1"/>
  <c r="BF141" i="2"/>
  <c r="J34"/>
  <c r="AW95" i="1" s="1"/>
  <c r="F34" i="2"/>
  <c r="BA95" i="1" s="1"/>
  <c r="BE141" i="2"/>
  <c r="J33" s="1"/>
  <c r="AV95" i="1" s="1"/>
  <c r="T141" i="2"/>
  <c r="T140"/>
  <c r="T139" s="1"/>
  <c r="T138" s="1"/>
  <c r="R141"/>
  <c r="P141"/>
  <c r="P140"/>
  <c r="P139" s="1"/>
  <c r="BK141"/>
  <c r="BK140" s="1"/>
  <c r="J141"/>
  <c r="BG141" s="1"/>
  <c r="F35" s="1"/>
  <c r="BB95" i="1" s="1"/>
  <c r="F132" i="2"/>
  <c r="E130"/>
  <c r="F89"/>
  <c r="E87"/>
  <c r="J24"/>
  <c r="E24"/>
  <c r="J135" s="1"/>
  <c r="J23"/>
  <c r="J21"/>
  <c r="E21"/>
  <c r="J134"/>
  <c r="J91"/>
  <c r="J20"/>
  <c r="J18"/>
  <c r="E18"/>
  <c r="F135" s="1"/>
  <c r="F92"/>
  <c r="J17"/>
  <c r="J15"/>
  <c r="E15"/>
  <c r="F91" s="1"/>
  <c r="F134"/>
  <c r="J14"/>
  <c r="J12"/>
  <c r="J89" s="1"/>
  <c r="E7"/>
  <c r="E128" s="1"/>
  <c r="E85"/>
  <c r="AS96" i="1"/>
  <c r="AS94"/>
  <c r="L90"/>
  <c r="AM90"/>
  <c r="AM89"/>
  <c r="L89"/>
  <c r="AM87"/>
  <c r="L87"/>
  <c r="L85"/>
  <c r="L84"/>
  <c r="J132" i="2" l="1"/>
  <c r="J112" i="7"/>
  <c r="J89" i="9"/>
  <c r="J89" i="5"/>
  <c r="J89" i="8"/>
  <c r="F37" i="3"/>
  <c r="BB97" i="1" s="1"/>
  <c r="BB96" s="1"/>
  <c r="AX96" s="1"/>
  <c r="AT97"/>
  <c r="J98" i="4"/>
  <c r="J32"/>
  <c r="P138" i="2"/>
  <c r="AU95" i="1" s="1"/>
  <c r="R138" i="2"/>
  <c r="R221"/>
  <c r="T129" i="3"/>
  <c r="T128" s="1"/>
  <c r="BK139" i="2"/>
  <c r="J140"/>
  <c r="J98" s="1"/>
  <c r="AT95" i="1"/>
  <c r="BK221" i="2"/>
  <c r="J221" s="1"/>
  <c r="J110" s="1"/>
  <c r="J222"/>
  <c r="J111" s="1"/>
  <c r="BC96" i="1"/>
  <c r="AY96" s="1"/>
  <c r="J167" i="3"/>
  <c r="J101" s="1"/>
  <c r="BK129"/>
  <c r="J122" i="6"/>
  <c r="J92"/>
  <c r="J33"/>
  <c r="AV100" i="1" s="1"/>
  <c r="F33" i="6"/>
  <c r="AZ100" i="1" s="1"/>
  <c r="J120" i="7"/>
  <c r="J98" s="1"/>
  <c r="BK119"/>
  <c r="F33" i="2"/>
  <c r="AZ95" i="1" s="1"/>
  <c r="J36" i="3"/>
  <c r="AW97" i="1" s="1"/>
  <c r="F94" i="4"/>
  <c r="J94"/>
  <c r="F38"/>
  <c r="BC98" i="1" s="1"/>
  <c r="P121" i="5"/>
  <c r="P148"/>
  <c r="J34" i="6"/>
  <c r="AW100" i="1" s="1"/>
  <c r="R126" i="6"/>
  <c r="R125" s="1"/>
  <c r="P120" i="8"/>
  <c r="P119" s="1"/>
  <c r="AU102" i="1" s="1"/>
  <c r="J111" i="10"/>
  <c r="J89"/>
  <c r="AG104" i="1"/>
  <c r="J39" i="10"/>
  <c r="J121" i="5"/>
  <c r="J97" s="1"/>
  <c r="BK120"/>
  <c r="J120" s="1"/>
  <c r="J93" i="3"/>
  <c r="P233"/>
  <c r="P129" s="1"/>
  <c r="P128" s="1"/>
  <c r="AU97" i="1" s="1"/>
  <c r="AU96" s="1"/>
  <c r="J124" i="4"/>
  <c r="J99" s="1"/>
  <c r="J116" i="5"/>
  <c r="J91"/>
  <c r="F35"/>
  <c r="BB99" i="1" s="1"/>
  <c r="BB94" s="1"/>
  <c r="J34" i="5"/>
  <c r="AW99" i="1" s="1"/>
  <c r="AT99" s="1"/>
  <c r="F34" i="5"/>
  <c r="BA99" i="1" s="1"/>
  <c r="BA94" s="1"/>
  <c r="F37" i="5"/>
  <c r="BD99" i="1" s="1"/>
  <c r="T128" i="5"/>
  <c r="BK126" i="6"/>
  <c r="P190"/>
  <c r="P126" s="1"/>
  <c r="P125" s="1"/>
  <c r="AU100" i="1" s="1"/>
  <c r="F35" i="4"/>
  <c r="AZ98" i="1" s="1"/>
  <c r="AZ96" s="1"/>
  <c r="AV96" s="1"/>
  <c r="AT96" s="1"/>
  <c r="J35" i="4"/>
  <c r="AV98" i="1" s="1"/>
  <c r="AT98" s="1"/>
  <c r="J92" i="2"/>
  <c r="J125" i="4"/>
  <c r="J100" s="1"/>
  <c r="T133" i="5"/>
  <c r="T148"/>
  <c r="F35" i="6"/>
  <c r="BB100" i="1" s="1"/>
  <c r="F36" i="6"/>
  <c r="BC100" i="1" s="1"/>
  <c r="F37" i="6"/>
  <c r="BD100" i="1" s="1"/>
  <c r="BD94" s="1"/>
  <c r="W33" s="1"/>
  <c r="J124" i="9"/>
  <c r="J97" s="1"/>
  <c r="BK123"/>
  <c r="J123" s="1"/>
  <c r="T194" i="6"/>
  <c r="T126" s="1"/>
  <c r="T125" s="1"/>
  <c r="F115" i="7"/>
  <c r="F92"/>
  <c r="F36"/>
  <c r="BC101" i="1" s="1"/>
  <c r="F35" i="8"/>
  <c r="BB102" i="1" s="1"/>
  <c r="R119" i="8"/>
  <c r="E113" i="9"/>
  <c r="E85"/>
  <c r="R124"/>
  <c r="R123" s="1"/>
  <c r="J33"/>
  <c r="AV103" i="1" s="1"/>
  <c r="AT103" s="1"/>
  <c r="F33" i="9"/>
  <c r="AZ103" i="1" s="1"/>
  <c r="F36" i="9"/>
  <c r="BC103" i="1" s="1"/>
  <c r="J115" i="8"/>
  <c r="J91"/>
  <c r="J34"/>
  <c r="AW102" i="1" s="1"/>
  <c r="AT102" s="1"/>
  <c r="F34" i="8"/>
  <c r="BA102" i="1" s="1"/>
  <c r="T129" i="8"/>
  <c r="T119" s="1"/>
  <c r="F35" i="9"/>
  <c r="BB103" i="1" s="1"/>
  <c r="T123" i="9"/>
  <c r="F113" i="10"/>
  <c r="F91"/>
  <c r="P194" i="6"/>
  <c r="E108" i="7"/>
  <c r="E85"/>
  <c r="J120" i="8"/>
  <c r="J97" s="1"/>
  <c r="BK119"/>
  <c r="J119" s="1"/>
  <c r="F120" i="9"/>
  <c r="F92"/>
  <c r="P123"/>
  <c r="AU103" i="1" s="1"/>
  <c r="F34" i="10"/>
  <c r="BA104" i="1" s="1"/>
  <c r="J34" i="10"/>
  <c r="AW104" i="1" s="1"/>
  <c r="AT104" s="1"/>
  <c r="J33" i="7"/>
  <c r="AV101" i="1" s="1"/>
  <c r="AT101" s="1"/>
  <c r="AX94" l="1"/>
  <c r="W31"/>
  <c r="W30"/>
  <c r="AW94"/>
  <c r="AK30" s="1"/>
  <c r="T120" i="5"/>
  <c r="AN104" i="1"/>
  <c r="P120" i="5"/>
  <c r="AU99" i="1" s="1"/>
  <c r="AU94" s="1"/>
  <c r="BC94"/>
  <c r="J30" i="9"/>
  <c r="J96"/>
  <c r="J96" i="5"/>
  <c r="J30"/>
  <c r="AZ94" i="1"/>
  <c r="AT100"/>
  <c r="J129" i="3"/>
  <c r="J99" s="1"/>
  <c r="BK128"/>
  <c r="J128" s="1"/>
  <c r="AG98" i="1"/>
  <c r="AN98" s="1"/>
  <c r="J41" i="4"/>
  <c r="J96" i="8"/>
  <c r="J30"/>
  <c r="J126" i="6"/>
  <c r="J97" s="1"/>
  <c r="BK125"/>
  <c r="J125" s="1"/>
  <c r="BK118" i="7"/>
  <c r="J118" s="1"/>
  <c r="J119"/>
  <c r="J97" s="1"/>
  <c r="J139" i="2"/>
  <c r="J97" s="1"/>
  <c r="BK138"/>
  <c r="J138" s="1"/>
  <c r="J96" i="7" l="1"/>
  <c r="J30"/>
  <c r="J96" i="2"/>
  <c r="J30"/>
  <c r="J96" i="6"/>
  <c r="J30"/>
  <c r="W29" i="1"/>
  <c r="AV94"/>
  <c r="AG103"/>
  <c r="AN103" s="1"/>
  <c r="J39" i="9"/>
  <c r="J39" i="8"/>
  <c r="AG102" i="1"/>
  <c r="AN102" s="1"/>
  <c r="J32" i="3"/>
  <c r="J98"/>
  <c r="J39" i="5"/>
  <c r="AG99" i="1"/>
  <c r="AN99" s="1"/>
  <c r="W32"/>
  <c r="AY94"/>
  <c r="AK29" l="1"/>
  <c r="AT94"/>
  <c r="J41" i="3"/>
  <c r="AG97" i="1"/>
  <c r="J39" i="2"/>
  <c r="AG95" i="1"/>
  <c r="J39" i="6"/>
  <c r="AG100" i="1"/>
  <c r="AN100" s="1"/>
  <c r="AG101"/>
  <c r="AN101" s="1"/>
  <c r="J39" i="7"/>
  <c r="AG96" i="1" l="1"/>
  <c r="AN96" s="1"/>
  <c r="AN97"/>
  <c r="AG94"/>
  <c r="AN95"/>
  <c r="AK26" l="1"/>
  <c r="AK35" s="1"/>
  <c r="AN94"/>
</calcChain>
</file>

<file path=xl/sharedStrings.xml><?xml version="1.0" encoding="utf-8"?>
<sst xmlns="http://schemas.openxmlformats.org/spreadsheetml/2006/main" count="7437" uniqueCount="1382">
  <si>
    <t>Export Komplet</t>
  </si>
  <si>
    <t/>
  </si>
  <si>
    <t>2.0</t>
  </si>
  <si>
    <t>ZAMOK</t>
  </si>
  <si>
    <t>False</t>
  </si>
  <si>
    <t>{d1b048e6-6912-4e88-bb02-acd1aa340bbf}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</si>
  <si>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</si>
  <si>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</si>
  <si>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</si>
  <si>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</si>
  <si>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</si>
  <si>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</si>
  <si>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</si>
  <si>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</si>
  <si>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100/1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</si>
  <si>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</si>
  <si>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</si>
  <si>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Porodna krav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</si>
  <si>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</si>
  <si>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</si>
  <si>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</si>
  <si>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</si>
  <si>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</si>
  <si>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</si>
  <si>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</si>
  <si>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</si>
  <si>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</si>
  <si>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</si>
  <si>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</si>
  <si>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</si>
  <si>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</si>
  <si>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</si>
  <si>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</si>
  <si>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</si>
  <si>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</si>
  <si>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</si>
  <si>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</si>
  <si>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</si>
  <si>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</si>
  <si>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</si>
  <si>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</si>
  <si>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</si>
  <si>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</si>
  <si>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</si>
  <si>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</si>
  <si>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</si>
  <si>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</si>
  <si>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</si>
  <si>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</si>
  <si>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</si>
  <si>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</si>
  <si>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</si>
  <si>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</si>
  <si>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</si>
  <si>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</si>
  <si>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</si>
  <si>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</si>
  <si>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</si>
  <si>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</si>
  <si>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</si>
  <si>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</si>
  <si>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</si>
  <si>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</si>
  <si>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</si>
  <si>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</si>
  <si>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</si>
  <si>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</si>
  <si>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</si>
  <si>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</si>
  <si>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</si>
  <si>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</si>
  <si>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</si>
  <si>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</si>
  <si>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</si>
  <si>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</si>
  <si>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</si>
  <si>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</si>
  <si>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</si>
  <si>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</si>
  <si>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</si>
  <si>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</si>
  <si>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{7261eb41-6ff5-499b-bc8c-59607ba3b0bc}</t>
  </si>
  <si>
    <t>2</t>
  </si>
  <si>
    <t>02</t>
  </si>
  <si>
    <t>Elektro</t>
  </si>
  <si>
    <t>{f8eebb43-0ed1-44e0-863d-5010e7e219cf}</t>
  </si>
  <si>
    <t>Soupis</t>
  </si>
  <si>
    <t>{b007a464-d07f-4474-bfa5-63e44a07003c}</t>
  </si>
  <si>
    <t>Hromosvod</t>
  </si>
  <si>
    <t>{26615e2d-78b7-4f7d-b58f-1498a93293bf}</t>
  </si>
  <si>
    <t>03</t>
  </si>
  <si>
    <t>Ocelová konstrukce</t>
  </si>
  <si>
    <t>{2de8c35e-88cb-41c7-b942-7e95475d1961}</t>
  </si>
  <si>
    <t>04</t>
  </si>
  <si>
    <t>Technologie</t>
  </si>
  <si>
    <t>{88d48313-e5b5-4439-9af8-2582e59bef83}</t>
  </si>
  <si>
    <t>05</t>
  </si>
  <si>
    <t>Fotovoltaická elektrárna</t>
  </si>
  <si>
    <t>{6f8a2e91-9009-4a7d-9d39-8dbba0f9fc46}</t>
  </si>
  <si>
    <t>06</t>
  </si>
  <si>
    <t>Kanalizace</t>
  </si>
  <si>
    <t>{2662ec00-28e4-4735-b1be-23c1b6adf182}</t>
  </si>
  <si>
    <t>07</t>
  </si>
  <si>
    <t>Vodovod</t>
  </si>
  <si>
    <t>{23a9f6e7-b732-4556-9ba2-4a8eeaa1ab7f}</t>
  </si>
  <si>
    <t>08</t>
  </si>
  <si>
    <t>Vzduchotechnika</t>
  </si>
  <si>
    <t>{05cc1b21-3130-46dc-847c-2fd2965e52b1}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</si>
  <si>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</si>
  <si>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</si>
  <si>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</si>
  <si>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</si>
  <si>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</si>
  <si>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</si>
  <si>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</si>
  <si>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</si>
  <si>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</si>
  <si>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</si>
  <si>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</si>
  <si>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</si>
  <si>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</si>
  <si>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</si>
  <si>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</si>
  <si>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63 - Podlahy a podlahové konstrukce</t>
  </si>
  <si>
    <t xml:space="preserve">    9 - Ostatní konstrukce a práce, bourání</t>
  </si>
  <si>
    <t xml:space="preserve">    93 - Různé dokončovací konstrukce a práce inženýrských staveb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</si>
  <si>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</si>
  <si>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</si>
  <si>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</si>
  <si>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</si>
  <si>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</si>
  <si>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</si>
  <si>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</si>
  <si>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</si>
  <si>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</si>
  <si>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</si>
  <si>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</si>
  <si>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</si>
  <si>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</si>
  <si>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</si>
  <si>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</si>
  <si>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</si>
  <si>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</si>
  <si>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</si>
  <si>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</si>
  <si>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</si>
  <si>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</si>
  <si>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</si>
  <si>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</si>
  <si>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</si>
  <si>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</si>
  <si>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</si>
  <si>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</si>
  <si>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</si>
  <si>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</si>
  <si>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</si>
  <si>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121101103</t>
  </si>
  <si>
    <t>Sejmutí ornice s přemístěním na vzdálenost do 250 m</t>
  </si>
  <si>
    <t>m3</t>
  </si>
  <si>
    <t>CS ÚRS 2019 01</t>
  </si>
  <si>
    <t>4</t>
  </si>
  <si>
    <t>1191662877</t>
  </si>
  <si>
    <t>122201103</t>
  </si>
  <si>
    <t>Odkopávky a prokopávky nezapažené v hornině tř. 3 objem do 5000 m3</t>
  </si>
  <si>
    <t>1366106900</t>
  </si>
  <si>
    <t>3</t>
  </si>
  <si>
    <t>122201109</t>
  </si>
  <si>
    <t>Příplatek za lepivost u odkopávek v hornině tř. 1 až 3</t>
  </si>
  <si>
    <t>CS ÚRS 2016 01</t>
  </si>
  <si>
    <t>-1056168486</t>
  </si>
  <si>
    <t>131201102</t>
  </si>
  <si>
    <t>Hloubení jam nezapažených v hornině tř. 3 objemu do 1000 m3</t>
  </si>
  <si>
    <t>326918116</t>
  </si>
  <si>
    <t>5</t>
  </si>
  <si>
    <t>131201109</t>
  </si>
  <si>
    <t>Příplatek za lepivost u hloubení jam nezapažených v hornině tř. 3</t>
  </si>
  <si>
    <t>-1878813010</t>
  </si>
  <si>
    <t>6</t>
  </si>
  <si>
    <t>132201102</t>
  </si>
  <si>
    <t>Hloubení rýh š do 600 mm v hornině tř. 3 objemu přes 100 m3</t>
  </si>
  <si>
    <t>-1065095274</t>
  </si>
  <si>
    <t>7</t>
  </si>
  <si>
    <t>132201109</t>
  </si>
  <si>
    <t>Příplatek za lepivost k hloubení rýh š do 600 mm v hornině tř. 3</t>
  </si>
  <si>
    <t>CS ÚRS 2015 01</t>
  </si>
  <si>
    <t>257718686</t>
  </si>
  <si>
    <t>8</t>
  </si>
  <si>
    <t>162301102</t>
  </si>
  <si>
    <t>Vodorovné přemístění do 1000 m výkopku/sypaniny z horniny tř. 1 až 4 v areálu</t>
  </si>
  <si>
    <t>-2099133022</t>
  </si>
  <si>
    <t>9</t>
  </si>
  <si>
    <t>167101102</t>
  </si>
  <si>
    <t>Nakládání výkopku z hornin tř. 1 až 4 přes 100 m3</t>
  </si>
  <si>
    <t>409299304</t>
  </si>
  <si>
    <t>97</t>
  </si>
  <si>
    <t>171101103</t>
  </si>
  <si>
    <t>Uložení sypaniny z hornin soudržných do násypů zhutněných do 100 % PS</t>
  </si>
  <si>
    <t>2045275372</t>
  </si>
  <si>
    <t>10</t>
  </si>
  <si>
    <t>171201R</t>
  </si>
  <si>
    <t>Uložení sypaniny na meziskládku v areálu</t>
  </si>
  <si>
    <t>-1323442551</t>
  </si>
  <si>
    <t>11</t>
  </si>
  <si>
    <t>175101201</t>
  </si>
  <si>
    <t>Obsypání objektu nad přilehlým původním terénem sypaninou bez prohození, uloženou do 3 m</t>
  </si>
  <si>
    <t>505672570</t>
  </si>
  <si>
    <t>12</t>
  </si>
  <si>
    <t>181951102</t>
  </si>
  <si>
    <t>Úprava pláně v hornině tř. 1 až 4 se zhutněním</t>
  </si>
  <si>
    <t>m2</t>
  </si>
  <si>
    <t>-1454725398</t>
  </si>
  <si>
    <t>Zakládání</t>
  </si>
  <si>
    <t>13</t>
  </si>
  <si>
    <t>274313711</t>
  </si>
  <si>
    <t>Základové pásy z betonu tř. C 20/25</t>
  </si>
  <si>
    <t>-1911532091</t>
  </si>
  <si>
    <t>14</t>
  </si>
  <si>
    <t>27435121R</t>
  </si>
  <si>
    <t>Ztracené bednění stěn základových pasů</t>
  </si>
  <si>
    <t>824655225</t>
  </si>
  <si>
    <t>275313711</t>
  </si>
  <si>
    <t>Základové patky z betonu tř. C 20/25</t>
  </si>
  <si>
    <t>-656976133</t>
  </si>
  <si>
    <t>16</t>
  </si>
  <si>
    <t>27535121R.</t>
  </si>
  <si>
    <t>Ztracené bednění stěn základových patek</t>
  </si>
  <si>
    <t>-616141398</t>
  </si>
  <si>
    <t xml:space="preserve"> Svislé a kompletní konstrukce</t>
  </si>
  <si>
    <t>17</t>
  </si>
  <si>
    <t>311235151</t>
  </si>
  <si>
    <t>Zdivo jednovrstvé z cihel broušených do P10 na tenkovrstvou maltu tl 300 mm</t>
  </si>
  <si>
    <t>449954010</t>
  </si>
  <si>
    <t>18</t>
  </si>
  <si>
    <t>311321411</t>
  </si>
  <si>
    <t>Nosná zeď ze ŽB tř. C 25/30 bez výztuže</t>
  </si>
  <si>
    <t>-115040406</t>
  </si>
  <si>
    <t>19</t>
  </si>
  <si>
    <t>311351105</t>
  </si>
  <si>
    <t>Zřízení oboustranného bednění zdí nosných</t>
  </si>
  <si>
    <t>-1336897068</t>
  </si>
  <si>
    <t>20</t>
  </si>
  <si>
    <t>311351106</t>
  </si>
  <si>
    <t>Odstranění oboustranného bednění zdí nosných</t>
  </si>
  <si>
    <t>1398980777</t>
  </si>
  <si>
    <t>311361821</t>
  </si>
  <si>
    <t>Výztuž nosných zdí betonářskou ocelí 10 505</t>
  </si>
  <si>
    <t>t</t>
  </si>
  <si>
    <t>1969273932</t>
  </si>
  <si>
    <t>22</t>
  </si>
  <si>
    <t>311362021</t>
  </si>
  <si>
    <t>Výztuž nosných zdí svařovanými sítěmi Kari</t>
  </si>
  <si>
    <t>-1148490246</t>
  </si>
  <si>
    <t>23</t>
  </si>
  <si>
    <t>317168052</t>
  </si>
  <si>
    <t>Překlad keramický vysoký v 238 mm dl 1250 mm</t>
  </si>
  <si>
    <t>kus</t>
  </si>
  <si>
    <t>580898459</t>
  </si>
  <si>
    <t>24</t>
  </si>
  <si>
    <t>317168053</t>
  </si>
  <si>
    <t>Překlad keramický vysoký v 238 mm dl 1500 mm</t>
  </si>
  <si>
    <t>1962235798</t>
  </si>
  <si>
    <t>25</t>
  </si>
  <si>
    <t>317168054</t>
  </si>
  <si>
    <t>Překlad keramický vysoký v 238 mm dl 1750 mm</t>
  </si>
  <si>
    <t>-2035364006</t>
  </si>
  <si>
    <t>26</t>
  </si>
  <si>
    <t>317998113</t>
  </si>
  <si>
    <t>Tepelná izolace mezi překlady v 24 cm z polystyrénu tl 80 mm</t>
  </si>
  <si>
    <t>m</t>
  </si>
  <si>
    <t>-287903702</t>
  </si>
  <si>
    <t>27</t>
  </si>
  <si>
    <t>3381210R</t>
  </si>
  <si>
    <t>Osazování sloupků hrazení vč. rozměření a betonáže</t>
  </si>
  <si>
    <t>-147377778</t>
  </si>
  <si>
    <t>28</t>
  </si>
  <si>
    <t>3 001R</t>
  </si>
  <si>
    <t>Sokl k napájecím žlabům - bednění, beton, výztuž</t>
  </si>
  <si>
    <t>ks</t>
  </si>
  <si>
    <t>110860254</t>
  </si>
  <si>
    <t>Vodorovné konstrukce</t>
  </si>
  <si>
    <t>29</t>
  </si>
  <si>
    <t>411161524</t>
  </si>
  <si>
    <t>Stropy z keramických panelů základních šířky do 1000 mm délky do 5750 mm</t>
  </si>
  <si>
    <t>1226572051</t>
  </si>
  <si>
    <t>30</t>
  </si>
  <si>
    <t>417321414</t>
  </si>
  <si>
    <t>Ztužující pásy a věnce ze ŽB tř. C 20/25</t>
  </si>
  <si>
    <t>-623865327</t>
  </si>
  <si>
    <t>31</t>
  </si>
  <si>
    <t>417351115</t>
  </si>
  <si>
    <t>Zřízení bednění ztužujících věnců</t>
  </si>
  <si>
    <t>1734269904</t>
  </si>
  <si>
    <t>32</t>
  </si>
  <si>
    <t>417351116</t>
  </si>
  <si>
    <t>Odstranění bednění ztužujících věnců</t>
  </si>
  <si>
    <t>1913118856</t>
  </si>
  <si>
    <t>33</t>
  </si>
  <si>
    <t>417361821</t>
  </si>
  <si>
    <t>Výztuž ztužujících pásů a věnců betonářskou ocelí 10 505</t>
  </si>
  <si>
    <t>71209119</t>
  </si>
  <si>
    <t>Komunikace pozemní</t>
  </si>
  <si>
    <t>34</t>
  </si>
  <si>
    <t>635111242</t>
  </si>
  <si>
    <t>Násyp pod podlahy z hrubého kameniva 32-63 se zhutněním</t>
  </si>
  <si>
    <t>954083433</t>
  </si>
  <si>
    <t>35</t>
  </si>
  <si>
    <t>596811220</t>
  </si>
  <si>
    <t>Kladení betonové dlažby komunikací pro pěší do lože z kameniva vel do 0,25 m2 plochy do 50 m2</t>
  </si>
  <si>
    <t>-1289479518</t>
  </si>
  <si>
    <t>36</t>
  </si>
  <si>
    <t>M</t>
  </si>
  <si>
    <t>59245620</t>
  </si>
  <si>
    <t>dlažba desková betonová 500x500x60mm přírodní</t>
  </si>
  <si>
    <t>1777690627</t>
  </si>
  <si>
    <t>Úpravy povrchů, podlahy a osazování výplní</t>
  </si>
  <si>
    <t>37</t>
  </si>
  <si>
    <t>611321141</t>
  </si>
  <si>
    <t>Vápenocementová omítka štuková dvouvrstvá vnitřních stropů rovných nanášená ručně</t>
  </si>
  <si>
    <t>1440015344</t>
  </si>
  <si>
    <t>38</t>
  </si>
  <si>
    <t>611321191</t>
  </si>
  <si>
    <t>Příplatek k vápenocementové omítce vnitřních stropů za každých dalších 5 mm tloušťky ručně</t>
  </si>
  <si>
    <t>-1236760982</t>
  </si>
  <si>
    <t>39</t>
  </si>
  <si>
    <t>612321121</t>
  </si>
  <si>
    <t>Vápenocementová omítka hladká jednovrstvá vnitřních stěn nanášená ručně</t>
  </si>
  <si>
    <t>1176775821</t>
  </si>
  <si>
    <t>40</t>
  </si>
  <si>
    <t>612321141</t>
  </si>
  <si>
    <t>Vápenocementová omítka štuková dvouvrstvá vnitřních stěn nanášená ručně</t>
  </si>
  <si>
    <t>-2065472224</t>
  </si>
  <si>
    <t>41</t>
  </si>
  <si>
    <t>612321191</t>
  </si>
  <si>
    <t>Příplatek k vápenocementové omítce vnitřních stěn za každých dalších 5 mm tloušťky ručně</t>
  </si>
  <si>
    <t>-1290668571</t>
  </si>
  <si>
    <t>42</t>
  </si>
  <si>
    <t>612325301</t>
  </si>
  <si>
    <t>Vápenocementová hladká omítka ostění nebo nadpraží</t>
  </si>
  <si>
    <t>1871462252</t>
  </si>
  <si>
    <t>43</t>
  </si>
  <si>
    <t>612325302</t>
  </si>
  <si>
    <t>Vápenocementová štuková omítka ostění nebo nadpraží</t>
  </si>
  <si>
    <t>-331911503</t>
  </si>
  <si>
    <t>44</t>
  </si>
  <si>
    <t>622321141</t>
  </si>
  <si>
    <t>Vápenocementová omítka štuková dvouvrstvá vnějších stěn nanášená ručně</t>
  </si>
  <si>
    <t>334215715</t>
  </si>
  <si>
    <t>45</t>
  </si>
  <si>
    <t>622331141</t>
  </si>
  <si>
    <t>Cementová omítka štuková dvouvrstvá vnějších stěn nanášená ručně</t>
  </si>
  <si>
    <t>877367924</t>
  </si>
  <si>
    <t>63</t>
  </si>
  <si>
    <t>Podlahy a podlahové konstrukce</t>
  </si>
  <si>
    <t>46</t>
  </si>
  <si>
    <t>6310000001</t>
  </si>
  <si>
    <t>Betonové terče pod ocelové profily</t>
  </si>
  <si>
    <t>1620406863</t>
  </si>
  <si>
    <t>47</t>
  </si>
  <si>
    <t>631311234</t>
  </si>
  <si>
    <t>Mazanina tl do 240 mm z betonu prostého se zvýšenými nároky na prostředí tř. C 25/30</t>
  </si>
  <si>
    <t>-820524677</t>
  </si>
  <si>
    <t>48</t>
  </si>
  <si>
    <t>631319013</t>
  </si>
  <si>
    <t>Příplatek k mazanině tl do 240 mm za přehlazení povrchu</t>
  </si>
  <si>
    <t>413722323</t>
  </si>
  <si>
    <t>49</t>
  </si>
  <si>
    <t>631319R</t>
  </si>
  <si>
    <t>Příplatek k mazanině tl do 240 mm za strojní přehlazení - krmný stůl</t>
  </si>
  <si>
    <t>-474336012</t>
  </si>
  <si>
    <t>50</t>
  </si>
  <si>
    <t>631 01 R</t>
  </si>
  <si>
    <t>Příplatek za distanční podložky</t>
  </si>
  <si>
    <t>1716333953</t>
  </si>
  <si>
    <t>51</t>
  </si>
  <si>
    <t>631351101</t>
  </si>
  <si>
    <t>Zřízení bednění rýh a hran v podlahách</t>
  </si>
  <si>
    <t>-1785025439</t>
  </si>
  <si>
    <t>52</t>
  </si>
  <si>
    <t>631351102</t>
  </si>
  <si>
    <t>Odstranění bednění rýh a hran v podlahách</t>
  </si>
  <si>
    <t>2072860904</t>
  </si>
  <si>
    <t>53</t>
  </si>
  <si>
    <t>6313511R</t>
  </si>
  <si>
    <t>Příplatek za zdrsněný povrch mazaniny - rýhování</t>
  </si>
  <si>
    <t>-1440551109</t>
  </si>
  <si>
    <t>54</t>
  </si>
  <si>
    <t>631362021</t>
  </si>
  <si>
    <t xml:space="preserve">Výztuž mazanin svařovanými sítěmi Kari </t>
  </si>
  <si>
    <t>715220932</t>
  </si>
  <si>
    <t>55</t>
  </si>
  <si>
    <t>635111232</t>
  </si>
  <si>
    <t>Násyp pod podlahy z drobného kameniva 0-4 se zhutněním</t>
  </si>
  <si>
    <t>1860521961</t>
  </si>
  <si>
    <t>56</t>
  </si>
  <si>
    <t>-2141486306</t>
  </si>
  <si>
    <t>Ostatní konstrukce a práce, bourání</t>
  </si>
  <si>
    <t>57</t>
  </si>
  <si>
    <t>916131113</t>
  </si>
  <si>
    <t>Osazení silničního obrubníku betonového ležatého s boční opěrou do lože z betonu prostého</t>
  </si>
  <si>
    <t>902132944</t>
  </si>
  <si>
    <t>58</t>
  </si>
  <si>
    <t>59217034</t>
  </si>
  <si>
    <t>obrubník betonový silniční 1000x150x300mm</t>
  </si>
  <si>
    <t>-1351454748</t>
  </si>
  <si>
    <t>59</t>
  </si>
  <si>
    <t>916991121</t>
  </si>
  <si>
    <t>Lože pod obrubníky, krajníky nebo obruby z dlažebních kostek z betonu prostého</t>
  </si>
  <si>
    <t>-2013866826</t>
  </si>
  <si>
    <t>96</t>
  </si>
  <si>
    <t>95731R</t>
  </si>
  <si>
    <t>Příplatek za stelivový práh</t>
  </si>
  <si>
    <t>176468777</t>
  </si>
  <si>
    <t>93</t>
  </si>
  <si>
    <t>Různé dokončovací konstrukce a práce inženýrských staveb</t>
  </si>
  <si>
    <t>60</t>
  </si>
  <si>
    <t>935112211</t>
  </si>
  <si>
    <t>Osazení příkopového žlabu do betonu tl 100 mm z betonových tvárnic š 800 mm</t>
  </si>
  <si>
    <t>41862682</t>
  </si>
  <si>
    <t>61</t>
  </si>
  <si>
    <t>592274960</t>
  </si>
  <si>
    <t>žlabovka betonová TBM 8-60 33x59x8 cm</t>
  </si>
  <si>
    <t>806531789</t>
  </si>
  <si>
    <t>94</t>
  </si>
  <si>
    <t>Lešení a stavební výtahy</t>
  </si>
  <si>
    <t>62</t>
  </si>
  <si>
    <t>941111121</t>
  </si>
  <si>
    <t>Montáž lešení řadového trubkového lehkého s podlahami zatížení do 200 kg/m2 š do 1,2 m v do 10 m</t>
  </si>
  <si>
    <t>2094371542</t>
  </si>
  <si>
    <t>941111221</t>
  </si>
  <si>
    <t>Příplatek k lešení řadovému trubkovému lehkému s podlahami š 1,2 m v 10 m za první a ZKD den použití</t>
  </si>
  <si>
    <t>126481323</t>
  </si>
  <si>
    <t>64</t>
  </si>
  <si>
    <t>941111821</t>
  </si>
  <si>
    <t>Demontáž lešení řadového trubkového lehkého s podlahami zatížení do 200 kg/m2 š do 1,2 m v do 10 m</t>
  </si>
  <si>
    <t>-1767793384</t>
  </si>
  <si>
    <t>65</t>
  </si>
  <si>
    <t>949101111</t>
  </si>
  <si>
    <t>Lešení pomocné pro objekty pozemních staveb s lešeňovou podlahou v do 1,9 m zatížení do 150 kg/m2</t>
  </si>
  <si>
    <t>1912021023</t>
  </si>
  <si>
    <t>95</t>
  </si>
  <si>
    <t>Různé dokončovací konstrukce a práce pozemních staveb</t>
  </si>
  <si>
    <t>66</t>
  </si>
  <si>
    <t>952901311</t>
  </si>
  <si>
    <t>Vyčištění budov zemědělských objektů při jakékoliv výšce podlaží</t>
  </si>
  <si>
    <t>1529950703</t>
  </si>
  <si>
    <t>998</t>
  </si>
  <si>
    <t>Přesun hmot</t>
  </si>
  <si>
    <t>67</t>
  </si>
  <si>
    <t>998021021</t>
  </si>
  <si>
    <t>Přesun hmot pro haly s nosnou kcí zděnou nebo monolitickou v do 20 m</t>
  </si>
  <si>
    <t>1603343106</t>
  </si>
  <si>
    <t>PSV</t>
  </si>
  <si>
    <t>Práce a dodávky PSV</t>
  </si>
  <si>
    <t>762</t>
  </si>
  <si>
    <t>Konstrukce tesařské</t>
  </si>
  <si>
    <t>68</t>
  </si>
  <si>
    <t>762134122</t>
  </si>
  <si>
    <t>Montáž bednění stěn z fošen na sraz</t>
  </si>
  <si>
    <t>-1729666355</t>
  </si>
  <si>
    <t>69</t>
  </si>
  <si>
    <t>60516101</t>
  </si>
  <si>
    <t>řezivo smrkové sušené tl 50mm</t>
  </si>
  <si>
    <t>2113009749</t>
  </si>
  <si>
    <t>70</t>
  </si>
  <si>
    <t>60556101</t>
  </si>
  <si>
    <t>řezivo dubové sušené tl. 50 mm</t>
  </si>
  <si>
    <t>451342962</t>
  </si>
  <si>
    <t>71</t>
  </si>
  <si>
    <t>762195000</t>
  </si>
  <si>
    <t>Spojovací prostředky pro montáž stěn, příček, bednění stěn</t>
  </si>
  <si>
    <t>-1930395224</t>
  </si>
  <si>
    <t>72</t>
  </si>
  <si>
    <t>998762102</t>
  </si>
  <si>
    <t>Přesun hmot tonážní pro kce tesařské v objektech v do 12 m</t>
  </si>
  <si>
    <t>180054789</t>
  </si>
  <si>
    <t>766</t>
  </si>
  <si>
    <t>Konstrukce truhlářské</t>
  </si>
  <si>
    <t>73</t>
  </si>
  <si>
    <t>766694112</t>
  </si>
  <si>
    <t>Montáž parapetních desek dřevěných nebo plastových šířky do 30 cm délky do 1,6 m</t>
  </si>
  <si>
    <t>1009807733</t>
  </si>
  <si>
    <t>74</t>
  </si>
  <si>
    <t>61144401</t>
  </si>
  <si>
    <t>parapet plastový vnitřní komůrkový 250x20x1000mm</t>
  </si>
  <si>
    <t>-1863404716</t>
  </si>
  <si>
    <t>75</t>
  </si>
  <si>
    <t>T 06</t>
  </si>
  <si>
    <t>D + M - Okno vnitřní plastové bílé ,jednokřídlové otočné, izol. dvojsklo u=1,1, stavební otvor 1200/1200 mm</t>
  </si>
  <si>
    <t>987768531</t>
  </si>
  <si>
    <t>76</t>
  </si>
  <si>
    <t>T 07</t>
  </si>
  <si>
    <t>D + M - Okno vnitřní plastové bílé , dvoukřídlové otočné, izol. dvojsklo u=1,1, stavební otvor 1500/1200 mm</t>
  </si>
  <si>
    <t>1659623005</t>
  </si>
  <si>
    <t>77</t>
  </si>
  <si>
    <t>T 08</t>
  </si>
  <si>
    <t>D + M - Dveře vchodové plastové, vč. plastové zárubně 900/2000, plné</t>
  </si>
  <si>
    <t>2028241471</t>
  </si>
  <si>
    <t>78</t>
  </si>
  <si>
    <t>T 09</t>
  </si>
  <si>
    <t>D + M - Dveře vchodové plastové, vč. plastové zárubně 800/2000, plné</t>
  </si>
  <si>
    <t>1980638856</t>
  </si>
  <si>
    <t>767</t>
  </si>
  <si>
    <t>Konstrukce zámečnické</t>
  </si>
  <si>
    <t>79</t>
  </si>
  <si>
    <t>767995113</t>
  </si>
  <si>
    <t>Montáž atypických zámečnických konstrukcí hmotnosti do 20 kg</t>
  </si>
  <si>
    <t>kg</t>
  </si>
  <si>
    <t>1330616620</t>
  </si>
  <si>
    <t>80</t>
  </si>
  <si>
    <t>130102020</t>
  </si>
  <si>
    <t>tyč ocelová plochá, v jakosti 11 375, 40 x 5  mm</t>
  </si>
  <si>
    <t>-98496558</t>
  </si>
  <si>
    <t>81</t>
  </si>
  <si>
    <t>13010428</t>
  </si>
  <si>
    <t>úhelník ocelový rovnostranný jakost 11 375 70x70x5mm</t>
  </si>
  <si>
    <t>-778886231</t>
  </si>
  <si>
    <t>82</t>
  </si>
  <si>
    <t>13010620</t>
  </si>
  <si>
    <t>ocel profilová T 50x50x6mm jakost 11 375</t>
  </si>
  <si>
    <t>122446364</t>
  </si>
  <si>
    <t>83</t>
  </si>
  <si>
    <t>767 04</t>
  </si>
  <si>
    <t xml:space="preserve">Osazení vodících prvků </t>
  </si>
  <si>
    <t>85988182</t>
  </si>
  <si>
    <t>84</t>
  </si>
  <si>
    <t>130104240</t>
  </si>
  <si>
    <t>úhelník ocelový rovnostranný, 60 x 60 x 6 mm</t>
  </si>
  <si>
    <t>-111137197</t>
  </si>
  <si>
    <t>85</t>
  </si>
  <si>
    <t>130107100</t>
  </si>
  <si>
    <t>ocel profilová I č.80 mm</t>
  </si>
  <si>
    <t>-1297036350</t>
  </si>
  <si>
    <t>86</t>
  </si>
  <si>
    <t>998767102</t>
  </si>
  <si>
    <t>Přesun hmot tonážní pro zámečnické konstrukce v objektech v do 12 m</t>
  </si>
  <si>
    <t>1135475048</t>
  </si>
  <si>
    <t>776</t>
  </si>
  <si>
    <t>Podlahy povlakové</t>
  </si>
  <si>
    <t>87</t>
  </si>
  <si>
    <t>776261111</t>
  </si>
  <si>
    <t>Lepení pásů z pryže standardním lepidlem</t>
  </si>
  <si>
    <t>2048222326</t>
  </si>
  <si>
    <t>88</t>
  </si>
  <si>
    <t>272510R</t>
  </si>
  <si>
    <t xml:space="preserve">dielektricný koberec </t>
  </si>
  <si>
    <t>-494019430</t>
  </si>
  <si>
    <t>89</t>
  </si>
  <si>
    <t>998776102</t>
  </si>
  <si>
    <t>Přesun hmot tonážní pro podlahy povlakové v objektech v do 12 m</t>
  </si>
  <si>
    <t>-528578187</t>
  </si>
  <si>
    <t>777</t>
  </si>
  <si>
    <t>Podlahy lité</t>
  </si>
  <si>
    <t>90</t>
  </si>
  <si>
    <t>777 009</t>
  </si>
  <si>
    <t>UCRETE MF polyuretanová  podlahovina, jemně strukturovaný, protiskluzný tl. do 4 mm - krmný stůl</t>
  </si>
  <si>
    <t>-79748638</t>
  </si>
  <si>
    <t>781</t>
  </si>
  <si>
    <t>Dokončovací práce - obklady</t>
  </si>
  <si>
    <t>91</t>
  </si>
  <si>
    <t>781474114</t>
  </si>
  <si>
    <t>Montáž obkladů vnitřních keramických hladkých do 22 ks/m2 lepených flexibilním lepidlem</t>
  </si>
  <si>
    <t>-636127569</t>
  </si>
  <si>
    <t>92</t>
  </si>
  <si>
    <t>59761040</t>
  </si>
  <si>
    <t>obklad keramický hladký přes 19 do 22ks/m2</t>
  </si>
  <si>
    <t>-590375143</t>
  </si>
  <si>
    <t>998781101</t>
  </si>
  <si>
    <t>Přesun hmot tonážní pro obklady keramické v objektech v do 6 m</t>
  </si>
  <si>
    <t>-714157413</t>
  </si>
  <si>
    <t>783</t>
  </si>
  <si>
    <t>Dokončovací práce - nátěry</t>
  </si>
  <si>
    <t>783827425</t>
  </si>
  <si>
    <t>Krycí dvojnásobný silikonový nátěr omítek stupně členitosti 1 a 2</t>
  </si>
  <si>
    <t>2062702837</t>
  </si>
  <si>
    <t>784</t>
  </si>
  <si>
    <t>Dokončovací práce - malby a tapety</t>
  </si>
  <si>
    <t>784211101</t>
  </si>
  <si>
    <t>Dvojnásobné bílé malby ze směsí za mokra výborně otěruvzdorných v místnostech výšky do 3,80 m</t>
  </si>
  <si>
    <t>1451044781</t>
  </si>
  <si>
    <t>02 - Elektro</t>
  </si>
  <si>
    <t>Soupis:</t>
  </si>
  <si>
    <t>01 - Elektro</t>
  </si>
  <si>
    <t>D1 - Elektroinstalace</t>
  </si>
  <si>
    <t xml:space="preserve">    D1.1 - Materiál</t>
  </si>
  <si>
    <t xml:space="preserve">    D2 - Uzemnění</t>
  </si>
  <si>
    <t xml:space="preserve">    D3 - Kabely</t>
  </si>
  <si>
    <t xml:space="preserve">    D4 - Úprava rozvaděčů dle PD</t>
  </si>
  <si>
    <t xml:space="preserve">    D5 - Řídící systém osvětlení + mikroklimatu</t>
  </si>
  <si>
    <t xml:space="preserve">    D6 - Kamerový systém</t>
  </si>
  <si>
    <t xml:space="preserve">    D7 - Související práce</t>
  </si>
  <si>
    <t>D1</t>
  </si>
  <si>
    <t>Elektroinstalace</t>
  </si>
  <si>
    <t>D1.1</t>
  </si>
  <si>
    <t>Materiál</t>
  </si>
  <si>
    <t>1.1.1</t>
  </si>
  <si>
    <t>závěsný systém na svítidla -  lano včetně kotev a zavětrování</t>
  </si>
  <si>
    <t>1.1.2</t>
  </si>
  <si>
    <t>E01 Svítidlo LED  17000 lm, 4000 K, chemicky odolný materiál, celkovové  včetně přívodu 2 m  krycího skla např. CRAFT M CPL</t>
  </si>
  <si>
    <t>1.1.3</t>
  </si>
  <si>
    <t>E02 Svítidlo LED nástěnné reflektor  (např. Thorn)</t>
  </si>
  <si>
    <t>1.1.4</t>
  </si>
  <si>
    <t>E03 - Svítidlo prachotěsné LED - AQUFORCE</t>
  </si>
  <si>
    <t>1.1.5</t>
  </si>
  <si>
    <t>Svítidlo nouzové IP65 kovové 3hod, auto test</t>
  </si>
  <si>
    <t>1.1.6</t>
  </si>
  <si>
    <t>rozbočná krabice svítidla včetně svorkovnice IP65</t>
  </si>
  <si>
    <t>1.1.7</t>
  </si>
  <si>
    <t>trubka plastová pevná 36 mm</t>
  </si>
  <si>
    <t>1.1.8</t>
  </si>
  <si>
    <t>perové karabina 4x40mm</t>
  </si>
  <si>
    <t>1.1.9</t>
  </si>
  <si>
    <t>kotvící materiál pro zavětrování</t>
  </si>
  <si>
    <t>kpl</t>
  </si>
  <si>
    <t>1.1.10</t>
  </si>
  <si>
    <t>ukončení - krabice pro kabely CYKY 5x2,5</t>
  </si>
  <si>
    <t>1.1.11</t>
  </si>
  <si>
    <t>stahovací pásky plast</t>
  </si>
  <si>
    <t>1.1.12</t>
  </si>
  <si>
    <t>Svorky Wago 221-413</t>
  </si>
  <si>
    <t>1.1.13</t>
  </si>
  <si>
    <t>krabice rozbočná - instalační - IP54</t>
  </si>
  <si>
    <t>1.1.14</t>
  </si>
  <si>
    <t>zásuvka instalační 230V - TANGO bílé</t>
  </si>
  <si>
    <t>1.1.15</t>
  </si>
  <si>
    <t>Zásuvková skříň IP54 4x230V/16A 1x400/16A komplet včetně jištění</t>
  </si>
  <si>
    <t>1.1.16</t>
  </si>
  <si>
    <t>požárně odolná trasa - příchytky na ocelové nosné konstrukce</t>
  </si>
  <si>
    <t>1.1.17</t>
  </si>
  <si>
    <t>závitové tyče 8 mm /1,5m</t>
  </si>
  <si>
    <t>1.1.18</t>
  </si>
  <si>
    <t>spínač osvětlení - TANGO</t>
  </si>
  <si>
    <t>1.1.19</t>
  </si>
  <si>
    <t>spínač TANGO 6+6</t>
  </si>
  <si>
    <t>1.1.20</t>
  </si>
  <si>
    <t>Detektor kouře - autonomní - výstup rele</t>
  </si>
  <si>
    <t>1.1.21</t>
  </si>
  <si>
    <t>UPS pro zálohované napájení vrat 230V/ 800 VA vč. instalace, oživení, dokumentace atd.</t>
  </si>
  <si>
    <t>1.1.22</t>
  </si>
  <si>
    <t>box pro UPS</t>
  </si>
  <si>
    <t>1.1.23</t>
  </si>
  <si>
    <t>kabelový žlab merku 200x50 komplet</t>
  </si>
  <si>
    <t>1.1.24</t>
  </si>
  <si>
    <t>trubky ohebné plastové 36 mm</t>
  </si>
  <si>
    <t>1.1.25</t>
  </si>
  <si>
    <t>Svorkovnice HOP nástěnná</t>
  </si>
  <si>
    <t>1.1.26</t>
  </si>
  <si>
    <t>zásuvka nástěnná 400V/16A IP54</t>
  </si>
  <si>
    <t>1.1.27</t>
  </si>
  <si>
    <t>Zásuvka nástěnná 230V/16A  IP54</t>
  </si>
  <si>
    <t>1.1.28</t>
  </si>
  <si>
    <t>tlačítko STOP IP65 - ochrannný rám nebo víko kontakt  NO</t>
  </si>
  <si>
    <t>1.1.29</t>
  </si>
  <si>
    <t>pojistkové odpínače - vertikální OEZ / pojistky 300A (trafostanice)</t>
  </si>
  <si>
    <t>1.1.30</t>
  </si>
  <si>
    <t>ukončení a napojení kabelu AYKY - trafostanice - FVE</t>
  </si>
  <si>
    <t>1.1.31</t>
  </si>
  <si>
    <t>Chránička kabelová KPF 90</t>
  </si>
  <si>
    <t>984420024</t>
  </si>
  <si>
    <t>1.1.32</t>
  </si>
  <si>
    <t>Chránička kabelová - trubka 150 mm</t>
  </si>
  <si>
    <t>1962855742</t>
  </si>
  <si>
    <t>1.1.33</t>
  </si>
  <si>
    <t>pohybové čidlo - venkovní</t>
  </si>
  <si>
    <t>-1806125131</t>
  </si>
  <si>
    <t>1.1.34</t>
  </si>
  <si>
    <t>uchyt závěsu - zavrtávání do kingspan panelu</t>
  </si>
  <si>
    <t>1.1.35</t>
  </si>
  <si>
    <t>požární ucpávky - kabelové</t>
  </si>
  <si>
    <t>1.1.36</t>
  </si>
  <si>
    <t>ocelové kosntrukce</t>
  </si>
  <si>
    <t>D2</t>
  </si>
  <si>
    <t>Uzemnění</t>
  </si>
  <si>
    <t>1.2.1</t>
  </si>
  <si>
    <t>FeZn 30x40</t>
  </si>
  <si>
    <t>1.2.2</t>
  </si>
  <si>
    <t>FeZn 10</t>
  </si>
  <si>
    <t>1.2.3</t>
  </si>
  <si>
    <t>spojky křížové - zemní</t>
  </si>
  <si>
    <t>1.2.4</t>
  </si>
  <si>
    <t>spojky páesk - armování</t>
  </si>
  <si>
    <t>1.2.5</t>
  </si>
  <si>
    <t>Spojky pásek - kulatina 10 mm</t>
  </si>
  <si>
    <t>1.2.6</t>
  </si>
  <si>
    <t>ochranné nátěry</t>
  </si>
  <si>
    <t>1.2.7</t>
  </si>
  <si>
    <t>ochranné bužírky</t>
  </si>
  <si>
    <t>1.2.8</t>
  </si>
  <si>
    <t>napojení FeZN 10 - konstrukce budovy (sváry)</t>
  </si>
  <si>
    <t>1.2.9</t>
  </si>
  <si>
    <t>připojení hrazení k FeZn10</t>
  </si>
  <si>
    <t>D3</t>
  </si>
  <si>
    <t>Kabely</t>
  </si>
  <si>
    <t>1.3.1</t>
  </si>
  <si>
    <t>AYKY 3x240x120</t>
  </si>
  <si>
    <t>1.3.2</t>
  </si>
  <si>
    <t>CY 35 ZŽ</t>
  </si>
  <si>
    <t>1.3.3</t>
  </si>
  <si>
    <t>CY 16 ZŽ</t>
  </si>
  <si>
    <t>1.3.4</t>
  </si>
  <si>
    <t>CYKY 5x35</t>
  </si>
  <si>
    <t>1.3.5</t>
  </si>
  <si>
    <t>TCEPKPFLE 3x4x0,8</t>
  </si>
  <si>
    <t>1.3.6</t>
  </si>
  <si>
    <t>CYKY 5x2,5</t>
  </si>
  <si>
    <t>1.3.7</t>
  </si>
  <si>
    <t>CYKY 3x1,5</t>
  </si>
  <si>
    <t>98</t>
  </si>
  <si>
    <t>1.3.8</t>
  </si>
  <si>
    <t>CYKY 3x2,5</t>
  </si>
  <si>
    <t>100</t>
  </si>
  <si>
    <t>1.3.9</t>
  </si>
  <si>
    <t>CYSY 3x1,5</t>
  </si>
  <si>
    <t>102</t>
  </si>
  <si>
    <t>1.3.10</t>
  </si>
  <si>
    <t>CXKH-V 3x2,5</t>
  </si>
  <si>
    <t>104</t>
  </si>
  <si>
    <t>1.3.11</t>
  </si>
  <si>
    <t>CYKH-V 5x2,5</t>
  </si>
  <si>
    <t>106</t>
  </si>
  <si>
    <t>1.3.12</t>
  </si>
  <si>
    <t>CYKY 5x6</t>
  </si>
  <si>
    <t>108</t>
  </si>
  <si>
    <t>1.3.13</t>
  </si>
  <si>
    <t>SYKFY 2x2x0,8</t>
  </si>
  <si>
    <t>110</t>
  </si>
  <si>
    <t>1.3.14</t>
  </si>
  <si>
    <t>SYKFY 3x2x08</t>
  </si>
  <si>
    <t>112</t>
  </si>
  <si>
    <t>1.3.15</t>
  </si>
  <si>
    <t>UTP CAT5.e</t>
  </si>
  <si>
    <t>114</t>
  </si>
  <si>
    <t>1.3.16</t>
  </si>
  <si>
    <t>CYKY 5x1,5</t>
  </si>
  <si>
    <t>116</t>
  </si>
  <si>
    <t>1.3.17</t>
  </si>
  <si>
    <t>CYKY 5x4</t>
  </si>
  <si>
    <t>118</t>
  </si>
  <si>
    <t>1.3.18</t>
  </si>
  <si>
    <t>CYKY 5x10</t>
  </si>
  <si>
    <t>-45512164</t>
  </si>
  <si>
    <t>1.3.19</t>
  </si>
  <si>
    <t>JYTY 7x1</t>
  </si>
  <si>
    <t>698983843</t>
  </si>
  <si>
    <t>D4</t>
  </si>
  <si>
    <t>Úprava rozvaděčů dle PD</t>
  </si>
  <si>
    <t>1.4.1</t>
  </si>
  <si>
    <t>RZ1.1 - komplet jištění 3x300A (deon) vypínací cívky 230V, pojiskové opínače 3 sady, jističe 16A 15 ks, 10 A 15 ks, chriniče 40A/0,03A 5 ks, svorky, pomocný materiál, hl. vypínač na dveřích rozvaděče, ovládání jištění čerpadel</t>
  </si>
  <si>
    <t>120</t>
  </si>
  <si>
    <t>1.4.2</t>
  </si>
  <si>
    <t>RZ1.3 - rozvaděč silového napojení FVE, silové ukončení 3x240+120, Deon 200A, Svoryk dle požadavku FVE</t>
  </si>
  <si>
    <t>122</t>
  </si>
  <si>
    <t>D5</t>
  </si>
  <si>
    <t>Řídící systém osvětlení + mikroklimatu</t>
  </si>
  <si>
    <t>1.5.1</t>
  </si>
  <si>
    <t>PLC amini s LCD disp.</t>
  </si>
  <si>
    <t>124</t>
  </si>
  <si>
    <t>1.5.2</t>
  </si>
  <si>
    <t>moduly reléových výstupů - celkem 16 relé</t>
  </si>
  <si>
    <t>126</t>
  </si>
  <si>
    <t>1.5.3</t>
  </si>
  <si>
    <t>Moduly svtupů 0-10V, 1-10</t>
  </si>
  <si>
    <t>128</t>
  </si>
  <si>
    <t>1.5.4</t>
  </si>
  <si>
    <t>jednotky binárních vstupů 9 pozic</t>
  </si>
  <si>
    <t>130</t>
  </si>
  <si>
    <t>1.5.5</t>
  </si>
  <si>
    <t>zdroje 24V</t>
  </si>
  <si>
    <t>132</t>
  </si>
  <si>
    <t>1.5.6</t>
  </si>
  <si>
    <t>Dotykový panel včetně boxu pro nástěnnou montáž a zdroje 230/24V např.  Weintek IP</t>
  </si>
  <si>
    <t>134</t>
  </si>
  <si>
    <t>1.5.7</t>
  </si>
  <si>
    <t>Teplotní číslo prosotru - komplet v krytí např. PT100</t>
  </si>
  <si>
    <t>136</t>
  </si>
  <si>
    <t>1.5.8</t>
  </si>
  <si>
    <t>anemometr profi - nástěnný - imp. Výstup</t>
  </si>
  <si>
    <t>138</t>
  </si>
  <si>
    <t>1.5.9</t>
  </si>
  <si>
    <t>senzor děště</t>
  </si>
  <si>
    <t>140</t>
  </si>
  <si>
    <t>1.5.10</t>
  </si>
  <si>
    <t>senzor osvětlení - regulátor</t>
  </si>
  <si>
    <t>142</t>
  </si>
  <si>
    <t>1.5.11</t>
  </si>
  <si>
    <t>RF dali master v boxu IP65</t>
  </si>
  <si>
    <t>144</t>
  </si>
  <si>
    <t>1.5.12</t>
  </si>
  <si>
    <t>RF IP Gate /modBus TCP/IP</t>
  </si>
  <si>
    <t>146</t>
  </si>
  <si>
    <t>1.5.13</t>
  </si>
  <si>
    <t>Ovládací tlačítkové tablo stáje</t>
  </si>
  <si>
    <t>148</t>
  </si>
  <si>
    <t>1.5.14</t>
  </si>
  <si>
    <t>Senzor vlhkosti ve stáji</t>
  </si>
  <si>
    <t>150</t>
  </si>
  <si>
    <t>1.5.15</t>
  </si>
  <si>
    <t>Senzor vlhkosti venkovní</t>
  </si>
  <si>
    <t>152</t>
  </si>
  <si>
    <t>1.5.16</t>
  </si>
  <si>
    <t>senzor venkovního osvětlení v rytí RS485</t>
  </si>
  <si>
    <t>154</t>
  </si>
  <si>
    <t>1.5.17</t>
  </si>
  <si>
    <t>tlačítka, ovládácí panel</t>
  </si>
  <si>
    <t>156</t>
  </si>
  <si>
    <t>1.5.18</t>
  </si>
  <si>
    <t>rozvaděč systému řízení včetně svorkovnic jištění a výstroje 12 jistič, stykače pro rolety</t>
  </si>
  <si>
    <t>158</t>
  </si>
  <si>
    <t>1.5.19</t>
  </si>
  <si>
    <t>SW práce - programování</t>
  </si>
  <si>
    <t>160</t>
  </si>
  <si>
    <t>1.5.20</t>
  </si>
  <si>
    <t>tvorba grafického rozhranní</t>
  </si>
  <si>
    <t>162</t>
  </si>
  <si>
    <t>1.5.21</t>
  </si>
  <si>
    <t>konfigurace systému na místě - parametrizace</t>
  </si>
  <si>
    <t>164</t>
  </si>
  <si>
    <t>1.5.22</t>
  </si>
  <si>
    <t>zaškolení obsluhy</t>
  </si>
  <si>
    <t>hod</t>
  </si>
  <si>
    <t>166</t>
  </si>
  <si>
    <t>D6</t>
  </si>
  <si>
    <t>Kamerový systém</t>
  </si>
  <si>
    <t>1.6.1</t>
  </si>
  <si>
    <t>168</t>
  </si>
  <si>
    <t>1.6.2</t>
  </si>
  <si>
    <t>IP kamera DOME, krytí IP66, Poee, 105°úhel, nástěnné montáž</t>
  </si>
  <si>
    <t>170</t>
  </si>
  <si>
    <t>1.6.3</t>
  </si>
  <si>
    <t>Nástěnný box pro záznamové zařízení</t>
  </si>
  <si>
    <t>172</t>
  </si>
  <si>
    <t>1.6.4</t>
  </si>
  <si>
    <t>Záznamové zařízení HDD 4 TB komplet</t>
  </si>
  <si>
    <t>174</t>
  </si>
  <si>
    <t>1.6.5</t>
  </si>
  <si>
    <t>Wifi router</t>
  </si>
  <si>
    <t>176</t>
  </si>
  <si>
    <t>1.6.6</t>
  </si>
  <si>
    <t>Poee+ schwitch 9 pozic</t>
  </si>
  <si>
    <t>178</t>
  </si>
  <si>
    <t>1.6.7</t>
  </si>
  <si>
    <t>Pomocný instalační materiál</t>
  </si>
  <si>
    <t>%</t>
  </si>
  <si>
    <t>180</t>
  </si>
  <si>
    <t>1.6.8</t>
  </si>
  <si>
    <t>SW - nastavení kamer</t>
  </si>
  <si>
    <t>182</t>
  </si>
  <si>
    <t>1.6.9</t>
  </si>
  <si>
    <t>Měření UTP</t>
  </si>
  <si>
    <t>184</t>
  </si>
  <si>
    <t>D7</t>
  </si>
  <si>
    <t>Související práce</t>
  </si>
  <si>
    <t>1.7.1</t>
  </si>
  <si>
    <t>Měřící protokly UTP - měření  úseků</t>
  </si>
  <si>
    <t>840348898</t>
  </si>
  <si>
    <t>99</t>
  </si>
  <si>
    <t>1.7.2</t>
  </si>
  <si>
    <t>Pomocný materiál</t>
  </si>
  <si>
    <t>-1053699485</t>
  </si>
  <si>
    <t>1.7.3</t>
  </si>
  <si>
    <t>Koordince se zástupcem investora</t>
  </si>
  <si>
    <t>-671781319</t>
  </si>
  <si>
    <t>101</t>
  </si>
  <si>
    <t>1.7.4</t>
  </si>
  <si>
    <t>Stavební přípomoce</t>
  </si>
  <si>
    <t>-2043878020</t>
  </si>
  <si>
    <t>1.7.5</t>
  </si>
  <si>
    <t>Nastavení a koordinace</t>
  </si>
  <si>
    <t>2092324365</t>
  </si>
  <si>
    <t>103</t>
  </si>
  <si>
    <t>1.7.6</t>
  </si>
  <si>
    <t>Výkopové práce - ruční kopání 1,5 m hloubka</t>
  </si>
  <si>
    <t>-1831079306</t>
  </si>
  <si>
    <t>1.7.7</t>
  </si>
  <si>
    <t>Výkopové práce - strojové kopání 1,5 - 2 m - v poli</t>
  </si>
  <si>
    <t>-551856330</t>
  </si>
  <si>
    <t>105</t>
  </si>
  <si>
    <t>1.7.8</t>
  </si>
  <si>
    <t>Finální teréní úpravy po ukončení výkopů</t>
  </si>
  <si>
    <t>657870132</t>
  </si>
  <si>
    <t>1.7.9</t>
  </si>
  <si>
    <t>PD skutečného provedení</t>
  </si>
  <si>
    <t>-1256406152</t>
  </si>
  <si>
    <t>107</t>
  </si>
  <si>
    <t>1.7.10</t>
  </si>
  <si>
    <t>Výchozí revize</t>
  </si>
  <si>
    <t>-1988660686</t>
  </si>
  <si>
    <t>1.7.11</t>
  </si>
  <si>
    <t>Doprava</t>
  </si>
  <si>
    <t>619521011</t>
  </si>
  <si>
    <t>02 - Hromosvod</t>
  </si>
  <si>
    <t xml:space="preserve">    74102 - Hromosvod</t>
  </si>
  <si>
    <t xml:space="preserve">    74103 - Ostatní</t>
  </si>
  <si>
    <t>74102</t>
  </si>
  <si>
    <t>741410042</t>
  </si>
  <si>
    <t>Montáž vodič uzemňovací drát nebo lano D do 10 mm v průmysl výstavbě</t>
  </si>
  <si>
    <t>-5909687</t>
  </si>
  <si>
    <t>35441073</t>
  </si>
  <si>
    <t>drát D 10mm FeZn</t>
  </si>
  <si>
    <t>-1424056393</t>
  </si>
  <si>
    <t>741420021</t>
  </si>
  <si>
    <t>Montáž svorka hromosvodná se 2 šrouby</t>
  </si>
  <si>
    <t>713457026</t>
  </si>
  <si>
    <t>35441925</t>
  </si>
  <si>
    <t>svorka zkušební pro lano D 6-12 mm, FeZn</t>
  </si>
  <si>
    <t>1455752520</t>
  </si>
  <si>
    <t>741420001</t>
  </si>
  <si>
    <t>Montáž drát nebo lano hromosvodné svodové D do 10 mm s podpěrou</t>
  </si>
  <si>
    <t>971938663</t>
  </si>
  <si>
    <t>35441077</t>
  </si>
  <si>
    <t>drát D 8mm AlMgSi</t>
  </si>
  <si>
    <t>-1549045278</t>
  </si>
  <si>
    <t>35441560R</t>
  </si>
  <si>
    <t>podpěra vedení PVC na střechy</t>
  </si>
  <si>
    <t>263242009</t>
  </si>
  <si>
    <t>741001</t>
  </si>
  <si>
    <t>Spoj - svár do 100 mm2</t>
  </si>
  <si>
    <t>1394458982</t>
  </si>
  <si>
    <t>74103</t>
  </si>
  <si>
    <t>Ostatní</t>
  </si>
  <si>
    <t>945411111</t>
  </si>
  <si>
    <t>Výsuvná šplhací plošina motorová s jedním podvozkem a jedním stožárem v do 80 m</t>
  </si>
  <si>
    <t>den</t>
  </si>
  <si>
    <t>823882891</t>
  </si>
  <si>
    <t>741004</t>
  </si>
  <si>
    <t>Doprava pracovníků na staveniště</t>
  </si>
  <si>
    <t>-547957597</t>
  </si>
  <si>
    <t>741006</t>
  </si>
  <si>
    <t>podružný materiál, prořez</t>
  </si>
  <si>
    <t>1282243781</t>
  </si>
  <si>
    <t>741820001</t>
  </si>
  <si>
    <t>Měření zemních odporů zemniče</t>
  </si>
  <si>
    <t>-1511523897</t>
  </si>
  <si>
    <t>741007</t>
  </si>
  <si>
    <t>Dokumentace skutečného provedení</t>
  </si>
  <si>
    <t>150698678</t>
  </si>
  <si>
    <t>03 - Ocelová konstrukce</t>
  </si>
  <si>
    <t>1 - Ocelová konstrukce stáje</t>
  </si>
  <si>
    <t>2 - Opláštění střechy a štítů</t>
  </si>
  <si>
    <t>3 - Výplně otvorů</t>
  </si>
  <si>
    <t>4 - Klempířské konstrukce</t>
  </si>
  <si>
    <t>Ocelová konstrukce stáje</t>
  </si>
  <si>
    <t>Pol1</t>
  </si>
  <si>
    <t>Dodávka ocelové konstrukce:  Provedení: Rámová konstrukce trojkloubová z oboustranně svařovaných profilů s klínovými náběhy, bez vnitřních podpor a táhel,  výroba dle ČSN EN 1090-2 ve třídě EXC2, jakost oceli 235, S355,                               - oce</t>
  </si>
  <si>
    <t>pol</t>
  </si>
  <si>
    <t>OK001</t>
  </si>
  <si>
    <t>OK002</t>
  </si>
  <si>
    <t>Ocelová konstrukce přední a zadní stěny</t>
  </si>
  <si>
    <t>OK003</t>
  </si>
  <si>
    <t>Vaznice – ocelové pozinkované Z profily</t>
  </si>
  <si>
    <t>OK004</t>
  </si>
  <si>
    <t>Montáž ocelové konstrukce</t>
  </si>
  <si>
    <t>OK005</t>
  </si>
  <si>
    <t>Statický výpočet a dílenská dokumentace</t>
  </si>
  <si>
    <t>Opláštění střechy a štítů</t>
  </si>
  <si>
    <t>OP001</t>
  </si>
  <si>
    <t>Opláštění 1/2 střechy - PUR panel tl. 40mm, včetně klempířských prvků, spojovacího a těsnícího materiálu</t>
  </si>
  <si>
    <t>OP002</t>
  </si>
  <si>
    <t>Opláštění 1/2 střechy - PUR panel tl. 60mm - tl. plechu 0,6 mm, včetně klempířských prvků, spojovacího a těsnícího materiálu</t>
  </si>
  <si>
    <t>OP003</t>
  </si>
  <si>
    <t>Opláštění štítů - PUR panel tl. 40mm, včetně klempířských prvků, spojovacího a těsniciho materiálu</t>
  </si>
  <si>
    <t>OP004</t>
  </si>
  <si>
    <t>Opláštění ploch nad vraty v podélných stěnách - PUR panel tl. 40mm, včetně klempířských prvků, spojovacího a těsniciho materiálu</t>
  </si>
  <si>
    <t>Výplně otvorů</t>
  </si>
  <si>
    <t>VO001</t>
  </si>
  <si>
    <t>Rolovací stěna pohyblivá elektrická BVS „D“ – výška stěny 2,75m, délka 70,00m, navíjecí a posouvací</t>
  </si>
  <si>
    <t>VO002</t>
  </si>
  <si>
    <t>Rolovací stěna pohyblivá elektrická BVS „D“ – výška stěny 3,35m, délka 70,00m, navíjecí a posouvací</t>
  </si>
  <si>
    <t>VO003</t>
  </si>
  <si>
    <t>Výdřeva pro rolovací stěnu - horní hranol 200x100mm, hoblovaný, impregnovaný, včetně konzol</t>
  </si>
  <si>
    <t>bm</t>
  </si>
  <si>
    <t>VO004</t>
  </si>
  <si>
    <t>Ochranný ukončovací kryt rolovací stěny</t>
  </si>
  <si>
    <t>VO005</t>
  </si>
  <si>
    <t>Rozvaděč pro centrální ovládání rolovacích stěn</t>
  </si>
  <si>
    <t>VO006</t>
  </si>
  <si>
    <t>Rolovací plachtová vrata elektricky ovládáná, 5,95 x 3,30m, včetně zastřešení a lemování</t>
  </si>
  <si>
    <t>VO007</t>
  </si>
  <si>
    <t>Rolovací plachtová vrata elektricky ovládáná, 3,40 x 3,30m, včetně zastřešení a lemování</t>
  </si>
  <si>
    <t>VO008</t>
  </si>
  <si>
    <t>Rolovací plachtová vrata elektricky ovládáná, 4,10 x 3,80m, včetně zastřešení a lemování</t>
  </si>
  <si>
    <t>VO009</t>
  </si>
  <si>
    <t>Rolovací plachtová vrata elektricky ovládáná, 3,90 x 3,30m, včetně zastřešení a lemování</t>
  </si>
  <si>
    <t>VO010</t>
  </si>
  <si>
    <t>Posuvná vrata ocelová jednokřídlá, nezateplená, 2,15 x 2,25m, včetně zastřešení a lemování</t>
  </si>
  <si>
    <t>VO011</t>
  </si>
  <si>
    <t>Posuvná vrata ocelová jednokřídlá, nezateplená, 2,375 x 2,25m, včetně zastřešení a lemování</t>
  </si>
  <si>
    <t>VO012</t>
  </si>
  <si>
    <t>Parapetní betonový panel 5,00 x 1,55m, tl. 0,15m</t>
  </si>
  <si>
    <t>VO013</t>
  </si>
  <si>
    <t>Parapetní betonový panel 5,00 x 0,95m, tl. 0,15m</t>
  </si>
  <si>
    <t>VO014</t>
  </si>
  <si>
    <t>Hřebenová větrací štěrbina bez klapky,ocelová konstrukce zinkovaná, samonosný laminátový oblouk, 1,20 x 76,00m, včetně lemování, spojovacího a těsnícího materiálu</t>
  </si>
  <si>
    <t>Klempířské konstrukce</t>
  </si>
  <si>
    <t>KL001</t>
  </si>
  <si>
    <t>Systém podokapních žlabů r=150mm, zinkovaný lakovaný plech tl. 0,60mm, povrchová úprava polyuretanový lak tl. 50µm, včetně příslušenství, spojovacího a těsnícího materiálu</t>
  </si>
  <si>
    <t>KL002</t>
  </si>
  <si>
    <t>Systém dešťových svodů d=100mm, zinkovaný lakovaný plech tl. 0,60mm  povrchová úprava polyuretanový lak tl. 50µm, včetně příslušenství, spojovacího a těsnícího materiálu</t>
  </si>
  <si>
    <t>KL003</t>
  </si>
  <si>
    <t>Žlabový kotlík kónický d=100mm, zinkovaný lakovaný plech tl. 0,60mm, povrchová úprava polyuretanový lak tl. 50µm, včetně příslušenství, spojovacího a těsnícího materiálu</t>
  </si>
  <si>
    <t>KL004</t>
  </si>
  <si>
    <t>Svodové koleno d=100mm úhel 60°, zinkovaný lakovaný plech tl. 0,60mm  povrchová úprava polyuretanový lak tl. 50µm,  včetně příslušenství, spojovacího a těsnícího materiálu</t>
  </si>
  <si>
    <t>04 - Technologie</t>
  </si>
  <si>
    <t>HSV - HSV</t>
  </si>
  <si>
    <t xml:space="preserve">    01 - Boční zábrany</t>
  </si>
  <si>
    <t xml:space="preserve">    02 - Sloupky</t>
  </si>
  <si>
    <t xml:space="preserve">    03 - Branky</t>
  </si>
  <si>
    <t xml:space="preserve">    04 - Hrazení</t>
  </si>
  <si>
    <t xml:space="preserve">    05 - Žlabová zábrana</t>
  </si>
  <si>
    <t xml:space="preserve">    06 - Napájecí žlaby</t>
  </si>
  <si>
    <t xml:space="preserve">    07 - Ochrana bočních plachet</t>
  </si>
  <si>
    <t xml:space="preserve">    08 - Montáž hrazení</t>
  </si>
  <si>
    <t>Boční zábrany</t>
  </si>
  <si>
    <t>01 01</t>
  </si>
  <si>
    <t>Boční zábrana lehacího boxu pro dojnice na beton. Délka oblouku 2200 mm, výška oblouku 1015 mm, průměr trubky 60 mm pozink</t>
  </si>
  <si>
    <t>-674831288</t>
  </si>
  <si>
    <t>01 02</t>
  </si>
  <si>
    <t>Spona TZV 60/60 Z</t>
  </si>
  <si>
    <t>-1735923158</t>
  </si>
  <si>
    <t>01 03</t>
  </si>
  <si>
    <t>Spona XZ 60/60 Z</t>
  </si>
  <si>
    <t>1721294653</t>
  </si>
  <si>
    <t>01 04</t>
  </si>
  <si>
    <t>Sloupek BS 76/1800, silnostěnný sloupek je určen pro instalaci hrazení do stájí, je vyroben z trubky pr. 76x6,3 mm, výška 1800 mm, povrchová úprava - žárové zinkování, platle, plastové víčko</t>
  </si>
  <si>
    <t>1273318956</t>
  </si>
  <si>
    <t>01 05</t>
  </si>
  <si>
    <t xml:space="preserve">Trubka 2" P závitová </t>
  </si>
  <si>
    <t>-790068139</t>
  </si>
  <si>
    <t>01 06</t>
  </si>
  <si>
    <t>Třmen plochý 60/40x5 Z s otvory pr. 14</t>
  </si>
  <si>
    <t>708081867</t>
  </si>
  <si>
    <t>01 07</t>
  </si>
  <si>
    <t>Třměn kruhový M12 - 76/25 G</t>
  </si>
  <si>
    <t>300982767</t>
  </si>
  <si>
    <t>01 08</t>
  </si>
  <si>
    <t>Matice samojistná M12 G</t>
  </si>
  <si>
    <t>730525923</t>
  </si>
  <si>
    <t>01 09</t>
  </si>
  <si>
    <t>Šíjová zábrana 5/4" vrtaná 1090</t>
  </si>
  <si>
    <t>1633273863</t>
  </si>
  <si>
    <t>01 10</t>
  </si>
  <si>
    <t>Šíjová zábrana 5/4" vrtaná 1190</t>
  </si>
  <si>
    <t>2113433213</t>
  </si>
  <si>
    <t>01 11</t>
  </si>
  <si>
    <t>Spona X60/42Z</t>
  </si>
  <si>
    <t>1917734143</t>
  </si>
  <si>
    <t>01 12</t>
  </si>
  <si>
    <t>Zámek 42 Z</t>
  </si>
  <si>
    <t>389971318</t>
  </si>
  <si>
    <t>01 13</t>
  </si>
  <si>
    <t>Kotva chemická M8</t>
  </si>
  <si>
    <t>-336624611</t>
  </si>
  <si>
    <t>Sloupky</t>
  </si>
  <si>
    <t>02 01</t>
  </si>
  <si>
    <t>Sloupek BS 76/1800 - silnostěnný sloupek je určen pro instalaci hrazení do stájí, je vyroben z trubky pr. 76x6,3 mm, výška 1800 mm, povrchová úprava - žárové zinkování, pllatle, plastové víčko</t>
  </si>
  <si>
    <t>-1727801099</t>
  </si>
  <si>
    <t>02 02</t>
  </si>
  <si>
    <t>Sloupek BS 102/2000 - silnostěnný sloupek je určen pro instalaci hrazení do stájí, je vyroben z trubky pr. 102x6,3 mm, výšky 2000 mm, povrchová úprava - zárové zinkování, platle, plastové víčko</t>
  </si>
  <si>
    <t>-87694752</t>
  </si>
  <si>
    <t>02 03</t>
  </si>
  <si>
    <t>Sloupek BS 102/1800 - silnostěnný sloupek je určen pro instalaci hrazení do stájí, je vyroben z trubky pr. 102x6,3 mm, výška 1800 mm, povrchová úprava - žárové zinkování, platle, plastové víčko</t>
  </si>
  <si>
    <t>-1643369447</t>
  </si>
  <si>
    <t>02 04</t>
  </si>
  <si>
    <t>Sloupek ZZD-2L 76/1700 - sloupek pro instalaci žlabových zábran pro dojnice, s oboustranným uchycením fošen, trubka pr. 76x3,65 mm, L profil 60x60x5, výška 1700 mm, povrchová úprava - žár. zinkování, platle, plast. víčko</t>
  </si>
  <si>
    <t>1027987461</t>
  </si>
  <si>
    <t>02 05</t>
  </si>
  <si>
    <t>Sloupek ZZD-LL 76/1700 - sloupek pro instalaci žlabových zábran pro dojnice, jednostranné uchycení fošen, trubka pr. 76,1x3,65 mm, L profil 60x60x5, výška 1700 mm, povrch. úprava - žár. zinkování, platle, plast. víčko</t>
  </si>
  <si>
    <t>1081539898</t>
  </si>
  <si>
    <t>02 06</t>
  </si>
  <si>
    <t>Sloupek ZZD-RL 76/1700 - sloupek pro instalaci žlabových zábran pro dojnice, jednostranné uchycení fošen, trubka pr. 76,1x3,65 mm, L profil 60x60x5, výška 1700 mm, povrch. úprava - žár. zinkování, platle, plast. víčko</t>
  </si>
  <si>
    <t>-305527197</t>
  </si>
  <si>
    <t>Branky</t>
  </si>
  <si>
    <t>03 01</t>
  </si>
  <si>
    <t>Branka SVZK 4500Z 3600 mm - branka pro skot s kari sítí do 4,5m, výška oblouku 1550mm, pr. 60, výplň pr. 43, žárově zinkováno</t>
  </si>
  <si>
    <t>1109961834</t>
  </si>
  <si>
    <t>03 02</t>
  </si>
  <si>
    <t>Branka SVK 3500 Z 3150 mm - branka pro skot s kari sítí do 3,5m, výška oblouku 1550mm, pr. 43, výplň plochoovál, zárově zinkováno</t>
  </si>
  <si>
    <t>-1101425259</t>
  </si>
  <si>
    <t>03 03</t>
  </si>
  <si>
    <t>Branka SVK 3000Z 2800 mm - branka pro skot s kari sítí do 3m, výška oblouku 1550mm, pr. 43, výplň plochoovál, žárově zinkováno</t>
  </si>
  <si>
    <t>1385283987</t>
  </si>
  <si>
    <t>03 04</t>
  </si>
  <si>
    <t>Branka SVK 3500 Z 3200 mm - branka pro skot s kari sítí do 3,5m, výška oblouku 1550mm, pr. 43, výplň plochoovál, žárově zinkováno</t>
  </si>
  <si>
    <t>649042096</t>
  </si>
  <si>
    <t>03 05</t>
  </si>
  <si>
    <t>Branka SP 200 Z - branka do porodny do 2m, výška oblouku 1200mm, pr. 43, výplň plochoovál, žárově zinkováno</t>
  </si>
  <si>
    <t>1698949268</t>
  </si>
  <si>
    <t>03 06</t>
  </si>
  <si>
    <t>Branka SPZ 3750 z 3600 mm - branka do porodny do 3,75m, výška oblouku 1200mm, pr. 60, výplň pr. 43, žárově zinkováno</t>
  </si>
  <si>
    <t>426079391</t>
  </si>
  <si>
    <t>03 07</t>
  </si>
  <si>
    <t>Branka SPZ 4000 Z - branka do porodny do 4m, výška oblouku 1200mm, pr. 60, výplň pr. 43, žárově zinkováno</t>
  </si>
  <si>
    <t>1812424520</t>
  </si>
  <si>
    <t>03 08</t>
  </si>
  <si>
    <t>Branka SD 1000 Z - branka pro dojnice do 1m, výška oblouku 1000mm, pr. 43, výplň plochoovál, žárově zinkováno</t>
  </si>
  <si>
    <t>456877738</t>
  </si>
  <si>
    <t>03 09</t>
  </si>
  <si>
    <t>Branka SD-R 3,4-3,7 zaříznutelná branka pro dojnice 3,4-3,7m, výška oblouku 1000mm, pr. 43, výplň plochoovál, žárově zinkováno</t>
  </si>
  <si>
    <t>-1037856245</t>
  </si>
  <si>
    <t>03 10</t>
  </si>
  <si>
    <t>Branka SD-R 2,2-2,5 m zaříznutelná branka pro dojnice 2,2-2,5m, výška oblouku 1000mm, pr. 43, výplň plochoovál, žárově zinkováno</t>
  </si>
  <si>
    <t>1782732231</t>
  </si>
  <si>
    <t>03 11</t>
  </si>
  <si>
    <t>Branka SD-R 1,9-2,2 m zaříznutelná branka pro dojnice 1,9-2,2m, výška oblouku 1000mm, pr. 43, výplň plochoovál, žárově zinkováno</t>
  </si>
  <si>
    <t>1139067493</t>
  </si>
  <si>
    <t>03 12</t>
  </si>
  <si>
    <t>Čep branky pr. 18mm, žárově zinkováno</t>
  </si>
  <si>
    <t>-1684461219</t>
  </si>
  <si>
    <t>03 13</t>
  </si>
  <si>
    <t>Závěsy 102/42 Z komplet pro branku - soubor dílů pro zavěšení branky pr. 42 na sloupek 102, žárově zinkováno</t>
  </si>
  <si>
    <t>1008616269</t>
  </si>
  <si>
    <t>03 14</t>
  </si>
  <si>
    <t>Závěsy 76/42 Z komplet pro branku - soubor dílů pro zavěšení branky pr. 42 na sloupek 76, žárově zinkováno</t>
  </si>
  <si>
    <t>-146565405</t>
  </si>
  <si>
    <t>03 15</t>
  </si>
  <si>
    <t>Závěsy 102/60 Z komplet pro branku - soubor dílů pro zavěšení branky pr. 60 na sloupek 102, žárově zinkováno</t>
  </si>
  <si>
    <t>-1329377355</t>
  </si>
  <si>
    <t>03 16</t>
  </si>
  <si>
    <t>Zajištění branky T1 Z na svislou , tl. 5 mm, žárově zinkovánotrubku</t>
  </si>
  <si>
    <t>-1790764470</t>
  </si>
  <si>
    <t>03 17</t>
  </si>
  <si>
    <t>Zajištění branky SS1 Z na stěnu svislé, zl. 5 mm, žárově zinkováno</t>
  </si>
  <si>
    <t>-1966892206</t>
  </si>
  <si>
    <t>03 18</t>
  </si>
  <si>
    <t>Nespecifikovaný montážní materiál</t>
  </si>
  <si>
    <t>-369398629</t>
  </si>
  <si>
    <t>Hrazení</t>
  </si>
  <si>
    <t>04 01</t>
  </si>
  <si>
    <t>Trubka 5/4" P závitová Zn</t>
  </si>
  <si>
    <t>-1192031656</t>
  </si>
  <si>
    <t>04 02</t>
  </si>
  <si>
    <t>Spona T 76/42 Z</t>
  </si>
  <si>
    <t>-944147588</t>
  </si>
  <si>
    <t>04 03</t>
  </si>
  <si>
    <t>Spona T 42/42 Z</t>
  </si>
  <si>
    <t>341425859</t>
  </si>
  <si>
    <t>04 04</t>
  </si>
  <si>
    <t>Spona X 76/42 Z</t>
  </si>
  <si>
    <t>337726834</t>
  </si>
  <si>
    <t>04 05</t>
  </si>
  <si>
    <t>-312658229</t>
  </si>
  <si>
    <t>04 06</t>
  </si>
  <si>
    <t>548252960</t>
  </si>
  <si>
    <t>04 07</t>
  </si>
  <si>
    <t>sada</t>
  </si>
  <si>
    <t>861691926</t>
  </si>
  <si>
    <t>Žlabová zábrana</t>
  </si>
  <si>
    <t>05 01</t>
  </si>
  <si>
    <t xml:space="preserve">Předsunutí šíjové zábrany </t>
  </si>
  <si>
    <t>-209701451</t>
  </si>
  <si>
    <t>05 02</t>
  </si>
  <si>
    <t>Zakončení předsunutí TR60,3x3,65</t>
  </si>
  <si>
    <t>815883190</t>
  </si>
  <si>
    <t>05 03</t>
  </si>
  <si>
    <t>321160642</t>
  </si>
  <si>
    <t>05 04</t>
  </si>
  <si>
    <t>-1806874337</t>
  </si>
  <si>
    <t>05 05</t>
  </si>
  <si>
    <t>Spona T 76/60 Z</t>
  </si>
  <si>
    <t>1999640291</t>
  </si>
  <si>
    <t>05 06</t>
  </si>
  <si>
    <t>Trubka 51x3,2 C bezešvá</t>
  </si>
  <si>
    <t>1310584785</t>
  </si>
  <si>
    <t>05 07</t>
  </si>
  <si>
    <t>Trubka 5/4" P závitová</t>
  </si>
  <si>
    <t>-1378085328</t>
  </si>
  <si>
    <t>05 08</t>
  </si>
  <si>
    <t>460065847</t>
  </si>
  <si>
    <t>05 09</t>
  </si>
  <si>
    <t>Zábrana žlabová fixační zes. MD 3 Z - samopoutací žlabová zábrana pro dojnice zesílená, výška 940 mm, tři místa do 2800 mm, zinkováno</t>
  </si>
  <si>
    <t>2091760334</t>
  </si>
  <si>
    <t>05 10</t>
  </si>
  <si>
    <t xml:space="preserve">Spona T 76/60 Z </t>
  </si>
  <si>
    <t>344127111</t>
  </si>
  <si>
    <t>05 11</t>
  </si>
  <si>
    <t>Spona X 76/60 Z</t>
  </si>
  <si>
    <t>-211426695</t>
  </si>
  <si>
    <t>05 12</t>
  </si>
  <si>
    <t>Spojka trubek 27 Z</t>
  </si>
  <si>
    <t>2144113368</t>
  </si>
  <si>
    <t>05 13</t>
  </si>
  <si>
    <t>Ovládací páka</t>
  </si>
  <si>
    <t>-1166649771</t>
  </si>
  <si>
    <t>05 14</t>
  </si>
  <si>
    <t>Montážní materiál</t>
  </si>
  <si>
    <t>1481916541</t>
  </si>
  <si>
    <t>Napájecí žlaby</t>
  </si>
  <si>
    <t>06 01</t>
  </si>
  <si>
    <t>Žlab Jupiter II typ G1 - 600/2110 - napájecí žlab vyhřívaný 230 V, d/v/š = 2110/600/1055 mm, objem 130 l, příkon 263 W, dvouplášťový s tepelnou izolací, vnitřní žlab z nerezové oceli, ostatní kce žárově zinkovaná</t>
  </si>
  <si>
    <t>-1905336870</t>
  </si>
  <si>
    <t>06 02</t>
  </si>
  <si>
    <t>Žlab Neptun II tyP G1 - 600/1410 - napájecí žlab vyhřívaný, d/š/v = 1410/600/1055 mm, objem 80 l, příkon žlabu 220 W, příkon noha žlabu 16W, dvouplášťový s tepelnou izolací, vnitřní žlab z nerezové oceli, osttaní kce žárově zinkovaná</t>
  </si>
  <si>
    <t>1569889132</t>
  </si>
  <si>
    <t>06 03</t>
  </si>
  <si>
    <t>Žlab Merkur N typ G1 - napájecí žlab vyhřívaný, d/š/v = 355/400/1055 mm, objem 13 l, příkon žlabu 60 W, dvouplášťový s tepelnou izolací, kompletně vyrobený z nerezové oceli</t>
  </si>
  <si>
    <t>516567151</t>
  </si>
  <si>
    <t>Ochrana bočních plachet</t>
  </si>
  <si>
    <t>07 01</t>
  </si>
  <si>
    <t>Sloupek BS 76/1800 - silnostěnný sloupek je určen pro instalaci hrazení do stájí, je vyroben z trubky pr. 76x6,3 mm, výška 1800 mm, povrchová úprava - žárové zinkování, platle, plastové víčko</t>
  </si>
  <si>
    <t>-944053226</t>
  </si>
  <si>
    <t>07 02</t>
  </si>
  <si>
    <t>Ochrana plachty 1000x2300</t>
  </si>
  <si>
    <t>-1553872738</t>
  </si>
  <si>
    <t>07 03</t>
  </si>
  <si>
    <t>1015532344</t>
  </si>
  <si>
    <t>07 04</t>
  </si>
  <si>
    <t>918537634</t>
  </si>
  <si>
    <t>Montáž hrazení</t>
  </si>
  <si>
    <t>08 01</t>
  </si>
  <si>
    <t>kpl.</t>
  </si>
  <si>
    <t>-292569555</t>
  </si>
  <si>
    <t>05 - Fotovoltaická elektrárna</t>
  </si>
  <si>
    <t xml:space="preserve">    01 - Fotovoltaická elektrárna</t>
  </si>
  <si>
    <t>Administrativní část</t>
  </si>
  <si>
    <t>-646583847</t>
  </si>
  <si>
    <t>FV výrobní část DC</t>
  </si>
  <si>
    <t>762497512</t>
  </si>
  <si>
    <t>Ochrana</t>
  </si>
  <si>
    <t>-219926010</t>
  </si>
  <si>
    <t>Výkonová část</t>
  </si>
  <si>
    <t>1360758909</t>
  </si>
  <si>
    <t>06 - Kanalizace</t>
  </si>
  <si>
    <t>1 - Zemní práce</t>
  </si>
  <si>
    <t>8 - Trubní vedení</t>
  </si>
  <si>
    <t>99 - Staveništní přesun hmot</t>
  </si>
  <si>
    <t>Pol3</t>
  </si>
  <si>
    <t>Hloubení rýh  hor.3 do 1000m3,STROJNĚ</t>
  </si>
  <si>
    <t>Pol4</t>
  </si>
  <si>
    <t>Pažení a rozepření stěn rýh - příložné - hl. do 2m</t>
  </si>
  <si>
    <t>Pol5</t>
  </si>
  <si>
    <t>Odstranění pažení stěn rýh - příložné - hl. do 2 m</t>
  </si>
  <si>
    <t>162301101R00</t>
  </si>
  <si>
    <t>Vodorovné přemístění výkopku z hor.1-4 do 500 m</t>
  </si>
  <si>
    <t>171201201R00</t>
  </si>
  <si>
    <t>Uložení sypaniny na skl.-modelace na výšku přes 2m</t>
  </si>
  <si>
    <t>174101101R00</t>
  </si>
  <si>
    <t>Zásyp jam, rýh, šachet se zhutněním</t>
  </si>
  <si>
    <t>175101101R00</t>
  </si>
  <si>
    <t>Obsyp potrubí bez prohození sypaniny</t>
  </si>
  <si>
    <t>Pol6</t>
  </si>
  <si>
    <t>Praný kačírek, frakce 16-32</t>
  </si>
  <si>
    <t>Trubní vedení</t>
  </si>
  <si>
    <t>Pol7</t>
  </si>
  <si>
    <t>Montáž trub z plastu, gumový kroužek, DN 125 včetně dodávky trub PVC hrdlových 120x4,0x3000</t>
  </si>
  <si>
    <t>Pol8</t>
  </si>
  <si>
    <t>Montáž trub z plastu, gumový kroužek, DN 160 včetně dodávky trub PVC hrdlových 160x4,0x5000</t>
  </si>
  <si>
    <t>Pol9</t>
  </si>
  <si>
    <t>Montáž trub z plastu, gumový kroužek, DN 200 včetně dodávky trub PVC hrdlových 200x4,0x5000</t>
  </si>
  <si>
    <t>Pol12</t>
  </si>
  <si>
    <t>Montáž tvarovek. plast. gum.kroužek DN 125</t>
  </si>
  <si>
    <t>Pol13</t>
  </si>
  <si>
    <t>Montáž tvarovek. plast. gum.kroužek DN 160</t>
  </si>
  <si>
    <t>Pol14</t>
  </si>
  <si>
    <t>Montáž tvarovek . plast. gum.kroužek DN 200</t>
  </si>
  <si>
    <t>197299529</t>
  </si>
  <si>
    <t>Pol17</t>
  </si>
  <si>
    <t>Zkouška těsnosti kanalizace DN do 200, vodou</t>
  </si>
  <si>
    <t>Pol19</t>
  </si>
  <si>
    <t>Osazení betonových dílců šachet</t>
  </si>
  <si>
    <t>Pol20</t>
  </si>
  <si>
    <t>Osazení betonových dílců jímek</t>
  </si>
  <si>
    <t>Pol21</t>
  </si>
  <si>
    <t>Fólie výstražná pro kanal. VF-220K š. 220 mm šedá</t>
  </si>
  <si>
    <t>Pol22</t>
  </si>
  <si>
    <t>Lapač střešních splavenin DN 125</t>
  </si>
  <si>
    <t>Pol23</t>
  </si>
  <si>
    <t>Revizní šachta, výška 1,0-1,5 m, DN 600</t>
  </si>
  <si>
    <t>Pol24</t>
  </si>
  <si>
    <t>Poklop na revizní šachtu DN 600 -</t>
  </si>
  <si>
    <t>Pol25</t>
  </si>
  <si>
    <t>Filtrační ( odkalovací) šachta ( vývody DN 200 )</t>
  </si>
  <si>
    <t>Pol26</t>
  </si>
  <si>
    <t>Betonová jímka, splašková, skládaná ( vývod DN 200), včetně revizního otvoru pr. 800 mm, poklopu a těsnění</t>
  </si>
  <si>
    <t>Pol27</t>
  </si>
  <si>
    <t>Betonová jímka, dešťová, skládaná ( vývody DN 300), včetně revizního otvoru pr. 800 mm, poklopu a těsnění</t>
  </si>
  <si>
    <t>Pol28</t>
  </si>
  <si>
    <t>Geotextilie 200 g</t>
  </si>
  <si>
    <t>Staveništní přesun hmot</t>
  </si>
  <si>
    <t>Pol29</t>
  </si>
  <si>
    <t>Přesun hmot, trubní vedení betonové, otevř. výkop</t>
  </si>
  <si>
    <t>07 - Vodovod</t>
  </si>
  <si>
    <t>45 - Podkladní a vedlejší konstrukce</t>
  </si>
  <si>
    <t>96 - Bourání konstrukcí</t>
  </si>
  <si>
    <t>713 - Izolace tepelné</t>
  </si>
  <si>
    <t>722 - Vnitřní vodovod</t>
  </si>
  <si>
    <t>M21 - Elektromontáže</t>
  </si>
  <si>
    <t>132201112R00</t>
  </si>
  <si>
    <t>Hloubení rýh š.do 60 cm v hor.3 nad 100 m3,STROJNĚ</t>
  </si>
  <si>
    <t>Podkladní a vedlejší konstrukce</t>
  </si>
  <si>
    <t>451573111R00</t>
  </si>
  <si>
    <t>Lože pod potrubí ze štěrkopísku do 63 mm</t>
  </si>
  <si>
    <t>871151121R00</t>
  </si>
  <si>
    <t>Montáž trubek polyetylenových ve výkopu d 25 mm</t>
  </si>
  <si>
    <t>871161121R00</t>
  </si>
  <si>
    <t>Montáž trubek polyetylenových ve výkopu d 32 mm</t>
  </si>
  <si>
    <t>871171121R00</t>
  </si>
  <si>
    <t>Montáž trubek polyetylenových ve výkopu d 40 mm</t>
  </si>
  <si>
    <t>871181121R00</t>
  </si>
  <si>
    <t>Montáž trubek polyetylenových ve výkopu d 50 mm</t>
  </si>
  <si>
    <t>871191121R00</t>
  </si>
  <si>
    <t>Montáž trubek polyetylenových ve výkopu d 63 mm</t>
  </si>
  <si>
    <t>893220000T00</t>
  </si>
  <si>
    <t>Vodovodní šachta DN 1000, včetně dna a poklopu</t>
  </si>
  <si>
    <t>28314148</t>
  </si>
  <si>
    <t>Fólie výstražná pro vodu VF-300B š. 300 mm bílá</t>
  </si>
  <si>
    <t>28613430</t>
  </si>
  <si>
    <t>Trubka tlaková PipeLife PE100 25 x 2,3 mm PN16 náv</t>
  </si>
  <si>
    <t>28613431</t>
  </si>
  <si>
    <t>Trubka tlaková PipeLife PE100 32 x 3,0 mm PN16 náv</t>
  </si>
  <si>
    <t>28613432</t>
  </si>
  <si>
    <t>Trubka tlaková PipeLife PE100 40 x 3,7 mm PN16 náv</t>
  </si>
  <si>
    <t>28613433</t>
  </si>
  <si>
    <t>Trubka tlaková PipeLife PE100 50 x 4,6 mm PN16 náv</t>
  </si>
  <si>
    <t>28613434</t>
  </si>
  <si>
    <t>Trubka tlaková PipeLife PE100 63x5,8 mm PN16 náv</t>
  </si>
  <si>
    <t>28655313</t>
  </si>
  <si>
    <t>Spojka redukovaná rozebíratelná z PE d 32 x 25 mm</t>
  </si>
  <si>
    <t>28655315</t>
  </si>
  <si>
    <t>Spojka redukovaná rozebíratelná z PE d 40 x 25 mm</t>
  </si>
  <si>
    <t>Spojka redukovaná rozebíratelná z PE d 40 x 32 mm</t>
  </si>
  <si>
    <t>28655317</t>
  </si>
  <si>
    <t>Spojka redukovaná rozebíratelná z PE d 50 x 40 mm</t>
  </si>
  <si>
    <t>28655319</t>
  </si>
  <si>
    <t>Spojka redukovaná rozebíratelná z PE d 63 x 50 mm</t>
  </si>
  <si>
    <t>28655322</t>
  </si>
  <si>
    <t>T-kus jednoznačný z PE d 25 mm</t>
  </si>
  <si>
    <t>28655323</t>
  </si>
  <si>
    <t>T-kus jednoznačný z PE d 32 mm</t>
  </si>
  <si>
    <t>28655324</t>
  </si>
  <si>
    <t>T-kus jednoznačný z PE d 40 mm</t>
  </si>
  <si>
    <t>28655325</t>
  </si>
  <si>
    <t>T-kus jednoznačný z PE d 50 mm</t>
  </si>
  <si>
    <t>28655392</t>
  </si>
  <si>
    <t>Koleno rozebíratelné PE 90° d 25 x 25 mm</t>
  </si>
  <si>
    <t>Bourání konstrukcí</t>
  </si>
  <si>
    <t>965042241R00</t>
  </si>
  <si>
    <t>Bourání mazanin betonových tl. nad 10 cm, nad 4 m2</t>
  </si>
  <si>
    <t>979081111R00</t>
  </si>
  <si>
    <t>Odvoz suti a vybour. hmot na skládku do 1 km</t>
  </si>
  <si>
    <t>713</t>
  </si>
  <si>
    <t>Izolace tepelné</t>
  </si>
  <si>
    <t>71341F252T00</t>
  </si>
  <si>
    <t>Izolace návleková MIRELON  pr 25-20mm</t>
  </si>
  <si>
    <t>71341F422T00</t>
  </si>
  <si>
    <t>Izolace návleková MIRELON  pr 50-20mm</t>
  </si>
  <si>
    <t>998713101R00</t>
  </si>
  <si>
    <t>Přesun hmot pro izolace tepelné, výšky do 6 m</t>
  </si>
  <si>
    <t>722</t>
  </si>
  <si>
    <t>Vnitřní vodovod</t>
  </si>
  <si>
    <t>722190402R00</t>
  </si>
  <si>
    <t>Vyvedení a upevnění výpustek DN 20</t>
  </si>
  <si>
    <t>722238335R00</t>
  </si>
  <si>
    <t>Ventil uzav. přímý, s vypouš. Slovarm K-125T DN 50</t>
  </si>
  <si>
    <t>722238615R00</t>
  </si>
  <si>
    <t>Ventil zpětný,2xvnitřní závit Slovarm K-1039 DN 50</t>
  </si>
  <si>
    <t>722280107R00</t>
  </si>
  <si>
    <t>Tlaková zkouška vodovodního potrubí DN 40</t>
  </si>
  <si>
    <t>722290234R00</t>
  </si>
  <si>
    <t>Proplach a dezinfekce vodovod.potrubí DN 80</t>
  </si>
  <si>
    <t>998722101R00</t>
  </si>
  <si>
    <t>Přesun hmot pro vnitřní vodovod, výšky do 6 m</t>
  </si>
  <si>
    <t>FH7221 T00</t>
  </si>
  <si>
    <t>Propojení PE a kulového kohoutu v noze žlabu</t>
  </si>
  <si>
    <t>FH7222 T00</t>
  </si>
  <si>
    <t>Dokončení montáže napájecího žlabu, vč. izol. nohy</t>
  </si>
  <si>
    <t>FH7223 T00</t>
  </si>
  <si>
    <t>Kohout kulový 3/4 FF s vnitř. závit. do nohy žlabu</t>
  </si>
  <si>
    <t>Pol2</t>
  </si>
  <si>
    <t>Vybavení místnosti pro veterináře (umyvadlo, rozvody, rohové ventily, ohřívač, baterie)</t>
  </si>
  <si>
    <t>M21</t>
  </si>
  <si>
    <t>Elektromontáže</t>
  </si>
  <si>
    <t>PC</t>
  </si>
  <si>
    <t>Vyhledávací vodič</t>
  </si>
  <si>
    <t>08 - Vzduchotechnika</t>
  </si>
  <si>
    <t>1 - 1</t>
  </si>
  <si>
    <t>Pol30</t>
  </si>
  <si>
    <t>SPIRO potrubí 165</t>
  </si>
  <si>
    <t>Pol31</t>
  </si>
  <si>
    <t>Vnitřní mřížka plastová 200x200, bílá</t>
  </si>
  <si>
    <t>Pol32</t>
  </si>
  <si>
    <t>Venkovní mřížka plastová protidešťová, 200x200, bílá</t>
  </si>
  <si>
    <t>Pol33</t>
  </si>
  <si>
    <t>Ventilátor TDM 300 IPX4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</si>
</sst>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opLeftCell="A109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41" t="s">
        <v>14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18"/>
      <c r="AQ5" s="18"/>
      <c r="AR5" s="16"/>
      <c r="BE5" s="249" t="s">
        <v>15</v>
      </c>
      <c r="BS5" s="13" t="s">
        <v>6</v>
      </c>
    </row>
    <row r="6" spans="1:74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43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18"/>
      <c r="AQ6" s="18"/>
      <c r="AR6" s="16"/>
      <c r="BE6" s="250"/>
      <c r="BS6" s="13" t="s">
        <v>6</v>
      </c>
    </row>
    <row r="7" spans="1:74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50"/>
      <c r="BS7" s="13" t="s">
        <v>6</v>
      </c>
    </row>
    <row r="8" spans="1:74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24"/>
      <c r="AO8" s="18"/>
      <c r="AP8" s="18"/>
      <c r="AQ8" s="18"/>
      <c r="AR8" s="16"/>
      <c r="BE8" s="250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50"/>
      <c r="BS9" s="13" t="s">
        <v>6</v>
      </c>
    </row>
    <row r="10" spans="1:74" ht="12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1</v>
      </c>
      <c r="AO10" s="18"/>
      <c r="AP10" s="18"/>
      <c r="AQ10" s="18"/>
      <c r="AR10" s="16"/>
      <c r="BE10" s="250"/>
      <c r="BS10" s="13" t="s">
        <v>6</v>
      </c>
    </row>
    <row r="11" spans="1:74" ht="18.399999999999999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25</v>
      </c>
      <c r="AL11" s="18"/>
      <c r="AM11" s="18"/>
      <c r="AN11" s="23" t="s">
        <v>1</v>
      </c>
      <c r="AO11" s="18"/>
      <c r="AP11" s="18"/>
      <c r="AQ11" s="18"/>
      <c r="AR11" s="16"/>
      <c r="BE11" s="250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50"/>
      <c r="BS12" s="13" t="s">
        <v>6</v>
      </c>
    </row>
    <row r="13" spans="1:74" ht="12" customHeight="1">
      <c r="B13" s="17"/>
      <c r="C13" s="18"/>
      <c r="D13" s="25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27</v>
      </c>
      <c r="AO13" s="18"/>
      <c r="AP13" s="18"/>
      <c r="AQ13" s="18"/>
      <c r="AR13" s="16"/>
      <c r="BE13" s="250"/>
      <c r="BS13" s="13" t="s">
        <v>6</v>
      </c>
    </row>
    <row r="14" spans="1:74" ht="12.75">
      <c r="B14" s="17"/>
      <c r="C14" s="18"/>
      <c r="D14" s="18"/>
      <c r="E14" s="244" t="s">
        <v>27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5" t="s">
        <v>25</v>
      </c>
      <c r="AL14" s="18"/>
      <c r="AM14" s="18"/>
      <c r="AN14" s="27" t="s">
        <v>27</v>
      </c>
      <c r="AO14" s="18"/>
      <c r="AP14" s="18"/>
      <c r="AQ14" s="18"/>
      <c r="AR14" s="16"/>
      <c r="BE14" s="250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50"/>
      <c r="BS15" s="13" t="s">
        <v>4</v>
      </c>
    </row>
    <row r="16" spans="1:74" ht="12" customHeight="1">
      <c r="B16" s="17"/>
      <c r="C16" s="18"/>
      <c r="D16" s="25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1</v>
      </c>
      <c r="AO16" s="18"/>
      <c r="AP16" s="18"/>
      <c r="AQ16" s="18"/>
      <c r="AR16" s="16"/>
      <c r="BE16" s="250"/>
      <c r="BS16" s="13" t="s">
        <v>4</v>
      </c>
    </row>
    <row r="17" spans="2:71" ht="18.399999999999999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25</v>
      </c>
      <c r="AL17" s="18"/>
      <c r="AM17" s="18"/>
      <c r="AN17" s="23" t="s">
        <v>1</v>
      </c>
      <c r="AO17" s="18"/>
      <c r="AP17" s="18"/>
      <c r="AQ17" s="18"/>
      <c r="AR17" s="16"/>
      <c r="BE17" s="250"/>
      <c r="BS17" s="13" t="s">
        <v>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50"/>
      <c r="BS18" s="13" t="s">
        <v>6</v>
      </c>
    </row>
    <row r="19" spans="2:71" ht="12" customHeight="1">
      <c r="B19" s="17"/>
      <c r="C19" s="18"/>
      <c r="D19" s="25" t="s">
        <v>29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1</v>
      </c>
      <c r="AO19" s="18"/>
      <c r="AP19" s="18"/>
      <c r="AQ19" s="18"/>
      <c r="AR19" s="16"/>
      <c r="BE19" s="250"/>
      <c r="BS19" s="13" t="s">
        <v>6</v>
      </c>
    </row>
    <row r="20" spans="2:71" ht="18.399999999999999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25</v>
      </c>
      <c r="AL20" s="18"/>
      <c r="AM20" s="18"/>
      <c r="AN20" s="23" t="s">
        <v>1</v>
      </c>
      <c r="AO20" s="18"/>
      <c r="AP20" s="18"/>
      <c r="AQ20" s="18"/>
      <c r="AR20" s="16"/>
      <c r="BE20" s="250"/>
      <c r="BS20" s="13" t="s">
        <v>30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50"/>
    </row>
    <row r="22" spans="2:71" ht="12" customHeight="1">
      <c r="B22" s="17"/>
      <c r="C22" s="18"/>
      <c r="D22" s="25" t="s">
        <v>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50"/>
    </row>
    <row r="23" spans="2:71" ht="16.5" customHeight="1">
      <c r="B23" s="17"/>
      <c r="C23" s="18"/>
      <c r="D23" s="18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18"/>
      <c r="AP23" s="18"/>
      <c r="AQ23" s="18"/>
      <c r="AR23" s="16"/>
      <c r="BE23" s="250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50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50"/>
    </row>
    <row r="26" spans="2:71" s="1" customFormat="1" ht="25.9" customHeight="1">
      <c r="B26" s="30"/>
      <c r="C26" s="31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7">
        <f>ROUND(AG94,1)</f>
        <v>0</v>
      </c>
      <c r="AL26" s="228"/>
      <c r="AM26" s="228"/>
      <c r="AN26" s="228"/>
      <c r="AO26" s="228"/>
      <c r="AP26" s="31"/>
      <c r="AQ26" s="31"/>
      <c r="AR26" s="34"/>
      <c r="BE26" s="250"/>
    </row>
    <row r="27" spans="2:71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50"/>
    </row>
    <row r="28" spans="2:71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47" t="s">
        <v>33</v>
      </c>
      <c r="M28" s="247"/>
      <c r="N28" s="247"/>
      <c r="O28" s="247"/>
      <c r="P28" s="247"/>
      <c r="Q28" s="31"/>
      <c r="R28" s="31"/>
      <c r="S28" s="31"/>
      <c r="T28" s="31"/>
      <c r="U28" s="31"/>
      <c r="V28" s="31"/>
      <c r="W28" s="247" t="s">
        <v>34</v>
      </c>
      <c r="X28" s="247"/>
      <c r="Y28" s="247"/>
      <c r="Z28" s="247"/>
      <c r="AA28" s="247"/>
      <c r="AB28" s="247"/>
      <c r="AC28" s="247"/>
      <c r="AD28" s="247"/>
      <c r="AE28" s="247"/>
      <c r="AF28" s="31"/>
      <c r="AG28" s="31"/>
      <c r="AH28" s="31"/>
      <c r="AI28" s="31"/>
      <c r="AJ28" s="31"/>
      <c r="AK28" s="247" t="s">
        <v>35</v>
      </c>
      <c r="AL28" s="247"/>
      <c r="AM28" s="247"/>
      <c r="AN28" s="247"/>
      <c r="AO28" s="247"/>
      <c r="AP28" s="31"/>
      <c r="AQ28" s="31"/>
      <c r="AR28" s="34"/>
      <c r="BE28" s="250"/>
    </row>
    <row r="29" spans="2:71" s="2" customFormat="1" ht="14.45" hidden="1" customHeight="1">
      <c r="B29" s="35"/>
      <c r="C29" s="36"/>
      <c r="D29" s="25" t="s">
        <v>36</v>
      </c>
      <c r="E29" s="36"/>
      <c r="F29" s="25" t="s">
        <v>37</v>
      </c>
      <c r="G29" s="36"/>
      <c r="H29" s="36"/>
      <c r="I29" s="36"/>
      <c r="J29" s="36"/>
      <c r="K29" s="36"/>
      <c r="L29" s="248">
        <v>0.21</v>
      </c>
      <c r="M29" s="226"/>
      <c r="N29" s="226"/>
      <c r="O29" s="226"/>
      <c r="P29" s="226"/>
      <c r="Q29" s="36"/>
      <c r="R29" s="36"/>
      <c r="S29" s="36"/>
      <c r="T29" s="36"/>
      <c r="U29" s="36"/>
      <c r="V29" s="36"/>
      <c r="W29" s="225">
        <f>ROUND(AZ94, 1)</f>
        <v>0</v>
      </c>
      <c r="X29" s="226"/>
      <c r="Y29" s="226"/>
      <c r="Z29" s="226"/>
      <c r="AA29" s="226"/>
      <c r="AB29" s="226"/>
      <c r="AC29" s="226"/>
      <c r="AD29" s="226"/>
      <c r="AE29" s="226"/>
      <c r="AF29" s="36"/>
      <c r="AG29" s="36"/>
      <c r="AH29" s="36"/>
      <c r="AI29" s="36"/>
      <c r="AJ29" s="36"/>
      <c r="AK29" s="225">
        <f>ROUND(AV94, 1)</f>
        <v>0</v>
      </c>
      <c r="AL29" s="226"/>
      <c r="AM29" s="226"/>
      <c r="AN29" s="226"/>
      <c r="AO29" s="226"/>
      <c r="AP29" s="36"/>
      <c r="AQ29" s="36"/>
      <c r="AR29" s="37"/>
      <c r="BE29" s="251"/>
    </row>
    <row r="30" spans="2:71" s="2" customFormat="1" ht="14.45" hidden="1" customHeight="1">
      <c r="B30" s="35"/>
      <c r="C30" s="36"/>
      <c r="D30" s="36"/>
      <c r="E30" s="36"/>
      <c r="F30" s="25" t="s">
        <v>38</v>
      </c>
      <c r="G30" s="36"/>
      <c r="H30" s="36"/>
      <c r="I30" s="36"/>
      <c r="J30" s="36"/>
      <c r="K30" s="36"/>
      <c r="L30" s="248">
        <v>0.15</v>
      </c>
      <c r="M30" s="226"/>
      <c r="N30" s="226"/>
      <c r="O30" s="226"/>
      <c r="P30" s="226"/>
      <c r="Q30" s="36"/>
      <c r="R30" s="36"/>
      <c r="S30" s="36"/>
      <c r="T30" s="36"/>
      <c r="U30" s="36"/>
      <c r="V30" s="36"/>
      <c r="W30" s="225">
        <f>ROUND(BA94, 1)</f>
        <v>0</v>
      </c>
      <c r="X30" s="226"/>
      <c r="Y30" s="226"/>
      <c r="Z30" s="226"/>
      <c r="AA30" s="226"/>
      <c r="AB30" s="226"/>
      <c r="AC30" s="226"/>
      <c r="AD30" s="226"/>
      <c r="AE30" s="226"/>
      <c r="AF30" s="36"/>
      <c r="AG30" s="36"/>
      <c r="AH30" s="36"/>
      <c r="AI30" s="36"/>
      <c r="AJ30" s="36"/>
      <c r="AK30" s="225">
        <f>ROUND(AW94, 1)</f>
        <v>0</v>
      </c>
      <c r="AL30" s="226"/>
      <c r="AM30" s="226"/>
      <c r="AN30" s="226"/>
      <c r="AO30" s="226"/>
      <c r="AP30" s="36"/>
      <c r="AQ30" s="36"/>
      <c r="AR30" s="37"/>
      <c r="BE30" s="251"/>
    </row>
    <row r="31" spans="2:71" s="2" customFormat="1" ht="14.45" customHeight="1">
      <c r="B31" s="35"/>
      <c r="C31" s="36"/>
      <c r="D31" s="38" t="s">
        <v>36</v>
      </c>
      <c r="E31" s="36"/>
      <c r="F31" s="25" t="s">
        <v>39</v>
      </c>
      <c r="G31" s="36"/>
      <c r="H31" s="36"/>
      <c r="I31" s="36"/>
      <c r="J31" s="36"/>
      <c r="K31" s="36"/>
      <c r="L31" s="248">
        <v>0.21</v>
      </c>
      <c r="M31" s="226"/>
      <c r="N31" s="226"/>
      <c r="O31" s="226"/>
      <c r="P31" s="226"/>
      <c r="Q31" s="36"/>
      <c r="R31" s="36"/>
      <c r="S31" s="36"/>
      <c r="T31" s="36"/>
      <c r="U31" s="36"/>
      <c r="V31" s="36"/>
      <c r="W31" s="225">
        <f>ROUND(BB94, 1)</f>
        <v>0</v>
      </c>
      <c r="X31" s="226"/>
      <c r="Y31" s="226"/>
      <c r="Z31" s="226"/>
      <c r="AA31" s="226"/>
      <c r="AB31" s="226"/>
      <c r="AC31" s="226"/>
      <c r="AD31" s="226"/>
      <c r="AE31" s="226"/>
      <c r="AF31" s="36"/>
      <c r="AG31" s="36"/>
      <c r="AH31" s="36"/>
      <c r="AI31" s="36"/>
      <c r="AJ31" s="36"/>
      <c r="AK31" s="225">
        <v>0</v>
      </c>
      <c r="AL31" s="226"/>
      <c r="AM31" s="226"/>
      <c r="AN31" s="226"/>
      <c r="AO31" s="226"/>
      <c r="AP31" s="36"/>
      <c r="AQ31" s="36"/>
      <c r="AR31" s="37"/>
      <c r="BE31" s="251"/>
    </row>
    <row r="32" spans="2:71" s="2" customFormat="1" ht="14.45" customHeight="1">
      <c r="B32" s="35"/>
      <c r="C32" s="36"/>
      <c r="D32" s="36"/>
      <c r="E32" s="36"/>
      <c r="F32" s="25" t="s">
        <v>40</v>
      </c>
      <c r="G32" s="36"/>
      <c r="H32" s="36"/>
      <c r="I32" s="36"/>
      <c r="J32" s="36"/>
      <c r="K32" s="36"/>
      <c r="L32" s="248">
        <v>0.15</v>
      </c>
      <c r="M32" s="226"/>
      <c r="N32" s="226"/>
      <c r="O32" s="226"/>
      <c r="P32" s="226"/>
      <c r="Q32" s="36"/>
      <c r="R32" s="36"/>
      <c r="S32" s="36"/>
      <c r="T32" s="36"/>
      <c r="U32" s="36"/>
      <c r="V32" s="36"/>
      <c r="W32" s="225">
        <f>ROUND(BC94, 1)</f>
        <v>0</v>
      </c>
      <c r="X32" s="226"/>
      <c r="Y32" s="226"/>
      <c r="Z32" s="226"/>
      <c r="AA32" s="226"/>
      <c r="AB32" s="226"/>
      <c r="AC32" s="226"/>
      <c r="AD32" s="226"/>
      <c r="AE32" s="226"/>
      <c r="AF32" s="36"/>
      <c r="AG32" s="36"/>
      <c r="AH32" s="36"/>
      <c r="AI32" s="36"/>
      <c r="AJ32" s="36"/>
      <c r="AK32" s="225">
        <v>0</v>
      </c>
      <c r="AL32" s="226"/>
      <c r="AM32" s="226"/>
      <c r="AN32" s="226"/>
      <c r="AO32" s="226"/>
      <c r="AP32" s="36"/>
      <c r="AQ32" s="36"/>
      <c r="AR32" s="37"/>
      <c r="BE32" s="251"/>
    </row>
    <row r="33" spans="2:57" s="2" customFormat="1" ht="14.45" hidden="1" customHeight="1">
      <c r="B33" s="35"/>
      <c r="C33" s="36"/>
      <c r="D33" s="36"/>
      <c r="E33" s="36"/>
      <c r="F33" s="25" t="s">
        <v>41</v>
      </c>
      <c r="G33" s="36"/>
      <c r="H33" s="36"/>
      <c r="I33" s="36"/>
      <c r="J33" s="36"/>
      <c r="K33" s="36"/>
      <c r="L33" s="248">
        <v>0</v>
      </c>
      <c r="M33" s="226"/>
      <c r="N33" s="226"/>
      <c r="O33" s="226"/>
      <c r="P33" s="226"/>
      <c r="Q33" s="36"/>
      <c r="R33" s="36"/>
      <c r="S33" s="36"/>
      <c r="T33" s="36"/>
      <c r="U33" s="36"/>
      <c r="V33" s="36"/>
      <c r="W33" s="225">
        <f>ROUND(BD94, 1)</f>
        <v>0</v>
      </c>
      <c r="X33" s="226"/>
      <c r="Y33" s="226"/>
      <c r="Z33" s="226"/>
      <c r="AA33" s="226"/>
      <c r="AB33" s="226"/>
      <c r="AC33" s="226"/>
      <c r="AD33" s="226"/>
      <c r="AE33" s="226"/>
      <c r="AF33" s="36"/>
      <c r="AG33" s="36"/>
      <c r="AH33" s="36"/>
      <c r="AI33" s="36"/>
      <c r="AJ33" s="36"/>
      <c r="AK33" s="225">
        <v>0</v>
      </c>
      <c r="AL33" s="226"/>
      <c r="AM33" s="226"/>
      <c r="AN33" s="226"/>
      <c r="AO33" s="226"/>
      <c r="AP33" s="36"/>
      <c r="AQ33" s="36"/>
      <c r="AR33" s="37"/>
      <c r="BE33" s="251"/>
    </row>
    <row r="34" spans="2:57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50"/>
    </row>
    <row r="35" spans="2:57" s="1" customFormat="1" ht="25.9" customHeight="1">
      <c r="B35" s="30"/>
      <c r="C35" s="39"/>
      <c r="D35" s="40" t="s">
        <v>42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43</v>
      </c>
      <c r="U35" s="41"/>
      <c r="V35" s="41"/>
      <c r="W35" s="41"/>
      <c r="X35" s="259" t="s">
        <v>44</v>
      </c>
      <c r="Y35" s="260"/>
      <c r="Z35" s="260"/>
      <c r="AA35" s="260"/>
      <c r="AB35" s="260"/>
      <c r="AC35" s="41"/>
      <c r="AD35" s="41"/>
      <c r="AE35" s="41"/>
      <c r="AF35" s="41"/>
      <c r="AG35" s="41"/>
      <c r="AH35" s="41"/>
      <c r="AI35" s="41"/>
      <c r="AJ35" s="41"/>
      <c r="AK35" s="261">
        <f>SUM(AK26:AK33)</f>
        <v>0</v>
      </c>
      <c r="AL35" s="260"/>
      <c r="AM35" s="260"/>
      <c r="AN35" s="260"/>
      <c r="AO35" s="262"/>
      <c r="AP35" s="39"/>
      <c r="AQ35" s="39"/>
      <c r="AR35" s="34"/>
    </row>
    <row r="36" spans="2:57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57" s="1" customFormat="1" ht="14.4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57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57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57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57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57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57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57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57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57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57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57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0"/>
      <c r="C49" s="31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P49" s="31"/>
      <c r="AQ49" s="31"/>
      <c r="AR49" s="34"/>
    </row>
    <row r="50" spans="2:44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0"/>
      <c r="C60" s="31"/>
      <c r="D60" s="45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47</v>
      </c>
      <c r="AI60" s="33"/>
      <c r="AJ60" s="33"/>
      <c r="AK60" s="33"/>
      <c r="AL60" s="33"/>
      <c r="AM60" s="45" t="s">
        <v>48</v>
      </c>
      <c r="AN60" s="33"/>
      <c r="AO60" s="33"/>
      <c r="AP60" s="31"/>
      <c r="AQ60" s="31"/>
      <c r="AR60" s="34"/>
    </row>
    <row r="61" spans="2:44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0"/>
      <c r="C64" s="31"/>
      <c r="D64" s="43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50</v>
      </c>
      <c r="AI64" s="44"/>
      <c r="AJ64" s="44"/>
      <c r="AK64" s="44"/>
      <c r="AL64" s="44"/>
      <c r="AM64" s="44"/>
      <c r="AN64" s="44"/>
      <c r="AO64" s="44"/>
      <c r="AP64" s="31"/>
      <c r="AQ64" s="31"/>
      <c r="AR64" s="34"/>
    </row>
    <row r="65" spans="2:44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0"/>
      <c r="C75" s="31"/>
      <c r="D75" s="45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47</v>
      </c>
      <c r="AI75" s="33"/>
      <c r="AJ75" s="33"/>
      <c r="AK75" s="33"/>
      <c r="AL75" s="33"/>
      <c r="AM75" s="45" t="s">
        <v>48</v>
      </c>
      <c r="AN75" s="33"/>
      <c r="AO75" s="33"/>
      <c r="AP75" s="31"/>
      <c r="AQ75" s="31"/>
      <c r="AR75" s="34"/>
    </row>
    <row r="76" spans="2:44" s="1" customFormat="1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4"/>
    </row>
    <row r="81" spans="1:9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4"/>
    </row>
    <row r="82" spans="1:91" s="1" customFormat="1" ht="24.95" customHeight="1">
      <c r="B82" s="30"/>
      <c r="C82" s="19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1:91" s="1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1:91" s="3" customFormat="1" ht="12" customHeight="1">
      <c r="B84" s="50"/>
      <c r="C84" s="25" t="s">
        <v>13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100/1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1:91" s="4" customFormat="1" ht="36.950000000000003" customHeight="1">
      <c r="B85" s="53"/>
      <c r="C85" s="54" t="s">
        <v>16</v>
      </c>
      <c r="D85" s="55"/>
      <c r="E85" s="55"/>
      <c r="F85" s="55"/>
      <c r="G85" s="55"/>
      <c r="H85" s="55"/>
      <c r="I85" s="55"/>
      <c r="J85" s="55"/>
      <c r="K85" s="55"/>
      <c r="L85" s="238" t="str">
        <f>K6</f>
        <v>Porodna krav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55"/>
      <c r="AQ85" s="55"/>
      <c r="AR85" s="56"/>
    </row>
    <row r="86" spans="1:91" s="1" customFormat="1" ht="6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1:91" s="1" customFormat="1" ht="12" customHeight="1">
      <c r="B87" s="30"/>
      <c r="C87" s="25" t="s">
        <v>20</v>
      </c>
      <c r="D87" s="31"/>
      <c r="E87" s="31"/>
      <c r="F87" s="31"/>
      <c r="G87" s="31"/>
      <c r="H87" s="31"/>
      <c r="I87" s="31"/>
      <c r="J87" s="31"/>
      <c r="K87" s="31"/>
      <c r="L87" s="57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22</v>
      </c>
      <c r="AJ87" s="31"/>
      <c r="AK87" s="31"/>
      <c r="AL87" s="31"/>
      <c r="AM87" s="240" t="str">
        <f>IF(AN8= "","",AN8)</f>
        <v/>
      </c>
      <c r="AN87" s="240"/>
      <c r="AO87" s="31"/>
      <c r="AP87" s="31"/>
      <c r="AQ87" s="31"/>
      <c r="AR87" s="34"/>
    </row>
    <row r="88" spans="1:91" s="1" customFormat="1" ht="6.9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1:91" s="1" customFormat="1" ht="15.2" customHeight="1">
      <c r="B89" s="30"/>
      <c r="C89" s="25" t="s">
        <v>23</v>
      </c>
      <c r="D89" s="31"/>
      <c r="E89" s="31"/>
      <c r="F89" s="31"/>
      <c r="G89" s="31"/>
      <c r="H89" s="31"/>
      <c r="I89" s="31"/>
      <c r="J89" s="31"/>
      <c r="K89" s="31"/>
      <c r="L89" s="51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28</v>
      </c>
      <c r="AJ89" s="31"/>
      <c r="AK89" s="31"/>
      <c r="AL89" s="31"/>
      <c r="AM89" s="236" t="str">
        <f>IF(E17="","",E17)</f>
        <v xml:space="preserve"> </v>
      </c>
      <c r="AN89" s="237"/>
      <c r="AO89" s="237"/>
      <c r="AP89" s="237"/>
      <c r="AQ89" s="31"/>
      <c r="AR89" s="34"/>
      <c r="AS89" s="230" t="s">
        <v>52</v>
      </c>
      <c r="AT89" s="231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1:91" s="1" customFormat="1" ht="15.2" customHeight="1">
      <c r="B90" s="30"/>
      <c r="C90" s="25" t="s">
        <v>26</v>
      </c>
      <c r="D90" s="31"/>
      <c r="E90" s="31"/>
      <c r="F90" s="31"/>
      <c r="G90" s="31"/>
      <c r="H90" s="31"/>
      <c r="I90" s="31"/>
      <c r="J90" s="31"/>
      <c r="K90" s="31"/>
      <c r="L90" s="51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29</v>
      </c>
      <c r="AJ90" s="31"/>
      <c r="AK90" s="31"/>
      <c r="AL90" s="31"/>
      <c r="AM90" s="236" t="str">
        <f>IF(E20="","",E20)</f>
        <v xml:space="preserve"> </v>
      </c>
      <c r="AN90" s="237"/>
      <c r="AO90" s="237"/>
      <c r="AP90" s="237"/>
      <c r="AQ90" s="31"/>
      <c r="AR90" s="34"/>
      <c r="AS90" s="232"/>
      <c r="AT90" s="233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1:91" s="1" customFormat="1" ht="10.9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34"/>
      <c r="AT91" s="235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1:91" s="1" customFormat="1" ht="29.25" customHeight="1">
      <c r="B92" s="30"/>
      <c r="C92" s="264" t="s">
        <v>53</v>
      </c>
      <c r="D92" s="265"/>
      <c r="E92" s="265"/>
      <c r="F92" s="265"/>
      <c r="G92" s="265"/>
      <c r="H92" s="65"/>
      <c r="I92" s="266" t="s">
        <v>54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8" t="s">
        <v>55</v>
      </c>
      <c r="AH92" s="265"/>
      <c r="AI92" s="265"/>
      <c r="AJ92" s="265"/>
      <c r="AK92" s="265"/>
      <c r="AL92" s="265"/>
      <c r="AM92" s="265"/>
      <c r="AN92" s="266" t="s">
        <v>56</v>
      </c>
      <c r="AO92" s="265"/>
      <c r="AP92" s="267"/>
      <c r="AQ92" s="66" t="s">
        <v>57</v>
      </c>
      <c r="AR92" s="34"/>
      <c r="AS92" s="67" t="s">
        <v>58</v>
      </c>
      <c r="AT92" s="68" t="s">
        <v>59</v>
      </c>
      <c r="AU92" s="68" t="s">
        <v>60</v>
      </c>
      <c r="AV92" s="68" t="s">
        <v>61</v>
      </c>
      <c r="AW92" s="68" t="s">
        <v>62</v>
      </c>
      <c r="AX92" s="68" t="s">
        <v>63</v>
      </c>
      <c r="AY92" s="68" t="s">
        <v>64</v>
      </c>
      <c r="AZ92" s="68" t="s">
        <v>65</v>
      </c>
      <c r="BA92" s="68" t="s">
        <v>66</v>
      </c>
      <c r="BB92" s="68" t="s">
        <v>67</v>
      </c>
      <c r="BC92" s="68" t="s">
        <v>68</v>
      </c>
      <c r="BD92" s="69" t="s">
        <v>69</v>
      </c>
    </row>
    <row r="93" spans="1:91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1:91" s="5" customFormat="1" ht="32.450000000000003" customHeight="1">
      <c r="B94" s="73"/>
      <c r="C94" s="74" t="s">
        <v>70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57">
        <f>ROUND(AG95+AG96+SUM(AG99:AG104),1)</f>
        <v>0</v>
      </c>
      <c r="AH94" s="257"/>
      <c r="AI94" s="257"/>
      <c r="AJ94" s="257"/>
      <c r="AK94" s="257"/>
      <c r="AL94" s="257"/>
      <c r="AM94" s="257"/>
      <c r="AN94" s="258">
        <f t="shared" ref="AN94:AN104" si="0">SUM(AG94,AT94)</f>
        <v>0</v>
      </c>
      <c r="AO94" s="258"/>
      <c r="AP94" s="258"/>
      <c r="AQ94" s="77" t="s">
        <v>1</v>
      </c>
      <c r="AR94" s="78"/>
      <c r="AS94" s="79">
        <f>ROUND(AS95+AS96+SUM(AS99:AS104),1)</f>
        <v>0</v>
      </c>
      <c r="AT94" s="80">
        <f t="shared" ref="AT94:AT104" si="1">ROUND(SUM(AV94:AW94),1)</f>
        <v>0</v>
      </c>
      <c r="AU94" s="81">
        <f>ROUND(AU95+AU96+SUM(AU99:AU104),5)</f>
        <v>0</v>
      </c>
      <c r="AV94" s="80">
        <f>ROUND(AZ94*L29,1)</f>
        <v>0</v>
      </c>
      <c r="AW94" s="80">
        <f>ROUND(BA94*L30,1)</f>
        <v>0</v>
      </c>
      <c r="AX94" s="80">
        <f>ROUND(BB94*L29,1)</f>
        <v>0</v>
      </c>
      <c r="AY94" s="80">
        <f>ROUND(BC94*L30,1)</f>
        <v>0</v>
      </c>
      <c r="AZ94" s="80">
        <f>ROUND(AZ95+AZ96+SUM(AZ99:AZ104),1)</f>
        <v>0</v>
      </c>
      <c r="BA94" s="80">
        <f>ROUND(BA95+BA96+SUM(BA99:BA104),1)</f>
        <v>0</v>
      </c>
      <c r="BB94" s="80">
        <f>ROUND(BB95+BB96+SUM(BB99:BB104),1)</f>
        <v>0</v>
      </c>
      <c r="BC94" s="80">
        <f>ROUND(BC95+BC96+SUM(BC99:BC104),1)</f>
        <v>0</v>
      </c>
      <c r="BD94" s="82">
        <f>ROUND(BD95+BD96+SUM(BD99:BD104),1)</f>
        <v>0</v>
      </c>
      <c r="BS94" s="83" t="s">
        <v>71</v>
      </c>
      <c r="BT94" s="83" t="s">
        <v>72</v>
      </c>
      <c r="BU94" s="84" t="s">
        <v>73</v>
      </c>
      <c r="BV94" s="83" t="s">
        <v>74</v>
      </c>
      <c r="BW94" s="83" t="s">
        <v>5</v>
      </c>
      <c r="BX94" s="83" t="s">
        <v>75</v>
      </c>
      <c r="CL94" s="83" t="s">
        <v>1</v>
      </c>
    </row>
    <row r="95" spans="1:91" s="6" customFormat="1" ht="16.5" customHeight="1">
      <c r="A95" s="85" t="s">
        <v>76</v>
      </c>
      <c r="B95" s="86"/>
      <c r="C95" s="87"/>
      <c r="D95" s="256" t="s">
        <v>77</v>
      </c>
      <c r="E95" s="256"/>
      <c r="F95" s="256"/>
      <c r="G95" s="256"/>
      <c r="H95" s="256"/>
      <c r="I95" s="88"/>
      <c r="J95" s="256" t="s">
        <v>78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2">
        <f>'01 - Stavební část'!J30</f>
        <v>0</v>
      </c>
      <c r="AH95" s="253"/>
      <c r="AI95" s="253"/>
      <c r="AJ95" s="253"/>
      <c r="AK95" s="253"/>
      <c r="AL95" s="253"/>
      <c r="AM95" s="253"/>
      <c r="AN95" s="252">
        <f t="shared" si="0"/>
        <v>0</v>
      </c>
      <c r="AO95" s="253"/>
      <c r="AP95" s="253"/>
      <c r="AQ95" s="89" t="s">
        <v>79</v>
      </c>
      <c r="AR95" s="90"/>
      <c r="AS95" s="91">
        <v>0</v>
      </c>
      <c r="AT95" s="92">
        <f t="shared" si="1"/>
        <v>0</v>
      </c>
      <c r="AU95" s="93">
        <f>'01 - Stavební část'!P138</f>
        <v>0</v>
      </c>
      <c r="AV95" s="92">
        <f>'01 - Stavební část'!J33</f>
        <v>0</v>
      </c>
      <c r="AW95" s="92">
        <f>'01 - Stavební část'!J34</f>
        <v>0</v>
      </c>
      <c r="AX95" s="92">
        <f>'01 - Stavební část'!J35</f>
        <v>0</v>
      </c>
      <c r="AY95" s="92">
        <f>'01 - Stavební část'!J36</f>
        <v>0</v>
      </c>
      <c r="AZ95" s="92">
        <f>'01 - Stavební část'!F33</f>
        <v>0</v>
      </c>
      <c r="BA95" s="92">
        <f>'01 - Stavební část'!F34</f>
        <v>0</v>
      </c>
      <c r="BB95" s="92">
        <f>'01 - Stavební část'!F35</f>
        <v>0</v>
      </c>
      <c r="BC95" s="92">
        <f>'01 - Stavební část'!F36</f>
        <v>0</v>
      </c>
      <c r="BD95" s="94">
        <f>'01 - Stavební část'!F37</f>
        <v>0</v>
      </c>
      <c r="BT95" s="95" t="s">
        <v>80</v>
      </c>
      <c r="BV95" s="95" t="s">
        <v>74</v>
      </c>
      <c r="BW95" s="95" t="s">
        <v>81</v>
      </c>
      <c r="BX95" s="95" t="s">
        <v>5</v>
      </c>
      <c r="CL95" s="95" t="s">
        <v>1</v>
      </c>
      <c r="CM95" s="95" t="s">
        <v>82</v>
      </c>
    </row>
    <row r="96" spans="1:91" s="6" customFormat="1" ht="16.5" customHeight="1">
      <c r="B96" s="86"/>
      <c r="C96" s="87"/>
      <c r="D96" s="256" t="s">
        <v>83</v>
      </c>
      <c r="E96" s="256"/>
      <c r="F96" s="256"/>
      <c r="G96" s="256"/>
      <c r="H96" s="256"/>
      <c r="I96" s="88"/>
      <c r="J96" s="256" t="s">
        <v>84</v>
      </c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69">
        <f>ROUND(SUM(AG97:AG98),1)</f>
        <v>0</v>
      </c>
      <c r="AH96" s="253"/>
      <c r="AI96" s="253"/>
      <c r="AJ96" s="253"/>
      <c r="AK96" s="253"/>
      <c r="AL96" s="253"/>
      <c r="AM96" s="253"/>
      <c r="AN96" s="252">
        <f t="shared" si="0"/>
        <v>0</v>
      </c>
      <c r="AO96" s="253"/>
      <c r="AP96" s="253"/>
      <c r="AQ96" s="89" t="s">
        <v>79</v>
      </c>
      <c r="AR96" s="90"/>
      <c r="AS96" s="91">
        <f>ROUND(SUM(AS97:AS98),1)</f>
        <v>0</v>
      </c>
      <c r="AT96" s="92">
        <f t="shared" si="1"/>
        <v>0</v>
      </c>
      <c r="AU96" s="93">
        <f>ROUND(SUM(AU97:AU98),5)</f>
        <v>0</v>
      </c>
      <c r="AV96" s="92">
        <f>ROUND(AZ96*L29,1)</f>
        <v>0</v>
      </c>
      <c r="AW96" s="92">
        <f>ROUND(BA96*L30,1)</f>
        <v>0</v>
      </c>
      <c r="AX96" s="92">
        <f>ROUND(BB96*L29,1)</f>
        <v>0</v>
      </c>
      <c r="AY96" s="92">
        <f>ROUND(BC96*L30,1)</f>
        <v>0</v>
      </c>
      <c r="AZ96" s="92">
        <f>ROUND(SUM(AZ97:AZ98),1)</f>
        <v>0</v>
      </c>
      <c r="BA96" s="92">
        <f>ROUND(SUM(BA97:BA98),1)</f>
        <v>0</v>
      </c>
      <c r="BB96" s="92">
        <f>ROUND(SUM(BB97:BB98),1)</f>
        <v>0</v>
      </c>
      <c r="BC96" s="92">
        <f>ROUND(SUM(BC97:BC98),1)</f>
        <v>0</v>
      </c>
      <c r="BD96" s="94">
        <f>ROUND(SUM(BD97:BD98),1)</f>
        <v>0</v>
      </c>
      <c r="BS96" s="95" t="s">
        <v>71</v>
      </c>
      <c r="BT96" s="95" t="s">
        <v>80</v>
      </c>
      <c r="BU96" s="95" t="s">
        <v>73</v>
      </c>
      <c r="BV96" s="95" t="s">
        <v>74</v>
      </c>
      <c r="BW96" s="95" t="s">
        <v>85</v>
      </c>
      <c r="BX96" s="95" t="s">
        <v>5</v>
      </c>
      <c r="CL96" s="95" t="s">
        <v>1</v>
      </c>
      <c r="CM96" s="95" t="s">
        <v>82</v>
      </c>
    </row>
    <row r="97" spans="1:91" s="3" customFormat="1" ht="16.5" customHeight="1">
      <c r="A97" s="85" t="s">
        <v>76</v>
      </c>
      <c r="B97" s="50"/>
      <c r="C97" s="96"/>
      <c r="D97" s="96"/>
      <c r="E97" s="263" t="s">
        <v>77</v>
      </c>
      <c r="F97" s="263"/>
      <c r="G97" s="263"/>
      <c r="H97" s="263"/>
      <c r="I97" s="263"/>
      <c r="J97" s="96"/>
      <c r="K97" s="263" t="s">
        <v>84</v>
      </c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54">
        <f>'01 - Elektro'!J32</f>
        <v>0</v>
      </c>
      <c r="AH97" s="255"/>
      <c r="AI97" s="255"/>
      <c r="AJ97" s="255"/>
      <c r="AK97" s="255"/>
      <c r="AL97" s="255"/>
      <c r="AM97" s="255"/>
      <c r="AN97" s="254">
        <f t="shared" si="0"/>
        <v>0</v>
      </c>
      <c r="AO97" s="255"/>
      <c r="AP97" s="255"/>
      <c r="AQ97" s="97" t="s">
        <v>86</v>
      </c>
      <c r="AR97" s="52"/>
      <c r="AS97" s="98">
        <v>0</v>
      </c>
      <c r="AT97" s="99">
        <f t="shared" si="1"/>
        <v>0</v>
      </c>
      <c r="AU97" s="100">
        <f>'01 - Elektro'!P128</f>
        <v>0</v>
      </c>
      <c r="AV97" s="99">
        <f>'01 - Elektro'!J35</f>
        <v>0</v>
      </c>
      <c r="AW97" s="99">
        <f>'01 - Elektro'!J36</f>
        <v>0</v>
      </c>
      <c r="AX97" s="99">
        <f>'01 - Elektro'!J37</f>
        <v>0</v>
      </c>
      <c r="AY97" s="99">
        <f>'01 - Elektro'!J38</f>
        <v>0</v>
      </c>
      <c r="AZ97" s="99">
        <f>'01 - Elektro'!F35</f>
        <v>0</v>
      </c>
      <c r="BA97" s="99">
        <f>'01 - Elektro'!F36</f>
        <v>0</v>
      </c>
      <c r="BB97" s="99">
        <f>'01 - Elektro'!F37</f>
        <v>0</v>
      </c>
      <c r="BC97" s="99">
        <f>'01 - Elektro'!F38</f>
        <v>0</v>
      </c>
      <c r="BD97" s="101">
        <f>'01 - Elektro'!F39</f>
        <v>0</v>
      </c>
      <c r="BT97" s="102" t="s">
        <v>82</v>
      </c>
      <c r="BV97" s="102" t="s">
        <v>74</v>
      </c>
      <c r="BW97" s="102" t="s">
        <v>87</v>
      </c>
      <c r="BX97" s="102" t="s">
        <v>85</v>
      </c>
      <c r="CL97" s="102" t="s">
        <v>1</v>
      </c>
    </row>
    <row r="98" spans="1:91" s="3" customFormat="1" ht="16.5" customHeight="1">
      <c r="A98" s="85" t="s">
        <v>76</v>
      </c>
      <c r="B98" s="50"/>
      <c r="C98" s="96"/>
      <c r="D98" s="96"/>
      <c r="E98" s="263" t="s">
        <v>83</v>
      </c>
      <c r="F98" s="263"/>
      <c r="G98" s="263"/>
      <c r="H98" s="263"/>
      <c r="I98" s="263"/>
      <c r="J98" s="96"/>
      <c r="K98" s="263" t="s">
        <v>88</v>
      </c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54">
        <f>'02 - Hromosvod'!J32</f>
        <v>0</v>
      </c>
      <c r="AH98" s="255"/>
      <c r="AI98" s="255"/>
      <c r="AJ98" s="255"/>
      <c r="AK98" s="255"/>
      <c r="AL98" s="255"/>
      <c r="AM98" s="255"/>
      <c r="AN98" s="254">
        <f t="shared" si="0"/>
        <v>0</v>
      </c>
      <c r="AO98" s="255"/>
      <c r="AP98" s="255"/>
      <c r="AQ98" s="97" t="s">
        <v>86</v>
      </c>
      <c r="AR98" s="52"/>
      <c r="AS98" s="98">
        <v>0</v>
      </c>
      <c r="AT98" s="99">
        <f t="shared" si="1"/>
        <v>0</v>
      </c>
      <c r="AU98" s="100">
        <f>'02 - Hromosvod'!P123</f>
        <v>0</v>
      </c>
      <c r="AV98" s="99">
        <f>'02 - Hromosvod'!J35</f>
        <v>0</v>
      </c>
      <c r="AW98" s="99">
        <f>'02 - Hromosvod'!J36</f>
        <v>0</v>
      </c>
      <c r="AX98" s="99">
        <f>'02 - Hromosvod'!J37</f>
        <v>0</v>
      </c>
      <c r="AY98" s="99">
        <f>'02 - Hromosvod'!J38</f>
        <v>0</v>
      </c>
      <c r="AZ98" s="99">
        <f>'02 - Hromosvod'!F35</f>
        <v>0</v>
      </c>
      <c r="BA98" s="99">
        <f>'02 - Hromosvod'!F36</f>
        <v>0</v>
      </c>
      <c r="BB98" s="99">
        <f>'02 - Hromosvod'!F37</f>
        <v>0</v>
      </c>
      <c r="BC98" s="99">
        <f>'02 - Hromosvod'!F38</f>
        <v>0</v>
      </c>
      <c r="BD98" s="101">
        <f>'02 - Hromosvod'!F39</f>
        <v>0</v>
      </c>
      <c r="BT98" s="102" t="s">
        <v>82</v>
      </c>
      <c r="BV98" s="102" t="s">
        <v>74</v>
      </c>
      <c r="BW98" s="102" t="s">
        <v>89</v>
      </c>
      <c r="BX98" s="102" t="s">
        <v>85</v>
      </c>
      <c r="CL98" s="102" t="s">
        <v>1</v>
      </c>
    </row>
    <row r="99" spans="1:91" s="6" customFormat="1" ht="16.5" customHeight="1">
      <c r="A99" s="85" t="s">
        <v>76</v>
      </c>
      <c r="B99" s="86"/>
      <c r="C99" s="87"/>
      <c r="D99" s="256" t="s">
        <v>90</v>
      </c>
      <c r="E99" s="256"/>
      <c r="F99" s="256"/>
      <c r="G99" s="256"/>
      <c r="H99" s="256"/>
      <c r="I99" s="88"/>
      <c r="J99" s="256" t="s">
        <v>91</v>
      </c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2">
        <f>'03 - Ocelová konstrukce'!J30</f>
        <v>0</v>
      </c>
      <c r="AH99" s="253"/>
      <c r="AI99" s="253"/>
      <c r="AJ99" s="253"/>
      <c r="AK99" s="253"/>
      <c r="AL99" s="253"/>
      <c r="AM99" s="253"/>
      <c r="AN99" s="252">
        <f t="shared" si="0"/>
        <v>0</v>
      </c>
      <c r="AO99" s="253"/>
      <c r="AP99" s="253"/>
      <c r="AQ99" s="89" t="s">
        <v>79</v>
      </c>
      <c r="AR99" s="90"/>
      <c r="AS99" s="91">
        <v>0</v>
      </c>
      <c r="AT99" s="92">
        <f t="shared" si="1"/>
        <v>0</v>
      </c>
      <c r="AU99" s="93">
        <f>'03 - Ocelová konstrukce'!P120</f>
        <v>0</v>
      </c>
      <c r="AV99" s="92">
        <f>'03 - Ocelová konstrukce'!J33</f>
        <v>0</v>
      </c>
      <c r="AW99" s="92">
        <f>'03 - Ocelová konstrukce'!J34</f>
        <v>0</v>
      </c>
      <c r="AX99" s="92">
        <f>'03 - Ocelová konstrukce'!J35</f>
        <v>0</v>
      </c>
      <c r="AY99" s="92">
        <f>'03 - Ocelová konstrukce'!J36</f>
        <v>0</v>
      </c>
      <c r="AZ99" s="92">
        <f>'03 - Ocelová konstrukce'!F33</f>
        <v>0</v>
      </c>
      <c r="BA99" s="92">
        <f>'03 - Ocelová konstrukce'!F34</f>
        <v>0</v>
      </c>
      <c r="BB99" s="92">
        <f>'03 - Ocelová konstrukce'!F35</f>
        <v>0</v>
      </c>
      <c r="BC99" s="92">
        <f>'03 - Ocelová konstrukce'!F36</f>
        <v>0</v>
      </c>
      <c r="BD99" s="94">
        <f>'03 - Ocelová konstrukce'!F37</f>
        <v>0</v>
      </c>
      <c r="BT99" s="95" t="s">
        <v>80</v>
      </c>
      <c r="BV99" s="95" t="s">
        <v>74</v>
      </c>
      <c r="BW99" s="95" t="s">
        <v>92</v>
      </c>
      <c r="BX99" s="95" t="s">
        <v>5</v>
      </c>
      <c r="CL99" s="95" t="s">
        <v>1</v>
      </c>
      <c r="CM99" s="95" t="s">
        <v>82</v>
      </c>
    </row>
    <row r="100" spans="1:91" s="6" customFormat="1" ht="16.5" customHeight="1">
      <c r="A100" s="85" t="s">
        <v>76</v>
      </c>
      <c r="B100" s="86"/>
      <c r="C100" s="87"/>
      <c r="D100" s="256" t="s">
        <v>93</v>
      </c>
      <c r="E100" s="256"/>
      <c r="F100" s="256"/>
      <c r="G100" s="256"/>
      <c r="H100" s="256"/>
      <c r="I100" s="88"/>
      <c r="J100" s="256" t="s">
        <v>94</v>
      </c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2">
        <f>'04 - Technologie'!J30</f>
        <v>0</v>
      </c>
      <c r="AH100" s="253"/>
      <c r="AI100" s="253"/>
      <c r="AJ100" s="253"/>
      <c r="AK100" s="253"/>
      <c r="AL100" s="253"/>
      <c r="AM100" s="253"/>
      <c r="AN100" s="252">
        <f t="shared" si="0"/>
        <v>0</v>
      </c>
      <c r="AO100" s="253"/>
      <c r="AP100" s="253"/>
      <c r="AQ100" s="89" t="s">
        <v>79</v>
      </c>
      <c r="AR100" s="90"/>
      <c r="AS100" s="91">
        <v>0</v>
      </c>
      <c r="AT100" s="92">
        <f t="shared" si="1"/>
        <v>0</v>
      </c>
      <c r="AU100" s="93">
        <f>'04 - Technologie'!P125</f>
        <v>0</v>
      </c>
      <c r="AV100" s="92">
        <f>'04 - Technologie'!J33</f>
        <v>0</v>
      </c>
      <c r="AW100" s="92">
        <f>'04 - Technologie'!J34</f>
        <v>0</v>
      </c>
      <c r="AX100" s="92">
        <f>'04 - Technologie'!J35</f>
        <v>0</v>
      </c>
      <c r="AY100" s="92">
        <f>'04 - Technologie'!J36</f>
        <v>0</v>
      </c>
      <c r="AZ100" s="92">
        <f>'04 - Technologie'!F33</f>
        <v>0</v>
      </c>
      <c r="BA100" s="92">
        <f>'04 - Technologie'!F34</f>
        <v>0</v>
      </c>
      <c r="BB100" s="92">
        <f>'04 - Technologie'!F35</f>
        <v>0</v>
      </c>
      <c r="BC100" s="92">
        <f>'04 - Technologie'!F36</f>
        <v>0</v>
      </c>
      <c r="BD100" s="94">
        <f>'04 - Technologie'!F37</f>
        <v>0</v>
      </c>
      <c r="BT100" s="95" t="s">
        <v>80</v>
      </c>
      <c r="BV100" s="95" t="s">
        <v>74</v>
      </c>
      <c r="BW100" s="95" t="s">
        <v>95</v>
      </c>
      <c r="BX100" s="95" t="s">
        <v>5</v>
      </c>
      <c r="CL100" s="95" t="s">
        <v>1</v>
      </c>
      <c r="CM100" s="95" t="s">
        <v>82</v>
      </c>
    </row>
    <row r="101" spans="1:91" s="6" customFormat="1" ht="16.5" customHeight="1">
      <c r="A101" s="85" t="s">
        <v>76</v>
      </c>
      <c r="B101" s="86"/>
      <c r="C101" s="87"/>
      <c r="D101" s="256" t="s">
        <v>96</v>
      </c>
      <c r="E101" s="256"/>
      <c r="F101" s="256"/>
      <c r="G101" s="256"/>
      <c r="H101" s="256"/>
      <c r="I101" s="88"/>
      <c r="J101" s="256" t="s">
        <v>97</v>
      </c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2">
        <f>'05 - Fotovoltaická elektr...'!J30</f>
        <v>0</v>
      </c>
      <c r="AH101" s="253"/>
      <c r="AI101" s="253"/>
      <c r="AJ101" s="253"/>
      <c r="AK101" s="253"/>
      <c r="AL101" s="253"/>
      <c r="AM101" s="253"/>
      <c r="AN101" s="252">
        <f t="shared" si="0"/>
        <v>0</v>
      </c>
      <c r="AO101" s="253"/>
      <c r="AP101" s="253"/>
      <c r="AQ101" s="89" t="s">
        <v>79</v>
      </c>
      <c r="AR101" s="90"/>
      <c r="AS101" s="91">
        <v>0</v>
      </c>
      <c r="AT101" s="92">
        <f t="shared" si="1"/>
        <v>0</v>
      </c>
      <c r="AU101" s="93">
        <f>'05 - Fotovoltaická elektr...'!P118</f>
        <v>0</v>
      </c>
      <c r="AV101" s="92">
        <f>'05 - Fotovoltaická elektr...'!J33</f>
        <v>0</v>
      </c>
      <c r="AW101" s="92">
        <f>'05 - Fotovoltaická elektr...'!J34</f>
        <v>0</v>
      </c>
      <c r="AX101" s="92">
        <f>'05 - Fotovoltaická elektr...'!J35</f>
        <v>0</v>
      </c>
      <c r="AY101" s="92">
        <f>'05 - Fotovoltaická elektr...'!J36</f>
        <v>0</v>
      </c>
      <c r="AZ101" s="92">
        <f>'05 - Fotovoltaická elektr...'!F33</f>
        <v>0</v>
      </c>
      <c r="BA101" s="92">
        <f>'05 - Fotovoltaická elektr...'!F34</f>
        <v>0</v>
      </c>
      <c r="BB101" s="92">
        <f>'05 - Fotovoltaická elektr...'!F35</f>
        <v>0</v>
      </c>
      <c r="BC101" s="92">
        <f>'05 - Fotovoltaická elektr...'!F36</f>
        <v>0</v>
      </c>
      <c r="BD101" s="94">
        <f>'05 - Fotovoltaická elektr...'!F37</f>
        <v>0</v>
      </c>
      <c r="BT101" s="95" t="s">
        <v>80</v>
      </c>
      <c r="BV101" s="95" t="s">
        <v>74</v>
      </c>
      <c r="BW101" s="95" t="s">
        <v>98</v>
      </c>
      <c r="BX101" s="95" t="s">
        <v>5</v>
      </c>
      <c r="CL101" s="95" t="s">
        <v>1</v>
      </c>
      <c r="CM101" s="95" t="s">
        <v>82</v>
      </c>
    </row>
    <row r="102" spans="1:91" s="6" customFormat="1" ht="16.5" customHeight="1">
      <c r="A102" s="85" t="s">
        <v>76</v>
      </c>
      <c r="B102" s="86"/>
      <c r="C102" s="87"/>
      <c r="D102" s="256" t="s">
        <v>99</v>
      </c>
      <c r="E102" s="256"/>
      <c r="F102" s="256"/>
      <c r="G102" s="256"/>
      <c r="H102" s="256"/>
      <c r="I102" s="88"/>
      <c r="J102" s="256" t="s">
        <v>100</v>
      </c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2">
        <f>'06 - Kanalizace'!J30</f>
        <v>0</v>
      </c>
      <c r="AH102" s="253"/>
      <c r="AI102" s="253"/>
      <c r="AJ102" s="253"/>
      <c r="AK102" s="253"/>
      <c r="AL102" s="253"/>
      <c r="AM102" s="253"/>
      <c r="AN102" s="252">
        <f t="shared" si="0"/>
        <v>0</v>
      </c>
      <c r="AO102" s="253"/>
      <c r="AP102" s="253"/>
      <c r="AQ102" s="89" t="s">
        <v>79</v>
      </c>
      <c r="AR102" s="90"/>
      <c r="AS102" s="91">
        <v>0</v>
      </c>
      <c r="AT102" s="92">
        <f t="shared" si="1"/>
        <v>0</v>
      </c>
      <c r="AU102" s="93">
        <f>'06 - Kanalizace'!P119</f>
        <v>0</v>
      </c>
      <c r="AV102" s="92">
        <f>'06 - Kanalizace'!J33</f>
        <v>0</v>
      </c>
      <c r="AW102" s="92">
        <f>'06 - Kanalizace'!J34</f>
        <v>0</v>
      </c>
      <c r="AX102" s="92">
        <f>'06 - Kanalizace'!J35</f>
        <v>0</v>
      </c>
      <c r="AY102" s="92">
        <f>'06 - Kanalizace'!J36</f>
        <v>0</v>
      </c>
      <c r="AZ102" s="92">
        <f>'06 - Kanalizace'!F33</f>
        <v>0</v>
      </c>
      <c r="BA102" s="92">
        <f>'06 - Kanalizace'!F34</f>
        <v>0</v>
      </c>
      <c r="BB102" s="92">
        <f>'06 - Kanalizace'!F35</f>
        <v>0</v>
      </c>
      <c r="BC102" s="92">
        <f>'06 - Kanalizace'!F36</f>
        <v>0</v>
      </c>
      <c r="BD102" s="94">
        <f>'06 - Kanalizace'!F37</f>
        <v>0</v>
      </c>
      <c r="BT102" s="95" t="s">
        <v>80</v>
      </c>
      <c r="BV102" s="95" t="s">
        <v>74</v>
      </c>
      <c r="BW102" s="95" t="s">
        <v>101</v>
      </c>
      <c r="BX102" s="95" t="s">
        <v>5</v>
      </c>
      <c r="CL102" s="95" t="s">
        <v>1</v>
      </c>
      <c r="CM102" s="95" t="s">
        <v>82</v>
      </c>
    </row>
    <row r="103" spans="1:91" s="6" customFormat="1" ht="16.5" customHeight="1">
      <c r="A103" s="85" t="s">
        <v>76</v>
      </c>
      <c r="B103" s="86"/>
      <c r="C103" s="87"/>
      <c r="D103" s="256" t="s">
        <v>102</v>
      </c>
      <c r="E103" s="256"/>
      <c r="F103" s="256"/>
      <c r="G103" s="256"/>
      <c r="H103" s="256"/>
      <c r="I103" s="88"/>
      <c r="J103" s="256" t="s">
        <v>103</v>
      </c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2">
        <f>'07 - Vodovod'!J30</f>
        <v>0</v>
      </c>
      <c r="AH103" s="253"/>
      <c r="AI103" s="253"/>
      <c r="AJ103" s="253"/>
      <c r="AK103" s="253"/>
      <c r="AL103" s="253"/>
      <c r="AM103" s="253"/>
      <c r="AN103" s="252">
        <f t="shared" si="0"/>
        <v>0</v>
      </c>
      <c r="AO103" s="253"/>
      <c r="AP103" s="253"/>
      <c r="AQ103" s="89" t="s">
        <v>79</v>
      </c>
      <c r="AR103" s="90"/>
      <c r="AS103" s="91">
        <v>0</v>
      </c>
      <c r="AT103" s="92">
        <f t="shared" si="1"/>
        <v>0</v>
      </c>
      <c r="AU103" s="93">
        <f>'07 - Vodovod'!P123</f>
        <v>0</v>
      </c>
      <c r="AV103" s="92">
        <f>'07 - Vodovod'!J33</f>
        <v>0</v>
      </c>
      <c r="AW103" s="92">
        <f>'07 - Vodovod'!J34</f>
        <v>0</v>
      </c>
      <c r="AX103" s="92">
        <f>'07 - Vodovod'!J35</f>
        <v>0</v>
      </c>
      <c r="AY103" s="92">
        <f>'07 - Vodovod'!J36</f>
        <v>0</v>
      </c>
      <c r="AZ103" s="92">
        <f>'07 - Vodovod'!F33</f>
        <v>0</v>
      </c>
      <c r="BA103" s="92">
        <f>'07 - Vodovod'!F34</f>
        <v>0</v>
      </c>
      <c r="BB103" s="92">
        <f>'07 - Vodovod'!F35</f>
        <v>0</v>
      </c>
      <c r="BC103" s="92">
        <f>'07 - Vodovod'!F36</f>
        <v>0</v>
      </c>
      <c r="BD103" s="94">
        <f>'07 - Vodovod'!F37</f>
        <v>0</v>
      </c>
      <c r="BT103" s="95" t="s">
        <v>80</v>
      </c>
      <c r="BV103" s="95" t="s">
        <v>74</v>
      </c>
      <c r="BW103" s="95" t="s">
        <v>104</v>
      </c>
      <c r="BX103" s="95" t="s">
        <v>5</v>
      </c>
      <c r="CL103" s="95" t="s">
        <v>1</v>
      </c>
      <c r="CM103" s="95" t="s">
        <v>82</v>
      </c>
    </row>
    <row r="104" spans="1:91" s="6" customFormat="1" ht="16.5" customHeight="1">
      <c r="A104" s="85" t="s">
        <v>76</v>
      </c>
      <c r="B104" s="86"/>
      <c r="C104" s="87"/>
      <c r="D104" s="256" t="s">
        <v>105</v>
      </c>
      <c r="E104" s="256"/>
      <c r="F104" s="256"/>
      <c r="G104" s="256"/>
      <c r="H104" s="256"/>
      <c r="I104" s="88"/>
      <c r="J104" s="256" t="s">
        <v>106</v>
      </c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2">
        <f>'08 - Vzduchotechnika'!J30</f>
        <v>0</v>
      </c>
      <c r="AH104" s="253"/>
      <c r="AI104" s="253"/>
      <c r="AJ104" s="253"/>
      <c r="AK104" s="253"/>
      <c r="AL104" s="253"/>
      <c r="AM104" s="253"/>
      <c r="AN104" s="252">
        <f t="shared" si="0"/>
        <v>0</v>
      </c>
      <c r="AO104" s="253"/>
      <c r="AP104" s="253"/>
      <c r="AQ104" s="89" t="s">
        <v>79</v>
      </c>
      <c r="AR104" s="90"/>
      <c r="AS104" s="103">
        <v>0</v>
      </c>
      <c r="AT104" s="104">
        <f t="shared" si="1"/>
        <v>0</v>
      </c>
      <c r="AU104" s="105">
        <f>'08 - Vzduchotechnika'!P117</f>
        <v>0</v>
      </c>
      <c r="AV104" s="104">
        <f>'08 - Vzduchotechnika'!J33</f>
        <v>0</v>
      </c>
      <c r="AW104" s="104">
        <f>'08 - Vzduchotechnika'!J34</f>
        <v>0</v>
      </c>
      <c r="AX104" s="104">
        <f>'08 - Vzduchotechnika'!J35</f>
        <v>0</v>
      </c>
      <c r="AY104" s="104">
        <f>'08 - Vzduchotechnika'!J36</f>
        <v>0</v>
      </c>
      <c r="AZ104" s="104">
        <f>'08 - Vzduchotechnika'!F33</f>
        <v>0</v>
      </c>
      <c r="BA104" s="104">
        <f>'08 - Vzduchotechnika'!F34</f>
        <v>0</v>
      </c>
      <c r="BB104" s="104">
        <f>'08 - Vzduchotechnika'!F35</f>
        <v>0</v>
      </c>
      <c r="BC104" s="104">
        <f>'08 - Vzduchotechnika'!F36</f>
        <v>0</v>
      </c>
      <c r="BD104" s="106">
        <f>'08 - Vzduchotechnika'!F37</f>
        <v>0</v>
      </c>
      <c r="BT104" s="95" t="s">
        <v>80</v>
      </c>
      <c r="BV104" s="95" t="s">
        <v>74</v>
      </c>
      <c r="BW104" s="95" t="s">
        <v>107</v>
      </c>
      <c r="BX104" s="95" t="s">
        <v>5</v>
      </c>
      <c r="CL104" s="95" t="s">
        <v>1</v>
      </c>
      <c r="CM104" s="95" t="s">
        <v>82</v>
      </c>
    </row>
    <row r="105" spans="1:91" s="1" customFormat="1" ht="30" customHeigh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4"/>
    </row>
    <row r="106" spans="1:91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34"/>
    </row>
  </sheetData>
  <sheetProtection algorithmName="SHA-512" hashValue="dL3wzZ6c9IEQ5eXcxqFRrb4CTpVOEN7UgkWBdFzNvZ7+VSxUHQ+LkaH6oSkpPgaTYcAW2oFc2mjIJYGr4DdEtA==" saltValue="tDnb2a8jCTwFKnOp+fg3J2Q0l3ZkTxsHjPRlYUd7Y9mPvUndtLjOCrjHYh7RVa47M9x6TWz1L/uMNK1gX0zHXg==" spinCount="100000" sheet="1" objects="1" scenarios="1" formatColumns="0" formatRows="0"/>
  <mergeCells count="78">
    <mergeCell ref="J102:AF102"/>
    <mergeCell ref="J103:AF103"/>
    <mergeCell ref="J104:AF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C92:G92"/>
    <mergeCell ref="I92:AF92"/>
    <mergeCell ref="J95:AF95"/>
    <mergeCell ref="J96:AF96"/>
    <mergeCell ref="K97:AF97"/>
    <mergeCell ref="AN102:AP102"/>
    <mergeCell ref="AN103:AP103"/>
    <mergeCell ref="AN104:AP104"/>
    <mergeCell ref="D102:H102"/>
    <mergeCell ref="D95:H95"/>
    <mergeCell ref="D96:H96"/>
    <mergeCell ref="E97:I97"/>
    <mergeCell ref="E98:I98"/>
    <mergeCell ref="D99:H99"/>
    <mergeCell ref="D100:H100"/>
    <mergeCell ref="D101:H101"/>
    <mergeCell ref="D103:H103"/>
    <mergeCell ref="D104:H104"/>
    <mergeCell ref="AG104:AM104"/>
    <mergeCell ref="AG103:AM103"/>
    <mergeCell ref="K98:AF98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9:AF99"/>
    <mergeCell ref="J100:AF100"/>
    <mergeCell ref="J101:AF101"/>
    <mergeCell ref="AG94:AM94"/>
    <mergeCell ref="AN94:AP94"/>
    <mergeCell ref="X35:AB35"/>
    <mergeCell ref="AK35:AO35"/>
    <mergeCell ref="AK31:AO31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</mergeCells>
  <hyperlinks>
    <hyperlink ref="A95" location="'01 - Stavební část'!C2" display="/"/>
    <hyperlink ref="A97" location="'01 - Elektro'!C2" display="/"/>
    <hyperlink ref="A98" location="'02 - Hromosvod'!C2" display="/"/>
    <hyperlink ref="A99" location="'03 - Ocelová konstrukce'!C2" display="/"/>
    <hyperlink ref="A100" location="'04 - Technologie'!C2" display="/"/>
    <hyperlink ref="A101" location="'05 - Fotovoltaická elektr...'!C2" display="/"/>
    <hyperlink ref="A102" location="'06 - Kanalizace'!C2" display="/"/>
    <hyperlink ref="A103" location="'07 - Vodovod'!C2" display="/"/>
    <hyperlink ref="A104" location="'08 - Vzduch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topLeftCell="A74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107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s="1" customFormat="1" ht="12" customHeight="1">
      <c r="B8" s="34"/>
      <c r="D8" s="113" t="s">
        <v>109</v>
      </c>
      <c r="I8" s="114"/>
      <c r="L8" s="34"/>
    </row>
    <row r="9" spans="2:46" s="1" customFormat="1" ht="36.950000000000003" customHeight="1">
      <c r="B9" s="34"/>
      <c r="E9" s="275" t="s">
        <v>1372</v>
      </c>
      <c r="F9" s="276"/>
      <c r="G9" s="276"/>
      <c r="H9" s="276"/>
      <c r="I9" s="114"/>
      <c r="L9" s="34"/>
    </row>
    <row r="10" spans="2:46" s="1" customFormat="1">
      <c r="B10" s="34"/>
      <c r="I10" s="114"/>
      <c r="L10" s="34"/>
    </row>
    <row r="11" spans="2:46" s="1" customFormat="1" ht="12" customHeight="1">
      <c r="B11" s="34"/>
      <c r="D11" s="113" t="s">
        <v>18</v>
      </c>
      <c r="F11" s="102" t="s">
        <v>1</v>
      </c>
      <c r="I11" s="115" t="s">
        <v>19</v>
      </c>
      <c r="J11" s="102" t="s">
        <v>1</v>
      </c>
      <c r="L11" s="34"/>
    </row>
    <row r="12" spans="2:46" s="1" customFormat="1" ht="12" customHeight="1">
      <c r="B12" s="34"/>
      <c r="D12" s="113" t="s">
        <v>20</v>
      </c>
      <c r="F12" s="102" t="s">
        <v>21</v>
      </c>
      <c r="I12" s="115" t="s">
        <v>22</v>
      </c>
      <c r="J12" s="116">
        <f>'Rekapitulace stavby'!AN8</f>
        <v>0</v>
      </c>
      <c r="L12" s="34"/>
    </row>
    <row r="13" spans="2:46" s="1" customFormat="1" ht="10.9" customHeight="1">
      <c r="B13" s="34"/>
      <c r="I13" s="114"/>
      <c r="L13" s="34"/>
    </row>
    <row r="14" spans="2:46" s="1" customFormat="1" ht="12" customHeight="1">
      <c r="B14" s="34"/>
      <c r="D14" s="113" t="s">
        <v>23</v>
      </c>
      <c r="I14" s="115" t="s">
        <v>24</v>
      </c>
      <c r="J14" s="102" t="str">
        <f>IF('Rekapitulace stavby'!AN10="","",'Rekapitulace stavby'!AN10)</f>
        <v/>
      </c>
      <c r="L14" s="34"/>
    </row>
    <row r="15" spans="2:46" s="1" customFormat="1" ht="18" customHeight="1">
      <c r="B15" s="34"/>
      <c r="E15" s="102" t="str">
        <f>IF('Rekapitulace stavby'!E11="","",'Rekapitulace stavby'!E11)</f>
        <v xml:space="preserve"> </v>
      </c>
      <c r="I15" s="115" t="s">
        <v>25</v>
      </c>
      <c r="J15" s="102" t="str">
        <f>IF('Rekapitulace stavby'!AN11="","",'Rekapitulace stavby'!AN11)</f>
        <v/>
      </c>
      <c r="L15" s="34"/>
    </row>
    <row r="16" spans="2:46" s="1" customFormat="1" ht="6.95" customHeight="1">
      <c r="B16" s="34"/>
      <c r="I16" s="114"/>
      <c r="L16" s="34"/>
    </row>
    <row r="17" spans="2:12" s="1" customFormat="1" ht="12" customHeight="1">
      <c r="B17" s="34"/>
      <c r="D17" s="113" t="s">
        <v>26</v>
      </c>
      <c r="I17" s="115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77" t="str">
        <f>'Rekapitulace stavby'!E14</f>
        <v>Vyplň údaj</v>
      </c>
      <c r="F18" s="278"/>
      <c r="G18" s="278"/>
      <c r="H18" s="278"/>
      <c r="I18" s="115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4"/>
      <c r="L19" s="34"/>
    </row>
    <row r="20" spans="2:12" s="1" customFormat="1" ht="12" customHeight="1">
      <c r="B20" s="34"/>
      <c r="D20" s="113" t="s">
        <v>28</v>
      </c>
      <c r="I20" s="115" t="s">
        <v>24</v>
      </c>
      <c r="J20" s="102" t="str">
        <f>IF('Rekapitulace stavby'!AN16="","",'Rekapitulace stavby'!AN16)</f>
        <v/>
      </c>
      <c r="L20" s="34"/>
    </row>
    <row r="21" spans="2:12" s="1" customFormat="1" ht="18" customHeight="1">
      <c r="B21" s="34"/>
      <c r="E21" s="102" t="str">
        <f>IF('Rekapitulace stavby'!E17="","",'Rekapitulace stavby'!E17)</f>
        <v xml:space="preserve"> </v>
      </c>
      <c r="I21" s="115" t="s">
        <v>25</v>
      </c>
      <c r="J21" s="102" t="str">
        <f>IF('Rekapitulace stavby'!AN17="","",'Rekapitulace stavby'!AN17)</f>
        <v/>
      </c>
      <c r="L21" s="34"/>
    </row>
    <row r="22" spans="2:12" s="1" customFormat="1" ht="6.95" customHeight="1">
      <c r="B22" s="34"/>
      <c r="I22" s="114"/>
      <c r="L22" s="34"/>
    </row>
    <row r="23" spans="2:12" s="1" customFormat="1" ht="12" customHeight="1">
      <c r="B23" s="34"/>
      <c r="D23" s="113" t="s">
        <v>29</v>
      </c>
      <c r="I23" s="115" t="s">
        <v>24</v>
      </c>
      <c r="J23" s="102" t="str">
        <f>IF('Rekapitulace stavby'!AN19="","",'Rekapitulace stavby'!AN19)</f>
        <v/>
      </c>
      <c r="L23" s="34"/>
    </row>
    <row r="24" spans="2:12" s="1" customFormat="1" ht="18" customHeight="1">
      <c r="B24" s="34"/>
      <c r="E24" s="102" t="str">
        <f>IF('Rekapitulace stavby'!E20="","",'Rekapitulace stavby'!E20)</f>
        <v xml:space="preserve"> </v>
      </c>
      <c r="I24" s="115" t="s">
        <v>25</v>
      </c>
      <c r="J24" s="102" t="str">
        <f>IF('Rekapitulace stavby'!AN20="","",'Rekapitulace stavby'!AN20)</f>
        <v/>
      </c>
      <c r="L24" s="34"/>
    </row>
    <row r="25" spans="2:12" s="1" customFormat="1" ht="6.95" customHeight="1">
      <c r="B25" s="34"/>
      <c r="I25" s="114"/>
      <c r="L25" s="34"/>
    </row>
    <row r="26" spans="2:12" s="1" customFormat="1" ht="12" customHeight="1">
      <c r="B26" s="34"/>
      <c r="D26" s="113" t="s">
        <v>31</v>
      </c>
      <c r="I26" s="114"/>
      <c r="L26" s="34"/>
    </row>
    <row r="27" spans="2:12" s="7" customFormat="1" ht="16.5" customHeight="1">
      <c r="B27" s="117"/>
      <c r="E27" s="279" t="s">
        <v>1</v>
      </c>
      <c r="F27" s="279"/>
      <c r="G27" s="279"/>
      <c r="H27" s="279"/>
      <c r="I27" s="118"/>
      <c r="L27" s="117"/>
    </row>
    <row r="28" spans="2:12" s="1" customFormat="1" ht="6.95" customHeight="1">
      <c r="B28" s="34"/>
      <c r="I28" s="114"/>
      <c r="L28" s="34"/>
    </row>
    <row r="29" spans="2:12" s="1" customFormat="1" ht="6.95" customHeight="1">
      <c r="B29" s="34"/>
      <c r="D29" s="59"/>
      <c r="E29" s="59"/>
      <c r="F29" s="59"/>
      <c r="G29" s="59"/>
      <c r="H29" s="59"/>
      <c r="I29" s="119"/>
      <c r="J29" s="59"/>
      <c r="K29" s="59"/>
      <c r="L29" s="34"/>
    </row>
    <row r="30" spans="2:12" s="1" customFormat="1" ht="25.35" customHeight="1">
      <c r="B30" s="34"/>
      <c r="D30" s="120" t="s">
        <v>32</v>
      </c>
      <c r="I30" s="114"/>
      <c r="J30" s="121">
        <f>ROUND(J117, 1)</f>
        <v>0</v>
      </c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14.45" customHeight="1">
      <c r="B32" s="34"/>
      <c r="F32" s="122" t="s">
        <v>34</v>
      </c>
      <c r="I32" s="123" t="s">
        <v>33</v>
      </c>
      <c r="J32" s="122" t="s">
        <v>35</v>
      </c>
      <c r="L32" s="34"/>
    </row>
    <row r="33" spans="2:12" s="1" customFormat="1" ht="14.45" hidden="1" customHeight="1">
      <c r="B33" s="34"/>
      <c r="D33" s="124" t="s">
        <v>36</v>
      </c>
      <c r="E33" s="113" t="s">
        <v>37</v>
      </c>
      <c r="F33" s="125">
        <f>ROUND((SUM(BE117:BE122)),  1)</f>
        <v>0</v>
      </c>
      <c r="I33" s="126">
        <v>0.21</v>
      </c>
      <c r="J33" s="125">
        <f>ROUND(((SUM(BE117:BE122))*I33),  1)</f>
        <v>0</v>
      </c>
      <c r="L33" s="34"/>
    </row>
    <row r="34" spans="2:12" s="1" customFormat="1" ht="14.45" hidden="1" customHeight="1">
      <c r="B34" s="34"/>
      <c r="E34" s="113" t="s">
        <v>38</v>
      </c>
      <c r="F34" s="125">
        <f>ROUND((SUM(BF117:BF122)),  1)</f>
        <v>0</v>
      </c>
      <c r="I34" s="126">
        <v>0.15</v>
      </c>
      <c r="J34" s="125">
        <f>ROUND(((SUM(BF117:BF122))*I34),  1)</f>
        <v>0</v>
      </c>
      <c r="L34" s="34"/>
    </row>
    <row r="35" spans="2:12" s="1" customFormat="1" ht="14.45" customHeight="1">
      <c r="B35" s="34"/>
      <c r="D35" s="113" t="s">
        <v>36</v>
      </c>
      <c r="E35" s="113" t="s">
        <v>39</v>
      </c>
      <c r="F35" s="125">
        <f>ROUND((SUM(BG117:BG122)),  1)</f>
        <v>0</v>
      </c>
      <c r="I35" s="126">
        <v>0.21</v>
      </c>
      <c r="J35" s="125">
        <f>0</f>
        <v>0</v>
      </c>
      <c r="L35" s="34"/>
    </row>
    <row r="36" spans="2:12" s="1" customFormat="1" ht="14.45" customHeight="1">
      <c r="B36" s="34"/>
      <c r="E36" s="113" t="s">
        <v>40</v>
      </c>
      <c r="F36" s="125">
        <f>ROUND((SUM(BH117:BH122)),  1)</f>
        <v>0</v>
      </c>
      <c r="I36" s="126">
        <v>0.15</v>
      </c>
      <c r="J36" s="125">
        <f>0</f>
        <v>0</v>
      </c>
      <c r="L36" s="34"/>
    </row>
    <row r="37" spans="2:12" s="1" customFormat="1" ht="14.45" hidden="1" customHeight="1">
      <c r="B37" s="34"/>
      <c r="E37" s="113" t="s">
        <v>41</v>
      </c>
      <c r="F37" s="125">
        <f>ROUND((SUM(BI117:BI122)),  1)</f>
        <v>0</v>
      </c>
      <c r="I37" s="126">
        <v>0</v>
      </c>
      <c r="J37" s="125">
        <f>0</f>
        <v>0</v>
      </c>
      <c r="L37" s="34"/>
    </row>
    <row r="38" spans="2:12" s="1" customFormat="1" ht="6.95" customHeight="1">
      <c r="B38" s="34"/>
      <c r="I38" s="114"/>
      <c r="L38" s="34"/>
    </row>
    <row r="39" spans="2:12" s="1" customFormat="1" ht="25.35" customHeight="1">
      <c r="B39" s="34"/>
      <c r="C39" s="127"/>
      <c r="D39" s="128" t="s">
        <v>42</v>
      </c>
      <c r="E39" s="129"/>
      <c r="F39" s="129"/>
      <c r="G39" s="130" t="s">
        <v>43</v>
      </c>
      <c r="H39" s="131" t="s">
        <v>44</v>
      </c>
      <c r="I39" s="132"/>
      <c r="J39" s="133">
        <f>SUM(J30:J37)</f>
        <v>0</v>
      </c>
      <c r="K39" s="134"/>
      <c r="L39" s="34"/>
    </row>
    <row r="40" spans="2:12" s="1" customFormat="1" ht="14.45" customHeight="1">
      <c r="B40" s="34"/>
      <c r="I40" s="114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47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47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47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47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47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47" s="1" customFormat="1" ht="12" hidden="1" customHeight="1">
      <c r="B86" s="30"/>
      <c r="C86" s="25" t="s">
        <v>109</v>
      </c>
      <c r="D86" s="31"/>
      <c r="E86" s="31"/>
      <c r="F86" s="31"/>
      <c r="G86" s="31"/>
      <c r="H86" s="31"/>
      <c r="I86" s="114"/>
      <c r="J86" s="31"/>
      <c r="K86" s="31"/>
      <c r="L86" s="34"/>
    </row>
    <row r="87" spans="2:47" s="1" customFormat="1" ht="16.5" hidden="1" customHeight="1">
      <c r="B87" s="30"/>
      <c r="C87" s="31"/>
      <c r="D87" s="31"/>
      <c r="E87" s="238" t="str">
        <f>E9</f>
        <v>08 - Vzduchotechnika</v>
      </c>
      <c r="F87" s="270"/>
      <c r="G87" s="270"/>
      <c r="H87" s="270"/>
      <c r="I87" s="114"/>
      <c r="J87" s="31"/>
      <c r="K87" s="31"/>
      <c r="L87" s="34"/>
    </row>
    <row r="88" spans="2:47" s="1" customFormat="1" ht="6.95" hidden="1" customHeight="1">
      <c r="B88" s="30"/>
      <c r="C88" s="31"/>
      <c r="D88" s="31"/>
      <c r="E88" s="31"/>
      <c r="F88" s="31"/>
      <c r="G88" s="31"/>
      <c r="H88" s="31"/>
      <c r="I88" s="114"/>
      <c r="J88" s="31"/>
      <c r="K88" s="31"/>
      <c r="L88" s="34"/>
    </row>
    <row r="89" spans="2:47" s="1" customFormat="1" ht="12" hidden="1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15" t="s">
        <v>22</v>
      </c>
      <c r="J89" s="58">
        <f>IF(J12="","",J12)</f>
        <v>0</v>
      </c>
      <c r="K89" s="31"/>
      <c r="L89" s="34"/>
    </row>
    <row r="90" spans="2:47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47" s="1" customFormat="1" ht="15.2" hidden="1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15" t="s">
        <v>28</v>
      </c>
      <c r="J91" s="28" t="str">
        <f>E21</f>
        <v xml:space="preserve"> </v>
      </c>
      <c r="K91" s="31"/>
      <c r="L91" s="34"/>
    </row>
    <row r="92" spans="2:47" s="1" customFormat="1" ht="15.2" hidden="1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5" t="s">
        <v>29</v>
      </c>
      <c r="J92" s="28" t="str">
        <f>E24</f>
        <v xml:space="preserve"> </v>
      </c>
      <c r="K92" s="31"/>
      <c r="L92" s="34"/>
    </row>
    <row r="93" spans="2:47" s="1" customFormat="1" ht="10.35" hidden="1" customHeight="1">
      <c r="B93" s="30"/>
      <c r="C93" s="31"/>
      <c r="D93" s="31"/>
      <c r="E93" s="31"/>
      <c r="F93" s="31"/>
      <c r="G93" s="31"/>
      <c r="H93" s="31"/>
      <c r="I93" s="114"/>
      <c r="J93" s="31"/>
      <c r="K93" s="31"/>
      <c r="L93" s="34"/>
    </row>
    <row r="94" spans="2:47" s="1" customFormat="1" ht="29.25" hidden="1" customHeight="1">
      <c r="B94" s="30"/>
      <c r="C94" s="149" t="s">
        <v>112</v>
      </c>
      <c r="D94" s="150"/>
      <c r="E94" s="150"/>
      <c r="F94" s="150"/>
      <c r="G94" s="150"/>
      <c r="H94" s="150"/>
      <c r="I94" s="151"/>
      <c r="J94" s="152" t="s">
        <v>113</v>
      </c>
      <c r="K94" s="150"/>
      <c r="L94" s="34"/>
    </row>
    <row r="95" spans="2:47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47" s="1" customFormat="1" ht="22.9" hidden="1" customHeight="1">
      <c r="B96" s="30"/>
      <c r="C96" s="153" t="s">
        <v>114</v>
      </c>
      <c r="D96" s="31"/>
      <c r="E96" s="31"/>
      <c r="F96" s="31"/>
      <c r="G96" s="31"/>
      <c r="H96" s="31"/>
      <c r="I96" s="114"/>
      <c r="J96" s="76">
        <f>J117</f>
        <v>0</v>
      </c>
      <c r="K96" s="31"/>
      <c r="L96" s="34"/>
      <c r="AU96" s="13" t="s">
        <v>115</v>
      </c>
    </row>
    <row r="97" spans="2:12" s="8" customFormat="1" ht="24.95" hidden="1" customHeight="1">
      <c r="B97" s="154"/>
      <c r="C97" s="155"/>
      <c r="D97" s="156" t="s">
        <v>1373</v>
      </c>
      <c r="E97" s="157"/>
      <c r="F97" s="157"/>
      <c r="G97" s="157"/>
      <c r="H97" s="157"/>
      <c r="I97" s="158"/>
      <c r="J97" s="159">
        <f>J118</f>
        <v>0</v>
      </c>
      <c r="K97" s="155"/>
      <c r="L97" s="160"/>
    </row>
    <row r="98" spans="2:12" s="1" customFormat="1" ht="21.75" hidden="1" customHeight="1">
      <c r="B98" s="30"/>
      <c r="C98" s="31"/>
      <c r="D98" s="31"/>
      <c r="E98" s="31"/>
      <c r="F98" s="31"/>
      <c r="G98" s="31"/>
      <c r="H98" s="31"/>
      <c r="I98" s="114"/>
      <c r="J98" s="31"/>
      <c r="K98" s="31"/>
      <c r="L98" s="34"/>
    </row>
    <row r="99" spans="2:12" s="1" customFormat="1" ht="6.95" hidden="1" customHeight="1">
      <c r="B99" s="46"/>
      <c r="C99" s="47"/>
      <c r="D99" s="47"/>
      <c r="E99" s="47"/>
      <c r="F99" s="47"/>
      <c r="G99" s="47"/>
      <c r="H99" s="47"/>
      <c r="I99" s="145"/>
      <c r="J99" s="47"/>
      <c r="K99" s="47"/>
      <c r="L99" s="34"/>
    </row>
    <row r="100" spans="2:12" hidden="1"/>
    <row r="101" spans="2:12" hidden="1"/>
    <row r="102" spans="2:12" hidden="1"/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8"/>
      <c r="J103" s="49"/>
      <c r="K103" s="49"/>
      <c r="L103" s="34"/>
    </row>
    <row r="104" spans="2:12" s="1" customFormat="1" ht="24.95" customHeight="1">
      <c r="B104" s="30"/>
      <c r="C104" s="19" t="s">
        <v>138</v>
      </c>
      <c r="D104" s="31"/>
      <c r="E104" s="31"/>
      <c r="F104" s="31"/>
      <c r="G104" s="31"/>
      <c r="H104" s="31"/>
      <c r="I104" s="114"/>
      <c r="J104" s="31"/>
      <c r="K104" s="31"/>
      <c r="L104" s="34"/>
    </row>
    <row r="105" spans="2:12" s="1" customFormat="1" ht="6.95" customHeight="1">
      <c r="B105" s="30"/>
      <c r="C105" s="31"/>
      <c r="D105" s="31"/>
      <c r="E105" s="31"/>
      <c r="F105" s="31"/>
      <c r="G105" s="31"/>
      <c r="H105" s="31"/>
      <c r="I105" s="114"/>
      <c r="J105" s="31"/>
      <c r="K105" s="31"/>
      <c r="L105" s="34"/>
    </row>
    <row r="106" spans="2:12" s="1" customFormat="1" ht="12" customHeight="1">
      <c r="B106" s="30"/>
      <c r="C106" s="25" t="s">
        <v>16</v>
      </c>
      <c r="D106" s="31"/>
      <c r="E106" s="31"/>
      <c r="F106" s="31"/>
      <c r="G106" s="31"/>
      <c r="H106" s="31"/>
      <c r="I106" s="114"/>
      <c r="J106" s="31"/>
      <c r="K106" s="31"/>
      <c r="L106" s="34"/>
    </row>
    <row r="107" spans="2:12" s="1" customFormat="1" ht="16.5" customHeight="1">
      <c r="B107" s="30"/>
      <c r="C107" s="31"/>
      <c r="D107" s="31"/>
      <c r="E107" s="271" t="str">
        <f>E7</f>
        <v>Porodna krav</v>
      </c>
      <c r="F107" s="272"/>
      <c r="G107" s="272"/>
      <c r="H107" s="272"/>
      <c r="I107" s="114"/>
      <c r="J107" s="31"/>
      <c r="K107" s="31"/>
      <c r="L107" s="34"/>
    </row>
    <row r="108" spans="2:12" s="1" customFormat="1" ht="12" customHeight="1">
      <c r="B108" s="30"/>
      <c r="C108" s="25" t="s">
        <v>109</v>
      </c>
      <c r="D108" s="31"/>
      <c r="E108" s="31"/>
      <c r="F108" s="31"/>
      <c r="G108" s="31"/>
      <c r="H108" s="31"/>
      <c r="I108" s="114"/>
      <c r="J108" s="31"/>
      <c r="K108" s="31"/>
      <c r="L108" s="34"/>
    </row>
    <row r="109" spans="2:12" s="1" customFormat="1" ht="16.5" customHeight="1">
      <c r="B109" s="30"/>
      <c r="C109" s="31"/>
      <c r="D109" s="31"/>
      <c r="E109" s="238" t="str">
        <f>E9</f>
        <v>08 - Vzduchotechnika</v>
      </c>
      <c r="F109" s="270"/>
      <c r="G109" s="270"/>
      <c r="H109" s="270"/>
      <c r="I109" s="114"/>
      <c r="J109" s="31"/>
      <c r="K109" s="31"/>
      <c r="L109" s="34"/>
    </row>
    <row r="110" spans="2:12" s="1" customFormat="1" ht="6.95" customHeight="1">
      <c r="B110" s="30"/>
      <c r="C110" s="31"/>
      <c r="D110" s="31"/>
      <c r="E110" s="31"/>
      <c r="F110" s="31"/>
      <c r="G110" s="31"/>
      <c r="H110" s="31"/>
      <c r="I110" s="114"/>
      <c r="J110" s="31"/>
      <c r="K110" s="31"/>
      <c r="L110" s="34"/>
    </row>
    <row r="111" spans="2:12" s="1" customFormat="1" ht="12" customHeight="1">
      <c r="B111" s="30"/>
      <c r="C111" s="25" t="s">
        <v>20</v>
      </c>
      <c r="D111" s="31"/>
      <c r="E111" s="31"/>
      <c r="F111" s="23" t="str">
        <f>F12</f>
        <v xml:space="preserve"> </v>
      </c>
      <c r="G111" s="31"/>
      <c r="H111" s="31"/>
      <c r="I111" s="115" t="s">
        <v>22</v>
      </c>
      <c r="J111" s="58">
        <f>IF(J12="","",J12)</f>
        <v>0</v>
      </c>
      <c r="K111" s="31"/>
      <c r="L111" s="34"/>
    </row>
    <row r="112" spans="2:12" s="1" customFormat="1" ht="6.95" customHeight="1">
      <c r="B112" s="30"/>
      <c r="C112" s="31"/>
      <c r="D112" s="31"/>
      <c r="E112" s="31"/>
      <c r="F112" s="31"/>
      <c r="G112" s="31"/>
      <c r="H112" s="31"/>
      <c r="I112" s="114"/>
      <c r="J112" s="31"/>
      <c r="K112" s="31"/>
      <c r="L112" s="34"/>
    </row>
    <row r="113" spans="2:65" s="1" customFormat="1" ht="15.2" customHeight="1">
      <c r="B113" s="30"/>
      <c r="C113" s="25" t="s">
        <v>23</v>
      </c>
      <c r="D113" s="31"/>
      <c r="E113" s="31"/>
      <c r="F113" s="23" t="str">
        <f>E15</f>
        <v xml:space="preserve"> </v>
      </c>
      <c r="G113" s="31"/>
      <c r="H113" s="31"/>
      <c r="I113" s="115" t="s">
        <v>28</v>
      </c>
      <c r="J113" s="28" t="str">
        <f>E21</f>
        <v xml:space="preserve"> </v>
      </c>
      <c r="K113" s="31"/>
      <c r="L113" s="34"/>
    </row>
    <row r="114" spans="2:65" s="1" customFormat="1" ht="15.2" customHeight="1">
      <c r="B114" s="30"/>
      <c r="C114" s="25" t="s">
        <v>26</v>
      </c>
      <c r="D114" s="31"/>
      <c r="E114" s="31"/>
      <c r="F114" s="23" t="str">
        <f>IF(E18="","",E18)</f>
        <v>Vyplň údaj</v>
      </c>
      <c r="G114" s="31"/>
      <c r="H114" s="31"/>
      <c r="I114" s="115" t="s">
        <v>29</v>
      </c>
      <c r="J114" s="28" t="str">
        <f>E24</f>
        <v xml:space="preserve"> </v>
      </c>
      <c r="K114" s="31"/>
      <c r="L114" s="34"/>
    </row>
    <row r="115" spans="2:65" s="1" customFormat="1" ht="10.35" customHeight="1">
      <c r="B115" s="30"/>
      <c r="C115" s="31"/>
      <c r="D115" s="31"/>
      <c r="E115" s="31"/>
      <c r="F115" s="31"/>
      <c r="G115" s="31"/>
      <c r="H115" s="31"/>
      <c r="I115" s="114"/>
      <c r="J115" s="31"/>
      <c r="K115" s="31"/>
      <c r="L115" s="34"/>
    </row>
    <row r="116" spans="2:65" s="10" customFormat="1" ht="29.25" customHeight="1">
      <c r="B116" s="167"/>
      <c r="C116" s="168" t="s">
        <v>139</v>
      </c>
      <c r="D116" s="169" t="s">
        <v>57</v>
      </c>
      <c r="E116" s="169" t="s">
        <v>53</v>
      </c>
      <c r="F116" s="169" t="s">
        <v>54</v>
      </c>
      <c r="G116" s="169" t="s">
        <v>140</v>
      </c>
      <c r="H116" s="169" t="s">
        <v>141</v>
      </c>
      <c r="I116" s="170" t="s">
        <v>142</v>
      </c>
      <c r="J116" s="171" t="s">
        <v>113</v>
      </c>
      <c r="K116" s="172" t="s">
        <v>143</v>
      </c>
      <c r="L116" s="173"/>
      <c r="M116" s="67" t="s">
        <v>1</v>
      </c>
      <c r="N116" s="68" t="s">
        <v>36</v>
      </c>
      <c r="O116" s="68" t="s">
        <v>144</v>
      </c>
      <c r="P116" s="68" t="s">
        <v>145</v>
      </c>
      <c r="Q116" s="68" t="s">
        <v>146</v>
      </c>
      <c r="R116" s="68" t="s">
        <v>147</v>
      </c>
      <c r="S116" s="68" t="s">
        <v>148</v>
      </c>
      <c r="T116" s="69" t="s">
        <v>149</v>
      </c>
    </row>
    <row r="117" spans="2:65" s="1" customFormat="1" ht="22.9" customHeight="1">
      <c r="B117" s="30"/>
      <c r="C117" s="74" t="s">
        <v>150</v>
      </c>
      <c r="D117" s="31"/>
      <c r="E117" s="31"/>
      <c r="F117" s="31"/>
      <c r="G117" s="31"/>
      <c r="H117" s="31"/>
      <c r="I117" s="114"/>
      <c r="J117" s="174">
        <f>BK117</f>
        <v>0</v>
      </c>
      <c r="K117" s="31"/>
      <c r="L117" s="34"/>
      <c r="M117" s="70"/>
      <c r="N117" s="71"/>
      <c r="O117" s="71"/>
      <c r="P117" s="175">
        <f>P118</f>
        <v>0</v>
      </c>
      <c r="Q117" s="71"/>
      <c r="R117" s="175">
        <f>R118</f>
        <v>0</v>
      </c>
      <c r="S117" s="71"/>
      <c r="T117" s="176">
        <f>T118</f>
        <v>0</v>
      </c>
      <c r="AT117" s="13" t="s">
        <v>71</v>
      </c>
      <c r="AU117" s="13" t="s">
        <v>115</v>
      </c>
      <c r="BK117" s="177">
        <f>BK118</f>
        <v>0</v>
      </c>
    </row>
    <row r="118" spans="2:65" s="11" customFormat="1" ht="25.9" customHeight="1">
      <c r="B118" s="178"/>
      <c r="C118" s="179"/>
      <c r="D118" s="180" t="s">
        <v>71</v>
      </c>
      <c r="E118" s="181" t="s">
        <v>80</v>
      </c>
      <c r="F118" s="181" t="s">
        <v>80</v>
      </c>
      <c r="G118" s="179"/>
      <c r="H118" s="179"/>
      <c r="I118" s="182"/>
      <c r="J118" s="183">
        <f>BK118</f>
        <v>0</v>
      </c>
      <c r="K118" s="179"/>
      <c r="L118" s="184"/>
      <c r="M118" s="185"/>
      <c r="N118" s="186"/>
      <c r="O118" s="186"/>
      <c r="P118" s="187">
        <f>SUM(P119:P122)</f>
        <v>0</v>
      </c>
      <c r="Q118" s="186"/>
      <c r="R118" s="187">
        <f>SUM(R119:R122)</f>
        <v>0</v>
      </c>
      <c r="S118" s="186"/>
      <c r="T118" s="188">
        <f>SUM(T119:T122)</f>
        <v>0</v>
      </c>
      <c r="AR118" s="189" t="s">
        <v>80</v>
      </c>
      <c r="AT118" s="190" t="s">
        <v>71</v>
      </c>
      <c r="AU118" s="190" t="s">
        <v>72</v>
      </c>
      <c r="AY118" s="189" t="s">
        <v>153</v>
      </c>
      <c r="BK118" s="191">
        <f>SUM(BK119:BK122)</f>
        <v>0</v>
      </c>
    </row>
    <row r="119" spans="2:65" s="1" customFormat="1" ht="16.5" customHeight="1">
      <c r="B119" s="30"/>
      <c r="C119" s="194" t="s">
        <v>80</v>
      </c>
      <c r="D119" s="194" t="s">
        <v>155</v>
      </c>
      <c r="E119" s="195" t="s">
        <v>1374</v>
      </c>
      <c r="F119" s="196" t="s">
        <v>1375</v>
      </c>
      <c r="G119" s="197" t="s">
        <v>268</v>
      </c>
      <c r="H119" s="198">
        <v>2</v>
      </c>
      <c r="I119" s="199"/>
      <c r="J119" s="200">
        <f>ROUND(I119*H119,1)</f>
        <v>0</v>
      </c>
      <c r="K119" s="196" t="s">
        <v>1</v>
      </c>
      <c r="L119" s="34"/>
      <c r="M119" s="201" t="s">
        <v>1</v>
      </c>
      <c r="N119" s="202" t="s">
        <v>39</v>
      </c>
      <c r="O119" s="63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05" t="s">
        <v>160</v>
      </c>
      <c r="AT119" s="205" t="s">
        <v>155</v>
      </c>
      <c r="AU119" s="205" t="s">
        <v>80</v>
      </c>
      <c r="AY119" s="13" t="s">
        <v>153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3" t="s">
        <v>160</v>
      </c>
      <c r="BK119" s="206">
        <f>ROUND(I119*H119,1)</f>
        <v>0</v>
      </c>
      <c r="BL119" s="13" t="s">
        <v>160</v>
      </c>
      <c r="BM119" s="205" t="s">
        <v>82</v>
      </c>
    </row>
    <row r="120" spans="2:65" s="1" customFormat="1" ht="16.5" customHeight="1">
      <c r="B120" s="30"/>
      <c r="C120" s="194" t="s">
        <v>82</v>
      </c>
      <c r="D120" s="194" t="s">
        <v>155</v>
      </c>
      <c r="E120" s="195" t="s">
        <v>1376</v>
      </c>
      <c r="F120" s="196" t="s">
        <v>1377</v>
      </c>
      <c r="G120" s="197" t="s">
        <v>255</v>
      </c>
      <c r="H120" s="198">
        <v>2</v>
      </c>
      <c r="I120" s="199"/>
      <c r="J120" s="200">
        <f>ROUND(I120*H120,1)</f>
        <v>0</v>
      </c>
      <c r="K120" s="196" t="s">
        <v>1</v>
      </c>
      <c r="L120" s="34"/>
      <c r="M120" s="201" t="s">
        <v>1</v>
      </c>
      <c r="N120" s="202" t="s">
        <v>39</v>
      </c>
      <c r="O120" s="63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205" t="s">
        <v>160</v>
      </c>
      <c r="AT120" s="205" t="s">
        <v>155</v>
      </c>
      <c r="AU120" s="205" t="s">
        <v>80</v>
      </c>
      <c r="AY120" s="13" t="s">
        <v>153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3" t="s">
        <v>160</v>
      </c>
      <c r="BK120" s="206">
        <f>ROUND(I120*H120,1)</f>
        <v>0</v>
      </c>
      <c r="BL120" s="13" t="s">
        <v>160</v>
      </c>
      <c r="BM120" s="205" t="s">
        <v>160</v>
      </c>
    </row>
    <row r="121" spans="2:65" s="1" customFormat="1" ht="16.5" customHeight="1">
      <c r="B121" s="30"/>
      <c r="C121" s="194" t="s">
        <v>165</v>
      </c>
      <c r="D121" s="194" t="s">
        <v>155</v>
      </c>
      <c r="E121" s="195" t="s">
        <v>1378</v>
      </c>
      <c r="F121" s="196" t="s">
        <v>1379</v>
      </c>
      <c r="G121" s="197" t="s">
        <v>255</v>
      </c>
      <c r="H121" s="198">
        <v>2</v>
      </c>
      <c r="I121" s="199"/>
      <c r="J121" s="200">
        <f>ROUND(I121*H121,1)</f>
        <v>0</v>
      </c>
      <c r="K121" s="196" t="s">
        <v>1</v>
      </c>
      <c r="L121" s="34"/>
      <c r="M121" s="201" t="s">
        <v>1</v>
      </c>
      <c r="N121" s="202" t="s">
        <v>39</v>
      </c>
      <c r="O121" s="6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05" t="s">
        <v>160</v>
      </c>
      <c r="AT121" s="205" t="s">
        <v>155</v>
      </c>
      <c r="AU121" s="205" t="s">
        <v>80</v>
      </c>
      <c r="AY121" s="13" t="s">
        <v>153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3" t="s">
        <v>160</v>
      </c>
      <c r="BK121" s="206">
        <f>ROUND(I121*H121,1)</f>
        <v>0</v>
      </c>
      <c r="BL121" s="13" t="s">
        <v>160</v>
      </c>
      <c r="BM121" s="205" t="s">
        <v>177</v>
      </c>
    </row>
    <row r="122" spans="2:65" s="1" customFormat="1" ht="16.5" customHeight="1">
      <c r="B122" s="30"/>
      <c r="C122" s="194" t="s">
        <v>160</v>
      </c>
      <c r="D122" s="194" t="s">
        <v>155</v>
      </c>
      <c r="E122" s="195" t="s">
        <v>1380</v>
      </c>
      <c r="F122" s="196" t="s">
        <v>1381</v>
      </c>
      <c r="G122" s="197" t="s">
        <v>255</v>
      </c>
      <c r="H122" s="198">
        <v>2</v>
      </c>
      <c r="I122" s="199"/>
      <c r="J122" s="200">
        <f>ROUND(I122*H122,1)</f>
        <v>0</v>
      </c>
      <c r="K122" s="196" t="s">
        <v>1</v>
      </c>
      <c r="L122" s="34"/>
      <c r="M122" s="217" t="s">
        <v>1</v>
      </c>
      <c r="N122" s="218" t="s">
        <v>39</v>
      </c>
      <c r="O122" s="219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05" t="s">
        <v>160</v>
      </c>
      <c r="AT122" s="205" t="s">
        <v>155</v>
      </c>
      <c r="AU122" s="205" t="s">
        <v>80</v>
      </c>
      <c r="AY122" s="13" t="s">
        <v>153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3" t="s">
        <v>160</v>
      </c>
      <c r="BK122" s="206">
        <f>ROUND(I122*H122,1)</f>
        <v>0</v>
      </c>
      <c r="BL122" s="13" t="s">
        <v>160</v>
      </c>
      <c r="BM122" s="205" t="s">
        <v>186</v>
      </c>
    </row>
    <row r="123" spans="2:65" s="1" customFormat="1" ht="6.95" customHeight="1">
      <c r="B123" s="46"/>
      <c r="C123" s="47"/>
      <c r="D123" s="47"/>
      <c r="E123" s="47"/>
      <c r="F123" s="47"/>
      <c r="G123" s="47"/>
      <c r="H123" s="47"/>
      <c r="I123" s="145"/>
      <c r="J123" s="47"/>
      <c r="K123" s="47"/>
      <c r="L123" s="34"/>
    </row>
  </sheetData>
  <sheetProtection algorithmName="SHA-512" hashValue="tVVe4QGl5Aawj6XdyP2Rc3KRF70sgvssw5LbLK9mS71OhGuBc/YzBv6GWrMfepyZn5FS9xtC+PdMV8Nd81ahtQ==" saltValue="5uIiLSOJK1ifR/xlU/YpPtYCHpqWM929lXuIlEsf6LklsRHtp7NiTxQNQFPaBWQ2eZxlLkmn7Gmk1+iwMbUlPw==" spinCount="100000" sheet="1" objects="1" scenarios="1" formatColumns="0" formatRows="0" autoFilter="0"/>
  <autoFilter ref="C116:K12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8"/>
  <sheetViews>
    <sheetView showGridLines="0" tabSelected="1" topLeftCell="A238" workbookViewId="0">
      <selection activeCell="I219" sqref="I21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81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s="1" customFormat="1" ht="12" customHeight="1">
      <c r="B8" s="34"/>
      <c r="D8" s="113" t="s">
        <v>109</v>
      </c>
      <c r="I8" s="114"/>
      <c r="L8" s="34"/>
    </row>
    <row r="9" spans="2:46" s="1" customFormat="1" ht="36.950000000000003" customHeight="1">
      <c r="B9" s="34"/>
      <c r="E9" s="275" t="s">
        <v>110</v>
      </c>
      <c r="F9" s="276"/>
      <c r="G9" s="276"/>
      <c r="H9" s="276"/>
      <c r="I9" s="114"/>
      <c r="L9" s="34"/>
    </row>
    <row r="10" spans="2:46" s="1" customFormat="1">
      <c r="B10" s="34"/>
      <c r="I10" s="114"/>
      <c r="L10" s="34"/>
    </row>
    <row r="11" spans="2:46" s="1" customFormat="1" ht="12" customHeight="1">
      <c r="B11" s="34"/>
      <c r="D11" s="113" t="s">
        <v>18</v>
      </c>
      <c r="F11" s="102" t="s">
        <v>1</v>
      </c>
      <c r="I11" s="115" t="s">
        <v>19</v>
      </c>
      <c r="J11" s="102" t="s">
        <v>1</v>
      </c>
      <c r="L11" s="34"/>
    </row>
    <row r="12" spans="2:46" s="1" customFormat="1" ht="12" customHeight="1">
      <c r="B12" s="34"/>
      <c r="D12" s="113" t="s">
        <v>20</v>
      </c>
      <c r="F12" s="102" t="s">
        <v>21</v>
      </c>
      <c r="I12" s="115" t="s">
        <v>22</v>
      </c>
      <c r="J12" s="116">
        <f>'Rekapitulace stavby'!AN8</f>
        <v>0</v>
      </c>
      <c r="L12" s="34"/>
    </row>
    <row r="13" spans="2:46" s="1" customFormat="1" ht="10.9" customHeight="1">
      <c r="B13" s="34"/>
      <c r="I13" s="114"/>
      <c r="L13" s="34"/>
    </row>
    <row r="14" spans="2:46" s="1" customFormat="1" ht="12" customHeight="1">
      <c r="B14" s="34"/>
      <c r="D14" s="113" t="s">
        <v>23</v>
      </c>
      <c r="I14" s="115" t="s">
        <v>24</v>
      </c>
      <c r="J14" s="102" t="str">
        <f>IF('Rekapitulace stavby'!AN10="","",'Rekapitulace stavby'!AN10)</f>
        <v/>
      </c>
      <c r="L14" s="34"/>
    </row>
    <row r="15" spans="2:46" s="1" customFormat="1" ht="18" customHeight="1">
      <c r="B15" s="34"/>
      <c r="E15" s="102" t="str">
        <f>IF('Rekapitulace stavby'!E11="","",'Rekapitulace stavby'!E11)</f>
        <v xml:space="preserve"> </v>
      </c>
      <c r="I15" s="115" t="s">
        <v>25</v>
      </c>
      <c r="J15" s="102" t="str">
        <f>IF('Rekapitulace stavby'!AN11="","",'Rekapitulace stavby'!AN11)</f>
        <v/>
      </c>
      <c r="L15" s="34"/>
    </row>
    <row r="16" spans="2:46" s="1" customFormat="1" ht="6.95" customHeight="1">
      <c r="B16" s="34"/>
      <c r="I16" s="114"/>
      <c r="L16" s="34"/>
    </row>
    <row r="17" spans="2:12" s="1" customFormat="1" ht="12" customHeight="1">
      <c r="B17" s="34"/>
      <c r="D17" s="113" t="s">
        <v>26</v>
      </c>
      <c r="I17" s="115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77" t="str">
        <f>'Rekapitulace stavby'!E14</f>
        <v>Vyplň údaj</v>
      </c>
      <c r="F18" s="278"/>
      <c r="G18" s="278"/>
      <c r="H18" s="278"/>
      <c r="I18" s="115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4"/>
      <c r="L19" s="34"/>
    </row>
    <row r="20" spans="2:12" s="1" customFormat="1" ht="12" customHeight="1">
      <c r="B20" s="34"/>
      <c r="D20" s="113" t="s">
        <v>28</v>
      </c>
      <c r="I20" s="115" t="s">
        <v>24</v>
      </c>
      <c r="J20" s="102" t="str">
        <f>IF('Rekapitulace stavby'!AN16="","",'Rekapitulace stavby'!AN16)</f>
        <v/>
      </c>
      <c r="L20" s="34"/>
    </row>
    <row r="21" spans="2:12" s="1" customFormat="1" ht="18" customHeight="1">
      <c r="B21" s="34"/>
      <c r="E21" s="102" t="str">
        <f>IF('Rekapitulace stavby'!E17="","",'Rekapitulace stavby'!E17)</f>
        <v xml:space="preserve"> </v>
      </c>
      <c r="I21" s="115" t="s">
        <v>25</v>
      </c>
      <c r="J21" s="102" t="str">
        <f>IF('Rekapitulace stavby'!AN17="","",'Rekapitulace stavby'!AN17)</f>
        <v/>
      </c>
      <c r="L21" s="34"/>
    </row>
    <row r="22" spans="2:12" s="1" customFormat="1" ht="6.95" customHeight="1">
      <c r="B22" s="34"/>
      <c r="I22" s="114"/>
      <c r="L22" s="34"/>
    </row>
    <row r="23" spans="2:12" s="1" customFormat="1" ht="12" customHeight="1">
      <c r="B23" s="34"/>
      <c r="D23" s="113" t="s">
        <v>29</v>
      </c>
      <c r="I23" s="115" t="s">
        <v>24</v>
      </c>
      <c r="J23" s="102" t="str">
        <f>IF('Rekapitulace stavby'!AN19="","",'Rekapitulace stavby'!AN19)</f>
        <v/>
      </c>
      <c r="L23" s="34"/>
    </row>
    <row r="24" spans="2:12" s="1" customFormat="1" ht="18" customHeight="1">
      <c r="B24" s="34"/>
      <c r="E24" s="102" t="str">
        <f>IF('Rekapitulace stavby'!E20="","",'Rekapitulace stavby'!E20)</f>
        <v xml:space="preserve"> </v>
      </c>
      <c r="I24" s="115" t="s">
        <v>25</v>
      </c>
      <c r="J24" s="102" t="str">
        <f>IF('Rekapitulace stavby'!AN20="","",'Rekapitulace stavby'!AN20)</f>
        <v/>
      </c>
      <c r="L24" s="34"/>
    </row>
    <row r="25" spans="2:12" s="1" customFormat="1" ht="6.95" customHeight="1">
      <c r="B25" s="34"/>
      <c r="I25" s="114"/>
      <c r="L25" s="34"/>
    </row>
    <row r="26" spans="2:12" s="1" customFormat="1" ht="12" customHeight="1">
      <c r="B26" s="34"/>
      <c r="D26" s="113" t="s">
        <v>31</v>
      </c>
      <c r="I26" s="114"/>
      <c r="L26" s="34"/>
    </row>
    <row r="27" spans="2:12" s="7" customFormat="1" ht="16.5" customHeight="1">
      <c r="B27" s="117"/>
      <c r="E27" s="279" t="s">
        <v>1</v>
      </c>
      <c r="F27" s="279"/>
      <c r="G27" s="279"/>
      <c r="H27" s="279"/>
      <c r="I27" s="118"/>
      <c r="L27" s="117"/>
    </row>
    <row r="28" spans="2:12" s="1" customFormat="1" ht="6.95" customHeight="1">
      <c r="B28" s="34"/>
      <c r="I28" s="114"/>
      <c r="L28" s="34"/>
    </row>
    <row r="29" spans="2:12" s="1" customFormat="1" ht="6.95" customHeight="1">
      <c r="B29" s="34"/>
      <c r="D29" s="59"/>
      <c r="E29" s="59"/>
      <c r="F29" s="59"/>
      <c r="G29" s="59"/>
      <c r="H29" s="59"/>
      <c r="I29" s="119"/>
      <c r="J29" s="59"/>
      <c r="K29" s="59"/>
      <c r="L29" s="34"/>
    </row>
    <row r="30" spans="2:12" s="1" customFormat="1" ht="25.35" customHeight="1">
      <c r="B30" s="34"/>
      <c r="D30" s="120" t="s">
        <v>32</v>
      </c>
      <c r="I30" s="114"/>
      <c r="J30" s="121">
        <f>ROUND(J138, 1)</f>
        <v>0</v>
      </c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14.45" customHeight="1">
      <c r="B32" s="34"/>
      <c r="F32" s="122" t="s">
        <v>34</v>
      </c>
      <c r="I32" s="123" t="s">
        <v>33</v>
      </c>
      <c r="J32" s="122" t="s">
        <v>35</v>
      </c>
      <c r="L32" s="34"/>
    </row>
    <row r="33" spans="2:12" s="1" customFormat="1" ht="14.45" hidden="1" customHeight="1">
      <c r="B33" s="34"/>
      <c r="D33" s="124" t="s">
        <v>36</v>
      </c>
      <c r="E33" s="113" t="s">
        <v>37</v>
      </c>
      <c r="F33" s="125">
        <f>ROUND((SUM(BE138:BE257)),  1)</f>
        <v>0</v>
      </c>
      <c r="I33" s="126">
        <v>0.21</v>
      </c>
      <c r="J33" s="125">
        <f>ROUND(((SUM(BE138:BE257))*I33),  1)</f>
        <v>0</v>
      </c>
      <c r="L33" s="34"/>
    </row>
    <row r="34" spans="2:12" s="1" customFormat="1" ht="14.45" hidden="1" customHeight="1">
      <c r="B34" s="34"/>
      <c r="E34" s="113" t="s">
        <v>38</v>
      </c>
      <c r="F34" s="125">
        <f>ROUND((SUM(BF138:BF257)),  1)</f>
        <v>0</v>
      </c>
      <c r="I34" s="126">
        <v>0.15</v>
      </c>
      <c r="J34" s="125">
        <f>ROUND(((SUM(BF138:BF257))*I34),  1)</f>
        <v>0</v>
      </c>
      <c r="L34" s="34"/>
    </row>
    <row r="35" spans="2:12" s="1" customFormat="1" ht="14.45" customHeight="1">
      <c r="B35" s="34"/>
      <c r="D35" s="113" t="s">
        <v>36</v>
      </c>
      <c r="E35" s="113" t="s">
        <v>39</v>
      </c>
      <c r="F35" s="125">
        <f>ROUND((SUM(BG138:BG257)),  1)</f>
        <v>0</v>
      </c>
      <c r="I35" s="126">
        <v>0.21</v>
      </c>
      <c r="J35" s="125">
        <f>0</f>
        <v>0</v>
      </c>
      <c r="L35" s="34"/>
    </row>
    <row r="36" spans="2:12" s="1" customFormat="1" ht="14.45" customHeight="1">
      <c r="B36" s="34"/>
      <c r="E36" s="113" t="s">
        <v>40</v>
      </c>
      <c r="F36" s="125">
        <f>ROUND((SUM(BH138:BH257)),  1)</f>
        <v>0</v>
      </c>
      <c r="I36" s="126">
        <v>0.15</v>
      </c>
      <c r="J36" s="125">
        <f>0</f>
        <v>0</v>
      </c>
      <c r="L36" s="34"/>
    </row>
    <row r="37" spans="2:12" s="1" customFormat="1" ht="14.45" hidden="1" customHeight="1">
      <c r="B37" s="34"/>
      <c r="E37" s="113" t="s">
        <v>41</v>
      </c>
      <c r="F37" s="125">
        <f>ROUND((SUM(BI138:BI257)),  1)</f>
        <v>0</v>
      </c>
      <c r="I37" s="126">
        <v>0</v>
      </c>
      <c r="J37" s="125">
        <f>0</f>
        <v>0</v>
      </c>
      <c r="L37" s="34"/>
    </row>
    <row r="38" spans="2:12" s="1" customFormat="1" ht="6.95" customHeight="1">
      <c r="B38" s="34"/>
      <c r="I38" s="114"/>
      <c r="L38" s="34"/>
    </row>
    <row r="39" spans="2:12" s="1" customFormat="1" ht="25.35" customHeight="1">
      <c r="B39" s="34"/>
      <c r="C39" s="127"/>
      <c r="D39" s="128" t="s">
        <v>42</v>
      </c>
      <c r="E39" s="129"/>
      <c r="F39" s="129"/>
      <c r="G39" s="130" t="s">
        <v>43</v>
      </c>
      <c r="H39" s="131" t="s">
        <v>44</v>
      </c>
      <c r="I39" s="132"/>
      <c r="J39" s="133">
        <f>SUM(J30:J37)</f>
        <v>0</v>
      </c>
      <c r="K39" s="134"/>
      <c r="L39" s="34"/>
    </row>
    <row r="40" spans="2:12" s="1" customFormat="1" ht="14.45" customHeight="1">
      <c r="B40" s="34"/>
      <c r="I40" s="114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47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47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47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47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47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47" s="1" customFormat="1" ht="12" hidden="1" customHeight="1">
      <c r="B86" s="30"/>
      <c r="C86" s="25" t="s">
        <v>109</v>
      </c>
      <c r="D86" s="31"/>
      <c r="E86" s="31"/>
      <c r="F86" s="31"/>
      <c r="G86" s="31"/>
      <c r="H86" s="31"/>
      <c r="I86" s="114"/>
      <c r="J86" s="31"/>
      <c r="K86" s="31"/>
      <c r="L86" s="34"/>
    </row>
    <row r="87" spans="2:47" s="1" customFormat="1" ht="16.5" hidden="1" customHeight="1">
      <c r="B87" s="30"/>
      <c r="C87" s="31"/>
      <c r="D87" s="31"/>
      <c r="E87" s="238" t="str">
        <f>E9</f>
        <v>01 - Stavební část</v>
      </c>
      <c r="F87" s="270"/>
      <c r="G87" s="270"/>
      <c r="H87" s="270"/>
      <c r="I87" s="114"/>
      <c r="J87" s="31"/>
      <c r="K87" s="31"/>
      <c r="L87" s="34"/>
    </row>
    <row r="88" spans="2:47" s="1" customFormat="1" ht="6.95" hidden="1" customHeight="1">
      <c r="B88" s="30"/>
      <c r="C88" s="31"/>
      <c r="D88" s="31"/>
      <c r="E88" s="31"/>
      <c r="F88" s="31"/>
      <c r="G88" s="31"/>
      <c r="H88" s="31"/>
      <c r="I88" s="114"/>
      <c r="J88" s="31"/>
      <c r="K88" s="31"/>
      <c r="L88" s="34"/>
    </row>
    <row r="89" spans="2:47" s="1" customFormat="1" ht="12" hidden="1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15" t="s">
        <v>22</v>
      </c>
      <c r="J89" s="58">
        <f>IF(J12="","",J12)</f>
        <v>0</v>
      </c>
      <c r="K89" s="31"/>
      <c r="L89" s="34"/>
    </row>
    <row r="90" spans="2:47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47" s="1" customFormat="1" ht="15.2" hidden="1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15" t="s">
        <v>28</v>
      </c>
      <c r="J91" s="28" t="str">
        <f>E21</f>
        <v xml:space="preserve"> </v>
      </c>
      <c r="K91" s="31"/>
      <c r="L91" s="34"/>
    </row>
    <row r="92" spans="2:47" s="1" customFormat="1" ht="15.2" hidden="1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5" t="s">
        <v>29</v>
      </c>
      <c r="J92" s="28" t="str">
        <f>E24</f>
        <v xml:space="preserve"> </v>
      </c>
      <c r="K92" s="31"/>
      <c r="L92" s="34"/>
    </row>
    <row r="93" spans="2:47" s="1" customFormat="1" ht="10.35" hidden="1" customHeight="1">
      <c r="B93" s="30"/>
      <c r="C93" s="31"/>
      <c r="D93" s="31"/>
      <c r="E93" s="31"/>
      <c r="F93" s="31"/>
      <c r="G93" s="31"/>
      <c r="H93" s="31"/>
      <c r="I93" s="114"/>
      <c r="J93" s="31"/>
      <c r="K93" s="31"/>
      <c r="L93" s="34"/>
    </row>
    <row r="94" spans="2:47" s="1" customFormat="1" ht="29.25" hidden="1" customHeight="1">
      <c r="B94" s="30"/>
      <c r="C94" s="149" t="s">
        <v>112</v>
      </c>
      <c r="D94" s="150"/>
      <c r="E94" s="150"/>
      <c r="F94" s="150"/>
      <c r="G94" s="150"/>
      <c r="H94" s="150"/>
      <c r="I94" s="151"/>
      <c r="J94" s="152" t="s">
        <v>113</v>
      </c>
      <c r="K94" s="150"/>
      <c r="L94" s="34"/>
    </row>
    <row r="95" spans="2:47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47" s="1" customFormat="1" ht="22.9" hidden="1" customHeight="1">
      <c r="B96" s="30"/>
      <c r="C96" s="153" t="s">
        <v>114</v>
      </c>
      <c r="D96" s="31"/>
      <c r="E96" s="31"/>
      <c r="F96" s="31"/>
      <c r="G96" s="31"/>
      <c r="H96" s="31"/>
      <c r="I96" s="114"/>
      <c r="J96" s="76">
        <f>J138</f>
        <v>0</v>
      </c>
      <c r="K96" s="31"/>
      <c r="L96" s="34"/>
      <c r="AU96" s="13" t="s">
        <v>115</v>
      </c>
    </row>
    <row r="97" spans="2:12" s="8" customFormat="1" ht="24.95" hidden="1" customHeight="1">
      <c r="B97" s="154"/>
      <c r="C97" s="155"/>
      <c r="D97" s="156" t="s">
        <v>116</v>
      </c>
      <c r="E97" s="157"/>
      <c r="F97" s="157"/>
      <c r="G97" s="157"/>
      <c r="H97" s="157"/>
      <c r="I97" s="158"/>
      <c r="J97" s="159">
        <f>J139</f>
        <v>0</v>
      </c>
      <c r="K97" s="155"/>
      <c r="L97" s="160"/>
    </row>
    <row r="98" spans="2:12" s="9" customFormat="1" ht="19.899999999999999" hidden="1" customHeight="1">
      <c r="B98" s="161"/>
      <c r="C98" s="96"/>
      <c r="D98" s="162" t="s">
        <v>117</v>
      </c>
      <c r="E98" s="163"/>
      <c r="F98" s="163"/>
      <c r="G98" s="163"/>
      <c r="H98" s="163"/>
      <c r="I98" s="164"/>
      <c r="J98" s="165">
        <f>J140</f>
        <v>0</v>
      </c>
      <c r="K98" s="96"/>
      <c r="L98" s="166"/>
    </row>
    <row r="99" spans="2:12" s="9" customFormat="1" ht="19.899999999999999" hidden="1" customHeight="1">
      <c r="B99" s="161"/>
      <c r="C99" s="96"/>
      <c r="D99" s="162" t="s">
        <v>118</v>
      </c>
      <c r="E99" s="163"/>
      <c r="F99" s="163"/>
      <c r="G99" s="163"/>
      <c r="H99" s="163"/>
      <c r="I99" s="164"/>
      <c r="J99" s="165">
        <f>J154</f>
        <v>0</v>
      </c>
      <c r="K99" s="96"/>
      <c r="L99" s="166"/>
    </row>
    <row r="100" spans="2:12" s="9" customFormat="1" ht="19.899999999999999" hidden="1" customHeight="1">
      <c r="B100" s="161"/>
      <c r="C100" s="96"/>
      <c r="D100" s="162" t="s">
        <v>119</v>
      </c>
      <c r="E100" s="163"/>
      <c r="F100" s="163"/>
      <c r="G100" s="163"/>
      <c r="H100" s="163"/>
      <c r="I100" s="164"/>
      <c r="J100" s="165">
        <f>J159</f>
        <v>0</v>
      </c>
      <c r="K100" s="96"/>
      <c r="L100" s="166"/>
    </row>
    <row r="101" spans="2:12" s="9" customFormat="1" ht="19.899999999999999" hidden="1" customHeight="1">
      <c r="B101" s="161"/>
      <c r="C101" s="96"/>
      <c r="D101" s="162" t="s">
        <v>120</v>
      </c>
      <c r="E101" s="163"/>
      <c r="F101" s="163"/>
      <c r="G101" s="163"/>
      <c r="H101" s="163"/>
      <c r="I101" s="164"/>
      <c r="J101" s="165">
        <f>J172</f>
        <v>0</v>
      </c>
      <c r="K101" s="96"/>
      <c r="L101" s="166"/>
    </row>
    <row r="102" spans="2:12" s="9" customFormat="1" ht="19.899999999999999" hidden="1" customHeight="1">
      <c r="B102" s="161"/>
      <c r="C102" s="96"/>
      <c r="D102" s="162" t="s">
        <v>121</v>
      </c>
      <c r="E102" s="163"/>
      <c r="F102" s="163"/>
      <c r="G102" s="163"/>
      <c r="H102" s="163"/>
      <c r="I102" s="164"/>
      <c r="J102" s="165">
        <f>J178</f>
        <v>0</v>
      </c>
      <c r="K102" s="96"/>
      <c r="L102" s="166"/>
    </row>
    <row r="103" spans="2:12" s="9" customFormat="1" ht="19.899999999999999" hidden="1" customHeight="1">
      <c r="B103" s="161"/>
      <c r="C103" s="96"/>
      <c r="D103" s="162" t="s">
        <v>122</v>
      </c>
      <c r="E103" s="163"/>
      <c r="F103" s="163"/>
      <c r="G103" s="163"/>
      <c r="H103" s="163"/>
      <c r="I103" s="164"/>
      <c r="J103" s="165">
        <f>J182</f>
        <v>0</v>
      </c>
      <c r="K103" s="96"/>
      <c r="L103" s="166"/>
    </row>
    <row r="104" spans="2:12" s="9" customFormat="1" ht="19.899999999999999" hidden="1" customHeight="1">
      <c r="B104" s="161"/>
      <c r="C104" s="96"/>
      <c r="D104" s="162" t="s">
        <v>123</v>
      </c>
      <c r="E104" s="163"/>
      <c r="F104" s="163"/>
      <c r="G104" s="163"/>
      <c r="H104" s="163"/>
      <c r="I104" s="164"/>
      <c r="J104" s="165">
        <f>J192</f>
        <v>0</v>
      </c>
      <c r="K104" s="96"/>
      <c r="L104" s="166"/>
    </row>
    <row r="105" spans="2:12" s="9" customFormat="1" ht="19.899999999999999" hidden="1" customHeight="1">
      <c r="B105" s="161"/>
      <c r="C105" s="96"/>
      <c r="D105" s="162" t="s">
        <v>124</v>
      </c>
      <c r="E105" s="163"/>
      <c r="F105" s="163"/>
      <c r="G105" s="163"/>
      <c r="H105" s="163"/>
      <c r="I105" s="164"/>
      <c r="J105" s="165">
        <f>J204</f>
        <v>0</v>
      </c>
      <c r="K105" s="96"/>
      <c r="L105" s="166"/>
    </row>
    <row r="106" spans="2:12" s="9" customFormat="1" ht="19.899999999999999" hidden="1" customHeight="1">
      <c r="B106" s="161"/>
      <c r="C106" s="96"/>
      <c r="D106" s="162" t="s">
        <v>125</v>
      </c>
      <c r="E106" s="163"/>
      <c r="F106" s="163"/>
      <c r="G106" s="163"/>
      <c r="H106" s="163"/>
      <c r="I106" s="164"/>
      <c r="J106" s="165">
        <f>J209</f>
        <v>0</v>
      </c>
      <c r="K106" s="96"/>
      <c r="L106" s="166"/>
    </row>
    <row r="107" spans="2:12" s="9" customFormat="1" ht="19.899999999999999" hidden="1" customHeight="1">
      <c r="B107" s="161"/>
      <c r="C107" s="96"/>
      <c r="D107" s="162" t="s">
        <v>126</v>
      </c>
      <c r="E107" s="163"/>
      <c r="F107" s="163"/>
      <c r="G107" s="163"/>
      <c r="H107" s="163"/>
      <c r="I107" s="164"/>
      <c r="J107" s="165">
        <f>J212</f>
        <v>0</v>
      </c>
      <c r="K107" s="96"/>
      <c r="L107" s="166"/>
    </row>
    <row r="108" spans="2:12" s="9" customFormat="1" ht="19.899999999999999" hidden="1" customHeight="1">
      <c r="B108" s="161"/>
      <c r="C108" s="96"/>
      <c r="D108" s="162" t="s">
        <v>127</v>
      </c>
      <c r="E108" s="163"/>
      <c r="F108" s="163"/>
      <c r="G108" s="163"/>
      <c r="H108" s="163"/>
      <c r="I108" s="164"/>
      <c r="J108" s="165">
        <f>J217</f>
        <v>0</v>
      </c>
      <c r="K108" s="96"/>
      <c r="L108" s="166"/>
    </row>
    <row r="109" spans="2:12" s="9" customFormat="1" ht="19.899999999999999" hidden="1" customHeight="1">
      <c r="B109" s="161"/>
      <c r="C109" s="96"/>
      <c r="D109" s="162" t="s">
        <v>128</v>
      </c>
      <c r="E109" s="163"/>
      <c r="F109" s="163"/>
      <c r="G109" s="163"/>
      <c r="H109" s="163"/>
      <c r="I109" s="164"/>
      <c r="J109" s="165">
        <f>J219</f>
        <v>0</v>
      </c>
      <c r="K109" s="96"/>
      <c r="L109" s="166"/>
    </row>
    <row r="110" spans="2:12" s="8" customFormat="1" ht="24.95" hidden="1" customHeight="1">
      <c r="B110" s="154"/>
      <c r="C110" s="155"/>
      <c r="D110" s="156" t="s">
        <v>129</v>
      </c>
      <c r="E110" s="157"/>
      <c r="F110" s="157"/>
      <c r="G110" s="157"/>
      <c r="H110" s="157"/>
      <c r="I110" s="158"/>
      <c r="J110" s="159">
        <f>J221</f>
        <v>0</v>
      </c>
      <c r="K110" s="155"/>
      <c r="L110" s="160"/>
    </row>
    <row r="111" spans="2:12" s="9" customFormat="1" ht="19.899999999999999" hidden="1" customHeight="1">
      <c r="B111" s="161"/>
      <c r="C111" s="96"/>
      <c r="D111" s="162" t="s">
        <v>130</v>
      </c>
      <c r="E111" s="163"/>
      <c r="F111" s="163"/>
      <c r="G111" s="163"/>
      <c r="H111" s="163"/>
      <c r="I111" s="164"/>
      <c r="J111" s="165">
        <f>J222</f>
        <v>0</v>
      </c>
      <c r="K111" s="96"/>
      <c r="L111" s="166"/>
    </row>
    <row r="112" spans="2:12" s="9" customFormat="1" ht="19.899999999999999" hidden="1" customHeight="1">
      <c r="B112" s="161"/>
      <c r="C112" s="96"/>
      <c r="D112" s="162" t="s">
        <v>131</v>
      </c>
      <c r="E112" s="163"/>
      <c r="F112" s="163"/>
      <c r="G112" s="163"/>
      <c r="H112" s="163"/>
      <c r="I112" s="164"/>
      <c r="J112" s="165">
        <f>J228</f>
        <v>0</v>
      </c>
      <c r="K112" s="96"/>
      <c r="L112" s="166"/>
    </row>
    <row r="113" spans="2:12" s="9" customFormat="1" ht="19.899999999999999" hidden="1" customHeight="1">
      <c r="B113" s="161"/>
      <c r="C113" s="96"/>
      <c r="D113" s="162" t="s">
        <v>132</v>
      </c>
      <c r="E113" s="163"/>
      <c r="F113" s="163"/>
      <c r="G113" s="163"/>
      <c r="H113" s="163"/>
      <c r="I113" s="164"/>
      <c r="J113" s="165">
        <f>J235</f>
        <v>0</v>
      </c>
      <c r="K113" s="96"/>
      <c r="L113" s="166"/>
    </row>
    <row r="114" spans="2:12" s="9" customFormat="1" ht="19.899999999999999" hidden="1" customHeight="1">
      <c r="B114" s="161"/>
      <c r="C114" s="96"/>
      <c r="D114" s="162" t="s">
        <v>133</v>
      </c>
      <c r="E114" s="163"/>
      <c r="F114" s="163"/>
      <c r="G114" s="163"/>
      <c r="H114" s="163"/>
      <c r="I114" s="164"/>
      <c r="J114" s="165">
        <f>J244</f>
        <v>0</v>
      </c>
      <c r="K114" s="96"/>
      <c r="L114" s="166"/>
    </row>
    <row r="115" spans="2:12" s="9" customFormat="1" ht="19.899999999999999" hidden="1" customHeight="1">
      <c r="B115" s="161"/>
      <c r="C115" s="96"/>
      <c r="D115" s="162" t="s">
        <v>134</v>
      </c>
      <c r="E115" s="163"/>
      <c r="F115" s="163"/>
      <c r="G115" s="163"/>
      <c r="H115" s="163"/>
      <c r="I115" s="164"/>
      <c r="J115" s="165">
        <f>J248</f>
        <v>0</v>
      </c>
      <c r="K115" s="96"/>
      <c r="L115" s="166"/>
    </row>
    <row r="116" spans="2:12" s="9" customFormat="1" ht="19.899999999999999" hidden="1" customHeight="1">
      <c r="B116" s="161"/>
      <c r="C116" s="96"/>
      <c r="D116" s="162" t="s">
        <v>135</v>
      </c>
      <c r="E116" s="163"/>
      <c r="F116" s="163"/>
      <c r="G116" s="163"/>
      <c r="H116" s="163"/>
      <c r="I116" s="164"/>
      <c r="J116" s="165">
        <f>J250</f>
        <v>0</v>
      </c>
      <c r="K116" s="96"/>
      <c r="L116" s="166"/>
    </row>
    <row r="117" spans="2:12" s="9" customFormat="1" ht="19.899999999999999" hidden="1" customHeight="1">
      <c r="B117" s="161"/>
      <c r="C117" s="96"/>
      <c r="D117" s="162" t="s">
        <v>136</v>
      </c>
      <c r="E117" s="163"/>
      <c r="F117" s="163"/>
      <c r="G117" s="163"/>
      <c r="H117" s="163"/>
      <c r="I117" s="164"/>
      <c r="J117" s="165">
        <f>J254</f>
        <v>0</v>
      </c>
      <c r="K117" s="96"/>
      <c r="L117" s="166"/>
    </row>
    <row r="118" spans="2:12" s="9" customFormat="1" ht="19.899999999999999" hidden="1" customHeight="1">
      <c r="B118" s="161"/>
      <c r="C118" s="96"/>
      <c r="D118" s="162" t="s">
        <v>137</v>
      </c>
      <c r="E118" s="163"/>
      <c r="F118" s="163"/>
      <c r="G118" s="163"/>
      <c r="H118" s="163"/>
      <c r="I118" s="164"/>
      <c r="J118" s="165">
        <f>J256</f>
        <v>0</v>
      </c>
      <c r="K118" s="96"/>
      <c r="L118" s="166"/>
    </row>
    <row r="119" spans="2:12" s="1" customFormat="1" ht="21.75" hidden="1" customHeight="1">
      <c r="B119" s="30"/>
      <c r="C119" s="31"/>
      <c r="D119" s="31"/>
      <c r="E119" s="31"/>
      <c r="F119" s="31"/>
      <c r="G119" s="31"/>
      <c r="H119" s="31"/>
      <c r="I119" s="114"/>
      <c r="J119" s="31"/>
      <c r="K119" s="31"/>
      <c r="L119" s="34"/>
    </row>
    <row r="120" spans="2:12" s="1" customFormat="1" ht="6.95" hidden="1" customHeight="1">
      <c r="B120" s="46"/>
      <c r="C120" s="47"/>
      <c r="D120" s="47"/>
      <c r="E120" s="47"/>
      <c r="F120" s="47"/>
      <c r="G120" s="47"/>
      <c r="H120" s="47"/>
      <c r="I120" s="145"/>
      <c r="J120" s="47"/>
      <c r="K120" s="47"/>
      <c r="L120" s="34"/>
    </row>
    <row r="121" spans="2:12" hidden="1"/>
    <row r="122" spans="2:12" hidden="1"/>
    <row r="123" spans="2:12" hidden="1"/>
    <row r="124" spans="2:12" s="1" customFormat="1" ht="6.95" customHeight="1">
      <c r="B124" s="48"/>
      <c r="C124" s="49"/>
      <c r="D124" s="49"/>
      <c r="E124" s="49"/>
      <c r="F124" s="49"/>
      <c r="G124" s="49"/>
      <c r="H124" s="49"/>
      <c r="I124" s="148"/>
      <c r="J124" s="49"/>
      <c r="K124" s="49"/>
      <c r="L124" s="34"/>
    </row>
    <row r="125" spans="2:12" s="1" customFormat="1" ht="24.95" customHeight="1">
      <c r="B125" s="30"/>
      <c r="C125" s="19" t="s">
        <v>138</v>
      </c>
      <c r="D125" s="31"/>
      <c r="E125" s="31"/>
      <c r="F125" s="31"/>
      <c r="G125" s="31"/>
      <c r="H125" s="31"/>
      <c r="I125" s="114"/>
      <c r="J125" s="31"/>
      <c r="K125" s="31"/>
      <c r="L125" s="34"/>
    </row>
    <row r="126" spans="2:12" s="1" customFormat="1" ht="6.95" customHeight="1">
      <c r="B126" s="30"/>
      <c r="C126" s="31"/>
      <c r="D126" s="31"/>
      <c r="E126" s="31"/>
      <c r="F126" s="31"/>
      <c r="G126" s="31"/>
      <c r="H126" s="31"/>
      <c r="I126" s="114"/>
      <c r="J126" s="31"/>
      <c r="K126" s="31"/>
      <c r="L126" s="34"/>
    </row>
    <row r="127" spans="2:12" s="1" customFormat="1" ht="12" customHeight="1">
      <c r="B127" s="30"/>
      <c r="C127" s="25" t="s">
        <v>16</v>
      </c>
      <c r="D127" s="31"/>
      <c r="E127" s="31"/>
      <c r="F127" s="31"/>
      <c r="G127" s="31"/>
      <c r="H127" s="31"/>
      <c r="I127" s="114"/>
      <c r="J127" s="31"/>
      <c r="K127" s="31"/>
      <c r="L127" s="34"/>
    </row>
    <row r="128" spans="2:12" s="1" customFormat="1" ht="16.5" customHeight="1">
      <c r="B128" s="30"/>
      <c r="C128" s="31"/>
      <c r="D128" s="31"/>
      <c r="E128" s="271" t="str">
        <f>E7</f>
        <v>Porodna krav</v>
      </c>
      <c r="F128" s="272"/>
      <c r="G128" s="272"/>
      <c r="H128" s="272"/>
      <c r="I128" s="114"/>
      <c r="J128" s="31"/>
      <c r="K128" s="31"/>
      <c r="L128" s="34"/>
    </row>
    <row r="129" spans="2:65" s="1" customFormat="1" ht="12" customHeight="1">
      <c r="B129" s="30"/>
      <c r="C129" s="25" t="s">
        <v>109</v>
      </c>
      <c r="D129" s="31"/>
      <c r="E129" s="31"/>
      <c r="F129" s="31"/>
      <c r="G129" s="31"/>
      <c r="H129" s="31"/>
      <c r="I129" s="114"/>
      <c r="J129" s="31"/>
      <c r="K129" s="31"/>
      <c r="L129" s="34"/>
    </row>
    <row r="130" spans="2:65" s="1" customFormat="1" ht="16.5" customHeight="1">
      <c r="B130" s="30"/>
      <c r="C130" s="31"/>
      <c r="D130" s="31"/>
      <c r="E130" s="238" t="str">
        <f>E9</f>
        <v>01 - Stavební část</v>
      </c>
      <c r="F130" s="270"/>
      <c r="G130" s="270"/>
      <c r="H130" s="270"/>
      <c r="I130" s="114"/>
      <c r="J130" s="31"/>
      <c r="K130" s="31"/>
      <c r="L130" s="34"/>
    </row>
    <row r="131" spans="2:65" s="1" customFormat="1" ht="6.95" customHeight="1">
      <c r="B131" s="30"/>
      <c r="C131" s="31"/>
      <c r="D131" s="31"/>
      <c r="E131" s="31"/>
      <c r="F131" s="31"/>
      <c r="G131" s="31"/>
      <c r="H131" s="31"/>
      <c r="I131" s="114"/>
      <c r="J131" s="31"/>
      <c r="K131" s="31"/>
      <c r="L131" s="34"/>
    </row>
    <row r="132" spans="2:65" s="1" customFormat="1" ht="12" customHeight="1">
      <c r="B132" s="30"/>
      <c r="C132" s="25" t="s">
        <v>20</v>
      </c>
      <c r="D132" s="31"/>
      <c r="E132" s="31"/>
      <c r="F132" s="23" t="str">
        <f>F12</f>
        <v xml:space="preserve"> </v>
      </c>
      <c r="G132" s="31"/>
      <c r="H132" s="31"/>
      <c r="I132" s="115" t="s">
        <v>22</v>
      </c>
      <c r="J132" s="58">
        <f>IF(J12="","",J12)</f>
        <v>0</v>
      </c>
      <c r="K132" s="31"/>
      <c r="L132" s="34"/>
    </row>
    <row r="133" spans="2:65" s="1" customFormat="1" ht="6.95" customHeight="1">
      <c r="B133" s="30"/>
      <c r="C133" s="31"/>
      <c r="D133" s="31"/>
      <c r="E133" s="31"/>
      <c r="F133" s="31"/>
      <c r="G133" s="31"/>
      <c r="H133" s="31"/>
      <c r="I133" s="114"/>
      <c r="J133" s="31"/>
      <c r="K133" s="31"/>
      <c r="L133" s="34"/>
    </row>
    <row r="134" spans="2:65" s="1" customFormat="1" ht="15.2" customHeight="1">
      <c r="B134" s="30"/>
      <c r="C134" s="25" t="s">
        <v>23</v>
      </c>
      <c r="D134" s="31"/>
      <c r="E134" s="31"/>
      <c r="F134" s="23" t="str">
        <f>E15</f>
        <v xml:space="preserve"> </v>
      </c>
      <c r="G134" s="31"/>
      <c r="H134" s="31"/>
      <c r="I134" s="115" t="s">
        <v>28</v>
      </c>
      <c r="J134" s="28" t="str">
        <f>E21</f>
        <v xml:space="preserve"> </v>
      </c>
      <c r="K134" s="31"/>
      <c r="L134" s="34"/>
    </row>
    <row r="135" spans="2:65" s="1" customFormat="1" ht="15.2" customHeight="1">
      <c r="B135" s="30"/>
      <c r="C135" s="25" t="s">
        <v>26</v>
      </c>
      <c r="D135" s="31"/>
      <c r="E135" s="31"/>
      <c r="F135" s="23" t="str">
        <f>IF(E18="","",E18)</f>
        <v>Vyplň údaj</v>
      </c>
      <c r="G135" s="31"/>
      <c r="H135" s="31"/>
      <c r="I135" s="115" t="s">
        <v>29</v>
      </c>
      <c r="J135" s="28" t="str">
        <f>E24</f>
        <v xml:space="preserve"> </v>
      </c>
      <c r="K135" s="31"/>
      <c r="L135" s="34"/>
    </row>
    <row r="136" spans="2:65" s="1" customFormat="1" ht="10.35" customHeight="1">
      <c r="B136" s="30"/>
      <c r="C136" s="31"/>
      <c r="D136" s="31"/>
      <c r="E136" s="31"/>
      <c r="F136" s="31"/>
      <c r="G136" s="31"/>
      <c r="H136" s="31"/>
      <c r="I136" s="114"/>
      <c r="J136" s="31"/>
      <c r="K136" s="31"/>
      <c r="L136" s="34"/>
    </row>
    <row r="137" spans="2:65" s="10" customFormat="1" ht="29.25" customHeight="1">
      <c r="B137" s="167"/>
      <c r="C137" s="168" t="s">
        <v>139</v>
      </c>
      <c r="D137" s="169" t="s">
        <v>57</v>
      </c>
      <c r="E137" s="169" t="s">
        <v>53</v>
      </c>
      <c r="F137" s="169" t="s">
        <v>54</v>
      </c>
      <c r="G137" s="169" t="s">
        <v>140</v>
      </c>
      <c r="H137" s="169" t="s">
        <v>141</v>
      </c>
      <c r="I137" s="170" t="s">
        <v>142</v>
      </c>
      <c r="J137" s="171" t="s">
        <v>113</v>
      </c>
      <c r="K137" s="172" t="s">
        <v>143</v>
      </c>
      <c r="L137" s="173"/>
      <c r="M137" s="67" t="s">
        <v>1</v>
      </c>
      <c r="N137" s="68" t="s">
        <v>36</v>
      </c>
      <c r="O137" s="68" t="s">
        <v>144</v>
      </c>
      <c r="P137" s="68" t="s">
        <v>145</v>
      </c>
      <c r="Q137" s="68" t="s">
        <v>146</v>
      </c>
      <c r="R137" s="68" t="s">
        <v>147</v>
      </c>
      <c r="S137" s="68" t="s">
        <v>148</v>
      </c>
      <c r="T137" s="69" t="s">
        <v>149</v>
      </c>
    </row>
    <row r="138" spans="2:65" s="1" customFormat="1" ht="22.9" customHeight="1">
      <c r="B138" s="30"/>
      <c r="C138" s="74" t="s">
        <v>150</v>
      </c>
      <c r="D138" s="31"/>
      <c r="E138" s="31"/>
      <c r="F138" s="31"/>
      <c r="G138" s="31"/>
      <c r="H138" s="31"/>
      <c r="I138" s="114"/>
      <c r="J138" s="174">
        <f>BK138</f>
        <v>0</v>
      </c>
      <c r="K138" s="31"/>
      <c r="L138" s="34"/>
      <c r="M138" s="70"/>
      <c r="N138" s="71"/>
      <c r="O138" s="71"/>
      <c r="P138" s="175">
        <f>P139+P221</f>
        <v>0</v>
      </c>
      <c r="Q138" s="71"/>
      <c r="R138" s="175">
        <f>R139+R221</f>
        <v>6430.6575165699996</v>
      </c>
      <c r="S138" s="71"/>
      <c r="T138" s="176">
        <f>T139+T221</f>
        <v>0</v>
      </c>
      <c r="AT138" s="13" t="s">
        <v>71</v>
      </c>
      <c r="AU138" s="13" t="s">
        <v>115</v>
      </c>
      <c r="BK138" s="177">
        <f>BK139+BK221</f>
        <v>0</v>
      </c>
    </row>
    <row r="139" spans="2:65" s="11" customFormat="1" ht="25.9" customHeight="1">
      <c r="B139" s="178"/>
      <c r="C139" s="179"/>
      <c r="D139" s="180" t="s">
        <v>71</v>
      </c>
      <c r="E139" s="181" t="s">
        <v>151</v>
      </c>
      <c r="F139" s="181" t="s">
        <v>152</v>
      </c>
      <c r="G139" s="179"/>
      <c r="H139" s="179"/>
      <c r="I139" s="182"/>
      <c r="J139" s="183">
        <f>BK139</f>
        <v>0</v>
      </c>
      <c r="K139" s="179"/>
      <c r="L139" s="184"/>
      <c r="M139" s="185"/>
      <c r="N139" s="186"/>
      <c r="O139" s="186"/>
      <c r="P139" s="187">
        <f>P140+P154+P159+P172+P178+P182+P192+P204+P209+P212+P217+P219</f>
        <v>0</v>
      </c>
      <c r="Q139" s="186"/>
      <c r="R139" s="187">
        <f>R140+R154+R159+R172+R178+R182+R192+R204+R209+R212+R217+R219</f>
        <v>6417.4625852299996</v>
      </c>
      <c r="S139" s="186"/>
      <c r="T139" s="188">
        <f>T140+T154+T159+T172+T178+T182+T192+T204+T209+T212+T217+T219</f>
        <v>0</v>
      </c>
      <c r="AR139" s="189" t="s">
        <v>80</v>
      </c>
      <c r="AT139" s="190" t="s">
        <v>71</v>
      </c>
      <c r="AU139" s="190" t="s">
        <v>72</v>
      </c>
      <c r="AY139" s="189" t="s">
        <v>153</v>
      </c>
      <c r="BK139" s="191">
        <f>BK140+BK154+BK159+BK172+BK178+BK182+BK192+BK204+BK209+BK212+BK217+BK219</f>
        <v>0</v>
      </c>
    </row>
    <row r="140" spans="2:65" s="11" customFormat="1" ht="22.9" customHeight="1">
      <c r="B140" s="178"/>
      <c r="C140" s="179"/>
      <c r="D140" s="180" t="s">
        <v>71</v>
      </c>
      <c r="E140" s="192" t="s">
        <v>80</v>
      </c>
      <c r="F140" s="192" t="s">
        <v>154</v>
      </c>
      <c r="G140" s="179"/>
      <c r="H140" s="179"/>
      <c r="I140" s="182"/>
      <c r="J140" s="193">
        <f>BK140</f>
        <v>0</v>
      </c>
      <c r="K140" s="179"/>
      <c r="L140" s="184"/>
      <c r="M140" s="185"/>
      <c r="N140" s="186"/>
      <c r="O140" s="186"/>
      <c r="P140" s="187">
        <f>SUM(P141:P153)</f>
        <v>0</v>
      </c>
      <c r="Q140" s="186"/>
      <c r="R140" s="187">
        <f>SUM(R141:R153)</f>
        <v>0</v>
      </c>
      <c r="S140" s="186"/>
      <c r="T140" s="188">
        <f>SUM(T141:T153)</f>
        <v>0</v>
      </c>
      <c r="AR140" s="189" t="s">
        <v>80</v>
      </c>
      <c r="AT140" s="190" t="s">
        <v>71</v>
      </c>
      <c r="AU140" s="190" t="s">
        <v>80</v>
      </c>
      <c r="AY140" s="189" t="s">
        <v>153</v>
      </c>
      <c r="BK140" s="191">
        <f>SUM(BK141:BK153)</f>
        <v>0</v>
      </c>
    </row>
    <row r="141" spans="2:65" s="1" customFormat="1" ht="16.5" customHeight="1">
      <c r="B141" s="30"/>
      <c r="C141" s="194" t="s">
        <v>80</v>
      </c>
      <c r="D141" s="194" t="s">
        <v>155</v>
      </c>
      <c r="E141" s="195" t="s">
        <v>156</v>
      </c>
      <c r="F141" s="196" t="s">
        <v>157</v>
      </c>
      <c r="G141" s="197" t="s">
        <v>158</v>
      </c>
      <c r="H141" s="198">
        <v>1240</v>
      </c>
      <c r="I141" s="199"/>
      <c r="J141" s="200">
        <f t="shared" ref="J141:J153" si="0">ROUND(I141*H141,1)</f>
        <v>0</v>
      </c>
      <c r="K141" s="196" t="s">
        <v>159</v>
      </c>
      <c r="L141" s="34"/>
      <c r="M141" s="201" t="s">
        <v>1</v>
      </c>
      <c r="N141" s="202" t="s">
        <v>39</v>
      </c>
      <c r="O141" s="63"/>
      <c r="P141" s="203">
        <f t="shared" ref="P141:P153" si="1">O141*H141</f>
        <v>0</v>
      </c>
      <c r="Q141" s="203">
        <v>0</v>
      </c>
      <c r="R141" s="203">
        <f t="shared" ref="R141:R153" si="2">Q141*H141</f>
        <v>0</v>
      </c>
      <c r="S141" s="203">
        <v>0</v>
      </c>
      <c r="T141" s="204">
        <f t="shared" ref="T141:T153" si="3">S141*H141</f>
        <v>0</v>
      </c>
      <c r="AR141" s="205" t="s">
        <v>160</v>
      </c>
      <c r="AT141" s="205" t="s">
        <v>155</v>
      </c>
      <c r="AU141" s="205" t="s">
        <v>82</v>
      </c>
      <c r="AY141" s="13" t="s">
        <v>153</v>
      </c>
      <c r="BE141" s="206">
        <f t="shared" ref="BE141:BE153" si="4">IF(N141="základní",J141,0)</f>
        <v>0</v>
      </c>
      <c r="BF141" s="206">
        <f t="shared" ref="BF141:BF153" si="5">IF(N141="snížená",J141,0)</f>
        <v>0</v>
      </c>
      <c r="BG141" s="206">
        <f t="shared" ref="BG141:BG153" si="6">IF(N141="zákl. přenesená",J141,0)</f>
        <v>0</v>
      </c>
      <c r="BH141" s="206">
        <f t="shared" ref="BH141:BH153" si="7">IF(N141="sníž. přenesená",J141,0)</f>
        <v>0</v>
      </c>
      <c r="BI141" s="206">
        <f t="shared" ref="BI141:BI153" si="8">IF(N141="nulová",J141,0)</f>
        <v>0</v>
      </c>
      <c r="BJ141" s="13" t="s">
        <v>160</v>
      </c>
      <c r="BK141" s="206">
        <f t="shared" ref="BK141:BK153" si="9">ROUND(I141*H141,1)</f>
        <v>0</v>
      </c>
      <c r="BL141" s="13" t="s">
        <v>160</v>
      </c>
      <c r="BM141" s="205" t="s">
        <v>161</v>
      </c>
    </row>
    <row r="142" spans="2:65" s="1" customFormat="1" ht="24" customHeight="1">
      <c r="B142" s="30"/>
      <c r="C142" s="194" t="s">
        <v>82</v>
      </c>
      <c r="D142" s="194" t="s">
        <v>155</v>
      </c>
      <c r="E142" s="195" t="s">
        <v>162</v>
      </c>
      <c r="F142" s="196" t="s">
        <v>163</v>
      </c>
      <c r="G142" s="197" t="s">
        <v>158</v>
      </c>
      <c r="H142" s="198">
        <v>1427</v>
      </c>
      <c r="I142" s="199"/>
      <c r="J142" s="200">
        <f t="shared" si="0"/>
        <v>0</v>
      </c>
      <c r="K142" s="196" t="s">
        <v>159</v>
      </c>
      <c r="L142" s="34"/>
      <c r="M142" s="201" t="s">
        <v>1</v>
      </c>
      <c r="N142" s="202" t="s">
        <v>39</v>
      </c>
      <c r="O142" s="63"/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AR142" s="205" t="s">
        <v>160</v>
      </c>
      <c r="AT142" s="205" t="s">
        <v>155</v>
      </c>
      <c r="AU142" s="205" t="s">
        <v>82</v>
      </c>
      <c r="AY142" s="13" t="s">
        <v>153</v>
      </c>
      <c r="BE142" s="206">
        <f t="shared" si="4"/>
        <v>0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3" t="s">
        <v>160</v>
      </c>
      <c r="BK142" s="206">
        <f t="shared" si="9"/>
        <v>0</v>
      </c>
      <c r="BL142" s="13" t="s">
        <v>160</v>
      </c>
      <c r="BM142" s="205" t="s">
        <v>164</v>
      </c>
    </row>
    <row r="143" spans="2:65" s="1" customFormat="1" ht="16.5" customHeight="1">
      <c r="B143" s="30"/>
      <c r="C143" s="194" t="s">
        <v>165</v>
      </c>
      <c r="D143" s="194" t="s">
        <v>155</v>
      </c>
      <c r="E143" s="195" t="s">
        <v>166</v>
      </c>
      <c r="F143" s="196" t="s">
        <v>167</v>
      </c>
      <c r="G143" s="197" t="s">
        <v>158</v>
      </c>
      <c r="H143" s="198">
        <v>1427</v>
      </c>
      <c r="I143" s="199"/>
      <c r="J143" s="200">
        <f t="shared" si="0"/>
        <v>0</v>
      </c>
      <c r="K143" s="196" t="s">
        <v>168</v>
      </c>
      <c r="L143" s="34"/>
      <c r="M143" s="201" t="s">
        <v>1</v>
      </c>
      <c r="N143" s="202" t="s">
        <v>39</v>
      </c>
      <c r="O143" s="63"/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AR143" s="205" t="s">
        <v>160</v>
      </c>
      <c r="AT143" s="205" t="s">
        <v>155</v>
      </c>
      <c r="AU143" s="205" t="s">
        <v>82</v>
      </c>
      <c r="AY143" s="13" t="s">
        <v>153</v>
      </c>
      <c r="BE143" s="206">
        <f t="shared" si="4"/>
        <v>0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3" t="s">
        <v>160</v>
      </c>
      <c r="BK143" s="206">
        <f t="shared" si="9"/>
        <v>0</v>
      </c>
      <c r="BL143" s="13" t="s">
        <v>160</v>
      </c>
      <c r="BM143" s="205" t="s">
        <v>169</v>
      </c>
    </row>
    <row r="144" spans="2:65" s="1" customFormat="1" ht="24" customHeight="1">
      <c r="B144" s="30"/>
      <c r="C144" s="194" t="s">
        <v>160</v>
      </c>
      <c r="D144" s="194" t="s">
        <v>155</v>
      </c>
      <c r="E144" s="195" t="s">
        <v>170</v>
      </c>
      <c r="F144" s="196" t="s">
        <v>171</v>
      </c>
      <c r="G144" s="197" t="s">
        <v>158</v>
      </c>
      <c r="H144" s="198">
        <v>214.83</v>
      </c>
      <c r="I144" s="199"/>
      <c r="J144" s="200">
        <f t="shared" si="0"/>
        <v>0</v>
      </c>
      <c r="K144" s="196" t="s">
        <v>159</v>
      </c>
      <c r="L144" s="34"/>
      <c r="M144" s="201" t="s">
        <v>1</v>
      </c>
      <c r="N144" s="202" t="s">
        <v>39</v>
      </c>
      <c r="O144" s="63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AR144" s="205" t="s">
        <v>160</v>
      </c>
      <c r="AT144" s="205" t="s">
        <v>155</v>
      </c>
      <c r="AU144" s="205" t="s">
        <v>82</v>
      </c>
      <c r="AY144" s="13" t="s">
        <v>153</v>
      </c>
      <c r="BE144" s="206">
        <f t="shared" si="4"/>
        <v>0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3" t="s">
        <v>160</v>
      </c>
      <c r="BK144" s="206">
        <f t="shared" si="9"/>
        <v>0</v>
      </c>
      <c r="BL144" s="13" t="s">
        <v>160</v>
      </c>
      <c r="BM144" s="205" t="s">
        <v>172</v>
      </c>
    </row>
    <row r="145" spans="2:65" s="1" customFormat="1" ht="24" customHeight="1">
      <c r="B145" s="30"/>
      <c r="C145" s="194" t="s">
        <v>173</v>
      </c>
      <c r="D145" s="194" t="s">
        <v>155</v>
      </c>
      <c r="E145" s="195" t="s">
        <v>174</v>
      </c>
      <c r="F145" s="196" t="s">
        <v>175</v>
      </c>
      <c r="G145" s="197" t="s">
        <v>158</v>
      </c>
      <c r="H145" s="198">
        <v>214.83</v>
      </c>
      <c r="I145" s="199"/>
      <c r="J145" s="200">
        <f t="shared" si="0"/>
        <v>0</v>
      </c>
      <c r="K145" s="196" t="s">
        <v>168</v>
      </c>
      <c r="L145" s="34"/>
      <c r="M145" s="201" t="s">
        <v>1</v>
      </c>
      <c r="N145" s="202" t="s">
        <v>39</v>
      </c>
      <c r="O145" s="63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AR145" s="205" t="s">
        <v>160</v>
      </c>
      <c r="AT145" s="205" t="s">
        <v>155</v>
      </c>
      <c r="AU145" s="205" t="s">
        <v>82</v>
      </c>
      <c r="AY145" s="13" t="s">
        <v>153</v>
      </c>
      <c r="BE145" s="206">
        <f t="shared" si="4"/>
        <v>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3" t="s">
        <v>160</v>
      </c>
      <c r="BK145" s="206">
        <f t="shared" si="9"/>
        <v>0</v>
      </c>
      <c r="BL145" s="13" t="s">
        <v>160</v>
      </c>
      <c r="BM145" s="205" t="s">
        <v>176</v>
      </c>
    </row>
    <row r="146" spans="2:65" s="1" customFormat="1" ht="24" customHeight="1">
      <c r="B146" s="30"/>
      <c r="C146" s="194" t="s">
        <v>177</v>
      </c>
      <c r="D146" s="194" t="s">
        <v>155</v>
      </c>
      <c r="E146" s="195" t="s">
        <v>178</v>
      </c>
      <c r="F146" s="196" t="s">
        <v>179</v>
      </c>
      <c r="G146" s="197" t="s">
        <v>158</v>
      </c>
      <c r="H146" s="198">
        <v>133.529</v>
      </c>
      <c r="I146" s="199"/>
      <c r="J146" s="200">
        <f t="shared" si="0"/>
        <v>0</v>
      </c>
      <c r="K146" s="196" t="s">
        <v>159</v>
      </c>
      <c r="L146" s="34"/>
      <c r="M146" s="201" t="s">
        <v>1</v>
      </c>
      <c r="N146" s="202" t="s">
        <v>39</v>
      </c>
      <c r="O146" s="63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AR146" s="205" t="s">
        <v>160</v>
      </c>
      <c r="AT146" s="205" t="s">
        <v>155</v>
      </c>
      <c r="AU146" s="205" t="s">
        <v>82</v>
      </c>
      <c r="AY146" s="13" t="s">
        <v>153</v>
      </c>
      <c r="BE146" s="206">
        <f t="shared" si="4"/>
        <v>0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3" t="s">
        <v>160</v>
      </c>
      <c r="BK146" s="206">
        <f t="shared" si="9"/>
        <v>0</v>
      </c>
      <c r="BL146" s="13" t="s">
        <v>160</v>
      </c>
      <c r="BM146" s="205" t="s">
        <v>180</v>
      </c>
    </row>
    <row r="147" spans="2:65" s="1" customFormat="1" ht="24" customHeight="1">
      <c r="B147" s="30"/>
      <c r="C147" s="194" t="s">
        <v>181</v>
      </c>
      <c r="D147" s="194" t="s">
        <v>155</v>
      </c>
      <c r="E147" s="195" t="s">
        <v>182</v>
      </c>
      <c r="F147" s="196" t="s">
        <v>183</v>
      </c>
      <c r="G147" s="197" t="s">
        <v>158</v>
      </c>
      <c r="H147" s="198">
        <v>133.529</v>
      </c>
      <c r="I147" s="199"/>
      <c r="J147" s="200">
        <f t="shared" si="0"/>
        <v>0</v>
      </c>
      <c r="K147" s="196" t="s">
        <v>184</v>
      </c>
      <c r="L147" s="34"/>
      <c r="M147" s="201" t="s">
        <v>1</v>
      </c>
      <c r="N147" s="202" t="s">
        <v>39</v>
      </c>
      <c r="O147" s="63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AR147" s="205" t="s">
        <v>160</v>
      </c>
      <c r="AT147" s="205" t="s">
        <v>155</v>
      </c>
      <c r="AU147" s="205" t="s">
        <v>82</v>
      </c>
      <c r="AY147" s="13" t="s">
        <v>153</v>
      </c>
      <c r="BE147" s="206">
        <f t="shared" si="4"/>
        <v>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3" t="s">
        <v>160</v>
      </c>
      <c r="BK147" s="206">
        <f t="shared" si="9"/>
        <v>0</v>
      </c>
      <c r="BL147" s="13" t="s">
        <v>160</v>
      </c>
      <c r="BM147" s="205" t="s">
        <v>185</v>
      </c>
    </row>
    <row r="148" spans="2:65" s="1" customFormat="1" ht="24" customHeight="1">
      <c r="B148" s="30"/>
      <c r="C148" s="194" t="s">
        <v>186</v>
      </c>
      <c r="D148" s="194" t="s">
        <v>155</v>
      </c>
      <c r="E148" s="195" t="s">
        <v>187</v>
      </c>
      <c r="F148" s="196" t="s">
        <v>188</v>
      </c>
      <c r="G148" s="197" t="s">
        <v>158</v>
      </c>
      <c r="H148" s="198">
        <v>1967.9590000000001</v>
      </c>
      <c r="I148" s="199"/>
      <c r="J148" s="200">
        <f t="shared" si="0"/>
        <v>0</v>
      </c>
      <c r="K148" s="196" t="s">
        <v>168</v>
      </c>
      <c r="L148" s="34"/>
      <c r="M148" s="201" t="s">
        <v>1</v>
      </c>
      <c r="N148" s="202" t="s">
        <v>39</v>
      </c>
      <c r="O148" s="63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AR148" s="205" t="s">
        <v>160</v>
      </c>
      <c r="AT148" s="205" t="s">
        <v>155</v>
      </c>
      <c r="AU148" s="205" t="s">
        <v>82</v>
      </c>
      <c r="AY148" s="13" t="s">
        <v>153</v>
      </c>
      <c r="BE148" s="206">
        <f t="shared" si="4"/>
        <v>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3" t="s">
        <v>160</v>
      </c>
      <c r="BK148" s="206">
        <f t="shared" si="9"/>
        <v>0</v>
      </c>
      <c r="BL148" s="13" t="s">
        <v>160</v>
      </c>
      <c r="BM148" s="205" t="s">
        <v>189</v>
      </c>
    </row>
    <row r="149" spans="2:65" s="1" customFormat="1" ht="16.5" customHeight="1">
      <c r="B149" s="30"/>
      <c r="C149" s="194" t="s">
        <v>190</v>
      </c>
      <c r="D149" s="194" t="s">
        <v>155</v>
      </c>
      <c r="E149" s="195" t="s">
        <v>191</v>
      </c>
      <c r="F149" s="196" t="s">
        <v>192</v>
      </c>
      <c r="G149" s="197" t="s">
        <v>158</v>
      </c>
      <c r="H149" s="198">
        <v>1967.9590000000001</v>
      </c>
      <c r="I149" s="199"/>
      <c r="J149" s="200">
        <f t="shared" si="0"/>
        <v>0</v>
      </c>
      <c r="K149" s="196" t="s">
        <v>159</v>
      </c>
      <c r="L149" s="34"/>
      <c r="M149" s="201" t="s">
        <v>1</v>
      </c>
      <c r="N149" s="202" t="s">
        <v>39</v>
      </c>
      <c r="O149" s="63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AR149" s="205" t="s">
        <v>160</v>
      </c>
      <c r="AT149" s="205" t="s">
        <v>155</v>
      </c>
      <c r="AU149" s="205" t="s">
        <v>82</v>
      </c>
      <c r="AY149" s="13" t="s">
        <v>153</v>
      </c>
      <c r="BE149" s="206">
        <f t="shared" si="4"/>
        <v>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3" t="s">
        <v>160</v>
      </c>
      <c r="BK149" s="206">
        <f t="shared" si="9"/>
        <v>0</v>
      </c>
      <c r="BL149" s="13" t="s">
        <v>160</v>
      </c>
      <c r="BM149" s="205" t="s">
        <v>193</v>
      </c>
    </row>
    <row r="150" spans="2:65" s="1" customFormat="1" ht="24" customHeight="1">
      <c r="B150" s="30"/>
      <c r="C150" s="194" t="s">
        <v>194</v>
      </c>
      <c r="D150" s="194" t="s">
        <v>155</v>
      </c>
      <c r="E150" s="195" t="s">
        <v>195</v>
      </c>
      <c r="F150" s="196" t="s">
        <v>196</v>
      </c>
      <c r="G150" s="197" t="s">
        <v>158</v>
      </c>
      <c r="H150" s="198">
        <v>1457</v>
      </c>
      <c r="I150" s="199"/>
      <c r="J150" s="200">
        <f t="shared" si="0"/>
        <v>0</v>
      </c>
      <c r="K150" s="196" t="s">
        <v>159</v>
      </c>
      <c r="L150" s="34"/>
      <c r="M150" s="201" t="s">
        <v>1</v>
      </c>
      <c r="N150" s="202" t="s">
        <v>39</v>
      </c>
      <c r="O150" s="63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AR150" s="205" t="s">
        <v>160</v>
      </c>
      <c r="AT150" s="205" t="s">
        <v>155</v>
      </c>
      <c r="AU150" s="205" t="s">
        <v>82</v>
      </c>
      <c r="AY150" s="13" t="s">
        <v>153</v>
      </c>
      <c r="BE150" s="206">
        <f t="shared" si="4"/>
        <v>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3" t="s">
        <v>160</v>
      </c>
      <c r="BK150" s="206">
        <f t="shared" si="9"/>
        <v>0</v>
      </c>
      <c r="BL150" s="13" t="s">
        <v>160</v>
      </c>
      <c r="BM150" s="205" t="s">
        <v>197</v>
      </c>
    </row>
    <row r="151" spans="2:65" s="1" customFormat="1" ht="16.5" customHeight="1">
      <c r="B151" s="30"/>
      <c r="C151" s="194" t="s">
        <v>198</v>
      </c>
      <c r="D151" s="194" t="s">
        <v>155</v>
      </c>
      <c r="E151" s="195" t="s">
        <v>199</v>
      </c>
      <c r="F151" s="196" t="s">
        <v>200</v>
      </c>
      <c r="G151" s="197" t="s">
        <v>158</v>
      </c>
      <c r="H151" s="198">
        <v>318.35899999999998</v>
      </c>
      <c r="I151" s="199"/>
      <c r="J151" s="200">
        <f t="shared" si="0"/>
        <v>0</v>
      </c>
      <c r="K151" s="196" t="s">
        <v>1</v>
      </c>
      <c r="L151" s="34"/>
      <c r="M151" s="201" t="s">
        <v>1</v>
      </c>
      <c r="N151" s="202" t="s">
        <v>39</v>
      </c>
      <c r="O151" s="63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AR151" s="205" t="s">
        <v>160</v>
      </c>
      <c r="AT151" s="205" t="s">
        <v>155</v>
      </c>
      <c r="AU151" s="205" t="s">
        <v>82</v>
      </c>
      <c r="AY151" s="13" t="s">
        <v>153</v>
      </c>
      <c r="BE151" s="206">
        <f t="shared" si="4"/>
        <v>0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3" t="s">
        <v>160</v>
      </c>
      <c r="BK151" s="206">
        <f t="shared" si="9"/>
        <v>0</v>
      </c>
      <c r="BL151" s="13" t="s">
        <v>160</v>
      </c>
      <c r="BM151" s="205" t="s">
        <v>201</v>
      </c>
    </row>
    <row r="152" spans="2:65" s="1" customFormat="1" ht="24" customHeight="1">
      <c r="B152" s="30"/>
      <c r="C152" s="194" t="s">
        <v>202</v>
      </c>
      <c r="D152" s="194" t="s">
        <v>155</v>
      </c>
      <c r="E152" s="195" t="s">
        <v>203</v>
      </c>
      <c r="F152" s="196" t="s">
        <v>204</v>
      </c>
      <c r="G152" s="197" t="s">
        <v>158</v>
      </c>
      <c r="H152" s="198">
        <v>192.6</v>
      </c>
      <c r="I152" s="199"/>
      <c r="J152" s="200">
        <f t="shared" si="0"/>
        <v>0</v>
      </c>
      <c r="K152" s="196" t="s">
        <v>168</v>
      </c>
      <c r="L152" s="34"/>
      <c r="M152" s="201" t="s">
        <v>1</v>
      </c>
      <c r="N152" s="202" t="s">
        <v>39</v>
      </c>
      <c r="O152" s="63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AR152" s="205" t="s">
        <v>160</v>
      </c>
      <c r="AT152" s="205" t="s">
        <v>155</v>
      </c>
      <c r="AU152" s="205" t="s">
        <v>82</v>
      </c>
      <c r="AY152" s="13" t="s">
        <v>153</v>
      </c>
      <c r="BE152" s="206">
        <f t="shared" si="4"/>
        <v>0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3" t="s">
        <v>160</v>
      </c>
      <c r="BK152" s="206">
        <f t="shared" si="9"/>
        <v>0</v>
      </c>
      <c r="BL152" s="13" t="s">
        <v>160</v>
      </c>
      <c r="BM152" s="205" t="s">
        <v>205</v>
      </c>
    </row>
    <row r="153" spans="2:65" s="1" customFormat="1" ht="16.5" customHeight="1">
      <c r="B153" s="30"/>
      <c r="C153" s="194" t="s">
        <v>206</v>
      </c>
      <c r="D153" s="194" t="s">
        <v>155</v>
      </c>
      <c r="E153" s="195" t="s">
        <v>207</v>
      </c>
      <c r="F153" s="196" t="s">
        <v>208</v>
      </c>
      <c r="G153" s="197" t="s">
        <v>209</v>
      </c>
      <c r="H153" s="198">
        <v>2065</v>
      </c>
      <c r="I153" s="199"/>
      <c r="J153" s="200">
        <f t="shared" si="0"/>
        <v>0</v>
      </c>
      <c r="K153" s="196" t="s">
        <v>159</v>
      </c>
      <c r="L153" s="34"/>
      <c r="M153" s="201" t="s">
        <v>1</v>
      </c>
      <c r="N153" s="202" t="s">
        <v>39</v>
      </c>
      <c r="O153" s="63"/>
      <c r="P153" s="203">
        <f t="shared" si="1"/>
        <v>0</v>
      </c>
      <c r="Q153" s="203">
        <v>0</v>
      </c>
      <c r="R153" s="203">
        <f t="shared" si="2"/>
        <v>0</v>
      </c>
      <c r="S153" s="203">
        <v>0</v>
      </c>
      <c r="T153" s="204">
        <f t="shared" si="3"/>
        <v>0</v>
      </c>
      <c r="AR153" s="205" t="s">
        <v>160</v>
      </c>
      <c r="AT153" s="205" t="s">
        <v>155</v>
      </c>
      <c r="AU153" s="205" t="s">
        <v>82</v>
      </c>
      <c r="AY153" s="13" t="s">
        <v>153</v>
      </c>
      <c r="BE153" s="206">
        <f t="shared" si="4"/>
        <v>0</v>
      </c>
      <c r="BF153" s="206">
        <f t="shared" si="5"/>
        <v>0</v>
      </c>
      <c r="BG153" s="206">
        <f t="shared" si="6"/>
        <v>0</v>
      </c>
      <c r="BH153" s="206">
        <f t="shared" si="7"/>
        <v>0</v>
      </c>
      <c r="BI153" s="206">
        <f t="shared" si="8"/>
        <v>0</v>
      </c>
      <c r="BJ153" s="13" t="s">
        <v>160</v>
      </c>
      <c r="BK153" s="206">
        <f t="shared" si="9"/>
        <v>0</v>
      </c>
      <c r="BL153" s="13" t="s">
        <v>160</v>
      </c>
      <c r="BM153" s="205" t="s">
        <v>210</v>
      </c>
    </row>
    <row r="154" spans="2:65" s="11" customFormat="1" ht="22.9" customHeight="1">
      <c r="B154" s="178"/>
      <c r="C154" s="179"/>
      <c r="D154" s="180" t="s">
        <v>71</v>
      </c>
      <c r="E154" s="192" t="s">
        <v>82</v>
      </c>
      <c r="F154" s="192" t="s">
        <v>211</v>
      </c>
      <c r="G154" s="179"/>
      <c r="H154" s="179"/>
      <c r="I154" s="182"/>
      <c r="J154" s="193">
        <f>BK154</f>
        <v>0</v>
      </c>
      <c r="K154" s="179"/>
      <c r="L154" s="184"/>
      <c r="M154" s="185"/>
      <c r="N154" s="186"/>
      <c r="O154" s="186"/>
      <c r="P154" s="187">
        <f>SUM(P155:P158)</f>
        <v>0</v>
      </c>
      <c r="Q154" s="186"/>
      <c r="R154" s="187">
        <f>SUM(R155:R158)</f>
        <v>844.04755691000003</v>
      </c>
      <c r="S154" s="186"/>
      <c r="T154" s="188">
        <f>SUM(T155:T158)</f>
        <v>0</v>
      </c>
      <c r="AR154" s="189" t="s">
        <v>80</v>
      </c>
      <c r="AT154" s="190" t="s">
        <v>71</v>
      </c>
      <c r="AU154" s="190" t="s">
        <v>80</v>
      </c>
      <c r="AY154" s="189" t="s">
        <v>153</v>
      </c>
      <c r="BK154" s="191">
        <f>SUM(BK155:BK158)</f>
        <v>0</v>
      </c>
    </row>
    <row r="155" spans="2:65" s="1" customFormat="1" ht="16.5" customHeight="1">
      <c r="B155" s="30"/>
      <c r="C155" s="194" t="s">
        <v>212</v>
      </c>
      <c r="D155" s="194" t="s">
        <v>155</v>
      </c>
      <c r="E155" s="195" t="s">
        <v>213</v>
      </c>
      <c r="F155" s="196" t="s">
        <v>214</v>
      </c>
      <c r="G155" s="197" t="s">
        <v>158</v>
      </c>
      <c r="H155" s="198">
        <v>128.76900000000001</v>
      </c>
      <c r="I155" s="199"/>
      <c r="J155" s="200">
        <f>ROUND(I155*H155,1)</f>
        <v>0</v>
      </c>
      <c r="K155" s="196" t="s">
        <v>184</v>
      </c>
      <c r="L155" s="34"/>
      <c r="M155" s="201" t="s">
        <v>1</v>
      </c>
      <c r="N155" s="202" t="s">
        <v>39</v>
      </c>
      <c r="O155" s="63"/>
      <c r="P155" s="203">
        <f>O155*H155</f>
        <v>0</v>
      </c>
      <c r="Q155" s="203">
        <v>2.45329</v>
      </c>
      <c r="R155" s="203">
        <f>Q155*H155</f>
        <v>315.90770000999999</v>
      </c>
      <c r="S155" s="203">
        <v>0</v>
      </c>
      <c r="T155" s="204">
        <f>S155*H155</f>
        <v>0</v>
      </c>
      <c r="AR155" s="205" t="s">
        <v>160</v>
      </c>
      <c r="AT155" s="205" t="s">
        <v>155</v>
      </c>
      <c r="AU155" s="205" t="s">
        <v>82</v>
      </c>
      <c r="AY155" s="13" t="s">
        <v>153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3" t="s">
        <v>160</v>
      </c>
      <c r="BK155" s="206">
        <f>ROUND(I155*H155,1)</f>
        <v>0</v>
      </c>
      <c r="BL155" s="13" t="s">
        <v>160</v>
      </c>
      <c r="BM155" s="205" t="s">
        <v>215</v>
      </c>
    </row>
    <row r="156" spans="2:65" s="1" customFormat="1" ht="16.5" customHeight="1">
      <c r="B156" s="30"/>
      <c r="C156" s="194" t="s">
        <v>216</v>
      </c>
      <c r="D156" s="194" t="s">
        <v>155</v>
      </c>
      <c r="E156" s="195" t="s">
        <v>217</v>
      </c>
      <c r="F156" s="196" t="s">
        <v>218</v>
      </c>
      <c r="G156" s="197" t="s">
        <v>209</v>
      </c>
      <c r="H156" s="198">
        <v>595.04</v>
      </c>
      <c r="I156" s="199"/>
      <c r="J156" s="200">
        <f>ROUND(I156*H156,1)</f>
        <v>0</v>
      </c>
      <c r="K156" s="196" t="s">
        <v>1</v>
      </c>
      <c r="L156" s="34"/>
      <c r="M156" s="201" t="s">
        <v>1</v>
      </c>
      <c r="N156" s="202" t="s">
        <v>39</v>
      </c>
      <c r="O156" s="63"/>
      <c r="P156" s="203">
        <f>O156*H156</f>
        <v>0</v>
      </c>
      <c r="Q156" s="203">
        <v>1.0300000000000001E-3</v>
      </c>
      <c r="R156" s="203">
        <f>Q156*H156</f>
        <v>0.61289119999999997</v>
      </c>
      <c r="S156" s="203">
        <v>0</v>
      </c>
      <c r="T156" s="204">
        <f>S156*H156</f>
        <v>0</v>
      </c>
      <c r="AR156" s="205" t="s">
        <v>160</v>
      </c>
      <c r="AT156" s="205" t="s">
        <v>155</v>
      </c>
      <c r="AU156" s="205" t="s">
        <v>82</v>
      </c>
      <c r="AY156" s="13" t="s">
        <v>153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3" t="s">
        <v>160</v>
      </c>
      <c r="BK156" s="206">
        <f>ROUND(I156*H156,1)</f>
        <v>0</v>
      </c>
      <c r="BL156" s="13" t="s">
        <v>160</v>
      </c>
      <c r="BM156" s="205" t="s">
        <v>219</v>
      </c>
    </row>
    <row r="157" spans="2:65" s="1" customFormat="1" ht="16.5" customHeight="1">
      <c r="B157" s="30"/>
      <c r="C157" s="194" t="s">
        <v>8</v>
      </c>
      <c r="D157" s="194" t="s">
        <v>155</v>
      </c>
      <c r="E157" s="195" t="s">
        <v>220</v>
      </c>
      <c r="F157" s="196" t="s">
        <v>221</v>
      </c>
      <c r="G157" s="197" t="s">
        <v>158</v>
      </c>
      <c r="H157" s="198">
        <v>214.83</v>
      </c>
      <c r="I157" s="199"/>
      <c r="J157" s="200">
        <f>ROUND(I157*H157,1)</f>
        <v>0</v>
      </c>
      <c r="K157" s="196" t="s">
        <v>168</v>
      </c>
      <c r="L157" s="34"/>
      <c r="M157" s="201" t="s">
        <v>1</v>
      </c>
      <c r="N157" s="202" t="s">
        <v>39</v>
      </c>
      <c r="O157" s="63"/>
      <c r="P157" s="203">
        <f>O157*H157</f>
        <v>0</v>
      </c>
      <c r="Q157" s="203">
        <v>2.45329</v>
      </c>
      <c r="R157" s="203">
        <f>Q157*H157</f>
        <v>527.04029070000001</v>
      </c>
      <c r="S157" s="203">
        <v>0</v>
      </c>
      <c r="T157" s="204">
        <f>S157*H157</f>
        <v>0</v>
      </c>
      <c r="AR157" s="205" t="s">
        <v>160</v>
      </c>
      <c r="AT157" s="205" t="s">
        <v>155</v>
      </c>
      <c r="AU157" s="205" t="s">
        <v>82</v>
      </c>
      <c r="AY157" s="13" t="s">
        <v>153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3" t="s">
        <v>160</v>
      </c>
      <c r="BK157" s="206">
        <f>ROUND(I157*H157,1)</f>
        <v>0</v>
      </c>
      <c r="BL157" s="13" t="s">
        <v>160</v>
      </c>
      <c r="BM157" s="205" t="s">
        <v>222</v>
      </c>
    </row>
    <row r="158" spans="2:65" s="1" customFormat="1" ht="16.5" customHeight="1">
      <c r="B158" s="30"/>
      <c r="C158" s="194" t="s">
        <v>223</v>
      </c>
      <c r="D158" s="194" t="s">
        <v>155</v>
      </c>
      <c r="E158" s="195" t="s">
        <v>224</v>
      </c>
      <c r="F158" s="196" t="s">
        <v>225</v>
      </c>
      <c r="G158" s="197" t="s">
        <v>209</v>
      </c>
      <c r="H158" s="198">
        <v>472.5</v>
      </c>
      <c r="I158" s="199"/>
      <c r="J158" s="200">
        <f>ROUND(I158*H158,1)</f>
        <v>0</v>
      </c>
      <c r="K158" s="196" t="s">
        <v>1</v>
      </c>
      <c r="L158" s="34"/>
      <c r="M158" s="201" t="s">
        <v>1</v>
      </c>
      <c r="N158" s="202" t="s">
        <v>39</v>
      </c>
      <c r="O158" s="63"/>
      <c r="P158" s="203">
        <f>O158*H158</f>
        <v>0</v>
      </c>
      <c r="Q158" s="203">
        <v>1.0300000000000001E-3</v>
      </c>
      <c r="R158" s="203">
        <f>Q158*H158</f>
        <v>0.48667500000000002</v>
      </c>
      <c r="S158" s="203">
        <v>0</v>
      </c>
      <c r="T158" s="204">
        <f>S158*H158</f>
        <v>0</v>
      </c>
      <c r="AR158" s="205" t="s">
        <v>160</v>
      </c>
      <c r="AT158" s="205" t="s">
        <v>155</v>
      </c>
      <c r="AU158" s="205" t="s">
        <v>82</v>
      </c>
      <c r="AY158" s="13" t="s">
        <v>153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3" t="s">
        <v>160</v>
      </c>
      <c r="BK158" s="206">
        <f>ROUND(I158*H158,1)</f>
        <v>0</v>
      </c>
      <c r="BL158" s="13" t="s">
        <v>160</v>
      </c>
      <c r="BM158" s="205" t="s">
        <v>226</v>
      </c>
    </row>
    <row r="159" spans="2:65" s="11" customFormat="1" ht="22.9" customHeight="1">
      <c r="B159" s="178"/>
      <c r="C159" s="179"/>
      <c r="D159" s="180" t="s">
        <v>71</v>
      </c>
      <c r="E159" s="192" t="s">
        <v>165</v>
      </c>
      <c r="F159" s="192" t="s">
        <v>227</v>
      </c>
      <c r="G159" s="179"/>
      <c r="H159" s="179"/>
      <c r="I159" s="182"/>
      <c r="J159" s="193">
        <f>BK159</f>
        <v>0</v>
      </c>
      <c r="K159" s="179"/>
      <c r="L159" s="184"/>
      <c r="M159" s="185"/>
      <c r="N159" s="186"/>
      <c r="O159" s="186"/>
      <c r="P159" s="187">
        <f>SUM(P160:P171)</f>
        <v>0</v>
      </c>
      <c r="Q159" s="186"/>
      <c r="R159" s="187">
        <f>SUM(R160:R171)</f>
        <v>164.29839190000001</v>
      </c>
      <c r="S159" s="186"/>
      <c r="T159" s="188">
        <f>SUM(T160:T171)</f>
        <v>0</v>
      </c>
      <c r="AR159" s="189" t="s">
        <v>80</v>
      </c>
      <c r="AT159" s="190" t="s">
        <v>71</v>
      </c>
      <c r="AU159" s="190" t="s">
        <v>80</v>
      </c>
      <c r="AY159" s="189" t="s">
        <v>153</v>
      </c>
      <c r="BK159" s="191">
        <f>SUM(BK160:BK171)</f>
        <v>0</v>
      </c>
    </row>
    <row r="160" spans="2:65" s="1" customFormat="1" ht="24" customHeight="1">
      <c r="B160" s="30"/>
      <c r="C160" s="194" t="s">
        <v>228</v>
      </c>
      <c r="D160" s="194" t="s">
        <v>155</v>
      </c>
      <c r="E160" s="195" t="s">
        <v>229</v>
      </c>
      <c r="F160" s="196" t="s">
        <v>230</v>
      </c>
      <c r="G160" s="197" t="s">
        <v>209</v>
      </c>
      <c r="H160" s="198">
        <v>99.105000000000004</v>
      </c>
      <c r="I160" s="199"/>
      <c r="J160" s="200">
        <f t="shared" ref="J160:J171" si="10">ROUND(I160*H160,1)</f>
        <v>0</v>
      </c>
      <c r="K160" s="196" t="s">
        <v>159</v>
      </c>
      <c r="L160" s="34"/>
      <c r="M160" s="201" t="s">
        <v>1</v>
      </c>
      <c r="N160" s="202" t="s">
        <v>39</v>
      </c>
      <c r="O160" s="63"/>
      <c r="P160" s="203">
        <f t="shared" ref="P160:P171" si="11">O160*H160</f>
        <v>0</v>
      </c>
      <c r="Q160" s="203">
        <v>0.25933</v>
      </c>
      <c r="R160" s="203">
        <f t="shared" ref="R160:R171" si="12">Q160*H160</f>
        <v>25.70089965</v>
      </c>
      <c r="S160" s="203">
        <v>0</v>
      </c>
      <c r="T160" s="204">
        <f t="shared" ref="T160:T171" si="13">S160*H160</f>
        <v>0</v>
      </c>
      <c r="AR160" s="205" t="s">
        <v>160</v>
      </c>
      <c r="AT160" s="205" t="s">
        <v>155</v>
      </c>
      <c r="AU160" s="205" t="s">
        <v>82</v>
      </c>
      <c r="AY160" s="13" t="s">
        <v>153</v>
      </c>
      <c r="BE160" s="206">
        <f t="shared" ref="BE160:BE171" si="14">IF(N160="základní",J160,0)</f>
        <v>0</v>
      </c>
      <c r="BF160" s="206">
        <f t="shared" ref="BF160:BF171" si="15">IF(N160="snížená",J160,0)</f>
        <v>0</v>
      </c>
      <c r="BG160" s="206">
        <f t="shared" ref="BG160:BG171" si="16">IF(N160="zákl. přenesená",J160,0)</f>
        <v>0</v>
      </c>
      <c r="BH160" s="206">
        <f t="shared" ref="BH160:BH171" si="17">IF(N160="sníž. přenesená",J160,0)</f>
        <v>0</v>
      </c>
      <c r="BI160" s="206">
        <f t="shared" ref="BI160:BI171" si="18">IF(N160="nulová",J160,0)</f>
        <v>0</v>
      </c>
      <c r="BJ160" s="13" t="s">
        <v>160</v>
      </c>
      <c r="BK160" s="206">
        <f t="shared" ref="BK160:BK171" si="19">ROUND(I160*H160,1)</f>
        <v>0</v>
      </c>
      <c r="BL160" s="13" t="s">
        <v>160</v>
      </c>
      <c r="BM160" s="205" t="s">
        <v>231</v>
      </c>
    </row>
    <row r="161" spans="2:65" s="1" customFormat="1" ht="16.5" customHeight="1">
      <c r="B161" s="30"/>
      <c r="C161" s="194" t="s">
        <v>232</v>
      </c>
      <c r="D161" s="194" t="s">
        <v>155</v>
      </c>
      <c r="E161" s="195" t="s">
        <v>233</v>
      </c>
      <c r="F161" s="196" t="s">
        <v>234</v>
      </c>
      <c r="G161" s="197" t="s">
        <v>158</v>
      </c>
      <c r="H161" s="198">
        <v>28.806000000000001</v>
      </c>
      <c r="I161" s="199"/>
      <c r="J161" s="200">
        <f t="shared" si="10"/>
        <v>0</v>
      </c>
      <c r="K161" s="196" t="s">
        <v>159</v>
      </c>
      <c r="L161" s="34"/>
      <c r="M161" s="201" t="s">
        <v>1</v>
      </c>
      <c r="N161" s="202" t="s">
        <v>39</v>
      </c>
      <c r="O161" s="63"/>
      <c r="P161" s="203">
        <f t="shared" si="11"/>
        <v>0</v>
      </c>
      <c r="Q161" s="203">
        <v>2.45329</v>
      </c>
      <c r="R161" s="203">
        <f t="shared" si="12"/>
        <v>70.669471740000006</v>
      </c>
      <c r="S161" s="203">
        <v>0</v>
      </c>
      <c r="T161" s="204">
        <f t="shared" si="13"/>
        <v>0</v>
      </c>
      <c r="AR161" s="205" t="s">
        <v>160</v>
      </c>
      <c r="AT161" s="205" t="s">
        <v>155</v>
      </c>
      <c r="AU161" s="205" t="s">
        <v>82</v>
      </c>
      <c r="AY161" s="13" t="s">
        <v>153</v>
      </c>
      <c r="BE161" s="206">
        <f t="shared" si="14"/>
        <v>0</v>
      </c>
      <c r="BF161" s="206">
        <f t="shared" si="15"/>
        <v>0</v>
      </c>
      <c r="BG161" s="206">
        <f t="shared" si="16"/>
        <v>0</v>
      </c>
      <c r="BH161" s="206">
        <f t="shared" si="17"/>
        <v>0</v>
      </c>
      <c r="BI161" s="206">
        <f t="shared" si="18"/>
        <v>0</v>
      </c>
      <c r="BJ161" s="13" t="s">
        <v>160</v>
      </c>
      <c r="BK161" s="206">
        <f t="shared" si="19"/>
        <v>0</v>
      </c>
      <c r="BL161" s="13" t="s">
        <v>160</v>
      </c>
      <c r="BM161" s="205" t="s">
        <v>235</v>
      </c>
    </row>
    <row r="162" spans="2:65" s="1" customFormat="1" ht="16.5" customHeight="1">
      <c r="B162" s="30"/>
      <c r="C162" s="194" t="s">
        <v>236</v>
      </c>
      <c r="D162" s="194" t="s">
        <v>155</v>
      </c>
      <c r="E162" s="195" t="s">
        <v>237</v>
      </c>
      <c r="F162" s="196" t="s">
        <v>238</v>
      </c>
      <c r="G162" s="197" t="s">
        <v>209</v>
      </c>
      <c r="H162" s="198">
        <v>314.66500000000002</v>
      </c>
      <c r="I162" s="199"/>
      <c r="J162" s="200">
        <f t="shared" si="10"/>
        <v>0</v>
      </c>
      <c r="K162" s="196" t="s">
        <v>184</v>
      </c>
      <c r="L162" s="34"/>
      <c r="M162" s="201" t="s">
        <v>1</v>
      </c>
      <c r="N162" s="202" t="s">
        <v>39</v>
      </c>
      <c r="O162" s="63"/>
      <c r="P162" s="203">
        <f t="shared" si="11"/>
        <v>0</v>
      </c>
      <c r="Q162" s="203">
        <v>1.09E-3</v>
      </c>
      <c r="R162" s="203">
        <f t="shared" si="12"/>
        <v>0.34298485000000001</v>
      </c>
      <c r="S162" s="203">
        <v>0</v>
      </c>
      <c r="T162" s="204">
        <f t="shared" si="13"/>
        <v>0</v>
      </c>
      <c r="AR162" s="205" t="s">
        <v>160</v>
      </c>
      <c r="AT162" s="205" t="s">
        <v>155</v>
      </c>
      <c r="AU162" s="205" t="s">
        <v>82</v>
      </c>
      <c r="AY162" s="13" t="s">
        <v>153</v>
      </c>
      <c r="BE162" s="206">
        <f t="shared" si="14"/>
        <v>0</v>
      </c>
      <c r="BF162" s="206">
        <f t="shared" si="15"/>
        <v>0</v>
      </c>
      <c r="BG162" s="206">
        <f t="shared" si="16"/>
        <v>0</v>
      </c>
      <c r="BH162" s="206">
        <f t="shared" si="17"/>
        <v>0</v>
      </c>
      <c r="BI162" s="206">
        <f t="shared" si="18"/>
        <v>0</v>
      </c>
      <c r="BJ162" s="13" t="s">
        <v>160</v>
      </c>
      <c r="BK162" s="206">
        <f t="shared" si="19"/>
        <v>0</v>
      </c>
      <c r="BL162" s="13" t="s">
        <v>160</v>
      </c>
      <c r="BM162" s="205" t="s">
        <v>239</v>
      </c>
    </row>
    <row r="163" spans="2:65" s="1" customFormat="1" ht="16.5" customHeight="1">
      <c r="B163" s="30"/>
      <c r="C163" s="194" t="s">
        <v>240</v>
      </c>
      <c r="D163" s="194" t="s">
        <v>155</v>
      </c>
      <c r="E163" s="195" t="s">
        <v>241</v>
      </c>
      <c r="F163" s="196" t="s">
        <v>242</v>
      </c>
      <c r="G163" s="197" t="s">
        <v>209</v>
      </c>
      <c r="H163" s="198">
        <v>314.66500000000002</v>
      </c>
      <c r="I163" s="199"/>
      <c r="J163" s="200">
        <f t="shared" si="10"/>
        <v>0</v>
      </c>
      <c r="K163" s="196" t="s">
        <v>184</v>
      </c>
      <c r="L163" s="34"/>
      <c r="M163" s="201" t="s">
        <v>1</v>
      </c>
      <c r="N163" s="202" t="s">
        <v>39</v>
      </c>
      <c r="O163" s="63"/>
      <c r="P163" s="203">
        <f t="shared" si="11"/>
        <v>0</v>
      </c>
      <c r="Q163" s="203">
        <v>0</v>
      </c>
      <c r="R163" s="203">
        <f t="shared" si="12"/>
        <v>0</v>
      </c>
      <c r="S163" s="203">
        <v>0</v>
      </c>
      <c r="T163" s="204">
        <f t="shared" si="13"/>
        <v>0</v>
      </c>
      <c r="AR163" s="205" t="s">
        <v>160</v>
      </c>
      <c r="AT163" s="205" t="s">
        <v>155</v>
      </c>
      <c r="AU163" s="205" t="s">
        <v>82</v>
      </c>
      <c r="AY163" s="13" t="s">
        <v>153</v>
      </c>
      <c r="BE163" s="206">
        <f t="shared" si="14"/>
        <v>0</v>
      </c>
      <c r="BF163" s="206">
        <f t="shared" si="15"/>
        <v>0</v>
      </c>
      <c r="BG163" s="206">
        <f t="shared" si="16"/>
        <v>0</v>
      </c>
      <c r="BH163" s="206">
        <f t="shared" si="17"/>
        <v>0</v>
      </c>
      <c r="BI163" s="206">
        <f t="shared" si="18"/>
        <v>0</v>
      </c>
      <c r="BJ163" s="13" t="s">
        <v>160</v>
      </c>
      <c r="BK163" s="206">
        <f t="shared" si="19"/>
        <v>0</v>
      </c>
      <c r="BL163" s="13" t="s">
        <v>160</v>
      </c>
      <c r="BM163" s="205" t="s">
        <v>243</v>
      </c>
    </row>
    <row r="164" spans="2:65" s="1" customFormat="1" ht="16.5" customHeight="1">
      <c r="B164" s="30"/>
      <c r="C164" s="194" t="s">
        <v>7</v>
      </c>
      <c r="D164" s="194" t="s">
        <v>155</v>
      </c>
      <c r="E164" s="195" t="s">
        <v>244</v>
      </c>
      <c r="F164" s="196" t="s">
        <v>245</v>
      </c>
      <c r="G164" s="197" t="s">
        <v>246</v>
      </c>
      <c r="H164" s="198">
        <v>0.13</v>
      </c>
      <c r="I164" s="199"/>
      <c r="J164" s="200">
        <f t="shared" si="10"/>
        <v>0</v>
      </c>
      <c r="K164" s="196" t="s">
        <v>184</v>
      </c>
      <c r="L164" s="34"/>
      <c r="M164" s="201" t="s">
        <v>1</v>
      </c>
      <c r="N164" s="202" t="s">
        <v>39</v>
      </c>
      <c r="O164" s="63"/>
      <c r="P164" s="203">
        <f t="shared" si="11"/>
        <v>0</v>
      </c>
      <c r="Q164" s="203">
        <v>1.04881</v>
      </c>
      <c r="R164" s="203">
        <f t="shared" si="12"/>
        <v>0.1363453</v>
      </c>
      <c r="S164" s="203">
        <v>0</v>
      </c>
      <c r="T164" s="204">
        <f t="shared" si="13"/>
        <v>0</v>
      </c>
      <c r="AR164" s="205" t="s">
        <v>160</v>
      </c>
      <c r="AT164" s="205" t="s">
        <v>155</v>
      </c>
      <c r="AU164" s="205" t="s">
        <v>82</v>
      </c>
      <c r="AY164" s="13" t="s">
        <v>153</v>
      </c>
      <c r="BE164" s="206">
        <f t="shared" si="14"/>
        <v>0</v>
      </c>
      <c r="BF164" s="206">
        <f t="shared" si="15"/>
        <v>0</v>
      </c>
      <c r="BG164" s="206">
        <f t="shared" si="16"/>
        <v>0</v>
      </c>
      <c r="BH164" s="206">
        <f t="shared" si="17"/>
        <v>0</v>
      </c>
      <c r="BI164" s="206">
        <f t="shared" si="18"/>
        <v>0</v>
      </c>
      <c r="BJ164" s="13" t="s">
        <v>160</v>
      </c>
      <c r="BK164" s="206">
        <f t="shared" si="19"/>
        <v>0</v>
      </c>
      <c r="BL164" s="13" t="s">
        <v>160</v>
      </c>
      <c r="BM164" s="205" t="s">
        <v>247</v>
      </c>
    </row>
    <row r="165" spans="2:65" s="1" customFormat="1" ht="16.5" customHeight="1">
      <c r="B165" s="30"/>
      <c r="C165" s="194" t="s">
        <v>248</v>
      </c>
      <c r="D165" s="194" t="s">
        <v>155</v>
      </c>
      <c r="E165" s="195" t="s">
        <v>249</v>
      </c>
      <c r="F165" s="196" t="s">
        <v>250</v>
      </c>
      <c r="G165" s="197" t="s">
        <v>246</v>
      </c>
      <c r="H165" s="198">
        <v>1.206</v>
      </c>
      <c r="I165" s="199"/>
      <c r="J165" s="200">
        <f t="shared" si="10"/>
        <v>0</v>
      </c>
      <c r="K165" s="196" t="s">
        <v>168</v>
      </c>
      <c r="L165" s="34"/>
      <c r="M165" s="201" t="s">
        <v>1</v>
      </c>
      <c r="N165" s="202" t="s">
        <v>39</v>
      </c>
      <c r="O165" s="63"/>
      <c r="P165" s="203">
        <f t="shared" si="11"/>
        <v>0</v>
      </c>
      <c r="Q165" s="203">
        <v>1.0530600000000001</v>
      </c>
      <c r="R165" s="203">
        <f t="shared" si="12"/>
        <v>1.26999036</v>
      </c>
      <c r="S165" s="203">
        <v>0</v>
      </c>
      <c r="T165" s="204">
        <f t="shared" si="13"/>
        <v>0</v>
      </c>
      <c r="AR165" s="205" t="s">
        <v>160</v>
      </c>
      <c r="AT165" s="205" t="s">
        <v>155</v>
      </c>
      <c r="AU165" s="205" t="s">
        <v>82</v>
      </c>
      <c r="AY165" s="13" t="s">
        <v>153</v>
      </c>
      <c r="BE165" s="206">
        <f t="shared" si="14"/>
        <v>0</v>
      </c>
      <c r="BF165" s="206">
        <f t="shared" si="15"/>
        <v>0</v>
      </c>
      <c r="BG165" s="206">
        <f t="shared" si="16"/>
        <v>0</v>
      </c>
      <c r="BH165" s="206">
        <f t="shared" si="17"/>
        <v>0</v>
      </c>
      <c r="BI165" s="206">
        <f t="shared" si="18"/>
        <v>0</v>
      </c>
      <c r="BJ165" s="13" t="s">
        <v>160</v>
      </c>
      <c r="BK165" s="206">
        <f t="shared" si="19"/>
        <v>0</v>
      </c>
      <c r="BL165" s="13" t="s">
        <v>160</v>
      </c>
      <c r="BM165" s="205" t="s">
        <v>251</v>
      </c>
    </row>
    <row r="166" spans="2:65" s="1" customFormat="1" ht="16.5" customHeight="1">
      <c r="B166" s="30"/>
      <c r="C166" s="194" t="s">
        <v>252</v>
      </c>
      <c r="D166" s="194" t="s">
        <v>155</v>
      </c>
      <c r="E166" s="195" t="s">
        <v>253</v>
      </c>
      <c r="F166" s="196" t="s">
        <v>254</v>
      </c>
      <c r="G166" s="197" t="s">
        <v>255</v>
      </c>
      <c r="H166" s="198">
        <v>7</v>
      </c>
      <c r="I166" s="199"/>
      <c r="J166" s="200">
        <f t="shared" si="10"/>
        <v>0</v>
      </c>
      <c r="K166" s="196" t="s">
        <v>159</v>
      </c>
      <c r="L166" s="34"/>
      <c r="M166" s="201" t="s">
        <v>1</v>
      </c>
      <c r="N166" s="202" t="s">
        <v>39</v>
      </c>
      <c r="O166" s="63"/>
      <c r="P166" s="203">
        <f t="shared" si="11"/>
        <v>0</v>
      </c>
      <c r="Q166" s="203">
        <v>4.555E-2</v>
      </c>
      <c r="R166" s="203">
        <f t="shared" si="12"/>
        <v>0.31885000000000002</v>
      </c>
      <c r="S166" s="203">
        <v>0</v>
      </c>
      <c r="T166" s="204">
        <f t="shared" si="13"/>
        <v>0</v>
      </c>
      <c r="AR166" s="205" t="s">
        <v>160</v>
      </c>
      <c r="AT166" s="205" t="s">
        <v>155</v>
      </c>
      <c r="AU166" s="205" t="s">
        <v>82</v>
      </c>
      <c r="AY166" s="13" t="s">
        <v>153</v>
      </c>
      <c r="BE166" s="206">
        <f t="shared" si="14"/>
        <v>0</v>
      </c>
      <c r="BF166" s="206">
        <f t="shared" si="15"/>
        <v>0</v>
      </c>
      <c r="BG166" s="206">
        <f t="shared" si="16"/>
        <v>0</v>
      </c>
      <c r="BH166" s="206">
        <f t="shared" si="17"/>
        <v>0</v>
      </c>
      <c r="BI166" s="206">
        <f t="shared" si="18"/>
        <v>0</v>
      </c>
      <c r="BJ166" s="13" t="s">
        <v>160</v>
      </c>
      <c r="BK166" s="206">
        <f t="shared" si="19"/>
        <v>0</v>
      </c>
      <c r="BL166" s="13" t="s">
        <v>160</v>
      </c>
      <c r="BM166" s="205" t="s">
        <v>256</v>
      </c>
    </row>
    <row r="167" spans="2:65" s="1" customFormat="1" ht="16.5" customHeight="1">
      <c r="B167" s="30"/>
      <c r="C167" s="194" t="s">
        <v>257</v>
      </c>
      <c r="D167" s="194" t="s">
        <v>155</v>
      </c>
      <c r="E167" s="195" t="s">
        <v>258</v>
      </c>
      <c r="F167" s="196" t="s">
        <v>259</v>
      </c>
      <c r="G167" s="197" t="s">
        <v>255</v>
      </c>
      <c r="H167" s="198">
        <v>6</v>
      </c>
      <c r="I167" s="199"/>
      <c r="J167" s="200">
        <f t="shared" si="10"/>
        <v>0</v>
      </c>
      <c r="K167" s="196" t="s">
        <v>159</v>
      </c>
      <c r="L167" s="34"/>
      <c r="M167" s="201" t="s">
        <v>1</v>
      </c>
      <c r="N167" s="202" t="s">
        <v>39</v>
      </c>
      <c r="O167" s="63"/>
      <c r="P167" s="203">
        <f t="shared" si="11"/>
        <v>0</v>
      </c>
      <c r="Q167" s="203">
        <v>5.4550000000000001E-2</v>
      </c>
      <c r="R167" s="203">
        <f t="shared" si="12"/>
        <v>0.32730000000000004</v>
      </c>
      <c r="S167" s="203">
        <v>0</v>
      </c>
      <c r="T167" s="204">
        <f t="shared" si="13"/>
        <v>0</v>
      </c>
      <c r="AR167" s="205" t="s">
        <v>160</v>
      </c>
      <c r="AT167" s="205" t="s">
        <v>155</v>
      </c>
      <c r="AU167" s="205" t="s">
        <v>82</v>
      </c>
      <c r="AY167" s="13" t="s">
        <v>153</v>
      </c>
      <c r="BE167" s="206">
        <f t="shared" si="14"/>
        <v>0</v>
      </c>
      <c r="BF167" s="206">
        <f t="shared" si="15"/>
        <v>0</v>
      </c>
      <c r="BG167" s="206">
        <f t="shared" si="16"/>
        <v>0</v>
      </c>
      <c r="BH167" s="206">
        <f t="shared" si="17"/>
        <v>0</v>
      </c>
      <c r="BI167" s="206">
        <f t="shared" si="18"/>
        <v>0</v>
      </c>
      <c r="BJ167" s="13" t="s">
        <v>160</v>
      </c>
      <c r="BK167" s="206">
        <f t="shared" si="19"/>
        <v>0</v>
      </c>
      <c r="BL167" s="13" t="s">
        <v>160</v>
      </c>
      <c r="BM167" s="205" t="s">
        <v>260</v>
      </c>
    </row>
    <row r="168" spans="2:65" s="1" customFormat="1" ht="16.5" customHeight="1">
      <c r="B168" s="30"/>
      <c r="C168" s="194" t="s">
        <v>261</v>
      </c>
      <c r="D168" s="194" t="s">
        <v>155</v>
      </c>
      <c r="E168" s="195" t="s">
        <v>262</v>
      </c>
      <c r="F168" s="196" t="s">
        <v>263</v>
      </c>
      <c r="G168" s="197" t="s">
        <v>255</v>
      </c>
      <c r="H168" s="198">
        <v>3</v>
      </c>
      <c r="I168" s="199"/>
      <c r="J168" s="200">
        <f t="shared" si="10"/>
        <v>0</v>
      </c>
      <c r="K168" s="196" t="s">
        <v>159</v>
      </c>
      <c r="L168" s="34"/>
      <c r="M168" s="201" t="s">
        <v>1</v>
      </c>
      <c r="N168" s="202" t="s">
        <v>39</v>
      </c>
      <c r="O168" s="63"/>
      <c r="P168" s="203">
        <f t="shared" si="11"/>
        <v>0</v>
      </c>
      <c r="Q168" s="203">
        <v>6.3549999999999995E-2</v>
      </c>
      <c r="R168" s="203">
        <f t="shared" si="12"/>
        <v>0.19064999999999999</v>
      </c>
      <c r="S168" s="203">
        <v>0</v>
      </c>
      <c r="T168" s="204">
        <f t="shared" si="13"/>
        <v>0</v>
      </c>
      <c r="AR168" s="205" t="s">
        <v>160</v>
      </c>
      <c r="AT168" s="205" t="s">
        <v>155</v>
      </c>
      <c r="AU168" s="205" t="s">
        <v>82</v>
      </c>
      <c r="AY168" s="13" t="s">
        <v>153</v>
      </c>
      <c r="BE168" s="206">
        <f t="shared" si="14"/>
        <v>0</v>
      </c>
      <c r="BF168" s="206">
        <f t="shared" si="15"/>
        <v>0</v>
      </c>
      <c r="BG168" s="206">
        <f t="shared" si="16"/>
        <v>0</v>
      </c>
      <c r="BH168" s="206">
        <f t="shared" si="17"/>
        <v>0</v>
      </c>
      <c r="BI168" s="206">
        <f t="shared" si="18"/>
        <v>0</v>
      </c>
      <c r="BJ168" s="13" t="s">
        <v>160</v>
      </c>
      <c r="BK168" s="206">
        <f t="shared" si="19"/>
        <v>0</v>
      </c>
      <c r="BL168" s="13" t="s">
        <v>160</v>
      </c>
      <c r="BM168" s="205" t="s">
        <v>264</v>
      </c>
    </row>
    <row r="169" spans="2:65" s="1" customFormat="1" ht="24" customHeight="1">
      <c r="B169" s="30"/>
      <c r="C169" s="194" t="s">
        <v>265</v>
      </c>
      <c r="D169" s="194" t="s">
        <v>155</v>
      </c>
      <c r="E169" s="195" t="s">
        <v>266</v>
      </c>
      <c r="F169" s="196" t="s">
        <v>267</v>
      </c>
      <c r="G169" s="197" t="s">
        <v>268</v>
      </c>
      <c r="H169" s="198">
        <v>6</v>
      </c>
      <c r="I169" s="199"/>
      <c r="J169" s="200">
        <f t="shared" si="10"/>
        <v>0</v>
      </c>
      <c r="K169" s="196" t="s">
        <v>159</v>
      </c>
      <c r="L169" s="34"/>
      <c r="M169" s="201" t="s">
        <v>1</v>
      </c>
      <c r="N169" s="202" t="s">
        <v>39</v>
      </c>
      <c r="O169" s="63"/>
      <c r="P169" s="203">
        <f t="shared" si="11"/>
        <v>0</v>
      </c>
      <c r="Q169" s="203">
        <v>2.9999999999999997E-4</v>
      </c>
      <c r="R169" s="203">
        <f t="shared" si="12"/>
        <v>1.8E-3</v>
      </c>
      <c r="S169" s="203">
        <v>0</v>
      </c>
      <c r="T169" s="204">
        <f t="shared" si="13"/>
        <v>0</v>
      </c>
      <c r="AR169" s="205" t="s">
        <v>160</v>
      </c>
      <c r="AT169" s="205" t="s">
        <v>155</v>
      </c>
      <c r="AU169" s="205" t="s">
        <v>82</v>
      </c>
      <c r="AY169" s="13" t="s">
        <v>153</v>
      </c>
      <c r="BE169" s="206">
        <f t="shared" si="14"/>
        <v>0</v>
      </c>
      <c r="BF169" s="206">
        <f t="shared" si="15"/>
        <v>0</v>
      </c>
      <c r="BG169" s="206">
        <f t="shared" si="16"/>
        <v>0</v>
      </c>
      <c r="BH169" s="206">
        <f t="shared" si="17"/>
        <v>0</v>
      </c>
      <c r="BI169" s="206">
        <f t="shared" si="18"/>
        <v>0</v>
      </c>
      <c r="BJ169" s="13" t="s">
        <v>160</v>
      </c>
      <c r="BK169" s="206">
        <f t="shared" si="19"/>
        <v>0</v>
      </c>
      <c r="BL169" s="13" t="s">
        <v>160</v>
      </c>
      <c r="BM169" s="205" t="s">
        <v>269</v>
      </c>
    </row>
    <row r="170" spans="2:65" s="1" customFormat="1" ht="16.5" customHeight="1">
      <c r="B170" s="30"/>
      <c r="C170" s="194" t="s">
        <v>270</v>
      </c>
      <c r="D170" s="194" t="s">
        <v>155</v>
      </c>
      <c r="E170" s="195" t="s">
        <v>271</v>
      </c>
      <c r="F170" s="196" t="s">
        <v>272</v>
      </c>
      <c r="G170" s="197" t="s">
        <v>255</v>
      </c>
      <c r="H170" s="198">
        <v>269</v>
      </c>
      <c r="I170" s="199"/>
      <c r="J170" s="200">
        <f t="shared" si="10"/>
        <v>0</v>
      </c>
      <c r="K170" s="196" t="s">
        <v>1</v>
      </c>
      <c r="L170" s="34"/>
      <c r="M170" s="201" t="s">
        <v>1</v>
      </c>
      <c r="N170" s="202" t="s">
        <v>39</v>
      </c>
      <c r="O170" s="63"/>
      <c r="P170" s="203">
        <f t="shared" si="11"/>
        <v>0</v>
      </c>
      <c r="Q170" s="203">
        <v>0.2429</v>
      </c>
      <c r="R170" s="203">
        <f t="shared" si="12"/>
        <v>65.340100000000007</v>
      </c>
      <c r="S170" s="203">
        <v>0</v>
      </c>
      <c r="T170" s="204">
        <f t="shared" si="13"/>
        <v>0</v>
      </c>
      <c r="AR170" s="205" t="s">
        <v>160</v>
      </c>
      <c r="AT170" s="205" t="s">
        <v>155</v>
      </c>
      <c r="AU170" s="205" t="s">
        <v>82</v>
      </c>
      <c r="AY170" s="13" t="s">
        <v>153</v>
      </c>
      <c r="BE170" s="206">
        <f t="shared" si="14"/>
        <v>0</v>
      </c>
      <c r="BF170" s="206">
        <f t="shared" si="15"/>
        <v>0</v>
      </c>
      <c r="BG170" s="206">
        <f t="shared" si="16"/>
        <v>0</v>
      </c>
      <c r="BH170" s="206">
        <f t="shared" si="17"/>
        <v>0</v>
      </c>
      <c r="BI170" s="206">
        <f t="shared" si="18"/>
        <v>0</v>
      </c>
      <c r="BJ170" s="13" t="s">
        <v>160</v>
      </c>
      <c r="BK170" s="206">
        <f t="shared" si="19"/>
        <v>0</v>
      </c>
      <c r="BL170" s="13" t="s">
        <v>160</v>
      </c>
      <c r="BM170" s="205" t="s">
        <v>273</v>
      </c>
    </row>
    <row r="171" spans="2:65" s="1" customFormat="1" ht="16.5" customHeight="1">
      <c r="B171" s="30"/>
      <c r="C171" s="194" t="s">
        <v>274</v>
      </c>
      <c r="D171" s="194" t="s">
        <v>155</v>
      </c>
      <c r="E171" s="195" t="s">
        <v>275</v>
      </c>
      <c r="F171" s="196" t="s">
        <v>276</v>
      </c>
      <c r="G171" s="197" t="s">
        <v>277</v>
      </c>
      <c r="H171" s="198">
        <v>12</v>
      </c>
      <c r="I171" s="199"/>
      <c r="J171" s="200">
        <f t="shared" si="10"/>
        <v>0</v>
      </c>
      <c r="K171" s="196" t="s">
        <v>1</v>
      </c>
      <c r="L171" s="34"/>
      <c r="M171" s="201" t="s">
        <v>1</v>
      </c>
      <c r="N171" s="202" t="s">
        <v>39</v>
      </c>
      <c r="O171" s="63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AR171" s="205" t="s">
        <v>160</v>
      </c>
      <c r="AT171" s="205" t="s">
        <v>155</v>
      </c>
      <c r="AU171" s="205" t="s">
        <v>82</v>
      </c>
      <c r="AY171" s="13" t="s">
        <v>153</v>
      </c>
      <c r="BE171" s="206">
        <f t="shared" si="14"/>
        <v>0</v>
      </c>
      <c r="BF171" s="206">
        <f t="shared" si="15"/>
        <v>0</v>
      </c>
      <c r="BG171" s="206">
        <f t="shared" si="16"/>
        <v>0</v>
      </c>
      <c r="BH171" s="206">
        <f t="shared" si="17"/>
        <v>0</v>
      </c>
      <c r="BI171" s="206">
        <f t="shared" si="18"/>
        <v>0</v>
      </c>
      <c r="BJ171" s="13" t="s">
        <v>160</v>
      </c>
      <c r="BK171" s="206">
        <f t="shared" si="19"/>
        <v>0</v>
      </c>
      <c r="BL171" s="13" t="s">
        <v>160</v>
      </c>
      <c r="BM171" s="205" t="s">
        <v>278</v>
      </c>
    </row>
    <row r="172" spans="2:65" s="11" customFormat="1" ht="22.9" customHeight="1">
      <c r="B172" s="178"/>
      <c r="C172" s="179"/>
      <c r="D172" s="180" t="s">
        <v>71</v>
      </c>
      <c r="E172" s="192" t="s">
        <v>160</v>
      </c>
      <c r="F172" s="192" t="s">
        <v>279</v>
      </c>
      <c r="G172" s="179"/>
      <c r="H172" s="179"/>
      <c r="I172" s="182"/>
      <c r="J172" s="193">
        <f>BK172</f>
        <v>0</v>
      </c>
      <c r="K172" s="179"/>
      <c r="L172" s="184"/>
      <c r="M172" s="185"/>
      <c r="N172" s="186"/>
      <c r="O172" s="186"/>
      <c r="P172" s="187">
        <f>SUM(P173:P177)</f>
        <v>0</v>
      </c>
      <c r="Q172" s="186"/>
      <c r="R172" s="187">
        <f>SUM(R173:R177)</f>
        <v>26.916303299999999</v>
      </c>
      <c r="S172" s="186"/>
      <c r="T172" s="188">
        <f>SUM(T173:T177)</f>
        <v>0</v>
      </c>
      <c r="AR172" s="189" t="s">
        <v>80</v>
      </c>
      <c r="AT172" s="190" t="s">
        <v>71</v>
      </c>
      <c r="AU172" s="190" t="s">
        <v>80</v>
      </c>
      <c r="AY172" s="189" t="s">
        <v>153</v>
      </c>
      <c r="BK172" s="191">
        <f>SUM(BK173:BK177)</f>
        <v>0</v>
      </c>
    </row>
    <row r="173" spans="2:65" s="1" customFormat="1" ht="24" customHeight="1">
      <c r="B173" s="30"/>
      <c r="C173" s="194" t="s">
        <v>280</v>
      </c>
      <c r="D173" s="194" t="s">
        <v>155</v>
      </c>
      <c r="E173" s="195" t="s">
        <v>281</v>
      </c>
      <c r="F173" s="196" t="s">
        <v>282</v>
      </c>
      <c r="G173" s="197" t="s">
        <v>209</v>
      </c>
      <c r="H173" s="198">
        <v>48.07</v>
      </c>
      <c r="I173" s="199"/>
      <c r="J173" s="200">
        <f>ROUND(I173*H173,1)</f>
        <v>0</v>
      </c>
      <c r="K173" s="196" t="s">
        <v>159</v>
      </c>
      <c r="L173" s="34"/>
      <c r="M173" s="201" t="s">
        <v>1</v>
      </c>
      <c r="N173" s="202" t="s">
        <v>39</v>
      </c>
      <c r="O173" s="63"/>
      <c r="P173" s="203">
        <f>O173*H173</f>
        <v>0</v>
      </c>
      <c r="Q173" s="203">
        <v>0.39999000000000001</v>
      </c>
      <c r="R173" s="203">
        <f>Q173*H173</f>
        <v>19.227519300000001</v>
      </c>
      <c r="S173" s="203">
        <v>0</v>
      </c>
      <c r="T173" s="204">
        <f>S173*H173</f>
        <v>0</v>
      </c>
      <c r="AR173" s="205" t="s">
        <v>160</v>
      </c>
      <c r="AT173" s="205" t="s">
        <v>155</v>
      </c>
      <c r="AU173" s="205" t="s">
        <v>82</v>
      </c>
      <c r="AY173" s="13" t="s">
        <v>153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3" t="s">
        <v>160</v>
      </c>
      <c r="BK173" s="206">
        <f>ROUND(I173*H173,1)</f>
        <v>0</v>
      </c>
      <c r="BL173" s="13" t="s">
        <v>160</v>
      </c>
      <c r="BM173" s="205" t="s">
        <v>283</v>
      </c>
    </row>
    <row r="174" spans="2:65" s="1" customFormat="1" ht="16.5" customHeight="1">
      <c r="B174" s="30"/>
      <c r="C174" s="194" t="s">
        <v>284</v>
      </c>
      <c r="D174" s="194" t="s">
        <v>155</v>
      </c>
      <c r="E174" s="195" t="s">
        <v>285</v>
      </c>
      <c r="F174" s="196" t="s">
        <v>286</v>
      </c>
      <c r="G174" s="197" t="s">
        <v>158</v>
      </c>
      <c r="H174" s="198">
        <v>2.9969999999999999</v>
      </c>
      <c r="I174" s="199"/>
      <c r="J174" s="200">
        <f>ROUND(I174*H174,1)</f>
        <v>0</v>
      </c>
      <c r="K174" s="196" t="s">
        <v>184</v>
      </c>
      <c r="L174" s="34"/>
      <c r="M174" s="201" t="s">
        <v>1</v>
      </c>
      <c r="N174" s="202" t="s">
        <v>39</v>
      </c>
      <c r="O174" s="63"/>
      <c r="P174" s="203">
        <f>O174*H174</f>
        <v>0</v>
      </c>
      <c r="Q174" s="203">
        <v>2.4533999999999998</v>
      </c>
      <c r="R174" s="203">
        <f>Q174*H174</f>
        <v>7.352839799999999</v>
      </c>
      <c r="S174" s="203">
        <v>0</v>
      </c>
      <c r="T174" s="204">
        <f>S174*H174</f>
        <v>0</v>
      </c>
      <c r="AR174" s="205" t="s">
        <v>160</v>
      </c>
      <c r="AT174" s="205" t="s">
        <v>155</v>
      </c>
      <c r="AU174" s="205" t="s">
        <v>82</v>
      </c>
      <c r="AY174" s="13" t="s">
        <v>153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3" t="s">
        <v>160</v>
      </c>
      <c r="BK174" s="206">
        <f>ROUND(I174*H174,1)</f>
        <v>0</v>
      </c>
      <c r="BL174" s="13" t="s">
        <v>160</v>
      </c>
      <c r="BM174" s="205" t="s">
        <v>287</v>
      </c>
    </row>
    <row r="175" spans="2:65" s="1" customFormat="1" ht="16.5" customHeight="1">
      <c r="B175" s="30"/>
      <c r="C175" s="194" t="s">
        <v>288</v>
      </c>
      <c r="D175" s="194" t="s">
        <v>155</v>
      </c>
      <c r="E175" s="195" t="s">
        <v>289</v>
      </c>
      <c r="F175" s="196" t="s">
        <v>290</v>
      </c>
      <c r="G175" s="197" t="s">
        <v>209</v>
      </c>
      <c r="H175" s="198">
        <v>22.14</v>
      </c>
      <c r="I175" s="199"/>
      <c r="J175" s="200">
        <f>ROUND(I175*H175,1)</f>
        <v>0</v>
      </c>
      <c r="K175" s="196" t="s">
        <v>184</v>
      </c>
      <c r="L175" s="34"/>
      <c r="M175" s="201" t="s">
        <v>1</v>
      </c>
      <c r="N175" s="202" t="s">
        <v>39</v>
      </c>
      <c r="O175" s="63"/>
      <c r="P175" s="203">
        <f>O175*H175</f>
        <v>0</v>
      </c>
      <c r="Q175" s="203">
        <v>5.1900000000000002E-3</v>
      </c>
      <c r="R175" s="203">
        <f>Q175*H175</f>
        <v>0.11490660000000001</v>
      </c>
      <c r="S175" s="203">
        <v>0</v>
      </c>
      <c r="T175" s="204">
        <f>S175*H175</f>
        <v>0</v>
      </c>
      <c r="AR175" s="205" t="s">
        <v>160</v>
      </c>
      <c r="AT175" s="205" t="s">
        <v>155</v>
      </c>
      <c r="AU175" s="205" t="s">
        <v>82</v>
      </c>
      <c r="AY175" s="13" t="s">
        <v>153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3" t="s">
        <v>160</v>
      </c>
      <c r="BK175" s="206">
        <f>ROUND(I175*H175,1)</f>
        <v>0</v>
      </c>
      <c r="BL175" s="13" t="s">
        <v>160</v>
      </c>
      <c r="BM175" s="205" t="s">
        <v>291</v>
      </c>
    </row>
    <row r="176" spans="2:65" s="1" customFormat="1" ht="16.5" customHeight="1">
      <c r="B176" s="30"/>
      <c r="C176" s="194" t="s">
        <v>292</v>
      </c>
      <c r="D176" s="194" t="s">
        <v>155</v>
      </c>
      <c r="E176" s="195" t="s">
        <v>293</v>
      </c>
      <c r="F176" s="196" t="s">
        <v>294</v>
      </c>
      <c r="G176" s="197" t="s">
        <v>209</v>
      </c>
      <c r="H176" s="198">
        <v>22.14</v>
      </c>
      <c r="I176" s="199"/>
      <c r="J176" s="200">
        <f>ROUND(I176*H176,1)</f>
        <v>0</v>
      </c>
      <c r="K176" s="196" t="s">
        <v>184</v>
      </c>
      <c r="L176" s="34"/>
      <c r="M176" s="201" t="s">
        <v>1</v>
      </c>
      <c r="N176" s="202" t="s">
        <v>39</v>
      </c>
      <c r="O176" s="63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AR176" s="205" t="s">
        <v>160</v>
      </c>
      <c r="AT176" s="205" t="s">
        <v>155</v>
      </c>
      <c r="AU176" s="205" t="s">
        <v>82</v>
      </c>
      <c r="AY176" s="13" t="s">
        <v>153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3" t="s">
        <v>160</v>
      </c>
      <c r="BK176" s="206">
        <f>ROUND(I176*H176,1)</f>
        <v>0</v>
      </c>
      <c r="BL176" s="13" t="s">
        <v>160</v>
      </c>
      <c r="BM176" s="205" t="s">
        <v>295</v>
      </c>
    </row>
    <row r="177" spans="2:65" s="1" customFormat="1" ht="24" customHeight="1">
      <c r="B177" s="30"/>
      <c r="C177" s="194" t="s">
        <v>296</v>
      </c>
      <c r="D177" s="194" t="s">
        <v>155</v>
      </c>
      <c r="E177" s="195" t="s">
        <v>297</v>
      </c>
      <c r="F177" s="196" t="s">
        <v>298</v>
      </c>
      <c r="G177" s="197" t="s">
        <v>246</v>
      </c>
      <c r="H177" s="198">
        <v>0.21</v>
      </c>
      <c r="I177" s="199"/>
      <c r="J177" s="200">
        <f>ROUND(I177*H177,1)</f>
        <v>0</v>
      </c>
      <c r="K177" s="196" t="s">
        <v>184</v>
      </c>
      <c r="L177" s="34"/>
      <c r="M177" s="201" t="s">
        <v>1</v>
      </c>
      <c r="N177" s="202" t="s">
        <v>39</v>
      </c>
      <c r="O177" s="63"/>
      <c r="P177" s="203">
        <f>O177*H177</f>
        <v>0</v>
      </c>
      <c r="Q177" s="203">
        <v>1.0525599999999999</v>
      </c>
      <c r="R177" s="203">
        <f>Q177*H177</f>
        <v>0.22103759999999997</v>
      </c>
      <c r="S177" s="203">
        <v>0</v>
      </c>
      <c r="T177" s="204">
        <f>S177*H177</f>
        <v>0</v>
      </c>
      <c r="AR177" s="205" t="s">
        <v>160</v>
      </c>
      <c r="AT177" s="205" t="s">
        <v>155</v>
      </c>
      <c r="AU177" s="205" t="s">
        <v>82</v>
      </c>
      <c r="AY177" s="13" t="s">
        <v>153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3" t="s">
        <v>160</v>
      </c>
      <c r="BK177" s="206">
        <f>ROUND(I177*H177,1)</f>
        <v>0</v>
      </c>
      <c r="BL177" s="13" t="s">
        <v>160</v>
      </c>
      <c r="BM177" s="205" t="s">
        <v>299</v>
      </c>
    </row>
    <row r="178" spans="2:65" s="11" customFormat="1" ht="22.9" customHeight="1">
      <c r="B178" s="178"/>
      <c r="C178" s="179"/>
      <c r="D178" s="180" t="s">
        <v>71</v>
      </c>
      <c r="E178" s="192" t="s">
        <v>173</v>
      </c>
      <c r="F178" s="192" t="s">
        <v>300</v>
      </c>
      <c r="G178" s="179"/>
      <c r="H178" s="179"/>
      <c r="I178" s="182"/>
      <c r="J178" s="193">
        <f>BK178</f>
        <v>0</v>
      </c>
      <c r="K178" s="179"/>
      <c r="L178" s="184"/>
      <c r="M178" s="185"/>
      <c r="N178" s="186"/>
      <c r="O178" s="186"/>
      <c r="P178" s="187">
        <f>SUM(P179:P181)</f>
        <v>0</v>
      </c>
      <c r="Q178" s="186"/>
      <c r="R178" s="187">
        <f>SUM(R179:R181)</f>
        <v>1678.4361060000001</v>
      </c>
      <c r="S178" s="186"/>
      <c r="T178" s="188">
        <f>SUM(T179:T181)</f>
        <v>0</v>
      </c>
      <c r="AR178" s="189" t="s">
        <v>80</v>
      </c>
      <c r="AT178" s="190" t="s">
        <v>71</v>
      </c>
      <c r="AU178" s="190" t="s">
        <v>80</v>
      </c>
      <c r="AY178" s="189" t="s">
        <v>153</v>
      </c>
      <c r="BK178" s="191">
        <f>SUM(BK179:BK181)</f>
        <v>0</v>
      </c>
    </row>
    <row r="179" spans="2:65" s="1" customFormat="1" ht="24" customHeight="1">
      <c r="B179" s="30"/>
      <c r="C179" s="194" t="s">
        <v>301</v>
      </c>
      <c r="D179" s="194" t="s">
        <v>155</v>
      </c>
      <c r="E179" s="195" t="s">
        <v>302</v>
      </c>
      <c r="F179" s="196" t="s">
        <v>303</v>
      </c>
      <c r="G179" s="197" t="s">
        <v>158</v>
      </c>
      <c r="H179" s="198">
        <v>768.25</v>
      </c>
      <c r="I179" s="199"/>
      <c r="J179" s="200">
        <f>ROUND(I179*H179,1)</f>
        <v>0</v>
      </c>
      <c r="K179" s="196" t="s">
        <v>168</v>
      </c>
      <c r="L179" s="34"/>
      <c r="M179" s="201" t="s">
        <v>1</v>
      </c>
      <c r="N179" s="202" t="s">
        <v>39</v>
      </c>
      <c r="O179" s="63"/>
      <c r="P179" s="203">
        <f>O179*H179</f>
        <v>0</v>
      </c>
      <c r="Q179" s="203">
        <v>2.16</v>
      </c>
      <c r="R179" s="203">
        <f>Q179*H179</f>
        <v>1659.42</v>
      </c>
      <c r="S179" s="203">
        <v>0</v>
      </c>
      <c r="T179" s="204">
        <f>S179*H179</f>
        <v>0</v>
      </c>
      <c r="AR179" s="205" t="s">
        <v>160</v>
      </c>
      <c r="AT179" s="205" t="s">
        <v>155</v>
      </c>
      <c r="AU179" s="205" t="s">
        <v>82</v>
      </c>
      <c r="AY179" s="13" t="s">
        <v>153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3" t="s">
        <v>160</v>
      </c>
      <c r="BK179" s="206">
        <f>ROUND(I179*H179,1)</f>
        <v>0</v>
      </c>
      <c r="BL179" s="13" t="s">
        <v>160</v>
      </c>
      <c r="BM179" s="205" t="s">
        <v>304</v>
      </c>
    </row>
    <row r="180" spans="2:65" s="1" customFormat="1" ht="24" customHeight="1">
      <c r="B180" s="30"/>
      <c r="C180" s="194" t="s">
        <v>305</v>
      </c>
      <c r="D180" s="194" t="s">
        <v>155</v>
      </c>
      <c r="E180" s="195" t="s">
        <v>306</v>
      </c>
      <c r="F180" s="196" t="s">
        <v>307</v>
      </c>
      <c r="G180" s="197" t="s">
        <v>209</v>
      </c>
      <c r="H180" s="198">
        <v>80.25</v>
      </c>
      <c r="I180" s="199"/>
      <c r="J180" s="200">
        <f>ROUND(I180*H180,1)</f>
        <v>0</v>
      </c>
      <c r="K180" s="196" t="s">
        <v>159</v>
      </c>
      <c r="L180" s="34"/>
      <c r="M180" s="201" t="s">
        <v>1</v>
      </c>
      <c r="N180" s="202" t="s">
        <v>39</v>
      </c>
      <c r="O180" s="63"/>
      <c r="P180" s="203">
        <f>O180*H180</f>
        <v>0</v>
      </c>
      <c r="Q180" s="203">
        <v>0.10100000000000001</v>
      </c>
      <c r="R180" s="203">
        <f>Q180*H180</f>
        <v>8.1052499999999998</v>
      </c>
      <c r="S180" s="203">
        <v>0</v>
      </c>
      <c r="T180" s="204">
        <f>S180*H180</f>
        <v>0</v>
      </c>
      <c r="AR180" s="205" t="s">
        <v>160</v>
      </c>
      <c r="AT180" s="205" t="s">
        <v>155</v>
      </c>
      <c r="AU180" s="205" t="s">
        <v>82</v>
      </c>
      <c r="AY180" s="13" t="s">
        <v>153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3" t="s">
        <v>160</v>
      </c>
      <c r="BK180" s="206">
        <f>ROUND(I180*H180,1)</f>
        <v>0</v>
      </c>
      <c r="BL180" s="13" t="s">
        <v>160</v>
      </c>
      <c r="BM180" s="205" t="s">
        <v>308</v>
      </c>
    </row>
    <row r="181" spans="2:65" s="1" customFormat="1" ht="16.5" customHeight="1">
      <c r="B181" s="30"/>
      <c r="C181" s="207" t="s">
        <v>309</v>
      </c>
      <c r="D181" s="207" t="s">
        <v>310</v>
      </c>
      <c r="E181" s="208" t="s">
        <v>311</v>
      </c>
      <c r="F181" s="209" t="s">
        <v>312</v>
      </c>
      <c r="G181" s="210" t="s">
        <v>209</v>
      </c>
      <c r="H181" s="211">
        <v>82.658000000000001</v>
      </c>
      <c r="I181" s="212"/>
      <c r="J181" s="213">
        <f>ROUND(I181*H181,1)</f>
        <v>0</v>
      </c>
      <c r="K181" s="209" t="s">
        <v>159</v>
      </c>
      <c r="L181" s="214"/>
      <c r="M181" s="215" t="s">
        <v>1</v>
      </c>
      <c r="N181" s="216" t="s">
        <v>39</v>
      </c>
      <c r="O181" s="63"/>
      <c r="P181" s="203">
        <f>O181*H181</f>
        <v>0</v>
      </c>
      <c r="Q181" s="203">
        <v>0.13200000000000001</v>
      </c>
      <c r="R181" s="203">
        <f>Q181*H181</f>
        <v>10.910856000000001</v>
      </c>
      <c r="S181" s="203">
        <v>0</v>
      </c>
      <c r="T181" s="204">
        <f>S181*H181</f>
        <v>0</v>
      </c>
      <c r="AR181" s="205" t="s">
        <v>186</v>
      </c>
      <c r="AT181" s="205" t="s">
        <v>310</v>
      </c>
      <c r="AU181" s="205" t="s">
        <v>82</v>
      </c>
      <c r="AY181" s="13" t="s">
        <v>153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3" t="s">
        <v>160</v>
      </c>
      <c r="BK181" s="206">
        <f>ROUND(I181*H181,1)</f>
        <v>0</v>
      </c>
      <c r="BL181" s="13" t="s">
        <v>160</v>
      </c>
      <c r="BM181" s="205" t="s">
        <v>313</v>
      </c>
    </row>
    <row r="182" spans="2:65" s="11" customFormat="1" ht="22.9" customHeight="1">
      <c r="B182" s="178"/>
      <c r="C182" s="179"/>
      <c r="D182" s="180" t="s">
        <v>71</v>
      </c>
      <c r="E182" s="192" t="s">
        <v>177</v>
      </c>
      <c r="F182" s="192" t="s">
        <v>314</v>
      </c>
      <c r="G182" s="179"/>
      <c r="H182" s="179"/>
      <c r="I182" s="182"/>
      <c r="J182" s="193">
        <f>BK182</f>
        <v>0</v>
      </c>
      <c r="K182" s="179"/>
      <c r="L182" s="184"/>
      <c r="M182" s="185"/>
      <c r="N182" s="186"/>
      <c r="O182" s="186"/>
      <c r="P182" s="187">
        <f>SUM(P183:P191)</f>
        <v>0</v>
      </c>
      <c r="Q182" s="186"/>
      <c r="R182" s="187">
        <f>SUM(R183:R191)</f>
        <v>6.5725280399999999</v>
      </c>
      <c r="S182" s="186"/>
      <c r="T182" s="188">
        <f>SUM(T183:T191)</f>
        <v>0</v>
      </c>
      <c r="AR182" s="189" t="s">
        <v>80</v>
      </c>
      <c r="AT182" s="190" t="s">
        <v>71</v>
      </c>
      <c r="AU182" s="190" t="s">
        <v>80</v>
      </c>
      <c r="AY182" s="189" t="s">
        <v>153</v>
      </c>
      <c r="BK182" s="191">
        <f>SUM(BK183:BK191)</f>
        <v>0</v>
      </c>
    </row>
    <row r="183" spans="2:65" s="1" customFormat="1" ht="24" customHeight="1">
      <c r="B183" s="30"/>
      <c r="C183" s="194" t="s">
        <v>315</v>
      </c>
      <c r="D183" s="194" t="s">
        <v>155</v>
      </c>
      <c r="E183" s="195" t="s">
        <v>316</v>
      </c>
      <c r="F183" s="196" t="s">
        <v>317</v>
      </c>
      <c r="G183" s="197" t="s">
        <v>209</v>
      </c>
      <c r="H183" s="198">
        <v>37</v>
      </c>
      <c r="I183" s="199"/>
      <c r="J183" s="200">
        <f t="shared" ref="J183:J191" si="20">ROUND(I183*H183,1)</f>
        <v>0</v>
      </c>
      <c r="K183" s="196" t="s">
        <v>159</v>
      </c>
      <c r="L183" s="34"/>
      <c r="M183" s="201" t="s">
        <v>1</v>
      </c>
      <c r="N183" s="202" t="s">
        <v>39</v>
      </c>
      <c r="O183" s="63"/>
      <c r="P183" s="203">
        <f t="shared" ref="P183:P191" si="21">O183*H183</f>
        <v>0</v>
      </c>
      <c r="Q183" s="203">
        <v>1.8380000000000001E-2</v>
      </c>
      <c r="R183" s="203">
        <f t="shared" ref="R183:R191" si="22">Q183*H183</f>
        <v>0.68006</v>
      </c>
      <c r="S183" s="203">
        <v>0</v>
      </c>
      <c r="T183" s="204">
        <f t="shared" ref="T183:T191" si="23">S183*H183</f>
        <v>0</v>
      </c>
      <c r="AR183" s="205" t="s">
        <v>160</v>
      </c>
      <c r="AT183" s="205" t="s">
        <v>155</v>
      </c>
      <c r="AU183" s="205" t="s">
        <v>82</v>
      </c>
      <c r="AY183" s="13" t="s">
        <v>153</v>
      </c>
      <c r="BE183" s="206">
        <f t="shared" ref="BE183:BE191" si="24">IF(N183="základní",J183,0)</f>
        <v>0</v>
      </c>
      <c r="BF183" s="206">
        <f t="shared" ref="BF183:BF191" si="25">IF(N183="snížená",J183,0)</f>
        <v>0</v>
      </c>
      <c r="BG183" s="206">
        <f t="shared" ref="BG183:BG191" si="26">IF(N183="zákl. přenesená",J183,0)</f>
        <v>0</v>
      </c>
      <c r="BH183" s="206">
        <f t="shared" ref="BH183:BH191" si="27">IF(N183="sníž. přenesená",J183,0)</f>
        <v>0</v>
      </c>
      <c r="BI183" s="206">
        <f t="shared" ref="BI183:BI191" si="28">IF(N183="nulová",J183,0)</f>
        <v>0</v>
      </c>
      <c r="BJ183" s="13" t="s">
        <v>160</v>
      </c>
      <c r="BK183" s="206">
        <f t="shared" ref="BK183:BK191" si="29">ROUND(I183*H183,1)</f>
        <v>0</v>
      </c>
      <c r="BL183" s="13" t="s">
        <v>160</v>
      </c>
      <c r="BM183" s="205" t="s">
        <v>318</v>
      </c>
    </row>
    <row r="184" spans="2:65" s="1" customFormat="1" ht="24" customHeight="1">
      <c r="B184" s="30"/>
      <c r="C184" s="194" t="s">
        <v>319</v>
      </c>
      <c r="D184" s="194" t="s">
        <v>155</v>
      </c>
      <c r="E184" s="195" t="s">
        <v>320</v>
      </c>
      <c r="F184" s="196" t="s">
        <v>321</v>
      </c>
      <c r="G184" s="197" t="s">
        <v>209</v>
      </c>
      <c r="H184" s="198">
        <v>37</v>
      </c>
      <c r="I184" s="199"/>
      <c r="J184" s="200">
        <f t="shared" si="20"/>
        <v>0</v>
      </c>
      <c r="K184" s="196" t="s">
        <v>159</v>
      </c>
      <c r="L184" s="34"/>
      <c r="M184" s="201" t="s">
        <v>1</v>
      </c>
      <c r="N184" s="202" t="s">
        <v>39</v>
      </c>
      <c r="O184" s="63"/>
      <c r="P184" s="203">
        <f t="shared" si="21"/>
        <v>0</v>
      </c>
      <c r="Q184" s="203">
        <v>7.9000000000000008E-3</v>
      </c>
      <c r="R184" s="203">
        <f t="shared" si="22"/>
        <v>0.2923</v>
      </c>
      <c r="S184" s="203">
        <v>0</v>
      </c>
      <c r="T184" s="204">
        <f t="shared" si="23"/>
        <v>0</v>
      </c>
      <c r="AR184" s="205" t="s">
        <v>160</v>
      </c>
      <c r="AT184" s="205" t="s">
        <v>155</v>
      </c>
      <c r="AU184" s="205" t="s">
        <v>82</v>
      </c>
      <c r="AY184" s="13" t="s">
        <v>153</v>
      </c>
      <c r="BE184" s="206">
        <f t="shared" si="24"/>
        <v>0</v>
      </c>
      <c r="BF184" s="206">
        <f t="shared" si="25"/>
        <v>0</v>
      </c>
      <c r="BG184" s="206">
        <f t="shared" si="26"/>
        <v>0</v>
      </c>
      <c r="BH184" s="206">
        <f t="shared" si="27"/>
        <v>0</v>
      </c>
      <c r="BI184" s="206">
        <f t="shared" si="28"/>
        <v>0</v>
      </c>
      <c r="BJ184" s="13" t="s">
        <v>160</v>
      </c>
      <c r="BK184" s="206">
        <f t="shared" si="29"/>
        <v>0</v>
      </c>
      <c r="BL184" s="13" t="s">
        <v>160</v>
      </c>
      <c r="BM184" s="205" t="s">
        <v>322</v>
      </c>
    </row>
    <row r="185" spans="2:65" s="1" customFormat="1" ht="24" customHeight="1">
      <c r="B185" s="30"/>
      <c r="C185" s="194" t="s">
        <v>323</v>
      </c>
      <c r="D185" s="194" t="s">
        <v>155</v>
      </c>
      <c r="E185" s="195" t="s">
        <v>324</v>
      </c>
      <c r="F185" s="196" t="s">
        <v>325</v>
      </c>
      <c r="G185" s="197" t="s">
        <v>209</v>
      </c>
      <c r="H185" s="198">
        <v>29.1</v>
      </c>
      <c r="I185" s="199"/>
      <c r="J185" s="200">
        <f t="shared" si="20"/>
        <v>0</v>
      </c>
      <c r="K185" s="196" t="s">
        <v>159</v>
      </c>
      <c r="L185" s="34"/>
      <c r="M185" s="201" t="s">
        <v>1</v>
      </c>
      <c r="N185" s="202" t="s">
        <v>39</v>
      </c>
      <c r="O185" s="63"/>
      <c r="P185" s="203">
        <f t="shared" si="21"/>
        <v>0</v>
      </c>
      <c r="Q185" s="203">
        <v>1.54E-2</v>
      </c>
      <c r="R185" s="203">
        <f t="shared" si="22"/>
        <v>0.44814000000000004</v>
      </c>
      <c r="S185" s="203">
        <v>0</v>
      </c>
      <c r="T185" s="204">
        <f t="shared" si="23"/>
        <v>0</v>
      </c>
      <c r="AR185" s="205" t="s">
        <v>160</v>
      </c>
      <c r="AT185" s="205" t="s">
        <v>155</v>
      </c>
      <c r="AU185" s="205" t="s">
        <v>82</v>
      </c>
      <c r="AY185" s="13" t="s">
        <v>153</v>
      </c>
      <c r="BE185" s="206">
        <f t="shared" si="24"/>
        <v>0</v>
      </c>
      <c r="BF185" s="206">
        <f t="shared" si="25"/>
        <v>0</v>
      </c>
      <c r="BG185" s="206">
        <f t="shared" si="26"/>
        <v>0</v>
      </c>
      <c r="BH185" s="206">
        <f t="shared" si="27"/>
        <v>0</v>
      </c>
      <c r="BI185" s="206">
        <f t="shared" si="28"/>
        <v>0</v>
      </c>
      <c r="BJ185" s="13" t="s">
        <v>160</v>
      </c>
      <c r="BK185" s="206">
        <f t="shared" si="29"/>
        <v>0</v>
      </c>
      <c r="BL185" s="13" t="s">
        <v>160</v>
      </c>
      <c r="BM185" s="205" t="s">
        <v>326</v>
      </c>
    </row>
    <row r="186" spans="2:65" s="1" customFormat="1" ht="24" customHeight="1">
      <c r="B186" s="30"/>
      <c r="C186" s="194" t="s">
        <v>327</v>
      </c>
      <c r="D186" s="194" t="s">
        <v>155</v>
      </c>
      <c r="E186" s="195" t="s">
        <v>328</v>
      </c>
      <c r="F186" s="196" t="s">
        <v>329</v>
      </c>
      <c r="G186" s="197" t="s">
        <v>209</v>
      </c>
      <c r="H186" s="198">
        <v>75.593000000000004</v>
      </c>
      <c r="I186" s="199"/>
      <c r="J186" s="200">
        <f t="shared" si="20"/>
        <v>0</v>
      </c>
      <c r="K186" s="196" t="s">
        <v>159</v>
      </c>
      <c r="L186" s="34"/>
      <c r="M186" s="201" t="s">
        <v>1</v>
      </c>
      <c r="N186" s="202" t="s">
        <v>39</v>
      </c>
      <c r="O186" s="63"/>
      <c r="P186" s="203">
        <f t="shared" si="21"/>
        <v>0</v>
      </c>
      <c r="Q186" s="203">
        <v>1.8380000000000001E-2</v>
      </c>
      <c r="R186" s="203">
        <f t="shared" si="22"/>
        <v>1.3893993400000002</v>
      </c>
      <c r="S186" s="203">
        <v>0</v>
      </c>
      <c r="T186" s="204">
        <f t="shared" si="23"/>
        <v>0</v>
      </c>
      <c r="AR186" s="205" t="s">
        <v>160</v>
      </c>
      <c r="AT186" s="205" t="s">
        <v>155</v>
      </c>
      <c r="AU186" s="205" t="s">
        <v>82</v>
      </c>
      <c r="AY186" s="13" t="s">
        <v>153</v>
      </c>
      <c r="BE186" s="206">
        <f t="shared" si="24"/>
        <v>0</v>
      </c>
      <c r="BF186" s="206">
        <f t="shared" si="25"/>
        <v>0</v>
      </c>
      <c r="BG186" s="206">
        <f t="shared" si="26"/>
        <v>0</v>
      </c>
      <c r="BH186" s="206">
        <f t="shared" si="27"/>
        <v>0</v>
      </c>
      <c r="BI186" s="206">
        <f t="shared" si="28"/>
        <v>0</v>
      </c>
      <c r="BJ186" s="13" t="s">
        <v>160</v>
      </c>
      <c r="BK186" s="206">
        <f t="shared" si="29"/>
        <v>0</v>
      </c>
      <c r="BL186" s="13" t="s">
        <v>160</v>
      </c>
      <c r="BM186" s="205" t="s">
        <v>330</v>
      </c>
    </row>
    <row r="187" spans="2:65" s="1" customFormat="1" ht="24" customHeight="1">
      <c r="B187" s="30"/>
      <c r="C187" s="194" t="s">
        <v>331</v>
      </c>
      <c r="D187" s="194" t="s">
        <v>155</v>
      </c>
      <c r="E187" s="195" t="s">
        <v>332</v>
      </c>
      <c r="F187" s="196" t="s">
        <v>333</v>
      </c>
      <c r="G187" s="197" t="s">
        <v>209</v>
      </c>
      <c r="H187" s="198">
        <v>104.693</v>
      </c>
      <c r="I187" s="199"/>
      <c r="J187" s="200">
        <f t="shared" si="20"/>
        <v>0</v>
      </c>
      <c r="K187" s="196" t="s">
        <v>159</v>
      </c>
      <c r="L187" s="34"/>
      <c r="M187" s="201" t="s">
        <v>1</v>
      </c>
      <c r="N187" s="202" t="s">
        <v>39</v>
      </c>
      <c r="O187" s="63"/>
      <c r="P187" s="203">
        <f t="shared" si="21"/>
        <v>0</v>
      </c>
      <c r="Q187" s="203">
        <v>7.9000000000000008E-3</v>
      </c>
      <c r="R187" s="203">
        <f t="shared" si="22"/>
        <v>0.82707470000000005</v>
      </c>
      <c r="S187" s="203">
        <v>0</v>
      </c>
      <c r="T187" s="204">
        <f t="shared" si="23"/>
        <v>0</v>
      </c>
      <c r="AR187" s="205" t="s">
        <v>160</v>
      </c>
      <c r="AT187" s="205" t="s">
        <v>155</v>
      </c>
      <c r="AU187" s="205" t="s">
        <v>82</v>
      </c>
      <c r="AY187" s="13" t="s">
        <v>153</v>
      </c>
      <c r="BE187" s="206">
        <f t="shared" si="24"/>
        <v>0</v>
      </c>
      <c r="BF187" s="206">
        <f t="shared" si="25"/>
        <v>0</v>
      </c>
      <c r="BG187" s="206">
        <f t="shared" si="26"/>
        <v>0</v>
      </c>
      <c r="BH187" s="206">
        <f t="shared" si="27"/>
        <v>0</v>
      </c>
      <c r="BI187" s="206">
        <f t="shared" si="28"/>
        <v>0</v>
      </c>
      <c r="BJ187" s="13" t="s">
        <v>160</v>
      </c>
      <c r="BK187" s="206">
        <f t="shared" si="29"/>
        <v>0</v>
      </c>
      <c r="BL187" s="13" t="s">
        <v>160</v>
      </c>
      <c r="BM187" s="205" t="s">
        <v>334</v>
      </c>
    </row>
    <row r="188" spans="2:65" s="1" customFormat="1" ht="24" customHeight="1">
      <c r="B188" s="30"/>
      <c r="C188" s="194" t="s">
        <v>335</v>
      </c>
      <c r="D188" s="194" t="s">
        <v>155</v>
      </c>
      <c r="E188" s="195" t="s">
        <v>336</v>
      </c>
      <c r="F188" s="196" t="s">
        <v>337</v>
      </c>
      <c r="G188" s="197" t="s">
        <v>209</v>
      </c>
      <c r="H188" s="198">
        <v>2.86</v>
      </c>
      <c r="I188" s="199"/>
      <c r="J188" s="200">
        <f t="shared" si="20"/>
        <v>0</v>
      </c>
      <c r="K188" s="196" t="s">
        <v>159</v>
      </c>
      <c r="L188" s="34"/>
      <c r="M188" s="201" t="s">
        <v>1</v>
      </c>
      <c r="N188" s="202" t="s">
        <v>39</v>
      </c>
      <c r="O188" s="63"/>
      <c r="P188" s="203">
        <f t="shared" si="21"/>
        <v>0</v>
      </c>
      <c r="Q188" s="203">
        <v>3.0450000000000001E-2</v>
      </c>
      <c r="R188" s="203">
        <f t="shared" si="22"/>
        <v>8.7086999999999998E-2</v>
      </c>
      <c r="S188" s="203">
        <v>0</v>
      </c>
      <c r="T188" s="204">
        <f t="shared" si="23"/>
        <v>0</v>
      </c>
      <c r="AR188" s="205" t="s">
        <v>160</v>
      </c>
      <c r="AT188" s="205" t="s">
        <v>155</v>
      </c>
      <c r="AU188" s="205" t="s">
        <v>82</v>
      </c>
      <c r="AY188" s="13" t="s">
        <v>153</v>
      </c>
      <c r="BE188" s="206">
        <f t="shared" si="24"/>
        <v>0</v>
      </c>
      <c r="BF188" s="206">
        <f t="shared" si="25"/>
        <v>0</v>
      </c>
      <c r="BG188" s="206">
        <f t="shared" si="26"/>
        <v>0</v>
      </c>
      <c r="BH188" s="206">
        <f t="shared" si="27"/>
        <v>0</v>
      </c>
      <c r="BI188" s="206">
        <f t="shared" si="28"/>
        <v>0</v>
      </c>
      <c r="BJ188" s="13" t="s">
        <v>160</v>
      </c>
      <c r="BK188" s="206">
        <f t="shared" si="29"/>
        <v>0</v>
      </c>
      <c r="BL188" s="13" t="s">
        <v>160</v>
      </c>
      <c r="BM188" s="205" t="s">
        <v>338</v>
      </c>
    </row>
    <row r="189" spans="2:65" s="1" customFormat="1" ht="24" customHeight="1">
      <c r="B189" s="30"/>
      <c r="C189" s="194" t="s">
        <v>339</v>
      </c>
      <c r="D189" s="194" t="s">
        <v>155</v>
      </c>
      <c r="E189" s="195" t="s">
        <v>340</v>
      </c>
      <c r="F189" s="196" t="s">
        <v>341</v>
      </c>
      <c r="G189" s="197" t="s">
        <v>209</v>
      </c>
      <c r="H189" s="198">
        <v>1.78</v>
      </c>
      <c r="I189" s="199"/>
      <c r="J189" s="200">
        <f t="shared" si="20"/>
        <v>0</v>
      </c>
      <c r="K189" s="196" t="s">
        <v>159</v>
      </c>
      <c r="L189" s="34"/>
      <c r="M189" s="201" t="s">
        <v>1</v>
      </c>
      <c r="N189" s="202" t="s">
        <v>39</v>
      </c>
      <c r="O189" s="63"/>
      <c r="P189" s="203">
        <f t="shared" si="21"/>
        <v>0</v>
      </c>
      <c r="Q189" s="203">
        <v>3.3579999999999999E-2</v>
      </c>
      <c r="R189" s="203">
        <f t="shared" si="22"/>
        <v>5.9772399999999996E-2</v>
      </c>
      <c r="S189" s="203">
        <v>0</v>
      </c>
      <c r="T189" s="204">
        <f t="shared" si="23"/>
        <v>0</v>
      </c>
      <c r="AR189" s="205" t="s">
        <v>160</v>
      </c>
      <c r="AT189" s="205" t="s">
        <v>155</v>
      </c>
      <c r="AU189" s="205" t="s">
        <v>82</v>
      </c>
      <c r="AY189" s="13" t="s">
        <v>153</v>
      </c>
      <c r="BE189" s="206">
        <f t="shared" si="24"/>
        <v>0</v>
      </c>
      <c r="BF189" s="206">
        <f t="shared" si="25"/>
        <v>0</v>
      </c>
      <c r="BG189" s="206">
        <f t="shared" si="26"/>
        <v>0</v>
      </c>
      <c r="BH189" s="206">
        <f t="shared" si="27"/>
        <v>0</v>
      </c>
      <c r="BI189" s="206">
        <f t="shared" si="28"/>
        <v>0</v>
      </c>
      <c r="BJ189" s="13" t="s">
        <v>160</v>
      </c>
      <c r="BK189" s="206">
        <f t="shared" si="29"/>
        <v>0</v>
      </c>
      <c r="BL189" s="13" t="s">
        <v>160</v>
      </c>
      <c r="BM189" s="205" t="s">
        <v>342</v>
      </c>
    </row>
    <row r="190" spans="2:65" s="1" customFormat="1" ht="24" customHeight="1">
      <c r="B190" s="30"/>
      <c r="C190" s="194" t="s">
        <v>343</v>
      </c>
      <c r="D190" s="194" t="s">
        <v>155</v>
      </c>
      <c r="E190" s="195" t="s">
        <v>344</v>
      </c>
      <c r="F190" s="196" t="s">
        <v>345</v>
      </c>
      <c r="G190" s="197" t="s">
        <v>209</v>
      </c>
      <c r="H190" s="198">
        <v>67.734999999999999</v>
      </c>
      <c r="I190" s="199"/>
      <c r="J190" s="200">
        <f t="shared" si="20"/>
        <v>0</v>
      </c>
      <c r="K190" s="196" t="s">
        <v>159</v>
      </c>
      <c r="L190" s="34"/>
      <c r="M190" s="201" t="s">
        <v>1</v>
      </c>
      <c r="N190" s="202" t="s">
        <v>39</v>
      </c>
      <c r="O190" s="63"/>
      <c r="P190" s="203">
        <f t="shared" si="21"/>
        <v>0</v>
      </c>
      <c r="Q190" s="203">
        <v>2.6360000000000001E-2</v>
      </c>
      <c r="R190" s="203">
        <f t="shared" si="22"/>
        <v>1.7854946</v>
      </c>
      <c r="S190" s="203">
        <v>0</v>
      </c>
      <c r="T190" s="204">
        <f t="shared" si="23"/>
        <v>0</v>
      </c>
      <c r="AR190" s="205" t="s">
        <v>160</v>
      </c>
      <c r="AT190" s="205" t="s">
        <v>155</v>
      </c>
      <c r="AU190" s="205" t="s">
        <v>82</v>
      </c>
      <c r="AY190" s="13" t="s">
        <v>153</v>
      </c>
      <c r="BE190" s="206">
        <f t="shared" si="24"/>
        <v>0</v>
      </c>
      <c r="BF190" s="206">
        <f t="shared" si="25"/>
        <v>0</v>
      </c>
      <c r="BG190" s="206">
        <f t="shared" si="26"/>
        <v>0</v>
      </c>
      <c r="BH190" s="206">
        <f t="shared" si="27"/>
        <v>0</v>
      </c>
      <c r="BI190" s="206">
        <f t="shared" si="28"/>
        <v>0</v>
      </c>
      <c r="BJ190" s="13" t="s">
        <v>160</v>
      </c>
      <c r="BK190" s="206">
        <f t="shared" si="29"/>
        <v>0</v>
      </c>
      <c r="BL190" s="13" t="s">
        <v>160</v>
      </c>
      <c r="BM190" s="205" t="s">
        <v>346</v>
      </c>
    </row>
    <row r="191" spans="2:65" s="1" customFormat="1" ht="24" customHeight="1">
      <c r="B191" s="30"/>
      <c r="C191" s="194" t="s">
        <v>347</v>
      </c>
      <c r="D191" s="194" t="s">
        <v>155</v>
      </c>
      <c r="E191" s="195" t="s">
        <v>348</v>
      </c>
      <c r="F191" s="196" t="s">
        <v>349</v>
      </c>
      <c r="G191" s="197" t="s">
        <v>209</v>
      </c>
      <c r="H191" s="198">
        <v>28.5</v>
      </c>
      <c r="I191" s="199"/>
      <c r="J191" s="200">
        <f t="shared" si="20"/>
        <v>0</v>
      </c>
      <c r="K191" s="196" t="s">
        <v>159</v>
      </c>
      <c r="L191" s="34"/>
      <c r="M191" s="201" t="s">
        <v>1</v>
      </c>
      <c r="N191" s="202" t="s">
        <v>39</v>
      </c>
      <c r="O191" s="63"/>
      <c r="P191" s="203">
        <f t="shared" si="21"/>
        <v>0</v>
      </c>
      <c r="Q191" s="203">
        <v>3.5200000000000002E-2</v>
      </c>
      <c r="R191" s="203">
        <f t="shared" si="22"/>
        <v>1.0032000000000001</v>
      </c>
      <c r="S191" s="203">
        <v>0</v>
      </c>
      <c r="T191" s="204">
        <f t="shared" si="23"/>
        <v>0</v>
      </c>
      <c r="AR191" s="205" t="s">
        <v>160</v>
      </c>
      <c r="AT191" s="205" t="s">
        <v>155</v>
      </c>
      <c r="AU191" s="205" t="s">
        <v>82</v>
      </c>
      <c r="AY191" s="13" t="s">
        <v>153</v>
      </c>
      <c r="BE191" s="206">
        <f t="shared" si="24"/>
        <v>0</v>
      </c>
      <c r="BF191" s="206">
        <f t="shared" si="25"/>
        <v>0</v>
      </c>
      <c r="BG191" s="206">
        <f t="shared" si="26"/>
        <v>0</v>
      </c>
      <c r="BH191" s="206">
        <f t="shared" si="27"/>
        <v>0</v>
      </c>
      <c r="BI191" s="206">
        <f t="shared" si="28"/>
        <v>0</v>
      </c>
      <c r="BJ191" s="13" t="s">
        <v>160</v>
      </c>
      <c r="BK191" s="206">
        <f t="shared" si="29"/>
        <v>0</v>
      </c>
      <c r="BL191" s="13" t="s">
        <v>160</v>
      </c>
      <c r="BM191" s="205" t="s">
        <v>350</v>
      </c>
    </row>
    <row r="192" spans="2:65" s="11" customFormat="1" ht="22.9" customHeight="1">
      <c r="B192" s="178"/>
      <c r="C192" s="179"/>
      <c r="D192" s="180" t="s">
        <v>71</v>
      </c>
      <c r="E192" s="192" t="s">
        <v>351</v>
      </c>
      <c r="F192" s="192" t="s">
        <v>352</v>
      </c>
      <c r="G192" s="179"/>
      <c r="H192" s="179"/>
      <c r="I192" s="182"/>
      <c r="J192" s="193">
        <f>BK192</f>
        <v>0</v>
      </c>
      <c r="K192" s="179"/>
      <c r="L192" s="184"/>
      <c r="M192" s="185"/>
      <c r="N192" s="186"/>
      <c r="O192" s="186"/>
      <c r="P192" s="187">
        <f>SUM(P193:P203)</f>
        <v>0</v>
      </c>
      <c r="Q192" s="186"/>
      <c r="R192" s="187">
        <f>SUM(R193:R203)</f>
        <v>3553.1333876799999</v>
      </c>
      <c r="S192" s="186"/>
      <c r="T192" s="188">
        <f>SUM(T193:T203)</f>
        <v>0</v>
      </c>
      <c r="AR192" s="189" t="s">
        <v>80</v>
      </c>
      <c r="AT192" s="190" t="s">
        <v>71</v>
      </c>
      <c r="AU192" s="190" t="s">
        <v>80</v>
      </c>
      <c r="AY192" s="189" t="s">
        <v>153</v>
      </c>
      <c r="BK192" s="191">
        <f>SUM(BK193:BK203)</f>
        <v>0</v>
      </c>
    </row>
    <row r="193" spans="2:65" s="1" customFormat="1" ht="16.5" customHeight="1">
      <c r="B193" s="30"/>
      <c r="C193" s="194" t="s">
        <v>353</v>
      </c>
      <c r="D193" s="194" t="s">
        <v>155</v>
      </c>
      <c r="E193" s="195" t="s">
        <v>354</v>
      </c>
      <c r="F193" s="196" t="s">
        <v>355</v>
      </c>
      <c r="G193" s="197" t="s">
        <v>268</v>
      </c>
      <c r="H193" s="198">
        <v>1472.85</v>
      </c>
      <c r="I193" s="199"/>
      <c r="J193" s="200">
        <f t="shared" ref="J193:J203" si="30">ROUND(I193*H193,1)</f>
        <v>0</v>
      </c>
      <c r="K193" s="196" t="s">
        <v>1</v>
      </c>
      <c r="L193" s="34"/>
      <c r="M193" s="201" t="s">
        <v>1</v>
      </c>
      <c r="N193" s="202" t="s">
        <v>39</v>
      </c>
      <c r="O193" s="63"/>
      <c r="P193" s="203">
        <f t="shared" ref="P193:P203" si="31">O193*H193</f>
        <v>0</v>
      </c>
      <c r="Q193" s="203">
        <v>0</v>
      </c>
      <c r="R193" s="203">
        <f t="shared" ref="R193:R203" si="32">Q193*H193</f>
        <v>0</v>
      </c>
      <c r="S193" s="203">
        <v>0</v>
      </c>
      <c r="T193" s="204">
        <f t="shared" ref="T193:T203" si="33">S193*H193</f>
        <v>0</v>
      </c>
      <c r="AR193" s="205" t="s">
        <v>160</v>
      </c>
      <c r="AT193" s="205" t="s">
        <v>155</v>
      </c>
      <c r="AU193" s="205" t="s">
        <v>82</v>
      </c>
      <c r="AY193" s="13" t="s">
        <v>153</v>
      </c>
      <c r="BE193" s="206">
        <f t="shared" ref="BE193:BE203" si="34">IF(N193="základní",J193,0)</f>
        <v>0</v>
      </c>
      <c r="BF193" s="206">
        <f t="shared" ref="BF193:BF203" si="35">IF(N193="snížená",J193,0)</f>
        <v>0</v>
      </c>
      <c r="BG193" s="206">
        <f t="shared" ref="BG193:BG203" si="36">IF(N193="zákl. přenesená",J193,0)</f>
        <v>0</v>
      </c>
      <c r="BH193" s="206">
        <f t="shared" ref="BH193:BH203" si="37">IF(N193="sníž. přenesená",J193,0)</f>
        <v>0</v>
      </c>
      <c r="BI193" s="206">
        <f t="shared" ref="BI193:BI203" si="38">IF(N193="nulová",J193,0)</f>
        <v>0</v>
      </c>
      <c r="BJ193" s="13" t="s">
        <v>160</v>
      </c>
      <c r="BK193" s="206">
        <f t="shared" ref="BK193:BK203" si="39">ROUND(I193*H193,1)</f>
        <v>0</v>
      </c>
      <c r="BL193" s="13" t="s">
        <v>160</v>
      </c>
      <c r="BM193" s="205" t="s">
        <v>356</v>
      </c>
    </row>
    <row r="194" spans="2:65" s="1" customFormat="1" ht="24" customHeight="1">
      <c r="B194" s="30"/>
      <c r="C194" s="194" t="s">
        <v>357</v>
      </c>
      <c r="D194" s="194" t="s">
        <v>155</v>
      </c>
      <c r="E194" s="195" t="s">
        <v>358</v>
      </c>
      <c r="F194" s="196" t="s">
        <v>359</v>
      </c>
      <c r="G194" s="197" t="s">
        <v>158</v>
      </c>
      <c r="H194" s="198">
        <v>612.18399999999997</v>
      </c>
      <c r="I194" s="199"/>
      <c r="J194" s="200">
        <f t="shared" si="30"/>
        <v>0</v>
      </c>
      <c r="K194" s="196" t="s">
        <v>168</v>
      </c>
      <c r="L194" s="34"/>
      <c r="M194" s="201" t="s">
        <v>1</v>
      </c>
      <c r="N194" s="202" t="s">
        <v>39</v>
      </c>
      <c r="O194" s="63"/>
      <c r="P194" s="203">
        <f t="shared" si="31"/>
        <v>0</v>
      </c>
      <c r="Q194" s="203">
        <v>2.45329</v>
      </c>
      <c r="R194" s="203">
        <f t="shared" si="32"/>
        <v>1501.86488536</v>
      </c>
      <c r="S194" s="203">
        <v>0</v>
      </c>
      <c r="T194" s="204">
        <f t="shared" si="33"/>
        <v>0</v>
      </c>
      <c r="AR194" s="205" t="s">
        <v>160</v>
      </c>
      <c r="AT194" s="205" t="s">
        <v>155</v>
      </c>
      <c r="AU194" s="205" t="s">
        <v>82</v>
      </c>
      <c r="AY194" s="13" t="s">
        <v>153</v>
      </c>
      <c r="BE194" s="206">
        <f t="shared" si="34"/>
        <v>0</v>
      </c>
      <c r="BF194" s="206">
        <f t="shared" si="35"/>
        <v>0</v>
      </c>
      <c r="BG194" s="206">
        <f t="shared" si="36"/>
        <v>0</v>
      </c>
      <c r="BH194" s="206">
        <f t="shared" si="37"/>
        <v>0</v>
      </c>
      <c r="BI194" s="206">
        <f t="shared" si="38"/>
        <v>0</v>
      </c>
      <c r="BJ194" s="13" t="s">
        <v>160</v>
      </c>
      <c r="BK194" s="206">
        <f t="shared" si="39"/>
        <v>0</v>
      </c>
      <c r="BL194" s="13" t="s">
        <v>160</v>
      </c>
      <c r="BM194" s="205" t="s">
        <v>360</v>
      </c>
    </row>
    <row r="195" spans="2:65" s="1" customFormat="1" ht="24" customHeight="1">
      <c r="B195" s="30"/>
      <c r="C195" s="194" t="s">
        <v>361</v>
      </c>
      <c r="D195" s="194" t="s">
        <v>155</v>
      </c>
      <c r="E195" s="195" t="s">
        <v>362</v>
      </c>
      <c r="F195" s="196" t="s">
        <v>363</v>
      </c>
      <c r="G195" s="197" t="s">
        <v>158</v>
      </c>
      <c r="H195" s="198">
        <v>536.83399999999995</v>
      </c>
      <c r="I195" s="199"/>
      <c r="J195" s="200">
        <f t="shared" si="30"/>
        <v>0</v>
      </c>
      <c r="K195" s="196" t="s">
        <v>184</v>
      </c>
      <c r="L195" s="34"/>
      <c r="M195" s="201" t="s">
        <v>1</v>
      </c>
      <c r="N195" s="202" t="s">
        <v>39</v>
      </c>
      <c r="O195" s="63"/>
      <c r="P195" s="203">
        <f t="shared" si="31"/>
        <v>0</v>
      </c>
      <c r="Q195" s="203">
        <v>0</v>
      </c>
      <c r="R195" s="203">
        <f t="shared" si="32"/>
        <v>0</v>
      </c>
      <c r="S195" s="203">
        <v>0</v>
      </c>
      <c r="T195" s="204">
        <f t="shared" si="33"/>
        <v>0</v>
      </c>
      <c r="AR195" s="205" t="s">
        <v>160</v>
      </c>
      <c r="AT195" s="205" t="s">
        <v>155</v>
      </c>
      <c r="AU195" s="205" t="s">
        <v>82</v>
      </c>
      <c r="AY195" s="13" t="s">
        <v>153</v>
      </c>
      <c r="BE195" s="206">
        <f t="shared" si="34"/>
        <v>0</v>
      </c>
      <c r="BF195" s="206">
        <f t="shared" si="35"/>
        <v>0</v>
      </c>
      <c r="BG195" s="206">
        <f t="shared" si="36"/>
        <v>0</v>
      </c>
      <c r="BH195" s="206">
        <f t="shared" si="37"/>
        <v>0</v>
      </c>
      <c r="BI195" s="206">
        <f t="shared" si="38"/>
        <v>0</v>
      </c>
      <c r="BJ195" s="13" t="s">
        <v>160</v>
      </c>
      <c r="BK195" s="206">
        <f t="shared" si="39"/>
        <v>0</v>
      </c>
      <c r="BL195" s="13" t="s">
        <v>160</v>
      </c>
      <c r="BM195" s="205" t="s">
        <v>364</v>
      </c>
    </row>
    <row r="196" spans="2:65" s="1" customFormat="1" ht="24" customHeight="1">
      <c r="B196" s="30"/>
      <c r="C196" s="194" t="s">
        <v>365</v>
      </c>
      <c r="D196" s="194" t="s">
        <v>155</v>
      </c>
      <c r="E196" s="195" t="s">
        <v>366</v>
      </c>
      <c r="F196" s="196" t="s">
        <v>367</v>
      </c>
      <c r="G196" s="197" t="s">
        <v>158</v>
      </c>
      <c r="H196" s="198">
        <v>75.349999999999994</v>
      </c>
      <c r="I196" s="199"/>
      <c r="J196" s="200">
        <f t="shared" si="30"/>
        <v>0</v>
      </c>
      <c r="K196" s="196" t="s">
        <v>1</v>
      </c>
      <c r="L196" s="34"/>
      <c r="M196" s="201" t="s">
        <v>1</v>
      </c>
      <c r="N196" s="202" t="s">
        <v>39</v>
      </c>
      <c r="O196" s="63"/>
      <c r="P196" s="203">
        <f t="shared" si="31"/>
        <v>0</v>
      </c>
      <c r="Q196" s="203">
        <v>0.01</v>
      </c>
      <c r="R196" s="203">
        <f t="shared" si="32"/>
        <v>0.75349999999999995</v>
      </c>
      <c r="S196" s="203">
        <v>0</v>
      </c>
      <c r="T196" s="204">
        <f t="shared" si="33"/>
        <v>0</v>
      </c>
      <c r="AR196" s="205" t="s">
        <v>160</v>
      </c>
      <c r="AT196" s="205" t="s">
        <v>155</v>
      </c>
      <c r="AU196" s="205" t="s">
        <v>82</v>
      </c>
      <c r="AY196" s="13" t="s">
        <v>153</v>
      </c>
      <c r="BE196" s="206">
        <f t="shared" si="34"/>
        <v>0</v>
      </c>
      <c r="BF196" s="206">
        <f t="shared" si="35"/>
        <v>0</v>
      </c>
      <c r="BG196" s="206">
        <f t="shared" si="36"/>
        <v>0</v>
      </c>
      <c r="BH196" s="206">
        <f t="shared" si="37"/>
        <v>0</v>
      </c>
      <c r="BI196" s="206">
        <f t="shared" si="38"/>
        <v>0</v>
      </c>
      <c r="BJ196" s="13" t="s">
        <v>160</v>
      </c>
      <c r="BK196" s="206">
        <f t="shared" si="39"/>
        <v>0</v>
      </c>
      <c r="BL196" s="13" t="s">
        <v>160</v>
      </c>
      <c r="BM196" s="205" t="s">
        <v>368</v>
      </c>
    </row>
    <row r="197" spans="2:65" s="1" customFormat="1" ht="16.5" customHeight="1">
      <c r="B197" s="30"/>
      <c r="C197" s="194" t="s">
        <v>369</v>
      </c>
      <c r="D197" s="194" t="s">
        <v>155</v>
      </c>
      <c r="E197" s="195" t="s">
        <v>370</v>
      </c>
      <c r="F197" s="196" t="s">
        <v>371</v>
      </c>
      <c r="G197" s="197" t="s">
        <v>158</v>
      </c>
      <c r="H197" s="198">
        <v>612.18399999999997</v>
      </c>
      <c r="I197" s="199"/>
      <c r="J197" s="200">
        <f t="shared" si="30"/>
        <v>0</v>
      </c>
      <c r="K197" s="196" t="s">
        <v>1</v>
      </c>
      <c r="L197" s="34"/>
      <c r="M197" s="201" t="s">
        <v>1</v>
      </c>
      <c r="N197" s="202" t="s">
        <v>39</v>
      </c>
      <c r="O197" s="63"/>
      <c r="P197" s="203">
        <f t="shared" si="31"/>
        <v>0</v>
      </c>
      <c r="Q197" s="203">
        <v>0</v>
      </c>
      <c r="R197" s="203">
        <f t="shared" si="32"/>
        <v>0</v>
      </c>
      <c r="S197" s="203">
        <v>0</v>
      </c>
      <c r="T197" s="204">
        <f t="shared" si="33"/>
        <v>0</v>
      </c>
      <c r="AR197" s="205" t="s">
        <v>160</v>
      </c>
      <c r="AT197" s="205" t="s">
        <v>155</v>
      </c>
      <c r="AU197" s="205" t="s">
        <v>82</v>
      </c>
      <c r="AY197" s="13" t="s">
        <v>153</v>
      </c>
      <c r="BE197" s="206">
        <f t="shared" si="34"/>
        <v>0</v>
      </c>
      <c r="BF197" s="206">
        <f t="shared" si="35"/>
        <v>0</v>
      </c>
      <c r="BG197" s="206">
        <f t="shared" si="36"/>
        <v>0</v>
      </c>
      <c r="BH197" s="206">
        <f t="shared" si="37"/>
        <v>0</v>
      </c>
      <c r="BI197" s="206">
        <f t="shared" si="38"/>
        <v>0</v>
      </c>
      <c r="BJ197" s="13" t="s">
        <v>160</v>
      </c>
      <c r="BK197" s="206">
        <f t="shared" si="39"/>
        <v>0</v>
      </c>
      <c r="BL197" s="13" t="s">
        <v>160</v>
      </c>
      <c r="BM197" s="205" t="s">
        <v>372</v>
      </c>
    </row>
    <row r="198" spans="2:65" s="1" customFormat="1" ht="16.5" customHeight="1">
      <c r="B198" s="30"/>
      <c r="C198" s="194" t="s">
        <v>373</v>
      </c>
      <c r="D198" s="194" t="s">
        <v>155</v>
      </c>
      <c r="E198" s="195" t="s">
        <v>374</v>
      </c>
      <c r="F198" s="196" t="s">
        <v>375</v>
      </c>
      <c r="G198" s="197" t="s">
        <v>209</v>
      </c>
      <c r="H198" s="198">
        <v>146.28299999999999</v>
      </c>
      <c r="I198" s="199"/>
      <c r="J198" s="200">
        <f t="shared" si="30"/>
        <v>0</v>
      </c>
      <c r="K198" s="196" t="s">
        <v>184</v>
      </c>
      <c r="L198" s="34"/>
      <c r="M198" s="201" t="s">
        <v>1</v>
      </c>
      <c r="N198" s="202" t="s">
        <v>39</v>
      </c>
      <c r="O198" s="63"/>
      <c r="P198" s="203">
        <f t="shared" si="31"/>
        <v>0</v>
      </c>
      <c r="Q198" s="203">
        <v>1.3520000000000001E-2</v>
      </c>
      <c r="R198" s="203">
        <f t="shared" si="32"/>
        <v>1.9777461599999999</v>
      </c>
      <c r="S198" s="203">
        <v>0</v>
      </c>
      <c r="T198" s="204">
        <f t="shared" si="33"/>
        <v>0</v>
      </c>
      <c r="AR198" s="205" t="s">
        <v>160</v>
      </c>
      <c r="AT198" s="205" t="s">
        <v>155</v>
      </c>
      <c r="AU198" s="205" t="s">
        <v>82</v>
      </c>
      <c r="AY198" s="13" t="s">
        <v>153</v>
      </c>
      <c r="BE198" s="206">
        <f t="shared" si="34"/>
        <v>0</v>
      </c>
      <c r="BF198" s="206">
        <f t="shared" si="35"/>
        <v>0</v>
      </c>
      <c r="BG198" s="206">
        <f t="shared" si="36"/>
        <v>0</v>
      </c>
      <c r="BH198" s="206">
        <f t="shared" si="37"/>
        <v>0</v>
      </c>
      <c r="BI198" s="206">
        <f t="shared" si="38"/>
        <v>0</v>
      </c>
      <c r="BJ198" s="13" t="s">
        <v>160</v>
      </c>
      <c r="BK198" s="206">
        <f t="shared" si="39"/>
        <v>0</v>
      </c>
      <c r="BL198" s="13" t="s">
        <v>160</v>
      </c>
      <c r="BM198" s="205" t="s">
        <v>376</v>
      </c>
    </row>
    <row r="199" spans="2:65" s="1" customFormat="1" ht="16.5" customHeight="1">
      <c r="B199" s="30"/>
      <c r="C199" s="194" t="s">
        <v>377</v>
      </c>
      <c r="D199" s="194" t="s">
        <v>155</v>
      </c>
      <c r="E199" s="195" t="s">
        <v>378</v>
      </c>
      <c r="F199" s="196" t="s">
        <v>379</v>
      </c>
      <c r="G199" s="197" t="s">
        <v>209</v>
      </c>
      <c r="H199" s="198">
        <v>146.28299999999999</v>
      </c>
      <c r="I199" s="199"/>
      <c r="J199" s="200">
        <f t="shared" si="30"/>
        <v>0</v>
      </c>
      <c r="K199" s="196" t="s">
        <v>184</v>
      </c>
      <c r="L199" s="34"/>
      <c r="M199" s="201" t="s">
        <v>1</v>
      </c>
      <c r="N199" s="202" t="s">
        <v>39</v>
      </c>
      <c r="O199" s="63"/>
      <c r="P199" s="203">
        <f t="shared" si="31"/>
        <v>0</v>
      </c>
      <c r="Q199" s="203">
        <v>0</v>
      </c>
      <c r="R199" s="203">
        <f t="shared" si="32"/>
        <v>0</v>
      </c>
      <c r="S199" s="203">
        <v>0</v>
      </c>
      <c r="T199" s="204">
        <f t="shared" si="33"/>
        <v>0</v>
      </c>
      <c r="AR199" s="205" t="s">
        <v>160</v>
      </c>
      <c r="AT199" s="205" t="s">
        <v>155</v>
      </c>
      <c r="AU199" s="205" t="s">
        <v>82</v>
      </c>
      <c r="AY199" s="13" t="s">
        <v>153</v>
      </c>
      <c r="BE199" s="206">
        <f t="shared" si="34"/>
        <v>0</v>
      </c>
      <c r="BF199" s="206">
        <f t="shared" si="35"/>
        <v>0</v>
      </c>
      <c r="BG199" s="206">
        <f t="shared" si="36"/>
        <v>0</v>
      </c>
      <c r="BH199" s="206">
        <f t="shared" si="37"/>
        <v>0</v>
      </c>
      <c r="BI199" s="206">
        <f t="shared" si="38"/>
        <v>0</v>
      </c>
      <c r="BJ199" s="13" t="s">
        <v>160</v>
      </c>
      <c r="BK199" s="206">
        <f t="shared" si="39"/>
        <v>0</v>
      </c>
      <c r="BL199" s="13" t="s">
        <v>160</v>
      </c>
      <c r="BM199" s="205" t="s">
        <v>380</v>
      </c>
    </row>
    <row r="200" spans="2:65" s="1" customFormat="1" ht="16.5" customHeight="1">
      <c r="B200" s="30"/>
      <c r="C200" s="194" t="s">
        <v>381</v>
      </c>
      <c r="D200" s="194" t="s">
        <v>155</v>
      </c>
      <c r="E200" s="195" t="s">
        <v>382</v>
      </c>
      <c r="F200" s="196" t="s">
        <v>383</v>
      </c>
      <c r="G200" s="197" t="s">
        <v>268</v>
      </c>
      <c r="H200" s="198">
        <v>10595.75</v>
      </c>
      <c r="I200" s="199"/>
      <c r="J200" s="200">
        <f t="shared" si="30"/>
        <v>0</v>
      </c>
      <c r="K200" s="196" t="s">
        <v>1</v>
      </c>
      <c r="L200" s="34"/>
      <c r="M200" s="201" t="s">
        <v>1</v>
      </c>
      <c r="N200" s="202" t="s">
        <v>39</v>
      </c>
      <c r="O200" s="63"/>
      <c r="P200" s="203">
        <f t="shared" si="31"/>
        <v>0</v>
      </c>
      <c r="Q200" s="203">
        <v>1.4630000000000001E-2</v>
      </c>
      <c r="R200" s="203">
        <f t="shared" si="32"/>
        <v>155.01582250000001</v>
      </c>
      <c r="S200" s="203">
        <v>0</v>
      </c>
      <c r="T200" s="204">
        <f t="shared" si="33"/>
        <v>0</v>
      </c>
      <c r="AR200" s="205" t="s">
        <v>160</v>
      </c>
      <c r="AT200" s="205" t="s">
        <v>155</v>
      </c>
      <c r="AU200" s="205" t="s">
        <v>82</v>
      </c>
      <c r="AY200" s="13" t="s">
        <v>153</v>
      </c>
      <c r="BE200" s="206">
        <f t="shared" si="34"/>
        <v>0</v>
      </c>
      <c r="BF200" s="206">
        <f t="shared" si="35"/>
        <v>0</v>
      </c>
      <c r="BG200" s="206">
        <f t="shared" si="36"/>
        <v>0</v>
      </c>
      <c r="BH200" s="206">
        <f t="shared" si="37"/>
        <v>0</v>
      </c>
      <c r="BI200" s="206">
        <f t="shared" si="38"/>
        <v>0</v>
      </c>
      <c r="BJ200" s="13" t="s">
        <v>160</v>
      </c>
      <c r="BK200" s="206">
        <f t="shared" si="39"/>
        <v>0</v>
      </c>
      <c r="BL200" s="13" t="s">
        <v>160</v>
      </c>
      <c r="BM200" s="205" t="s">
        <v>384</v>
      </c>
    </row>
    <row r="201" spans="2:65" s="1" customFormat="1" ht="16.5" customHeight="1">
      <c r="B201" s="30"/>
      <c r="C201" s="194" t="s">
        <v>385</v>
      </c>
      <c r="D201" s="194" t="s">
        <v>155</v>
      </c>
      <c r="E201" s="195" t="s">
        <v>386</v>
      </c>
      <c r="F201" s="196" t="s">
        <v>387</v>
      </c>
      <c r="G201" s="197" t="s">
        <v>246</v>
      </c>
      <c r="H201" s="198">
        <v>30.510999999999999</v>
      </c>
      <c r="I201" s="199"/>
      <c r="J201" s="200">
        <f t="shared" si="30"/>
        <v>0</v>
      </c>
      <c r="K201" s="196" t="s">
        <v>184</v>
      </c>
      <c r="L201" s="34"/>
      <c r="M201" s="201" t="s">
        <v>1</v>
      </c>
      <c r="N201" s="202" t="s">
        <v>39</v>
      </c>
      <c r="O201" s="63"/>
      <c r="P201" s="203">
        <f t="shared" si="31"/>
        <v>0</v>
      </c>
      <c r="Q201" s="203">
        <v>1.0530600000000001</v>
      </c>
      <c r="R201" s="203">
        <f t="shared" si="32"/>
        <v>32.12991366</v>
      </c>
      <c r="S201" s="203">
        <v>0</v>
      </c>
      <c r="T201" s="204">
        <f t="shared" si="33"/>
        <v>0</v>
      </c>
      <c r="AR201" s="205" t="s">
        <v>160</v>
      </c>
      <c r="AT201" s="205" t="s">
        <v>155</v>
      </c>
      <c r="AU201" s="205" t="s">
        <v>82</v>
      </c>
      <c r="AY201" s="13" t="s">
        <v>153</v>
      </c>
      <c r="BE201" s="206">
        <f t="shared" si="34"/>
        <v>0</v>
      </c>
      <c r="BF201" s="206">
        <f t="shared" si="35"/>
        <v>0</v>
      </c>
      <c r="BG201" s="206">
        <f t="shared" si="36"/>
        <v>0</v>
      </c>
      <c r="BH201" s="206">
        <f t="shared" si="37"/>
        <v>0</v>
      </c>
      <c r="BI201" s="206">
        <f t="shared" si="38"/>
        <v>0</v>
      </c>
      <c r="BJ201" s="13" t="s">
        <v>160</v>
      </c>
      <c r="BK201" s="206">
        <f t="shared" si="39"/>
        <v>0</v>
      </c>
      <c r="BL201" s="13" t="s">
        <v>160</v>
      </c>
      <c r="BM201" s="205" t="s">
        <v>388</v>
      </c>
    </row>
    <row r="202" spans="2:65" s="1" customFormat="1" ht="24" customHeight="1">
      <c r="B202" s="30"/>
      <c r="C202" s="194" t="s">
        <v>389</v>
      </c>
      <c r="D202" s="194" t="s">
        <v>155</v>
      </c>
      <c r="E202" s="195" t="s">
        <v>390</v>
      </c>
      <c r="F202" s="196" t="s">
        <v>391</v>
      </c>
      <c r="G202" s="197" t="s">
        <v>158</v>
      </c>
      <c r="H202" s="198">
        <v>138.81200000000001</v>
      </c>
      <c r="I202" s="199"/>
      <c r="J202" s="200">
        <f t="shared" si="30"/>
        <v>0</v>
      </c>
      <c r="K202" s="196" t="s">
        <v>168</v>
      </c>
      <c r="L202" s="34"/>
      <c r="M202" s="201" t="s">
        <v>1</v>
      </c>
      <c r="N202" s="202" t="s">
        <v>39</v>
      </c>
      <c r="O202" s="63"/>
      <c r="P202" s="203">
        <f t="shared" si="31"/>
        <v>0</v>
      </c>
      <c r="Q202" s="203">
        <v>1.98</v>
      </c>
      <c r="R202" s="203">
        <f t="shared" si="32"/>
        <v>274.84775999999999</v>
      </c>
      <c r="S202" s="203">
        <v>0</v>
      </c>
      <c r="T202" s="204">
        <f t="shared" si="33"/>
        <v>0</v>
      </c>
      <c r="AR202" s="205" t="s">
        <v>160</v>
      </c>
      <c r="AT202" s="205" t="s">
        <v>155</v>
      </c>
      <c r="AU202" s="205" t="s">
        <v>82</v>
      </c>
      <c r="AY202" s="13" t="s">
        <v>153</v>
      </c>
      <c r="BE202" s="206">
        <f t="shared" si="34"/>
        <v>0</v>
      </c>
      <c r="BF202" s="206">
        <f t="shared" si="35"/>
        <v>0</v>
      </c>
      <c r="BG202" s="206">
        <f t="shared" si="36"/>
        <v>0</v>
      </c>
      <c r="BH202" s="206">
        <f t="shared" si="37"/>
        <v>0</v>
      </c>
      <c r="BI202" s="206">
        <f t="shared" si="38"/>
        <v>0</v>
      </c>
      <c r="BJ202" s="13" t="s">
        <v>160</v>
      </c>
      <c r="BK202" s="206">
        <f t="shared" si="39"/>
        <v>0</v>
      </c>
      <c r="BL202" s="13" t="s">
        <v>160</v>
      </c>
      <c r="BM202" s="205" t="s">
        <v>392</v>
      </c>
    </row>
    <row r="203" spans="2:65" s="1" customFormat="1" ht="24" customHeight="1">
      <c r="B203" s="30"/>
      <c r="C203" s="194" t="s">
        <v>393</v>
      </c>
      <c r="D203" s="194" t="s">
        <v>155</v>
      </c>
      <c r="E203" s="195" t="s">
        <v>302</v>
      </c>
      <c r="F203" s="196" t="s">
        <v>303</v>
      </c>
      <c r="G203" s="197" t="s">
        <v>158</v>
      </c>
      <c r="H203" s="198">
        <v>734.51099999999997</v>
      </c>
      <c r="I203" s="199"/>
      <c r="J203" s="200">
        <f t="shared" si="30"/>
        <v>0</v>
      </c>
      <c r="K203" s="196" t="s">
        <v>168</v>
      </c>
      <c r="L203" s="34"/>
      <c r="M203" s="201" t="s">
        <v>1</v>
      </c>
      <c r="N203" s="202" t="s">
        <v>39</v>
      </c>
      <c r="O203" s="63"/>
      <c r="P203" s="203">
        <f t="shared" si="31"/>
        <v>0</v>
      </c>
      <c r="Q203" s="203">
        <v>2.16</v>
      </c>
      <c r="R203" s="203">
        <f t="shared" si="32"/>
        <v>1586.54376</v>
      </c>
      <c r="S203" s="203">
        <v>0</v>
      </c>
      <c r="T203" s="204">
        <f t="shared" si="33"/>
        <v>0</v>
      </c>
      <c r="AR203" s="205" t="s">
        <v>160</v>
      </c>
      <c r="AT203" s="205" t="s">
        <v>155</v>
      </c>
      <c r="AU203" s="205" t="s">
        <v>82</v>
      </c>
      <c r="AY203" s="13" t="s">
        <v>153</v>
      </c>
      <c r="BE203" s="206">
        <f t="shared" si="34"/>
        <v>0</v>
      </c>
      <c r="BF203" s="206">
        <f t="shared" si="35"/>
        <v>0</v>
      </c>
      <c r="BG203" s="206">
        <f t="shared" si="36"/>
        <v>0</v>
      </c>
      <c r="BH203" s="206">
        <f t="shared" si="37"/>
        <v>0</v>
      </c>
      <c r="BI203" s="206">
        <f t="shared" si="38"/>
        <v>0</v>
      </c>
      <c r="BJ203" s="13" t="s">
        <v>160</v>
      </c>
      <c r="BK203" s="206">
        <f t="shared" si="39"/>
        <v>0</v>
      </c>
      <c r="BL203" s="13" t="s">
        <v>160</v>
      </c>
      <c r="BM203" s="205" t="s">
        <v>394</v>
      </c>
    </row>
    <row r="204" spans="2:65" s="11" customFormat="1" ht="22.9" customHeight="1">
      <c r="B204" s="178"/>
      <c r="C204" s="179"/>
      <c r="D204" s="180" t="s">
        <v>71</v>
      </c>
      <c r="E204" s="192" t="s">
        <v>190</v>
      </c>
      <c r="F204" s="192" t="s">
        <v>395</v>
      </c>
      <c r="G204" s="179"/>
      <c r="H204" s="179"/>
      <c r="I204" s="182"/>
      <c r="J204" s="193">
        <f>BK204</f>
        <v>0</v>
      </c>
      <c r="K204" s="179"/>
      <c r="L204" s="184"/>
      <c r="M204" s="185"/>
      <c r="N204" s="186"/>
      <c r="O204" s="186"/>
      <c r="P204" s="187">
        <f>SUM(P205:P208)</f>
        <v>0</v>
      </c>
      <c r="Q204" s="186"/>
      <c r="R204" s="187">
        <f>SUM(R205:R208)</f>
        <v>91.92214156</v>
      </c>
      <c r="S204" s="186"/>
      <c r="T204" s="188">
        <f>SUM(T205:T208)</f>
        <v>0</v>
      </c>
      <c r="AR204" s="189" t="s">
        <v>80</v>
      </c>
      <c r="AT204" s="190" t="s">
        <v>71</v>
      </c>
      <c r="AU204" s="190" t="s">
        <v>80</v>
      </c>
      <c r="AY204" s="189" t="s">
        <v>153</v>
      </c>
      <c r="BK204" s="191">
        <f>SUM(BK205:BK208)</f>
        <v>0</v>
      </c>
    </row>
    <row r="205" spans="2:65" s="1" customFormat="1" ht="24" customHeight="1">
      <c r="B205" s="30"/>
      <c r="C205" s="194" t="s">
        <v>396</v>
      </c>
      <c r="D205" s="194" t="s">
        <v>155</v>
      </c>
      <c r="E205" s="195" t="s">
        <v>397</v>
      </c>
      <c r="F205" s="196" t="s">
        <v>398</v>
      </c>
      <c r="G205" s="197" t="s">
        <v>268</v>
      </c>
      <c r="H205" s="198">
        <v>39.299999999999997</v>
      </c>
      <c r="I205" s="199"/>
      <c r="J205" s="200">
        <f>ROUND(I205*H205,1)</f>
        <v>0</v>
      </c>
      <c r="K205" s="196" t="s">
        <v>159</v>
      </c>
      <c r="L205" s="34"/>
      <c r="M205" s="201" t="s">
        <v>1</v>
      </c>
      <c r="N205" s="202" t="s">
        <v>39</v>
      </c>
      <c r="O205" s="63"/>
      <c r="P205" s="203">
        <f>O205*H205</f>
        <v>0</v>
      </c>
      <c r="Q205" s="203">
        <v>0.20219000000000001</v>
      </c>
      <c r="R205" s="203">
        <f>Q205*H205</f>
        <v>7.9460669999999993</v>
      </c>
      <c r="S205" s="203">
        <v>0</v>
      </c>
      <c r="T205" s="204">
        <f>S205*H205</f>
        <v>0</v>
      </c>
      <c r="AR205" s="205" t="s">
        <v>160</v>
      </c>
      <c r="AT205" s="205" t="s">
        <v>155</v>
      </c>
      <c r="AU205" s="205" t="s">
        <v>82</v>
      </c>
      <c r="AY205" s="13" t="s">
        <v>153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3" t="s">
        <v>160</v>
      </c>
      <c r="BK205" s="206">
        <f>ROUND(I205*H205,1)</f>
        <v>0</v>
      </c>
      <c r="BL205" s="13" t="s">
        <v>160</v>
      </c>
      <c r="BM205" s="205" t="s">
        <v>399</v>
      </c>
    </row>
    <row r="206" spans="2:65" s="1" customFormat="1" ht="16.5" customHeight="1">
      <c r="B206" s="30"/>
      <c r="C206" s="207" t="s">
        <v>400</v>
      </c>
      <c r="D206" s="207" t="s">
        <v>310</v>
      </c>
      <c r="E206" s="208" t="s">
        <v>401</v>
      </c>
      <c r="F206" s="209" t="s">
        <v>402</v>
      </c>
      <c r="G206" s="210" t="s">
        <v>268</v>
      </c>
      <c r="H206" s="211">
        <v>40</v>
      </c>
      <c r="I206" s="212"/>
      <c r="J206" s="213">
        <f>ROUND(I206*H206,1)</f>
        <v>0</v>
      </c>
      <c r="K206" s="209" t="s">
        <v>159</v>
      </c>
      <c r="L206" s="214"/>
      <c r="M206" s="215" t="s">
        <v>1</v>
      </c>
      <c r="N206" s="216" t="s">
        <v>39</v>
      </c>
      <c r="O206" s="63"/>
      <c r="P206" s="203">
        <f>O206*H206</f>
        <v>0</v>
      </c>
      <c r="Q206" s="203">
        <v>0.10199999999999999</v>
      </c>
      <c r="R206" s="203">
        <f>Q206*H206</f>
        <v>4.08</v>
      </c>
      <c r="S206" s="203">
        <v>0</v>
      </c>
      <c r="T206" s="204">
        <f>S206*H206</f>
        <v>0</v>
      </c>
      <c r="AR206" s="205" t="s">
        <v>186</v>
      </c>
      <c r="AT206" s="205" t="s">
        <v>310</v>
      </c>
      <c r="AU206" s="205" t="s">
        <v>82</v>
      </c>
      <c r="AY206" s="13" t="s">
        <v>153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3" t="s">
        <v>160</v>
      </c>
      <c r="BK206" s="206">
        <f>ROUND(I206*H206,1)</f>
        <v>0</v>
      </c>
      <c r="BL206" s="13" t="s">
        <v>160</v>
      </c>
      <c r="BM206" s="205" t="s">
        <v>403</v>
      </c>
    </row>
    <row r="207" spans="2:65" s="1" customFormat="1" ht="24" customHeight="1">
      <c r="B207" s="30"/>
      <c r="C207" s="194" t="s">
        <v>404</v>
      </c>
      <c r="D207" s="194" t="s">
        <v>155</v>
      </c>
      <c r="E207" s="195" t="s">
        <v>405</v>
      </c>
      <c r="F207" s="196" t="s">
        <v>406</v>
      </c>
      <c r="G207" s="197" t="s">
        <v>158</v>
      </c>
      <c r="H207" s="198">
        <v>13.384</v>
      </c>
      <c r="I207" s="199"/>
      <c r="J207" s="200">
        <f>ROUND(I207*H207,1)</f>
        <v>0</v>
      </c>
      <c r="K207" s="196" t="s">
        <v>159</v>
      </c>
      <c r="L207" s="34"/>
      <c r="M207" s="201" t="s">
        <v>1</v>
      </c>
      <c r="N207" s="202" t="s">
        <v>39</v>
      </c>
      <c r="O207" s="63"/>
      <c r="P207" s="203">
        <f>O207*H207</f>
        <v>0</v>
      </c>
      <c r="Q207" s="203">
        <v>2.2563399999999998</v>
      </c>
      <c r="R207" s="203">
        <f>Q207*H207</f>
        <v>30.198854559999997</v>
      </c>
      <c r="S207" s="203">
        <v>0</v>
      </c>
      <c r="T207" s="204">
        <f>S207*H207</f>
        <v>0</v>
      </c>
      <c r="AR207" s="205" t="s">
        <v>160</v>
      </c>
      <c r="AT207" s="205" t="s">
        <v>155</v>
      </c>
      <c r="AU207" s="205" t="s">
        <v>82</v>
      </c>
      <c r="AY207" s="13" t="s">
        <v>153</v>
      </c>
      <c r="BE207" s="206">
        <f>IF(N207="základní",J207,0)</f>
        <v>0</v>
      </c>
      <c r="BF207" s="206">
        <f>IF(N207="snížená",J207,0)</f>
        <v>0</v>
      </c>
      <c r="BG207" s="206">
        <f>IF(N207="zákl. přenesená",J207,0)</f>
        <v>0</v>
      </c>
      <c r="BH207" s="206">
        <f>IF(N207="sníž. přenesená",J207,0)</f>
        <v>0</v>
      </c>
      <c r="BI207" s="206">
        <f>IF(N207="nulová",J207,0)</f>
        <v>0</v>
      </c>
      <c r="BJ207" s="13" t="s">
        <v>160</v>
      </c>
      <c r="BK207" s="206">
        <f>ROUND(I207*H207,1)</f>
        <v>0</v>
      </c>
      <c r="BL207" s="13" t="s">
        <v>160</v>
      </c>
      <c r="BM207" s="205" t="s">
        <v>407</v>
      </c>
    </row>
    <row r="208" spans="2:65" s="1" customFormat="1" ht="16.5" customHeight="1">
      <c r="B208" s="30"/>
      <c r="C208" s="194" t="s">
        <v>408</v>
      </c>
      <c r="D208" s="194" t="s">
        <v>155</v>
      </c>
      <c r="E208" s="195" t="s">
        <v>409</v>
      </c>
      <c r="F208" s="196" t="s">
        <v>410</v>
      </c>
      <c r="G208" s="197" t="s">
        <v>268</v>
      </c>
      <c r="H208" s="198">
        <v>642</v>
      </c>
      <c r="I208" s="199"/>
      <c r="J208" s="200">
        <f>ROUND(I208*H208,1)</f>
        <v>0</v>
      </c>
      <c r="K208" s="196" t="s">
        <v>1</v>
      </c>
      <c r="L208" s="34"/>
      <c r="M208" s="201" t="s">
        <v>1</v>
      </c>
      <c r="N208" s="202" t="s">
        <v>39</v>
      </c>
      <c r="O208" s="63"/>
      <c r="P208" s="203">
        <f>O208*H208</f>
        <v>0</v>
      </c>
      <c r="Q208" s="203">
        <v>7.7410000000000007E-2</v>
      </c>
      <c r="R208" s="203">
        <f>Q208*H208</f>
        <v>49.697220000000002</v>
      </c>
      <c r="S208" s="203">
        <v>0</v>
      </c>
      <c r="T208" s="204">
        <f>S208*H208</f>
        <v>0</v>
      </c>
      <c r="AR208" s="205" t="s">
        <v>160</v>
      </c>
      <c r="AT208" s="205" t="s">
        <v>155</v>
      </c>
      <c r="AU208" s="205" t="s">
        <v>82</v>
      </c>
      <c r="AY208" s="13" t="s">
        <v>153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3" t="s">
        <v>160</v>
      </c>
      <c r="BK208" s="206">
        <f>ROUND(I208*H208,1)</f>
        <v>0</v>
      </c>
      <c r="BL208" s="13" t="s">
        <v>160</v>
      </c>
      <c r="BM208" s="205" t="s">
        <v>411</v>
      </c>
    </row>
    <row r="209" spans="2:65" s="11" customFormat="1" ht="22.9" customHeight="1">
      <c r="B209" s="178"/>
      <c r="C209" s="179"/>
      <c r="D209" s="180" t="s">
        <v>71</v>
      </c>
      <c r="E209" s="192" t="s">
        <v>412</v>
      </c>
      <c r="F209" s="192" t="s">
        <v>413</v>
      </c>
      <c r="G209" s="179"/>
      <c r="H209" s="179"/>
      <c r="I209" s="182"/>
      <c r="J209" s="193">
        <f>BK209</f>
        <v>0</v>
      </c>
      <c r="K209" s="179"/>
      <c r="L209" s="184"/>
      <c r="M209" s="185"/>
      <c r="N209" s="186"/>
      <c r="O209" s="186"/>
      <c r="P209" s="187">
        <f>SUM(P210:P211)</f>
        <v>0</v>
      </c>
      <c r="Q209" s="186"/>
      <c r="R209" s="187">
        <f>SUM(R210:R211)</f>
        <v>52.039657049999995</v>
      </c>
      <c r="S209" s="186"/>
      <c r="T209" s="188">
        <f>SUM(T210:T211)</f>
        <v>0</v>
      </c>
      <c r="AR209" s="189" t="s">
        <v>80</v>
      </c>
      <c r="AT209" s="190" t="s">
        <v>71</v>
      </c>
      <c r="AU209" s="190" t="s">
        <v>80</v>
      </c>
      <c r="AY209" s="189" t="s">
        <v>153</v>
      </c>
      <c r="BK209" s="191">
        <f>SUM(BK210:BK211)</f>
        <v>0</v>
      </c>
    </row>
    <row r="210" spans="2:65" s="1" customFormat="1" ht="24" customHeight="1">
      <c r="B210" s="30"/>
      <c r="C210" s="194" t="s">
        <v>414</v>
      </c>
      <c r="D210" s="194" t="s">
        <v>155</v>
      </c>
      <c r="E210" s="195" t="s">
        <v>415</v>
      </c>
      <c r="F210" s="196" t="s">
        <v>416</v>
      </c>
      <c r="G210" s="197" t="s">
        <v>268</v>
      </c>
      <c r="H210" s="198">
        <v>174.35499999999999</v>
      </c>
      <c r="I210" s="199"/>
      <c r="J210" s="200">
        <f>ROUND(I210*H210,1)</f>
        <v>0</v>
      </c>
      <c r="K210" s="196" t="s">
        <v>168</v>
      </c>
      <c r="L210" s="34"/>
      <c r="M210" s="201" t="s">
        <v>1</v>
      </c>
      <c r="N210" s="202" t="s">
        <v>39</v>
      </c>
      <c r="O210" s="63"/>
      <c r="P210" s="203">
        <f>O210*H210</f>
        <v>0</v>
      </c>
      <c r="Q210" s="203">
        <v>0.16370999999999999</v>
      </c>
      <c r="R210" s="203">
        <f>Q210*H210</f>
        <v>28.543657049999997</v>
      </c>
      <c r="S210" s="203">
        <v>0</v>
      </c>
      <c r="T210" s="204">
        <f>S210*H210</f>
        <v>0</v>
      </c>
      <c r="AR210" s="205" t="s">
        <v>160</v>
      </c>
      <c r="AT210" s="205" t="s">
        <v>155</v>
      </c>
      <c r="AU210" s="205" t="s">
        <v>82</v>
      </c>
      <c r="AY210" s="13" t="s">
        <v>153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3" t="s">
        <v>160</v>
      </c>
      <c r="BK210" s="206">
        <f>ROUND(I210*H210,1)</f>
        <v>0</v>
      </c>
      <c r="BL210" s="13" t="s">
        <v>160</v>
      </c>
      <c r="BM210" s="205" t="s">
        <v>417</v>
      </c>
    </row>
    <row r="211" spans="2:65" s="1" customFormat="1" ht="16.5" customHeight="1">
      <c r="B211" s="30"/>
      <c r="C211" s="194" t="s">
        <v>418</v>
      </c>
      <c r="D211" s="194" t="s">
        <v>155</v>
      </c>
      <c r="E211" s="195" t="s">
        <v>419</v>
      </c>
      <c r="F211" s="196" t="s">
        <v>420</v>
      </c>
      <c r="G211" s="197" t="s">
        <v>255</v>
      </c>
      <c r="H211" s="198">
        <v>534</v>
      </c>
      <c r="I211" s="199"/>
      <c r="J211" s="200">
        <f>ROUND(I211*H211,1)</f>
        <v>0</v>
      </c>
      <c r="K211" s="196" t="s">
        <v>1</v>
      </c>
      <c r="L211" s="34"/>
      <c r="M211" s="201" t="s">
        <v>1</v>
      </c>
      <c r="N211" s="202" t="s">
        <v>39</v>
      </c>
      <c r="O211" s="63"/>
      <c r="P211" s="203">
        <f>O211*H211</f>
        <v>0</v>
      </c>
      <c r="Q211" s="203">
        <v>4.3999999999999997E-2</v>
      </c>
      <c r="R211" s="203">
        <f>Q211*H211</f>
        <v>23.495999999999999</v>
      </c>
      <c r="S211" s="203">
        <v>0</v>
      </c>
      <c r="T211" s="204">
        <f>S211*H211</f>
        <v>0</v>
      </c>
      <c r="AR211" s="205" t="s">
        <v>160</v>
      </c>
      <c r="AT211" s="205" t="s">
        <v>155</v>
      </c>
      <c r="AU211" s="205" t="s">
        <v>82</v>
      </c>
      <c r="AY211" s="13" t="s">
        <v>153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3" t="s">
        <v>160</v>
      </c>
      <c r="BK211" s="206">
        <f>ROUND(I211*H211,1)</f>
        <v>0</v>
      </c>
      <c r="BL211" s="13" t="s">
        <v>160</v>
      </c>
      <c r="BM211" s="205" t="s">
        <v>421</v>
      </c>
    </row>
    <row r="212" spans="2:65" s="11" customFormat="1" ht="22.9" customHeight="1">
      <c r="B212" s="178"/>
      <c r="C212" s="179"/>
      <c r="D212" s="180" t="s">
        <v>71</v>
      </c>
      <c r="E212" s="192" t="s">
        <v>422</v>
      </c>
      <c r="F212" s="192" t="s">
        <v>423</v>
      </c>
      <c r="G212" s="179"/>
      <c r="H212" s="179"/>
      <c r="I212" s="182"/>
      <c r="J212" s="193">
        <f>BK212</f>
        <v>0</v>
      </c>
      <c r="K212" s="179"/>
      <c r="L212" s="184"/>
      <c r="M212" s="185"/>
      <c r="N212" s="186"/>
      <c r="O212" s="186"/>
      <c r="P212" s="187">
        <f>SUM(P213:P216)</f>
        <v>0</v>
      </c>
      <c r="Q212" s="186"/>
      <c r="R212" s="187">
        <f>SUM(R213:R216)</f>
        <v>1.4702999999999997E-2</v>
      </c>
      <c r="S212" s="186"/>
      <c r="T212" s="188">
        <f>SUM(T213:T216)</f>
        <v>0</v>
      </c>
      <c r="AR212" s="189" t="s">
        <v>80</v>
      </c>
      <c r="AT212" s="190" t="s">
        <v>71</v>
      </c>
      <c r="AU212" s="190" t="s">
        <v>80</v>
      </c>
      <c r="AY212" s="189" t="s">
        <v>153</v>
      </c>
      <c r="BK212" s="191">
        <f>SUM(BK213:BK216)</f>
        <v>0</v>
      </c>
    </row>
    <row r="213" spans="2:65" s="1" customFormat="1" ht="24" customHeight="1">
      <c r="B213" s="30"/>
      <c r="C213" s="194" t="s">
        <v>424</v>
      </c>
      <c r="D213" s="194" t="s">
        <v>155</v>
      </c>
      <c r="E213" s="195" t="s">
        <v>425</v>
      </c>
      <c r="F213" s="196" t="s">
        <v>426</v>
      </c>
      <c r="G213" s="197" t="s">
        <v>209</v>
      </c>
      <c r="H213" s="198">
        <v>1597.05</v>
      </c>
      <c r="I213" s="199"/>
      <c r="J213" s="200">
        <f>ROUND(I213*H213,1)</f>
        <v>0</v>
      </c>
      <c r="K213" s="196" t="s">
        <v>184</v>
      </c>
      <c r="L213" s="34"/>
      <c r="M213" s="201" t="s">
        <v>1</v>
      </c>
      <c r="N213" s="202" t="s">
        <v>39</v>
      </c>
      <c r="O213" s="63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AR213" s="205" t="s">
        <v>160</v>
      </c>
      <c r="AT213" s="205" t="s">
        <v>155</v>
      </c>
      <c r="AU213" s="205" t="s">
        <v>82</v>
      </c>
      <c r="AY213" s="13" t="s">
        <v>153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3" t="s">
        <v>160</v>
      </c>
      <c r="BK213" s="206">
        <f>ROUND(I213*H213,1)</f>
        <v>0</v>
      </c>
      <c r="BL213" s="13" t="s">
        <v>160</v>
      </c>
      <c r="BM213" s="205" t="s">
        <v>427</v>
      </c>
    </row>
    <row r="214" spans="2:65" s="1" customFormat="1" ht="24" customHeight="1">
      <c r="B214" s="30"/>
      <c r="C214" s="194" t="s">
        <v>351</v>
      </c>
      <c r="D214" s="194" t="s">
        <v>155</v>
      </c>
      <c r="E214" s="195" t="s">
        <v>428</v>
      </c>
      <c r="F214" s="196" t="s">
        <v>429</v>
      </c>
      <c r="G214" s="197" t="s">
        <v>209</v>
      </c>
      <c r="H214" s="198">
        <v>47911.5</v>
      </c>
      <c r="I214" s="199"/>
      <c r="J214" s="200">
        <f>ROUND(I214*H214,1)</f>
        <v>0</v>
      </c>
      <c r="K214" s="196" t="s">
        <v>184</v>
      </c>
      <c r="L214" s="34"/>
      <c r="M214" s="201" t="s">
        <v>1</v>
      </c>
      <c r="N214" s="202" t="s">
        <v>39</v>
      </c>
      <c r="O214" s="63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AR214" s="205" t="s">
        <v>160</v>
      </c>
      <c r="AT214" s="205" t="s">
        <v>155</v>
      </c>
      <c r="AU214" s="205" t="s">
        <v>82</v>
      </c>
      <c r="AY214" s="13" t="s">
        <v>153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3" t="s">
        <v>160</v>
      </c>
      <c r="BK214" s="206">
        <f>ROUND(I214*H214,1)</f>
        <v>0</v>
      </c>
      <c r="BL214" s="13" t="s">
        <v>160</v>
      </c>
      <c r="BM214" s="205" t="s">
        <v>430</v>
      </c>
    </row>
    <row r="215" spans="2:65" s="1" customFormat="1" ht="24" customHeight="1">
      <c r="B215" s="30"/>
      <c r="C215" s="194" t="s">
        <v>431</v>
      </c>
      <c r="D215" s="194" t="s">
        <v>155</v>
      </c>
      <c r="E215" s="195" t="s">
        <v>432</v>
      </c>
      <c r="F215" s="196" t="s">
        <v>433</v>
      </c>
      <c r="G215" s="197" t="s">
        <v>209</v>
      </c>
      <c r="H215" s="198">
        <v>1597.05</v>
      </c>
      <c r="I215" s="199"/>
      <c r="J215" s="200">
        <f>ROUND(I215*H215,1)</f>
        <v>0</v>
      </c>
      <c r="K215" s="196" t="s">
        <v>184</v>
      </c>
      <c r="L215" s="34"/>
      <c r="M215" s="201" t="s">
        <v>1</v>
      </c>
      <c r="N215" s="202" t="s">
        <v>39</v>
      </c>
      <c r="O215" s="63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AR215" s="205" t="s">
        <v>160</v>
      </c>
      <c r="AT215" s="205" t="s">
        <v>155</v>
      </c>
      <c r="AU215" s="205" t="s">
        <v>82</v>
      </c>
      <c r="AY215" s="13" t="s">
        <v>153</v>
      </c>
      <c r="BE215" s="206">
        <f>IF(N215="základní",J215,0)</f>
        <v>0</v>
      </c>
      <c r="BF215" s="206">
        <f>IF(N215="snížená",J215,0)</f>
        <v>0</v>
      </c>
      <c r="BG215" s="206">
        <f>IF(N215="zákl. přenesená",J215,0)</f>
        <v>0</v>
      </c>
      <c r="BH215" s="206">
        <f>IF(N215="sníž. přenesená",J215,0)</f>
        <v>0</v>
      </c>
      <c r="BI215" s="206">
        <f>IF(N215="nulová",J215,0)</f>
        <v>0</v>
      </c>
      <c r="BJ215" s="13" t="s">
        <v>160</v>
      </c>
      <c r="BK215" s="206">
        <f>ROUND(I215*H215,1)</f>
        <v>0</v>
      </c>
      <c r="BL215" s="13" t="s">
        <v>160</v>
      </c>
      <c r="BM215" s="205" t="s">
        <v>434</v>
      </c>
    </row>
    <row r="216" spans="2:65" s="1" customFormat="1" ht="24" customHeight="1">
      <c r="B216" s="30"/>
      <c r="C216" s="194" t="s">
        <v>435</v>
      </c>
      <c r="D216" s="194" t="s">
        <v>155</v>
      </c>
      <c r="E216" s="195" t="s">
        <v>436</v>
      </c>
      <c r="F216" s="196" t="s">
        <v>437</v>
      </c>
      <c r="G216" s="197" t="s">
        <v>209</v>
      </c>
      <c r="H216" s="198">
        <v>113.1</v>
      </c>
      <c r="I216" s="199"/>
      <c r="J216" s="200">
        <f>ROUND(I216*H216,1)</f>
        <v>0</v>
      </c>
      <c r="K216" s="196" t="s">
        <v>184</v>
      </c>
      <c r="L216" s="34"/>
      <c r="M216" s="201" t="s">
        <v>1</v>
      </c>
      <c r="N216" s="202" t="s">
        <v>39</v>
      </c>
      <c r="O216" s="63"/>
      <c r="P216" s="203">
        <f>O216*H216</f>
        <v>0</v>
      </c>
      <c r="Q216" s="203">
        <v>1.2999999999999999E-4</v>
      </c>
      <c r="R216" s="203">
        <f>Q216*H216</f>
        <v>1.4702999999999997E-2</v>
      </c>
      <c r="S216" s="203">
        <v>0</v>
      </c>
      <c r="T216" s="204">
        <f>S216*H216</f>
        <v>0</v>
      </c>
      <c r="AR216" s="205" t="s">
        <v>160</v>
      </c>
      <c r="AT216" s="205" t="s">
        <v>155</v>
      </c>
      <c r="AU216" s="205" t="s">
        <v>82</v>
      </c>
      <c r="AY216" s="13" t="s">
        <v>153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13" t="s">
        <v>160</v>
      </c>
      <c r="BK216" s="206">
        <f>ROUND(I216*H216,1)</f>
        <v>0</v>
      </c>
      <c r="BL216" s="13" t="s">
        <v>160</v>
      </c>
      <c r="BM216" s="205" t="s">
        <v>438</v>
      </c>
    </row>
    <row r="217" spans="2:65" s="11" customFormat="1" ht="22.9" customHeight="1">
      <c r="B217" s="178"/>
      <c r="C217" s="179"/>
      <c r="D217" s="180" t="s">
        <v>71</v>
      </c>
      <c r="E217" s="192" t="s">
        <v>439</v>
      </c>
      <c r="F217" s="192" t="s">
        <v>440</v>
      </c>
      <c r="G217" s="179"/>
      <c r="H217" s="179"/>
      <c r="I217" s="182"/>
      <c r="J217" s="193">
        <f>BK217</f>
        <v>0</v>
      </c>
      <c r="K217" s="179"/>
      <c r="L217" s="184"/>
      <c r="M217" s="185"/>
      <c r="N217" s="186"/>
      <c r="O217" s="186"/>
      <c r="P217" s="187">
        <f>P218</f>
        <v>0</v>
      </c>
      <c r="Q217" s="186"/>
      <c r="R217" s="187">
        <f>R218</f>
        <v>8.1809789999999993E-2</v>
      </c>
      <c r="S217" s="186"/>
      <c r="T217" s="188">
        <f>T218</f>
        <v>0</v>
      </c>
      <c r="AR217" s="189" t="s">
        <v>80</v>
      </c>
      <c r="AT217" s="190" t="s">
        <v>71</v>
      </c>
      <c r="AU217" s="190" t="s">
        <v>80</v>
      </c>
      <c r="AY217" s="189" t="s">
        <v>153</v>
      </c>
      <c r="BK217" s="191">
        <f>BK218</f>
        <v>0</v>
      </c>
    </row>
    <row r="218" spans="2:65" s="1" customFormat="1" ht="24" customHeight="1">
      <c r="B218" s="30"/>
      <c r="C218" s="194" t="s">
        <v>441</v>
      </c>
      <c r="D218" s="194" t="s">
        <v>155</v>
      </c>
      <c r="E218" s="195" t="s">
        <v>442</v>
      </c>
      <c r="F218" s="196" t="s">
        <v>443</v>
      </c>
      <c r="G218" s="197" t="s">
        <v>209</v>
      </c>
      <c r="H218" s="198">
        <v>2726.9929999999999</v>
      </c>
      <c r="I218" s="199"/>
      <c r="J218" s="200">
        <f>ROUND(I218*H218,1)</f>
        <v>0</v>
      </c>
      <c r="K218" s="196" t="s">
        <v>184</v>
      </c>
      <c r="L218" s="34"/>
      <c r="M218" s="201" t="s">
        <v>1</v>
      </c>
      <c r="N218" s="202" t="s">
        <v>39</v>
      </c>
      <c r="O218" s="63"/>
      <c r="P218" s="203">
        <f>O218*H218</f>
        <v>0</v>
      </c>
      <c r="Q218" s="203">
        <v>3.0000000000000001E-5</v>
      </c>
      <c r="R218" s="203">
        <f>Q218*H218</f>
        <v>8.1809789999999993E-2</v>
      </c>
      <c r="S218" s="203">
        <v>0</v>
      </c>
      <c r="T218" s="204">
        <f>S218*H218</f>
        <v>0</v>
      </c>
      <c r="AR218" s="205" t="s">
        <v>160</v>
      </c>
      <c r="AT218" s="205" t="s">
        <v>155</v>
      </c>
      <c r="AU218" s="205" t="s">
        <v>82</v>
      </c>
      <c r="AY218" s="13" t="s">
        <v>153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3" t="s">
        <v>160</v>
      </c>
      <c r="BK218" s="206">
        <f>ROUND(I218*H218,1)</f>
        <v>0</v>
      </c>
      <c r="BL218" s="13" t="s">
        <v>160</v>
      </c>
      <c r="BM218" s="205" t="s">
        <v>444</v>
      </c>
    </row>
    <row r="219" spans="2:65" s="11" customFormat="1" ht="22.9" customHeight="1">
      <c r="B219" s="178"/>
      <c r="C219" s="179"/>
      <c r="D219" s="180" t="s">
        <v>71</v>
      </c>
      <c r="E219" s="192" t="s">
        <v>445</v>
      </c>
      <c r="F219" s="192" t="s">
        <v>446</v>
      </c>
      <c r="G219" s="179"/>
      <c r="H219" s="179"/>
      <c r="I219" s="182"/>
      <c r="J219" s="193">
        <f>BK219</f>
        <v>0</v>
      </c>
      <c r="K219" s="179"/>
      <c r="L219" s="184"/>
      <c r="M219" s="185"/>
      <c r="N219" s="186"/>
      <c r="O219" s="186"/>
      <c r="P219" s="187">
        <f>P220</f>
        <v>0</v>
      </c>
      <c r="Q219" s="186"/>
      <c r="R219" s="187">
        <f>R220</f>
        <v>0</v>
      </c>
      <c r="S219" s="186"/>
      <c r="T219" s="188">
        <f>T220</f>
        <v>0</v>
      </c>
      <c r="AR219" s="189" t="s">
        <v>80</v>
      </c>
      <c r="AT219" s="190" t="s">
        <v>71</v>
      </c>
      <c r="AU219" s="190" t="s">
        <v>80</v>
      </c>
      <c r="AY219" s="189" t="s">
        <v>153</v>
      </c>
      <c r="BK219" s="191">
        <f>BK220</f>
        <v>0</v>
      </c>
    </row>
    <row r="220" spans="2:65" s="1" customFormat="1" ht="24" customHeight="1">
      <c r="B220" s="30"/>
      <c r="C220" s="194" t="s">
        <v>447</v>
      </c>
      <c r="D220" s="194" t="s">
        <v>155</v>
      </c>
      <c r="E220" s="195" t="s">
        <v>448</v>
      </c>
      <c r="F220" s="196" t="s">
        <v>449</v>
      </c>
      <c r="G220" s="197" t="s">
        <v>246</v>
      </c>
      <c r="H220" s="198">
        <v>6427.3680000000004</v>
      </c>
      <c r="I220" s="199"/>
      <c r="J220" s="200">
        <f>ROUND(I220*H220,1)</f>
        <v>0</v>
      </c>
      <c r="K220" s="196" t="s">
        <v>184</v>
      </c>
      <c r="L220" s="34"/>
      <c r="M220" s="201" t="s">
        <v>1</v>
      </c>
      <c r="N220" s="202" t="s">
        <v>39</v>
      </c>
      <c r="O220" s="63"/>
      <c r="P220" s="203">
        <f>O220*H220</f>
        <v>0</v>
      </c>
      <c r="Q220" s="203">
        <v>0</v>
      </c>
      <c r="R220" s="203">
        <f>Q220*H220</f>
        <v>0</v>
      </c>
      <c r="S220" s="203">
        <v>0</v>
      </c>
      <c r="T220" s="204">
        <f>S220*H220</f>
        <v>0</v>
      </c>
      <c r="AR220" s="205" t="s">
        <v>160</v>
      </c>
      <c r="AT220" s="205" t="s">
        <v>155</v>
      </c>
      <c r="AU220" s="205" t="s">
        <v>82</v>
      </c>
      <c r="AY220" s="13" t="s">
        <v>153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3" t="s">
        <v>160</v>
      </c>
      <c r="BK220" s="206">
        <f>ROUND(I220*H220,1)</f>
        <v>0</v>
      </c>
      <c r="BL220" s="13" t="s">
        <v>160</v>
      </c>
      <c r="BM220" s="205" t="s">
        <v>450</v>
      </c>
    </row>
    <row r="221" spans="2:65" s="11" customFormat="1" ht="25.9" customHeight="1">
      <c r="B221" s="178"/>
      <c r="C221" s="179"/>
      <c r="D221" s="180" t="s">
        <v>71</v>
      </c>
      <c r="E221" s="181" t="s">
        <v>451</v>
      </c>
      <c r="F221" s="181" t="s">
        <v>452</v>
      </c>
      <c r="G221" s="179"/>
      <c r="H221" s="179"/>
      <c r="I221" s="182"/>
      <c r="J221" s="183">
        <f>BK221</f>
        <v>0</v>
      </c>
      <c r="K221" s="179"/>
      <c r="L221" s="184"/>
      <c r="M221" s="185"/>
      <c r="N221" s="186"/>
      <c r="O221" s="186"/>
      <c r="P221" s="187">
        <f>P222+P228+P235+P244+P248+P250+P254+P256</f>
        <v>0</v>
      </c>
      <c r="Q221" s="186"/>
      <c r="R221" s="187">
        <f>R222+R228+R235+R244+R248+R250+R254+R256</f>
        <v>13.194931340000002</v>
      </c>
      <c r="S221" s="186"/>
      <c r="T221" s="188">
        <f>T222+T228+T235+T244+T248+T250+T254+T256</f>
        <v>0</v>
      </c>
      <c r="AR221" s="189" t="s">
        <v>82</v>
      </c>
      <c r="AT221" s="190" t="s">
        <v>71</v>
      </c>
      <c r="AU221" s="190" t="s">
        <v>72</v>
      </c>
      <c r="AY221" s="189" t="s">
        <v>153</v>
      </c>
      <c r="BK221" s="191">
        <f>BK222+BK228+BK235+BK244+BK248+BK250+BK254+BK256</f>
        <v>0</v>
      </c>
    </row>
    <row r="222" spans="2:65" s="11" customFormat="1" ht="22.9" customHeight="1">
      <c r="B222" s="178"/>
      <c r="C222" s="179"/>
      <c r="D222" s="180" t="s">
        <v>71</v>
      </c>
      <c r="E222" s="192" t="s">
        <v>453</v>
      </c>
      <c r="F222" s="192" t="s">
        <v>454</v>
      </c>
      <c r="G222" s="179"/>
      <c r="H222" s="179"/>
      <c r="I222" s="182"/>
      <c r="J222" s="193">
        <f>BK222</f>
        <v>0</v>
      </c>
      <c r="K222" s="179"/>
      <c r="L222" s="184"/>
      <c r="M222" s="185"/>
      <c r="N222" s="186"/>
      <c r="O222" s="186"/>
      <c r="P222" s="187">
        <f>SUM(P223:P227)</f>
        <v>0</v>
      </c>
      <c r="Q222" s="186"/>
      <c r="R222" s="187">
        <f>SUM(R223:R227)</f>
        <v>2.22853302</v>
      </c>
      <c r="S222" s="186"/>
      <c r="T222" s="188">
        <f>SUM(T223:T227)</f>
        <v>0</v>
      </c>
      <c r="AR222" s="189" t="s">
        <v>82</v>
      </c>
      <c r="AT222" s="190" t="s">
        <v>71</v>
      </c>
      <c r="AU222" s="190" t="s">
        <v>80</v>
      </c>
      <c r="AY222" s="189" t="s">
        <v>153</v>
      </c>
      <c r="BK222" s="191">
        <f>SUM(BK223:BK227)</f>
        <v>0</v>
      </c>
    </row>
    <row r="223" spans="2:65" s="1" customFormat="1" ht="16.5" customHeight="1">
      <c r="B223" s="30"/>
      <c r="C223" s="194" t="s">
        <v>455</v>
      </c>
      <c r="D223" s="194" t="s">
        <v>155</v>
      </c>
      <c r="E223" s="195" t="s">
        <v>456</v>
      </c>
      <c r="F223" s="196" t="s">
        <v>457</v>
      </c>
      <c r="G223" s="197" t="s">
        <v>209</v>
      </c>
      <c r="H223" s="198">
        <v>65.858000000000004</v>
      </c>
      <c r="I223" s="199"/>
      <c r="J223" s="200">
        <f>ROUND(I223*H223,1)</f>
        <v>0</v>
      </c>
      <c r="K223" s="196" t="s">
        <v>184</v>
      </c>
      <c r="L223" s="34"/>
      <c r="M223" s="201" t="s">
        <v>1</v>
      </c>
      <c r="N223" s="202" t="s">
        <v>39</v>
      </c>
      <c r="O223" s="63"/>
      <c r="P223" s="203">
        <f>O223*H223</f>
        <v>0</v>
      </c>
      <c r="Q223" s="203">
        <v>0</v>
      </c>
      <c r="R223" s="203">
        <f>Q223*H223</f>
        <v>0</v>
      </c>
      <c r="S223" s="203">
        <v>0</v>
      </c>
      <c r="T223" s="204">
        <f>S223*H223</f>
        <v>0</v>
      </c>
      <c r="AR223" s="205" t="s">
        <v>223</v>
      </c>
      <c r="AT223" s="205" t="s">
        <v>155</v>
      </c>
      <c r="AU223" s="205" t="s">
        <v>82</v>
      </c>
      <c r="AY223" s="13" t="s">
        <v>153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3" t="s">
        <v>160</v>
      </c>
      <c r="BK223" s="206">
        <f>ROUND(I223*H223,1)</f>
        <v>0</v>
      </c>
      <c r="BL223" s="13" t="s">
        <v>223</v>
      </c>
      <c r="BM223" s="205" t="s">
        <v>458</v>
      </c>
    </row>
    <row r="224" spans="2:65" s="1" customFormat="1" ht="16.5" customHeight="1">
      <c r="B224" s="30"/>
      <c r="C224" s="207" t="s">
        <v>459</v>
      </c>
      <c r="D224" s="207" t="s">
        <v>310</v>
      </c>
      <c r="E224" s="208" t="s">
        <v>460</v>
      </c>
      <c r="F224" s="209" t="s">
        <v>461</v>
      </c>
      <c r="G224" s="210" t="s">
        <v>158</v>
      </c>
      <c r="H224" s="211">
        <v>3.3809999999999998</v>
      </c>
      <c r="I224" s="212"/>
      <c r="J224" s="213">
        <f>ROUND(I224*H224,1)</f>
        <v>0</v>
      </c>
      <c r="K224" s="209" t="s">
        <v>159</v>
      </c>
      <c r="L224" s="214"/>
      <c r="M224" s="215" t="s">
        <v>1</v>
      </c>
      <c r="N224" s="216" t="s">
        <v>39</v>
      </c>
      <c r="O224" s="63"/>
      <c r="P224" s="203">
        <f>O224*H224</f>
        <v>0</v>
      </c>
      <c r="Q224" s="203">
        <v>0.5</v>
      </c>
      <c r="R224" s="203">
        <f>Q224*H224</f>
        <v>1.6904999999999999</v>
      </c>
      <c r="S224" s="203">
        <v>0</v>
      </c>
      <c r="T224" s="204">
        <f>S224*H224</f>
        <v>0</v>
      </c>
      <c r="AR224" s="205" t="s">
        <v>292</v>
      </c>
      <c r="AT224" s="205" t="s">
        <v>310</v>
      </c>
      <c r="AU224" s="205" t="s">
        <v>82</v>
      </c>
      <c r="AY224" s="13" t="s">
        <v>153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3" t="s">
        <v>160</v>
      </c>
      <c r="BK224" s="206">
        <f>ROUND(I224*H224,1)</f>
        <v>0</v>
      </c>
      <c r="BL224" s="13" t="s">
        <v>223</v>
      </c>
      <c r="BM224" s="205" t="s">
        <v>462</v>
      </c>
    </row>
    <row r="225" spans="2:65" s="1" customFormat="1" ht="16.5" customHeight="1">
      <c r="B225" s="30"/>
      <c r="C225" s="194" t="s">
        <v>463</v>
      </c>
      <c r="D225" s="194" t="s">
        <v>155</v>
      </c>
      <c r="E225" s="195" t="s">
        <v>464</v>
      </c>
      <c r="F225" s="196" t="s">
        <v>465</v>
      </c>
      <c r="G225" s="197" t="s">
        <v>158</v>
      </c>
      <c r="H225" s="198">
        <v>0.96599999999999997</v>
      </c>
      <c r="I225" s="199"/>
      <c r="J225" s="200">
        <f>ROUND(I225*H225,1)</f>
        <v>0</v>
      </c>
      <c r="K225" s="196" t="s">
        <v>1</v>
      </c>
      <c r="L225" s="34"/>
      <c r="M225" s="201" t="s">
        <v>1</v>
      </c>
      <c r="N225" s="202" t="s">
        <v>39</v>
      </c>
      <c r="O225" s="63"/>
      <c r="P225" s="203">
        <f>O225*H225</f>
        <v>0</v>
      </c>
      <c r="Q225" s="203">
        <v>0.5</v>
      </c>
      <c r="R225" s="203">
        <f>Q225*H225</f>
        <v>0.48299999999999998</v>
      </c>
      <c r="S225" s="203">
        <v>0</v>
      </c>
      <c r="T225" s="204">
        <f>S225*H225</f>
        <v>0</v>
      </c>
      <c r="AR225" s="205" t="s">
        <v>223</v>
      </c>
      <c r="AT225" s="205" t="s">
        <v>155</v>
      </c>
      <c r="AU225" s="205" t="s">
        <v>82</v>
      </c>
      <c r="AY225" s="13" t="s">
        <v>153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3" t="s">
        <v>160</v>
      </c>
      <c r="BK225" s="206">
        <f>ROUND(I225*H225,1)</f>
        <v>0</v>
      </c>
      <c r="BL225" s="13" t="s">
        <v>223</v>
      </c>
      <c r="BM225" s="205" t="s">
        <v>466</v>
      </c>
    </row>
    <row r="226" spans="2:65" s="1" customFormat="1" ht="24" customHeight="1">
      <c r="B226" s="30"/>
      <c r="C226" s="194" t="s">
        <v>467</v>
      </c>
      <c r="D226" s="194" t="s">
        <v>155</v>
      </c>
      <c r="E226" s="195" t="s">
        <v>468</v>
      </c>
      <c r="F226" s="196" t="s">
        <v>469</v>
      </c>
      <c r="G226" s="197" t="s">
        <v>158</v>
      </c>
      <c r="H226" s="198">
        <v>4.3470000000000004</v>
      </c>
      <c r="I226" s="199"/>
      <c r="J226" s="200">
        <f>ROUND(I226*H226,1)</f>
        <v>0</v>
      </c>
      <c r="K226" s="196" t="s">
        <v>184</v>
      </c>
      <c r="L226" s="34"/>
      <c r="M226" s="201" t="s">
        <v>1</v>
      </c>
      <c r="N226" s="202" t="s">
        <v>39</v>
      </c>
      <c r="O226" s="63"/>
      <c r="P226" s="203">
        <f>O226*H226</f>
        <v>0</v>
      </c>
      <c r="Q226" s="203">
        <v>1.2659999999999999E-2</v>
      </c>
      <c r="R226" s="203">
        <f>Q226*H226</f>
        <v>5.5033020000000002E-2</v>
      </c>
      <c r="S226" s="203">
        <v>0</v>
      </c>
      <c r="T226" s="204">
        <f>S226*H226</f>
        <v>0</v>
      </c>
      <c r="AR226" s="205" t="s">
        <v>223</v>
      </c>
      <c r="AT226" s="205" t="s">
        <v>155</v>
      </c>
      <c r="AU226" s="205" t="s">
        <v>82</v>
      </c>
      <c r="AY226" s="13" t="s">
        <v>153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3" t="s">
        <v>160</v>
      </c>
      <c r="BK226" s="206">
        <f>ROUND(I226*H226,1)</f>
        <v>0</v>
      </c>
      <c r="BL226" s="13" t="s">
        <v>223</v>
      </c>
      <c r="BM226" s="205" t="s">
        <v>470</v>
      </c>
    </row>
    <row r="227" spans="2:65" s="1" customFormat="1" ht="24" customHeight="1">
      <c r="B227" s="30"/>
      <c r="C227" s="194" t="s">
        <v>471</v>
      </c>
      <c r="D227" s="194" t="s">
        <v>155</v>
      </c>
      <c r="E227" s="195" t="s">
        <v>472</v>
      </c>
      <c r="F227" s="196" t="s">
        <v>473</v>
      </c>
      <c r="G227" s="197" t="s">
        <v>246</v>
      </c>
      <c r="H227" s="198">
        <v>2.2290000000000001</v>
      </c>
      <c r="I227" s="199"/>
      <c r="J227" s="200">
        <f>ROUND(I227*H227,1)</f>
        <v>0</v>
      </c>
      <c r="K227" s="196" t="s">
        <v>184</v>
      </c>
      <c r="L227" s="34"/>
      <c r="M227" s="201" t="s">
        <v>1</v>
      </c>
      <c r="N227" s="202" t="s">
        <v>39</v>
      </c>
      <c r="O227" s="63"/>
      <c r="P227" s="203">
        <f>O227*H227</f>
        <v>0</v>
      </c>
      <c r="Q227" s="203">
        <v>0</v>
      </c>
      <c r="R227" s="203">
        <f>Q227*H227</f>
        <v>0</v>
      </c>
      <c r="S227" s="203">
        <v>0</v>
      </c>
      <c r="T227" s="204">
        <f>S227*H227</f>
        <v>0</v>
      </c>
      <c r="AR227" s="205" t="s">
        <v>223</v>
      </c>
      <c r="AT227" s="205" t="s">
        <v>155</v>
      </c>
      <c r="AU227" s="205" t="s">
        <v>82</v>
      </c>
      <c r="AY227" s="13" t="s">
        <v>153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3" t="s">
        <v>160</v>
      </c>
      <c r="BK227" s="206">
        <f>ROUND(I227*H227,1)</f>
        <v>0</v>
      </c>
      <c r="BL227" s="13" t="s">
        <v>223</v>
      </c>
      <c r="BM227" s="205" t="s">
        <v>474</v>
      </c>
    </row>
    <row r="228" spans="2:65" s="11" customFormat="1" ht="22.9" customHeight="1">
      <c r="B228" s="178"/>
      <c r="C228" s="179"/>
      <c r="D228" s="180" t="s">
        <v>71</v>
      </c>
      <c r="E228" s="192" t="s">
        <v>475</v>
      </c>
      <c r="F228" s="192" t="s">
        <v>476</v>
      </c>
      <c r="G228" s="179"/>
      <c r="H228" s="179"/>
      <c r="I228" s="182"/>
      <c r="J228" s="193">
        <f>BK228</f>
        <v>0</v>
      </c>
      <c r="K228" s="179"/>
      <c r="L228" s="184"/>
      <c r="M228" s="185"/>
      <c r="N228" s="186"/>
      <c r="O228" s="186"/>
      <c r="P228" s="187">
        <f>SUM(P229:P234)</f>
        <v>0</v>
      </c>
      <c r="Q228" s="186"/>
      <c r="R228" s="187">
        <f>SUM(R229:R234)</f>
        <v>4.0500000000000006E-3</v>
      </c>
      <c r="S228" s="186"/>
      <c r="T228" s="188">
        <f>SUM(T229:T234)</f>
        <v>0</v>
      </c>
      <c r="AR228" s="189" t="s">
        <v>82</v>
      </c>
      <c r="AT228" s="190" t="s">
        <v>71</v>
      </c>
      <c r="AU228" s="190" t="s">
        <v>80</v>
      </c>
      <c r="AY228" s="189" t="s">
        <v>153</v>
      </c>
      <c r="BK228" s="191">
        <f>SUM(BK229:BK234)</f>
        <v>0</v>
      </c>
    </row>
    <row r="229" spans="2:65" s="1" customFormat="1" ht="24" customHeight="1">
      <c r="B229" s="30"/>
      <c r="C229" s="194" t="s">
        <v>477</v>
      </c>
      <c r="D229" s="194" t="s">
        <v>155</v>
      </c>
      <c r="E229" s="195" t="s">
        <v>478</v>
      </c>
      <c r="F229" s="196" t="s">
        <v>479</v>
      </c>
      <c r="G229" s="197" t="s">
        <v>255</v>
      </c>
      <c r="H229" s="198">
        <v>2</v>
      </c>
      <c r="I229" s="199"/>
      <c r="J229" s="200">
        <f t="shared" ref="J229:J234" si="40">ROUND(I229*H229,1)</f>
        <v>0</v>
      </c>
      <c r="K229" s="196" t="s">
        <v>159</v>
      </c>
      <c r="L229" s="34"/>
      <c r="M229" s="201" t="s">
        <v>1</v>
      </c>
      <c r="N229" s="202" t="s">
        <v>39</v>
      </c>
      <c r="O229" s="63"/>
      <c r="P229" s="203">
        <f t="shared" ref="P229:P234" si="41">O229*H229</f>
        <v>0</v>
      </c>
      <c r="Q229" s="203">
        <v>0</v>
      </c>
      <c r="R229" s="203">
        <f t="shared" ref="R229:R234" si="42">Q229*H229</f>
        <v>0</v>
      </c>
      <c r="S229" s="203">
        <v>0</v>
      </c>
      <c r="T229" s="204">
        <f t="shared" ref="T229:T234" si="43">S229*H229</f>
        <v>0</v>
      </c>
      <c r="AR229" s="205" t="s">
        <v>223</v>
      </c>
      <c r="AT229" s="205" t="s">
        <v>155</v>
      </c>
      <c r="AU229" s="205" t="s">
        <v>82</v>
      </c>
      <c r="AY229" s="13" t="s">
        <v>153</v>
      </c>
      <c r="BE229" s="206">
        <f t="shared" ref="BE229:BE234" si="44">IF(N229="základní",J229,0)</f>
        <v>0</v>
      </c>
      <c r="BF229" s="206">
        <f t="shared" ref="BF229:BF234" si="45">IF(N229="snížená",J229,0)</f>
        <v>0</v>
      </c>
      <c r="BG229" s="206">
        <f t="shared" ref="BG229:BG234" si="46">IF(N229="zákl. přenesená",J229,0)</f>
        <v>0</v>
      </c>
      <c r="BH229" s="206">
        <f t="shared" ref="BH229:BH234" si="47">IF(N229="sníž. přenesená",J229,0)</f>
        <v>0</v>
      </c>
      <c r="BI229" s="206">
        <f t="shared" ref="BI229:BI234" si="48">IF(N229="nulová",J229,0)</f>
        <v>0</v>
      </c>
      <c r="BJ229" s="13" t="s">
        <v>160</v>
      </c>
      <c r="BK229" s="206">
        <f t="shared" ref="BK229:BK234" si="49">ROUND(I229*H229,1)</f>
        <v>0</v>
      </c>
      <c r="BL229" s="13" t="s">
        <v>223</v>
      </c>
      <c r="BM229" s="205" t="s">
        <v>480</v>
      </c>
    </row>
    <row r="230" spans="2:65" s="1" customFormat="1" ht="16.5" customHeight="1">
      <c r="B230" s="30"/>
      <c r="C230" s="207" t="s">
        <v>481</v>
      </c>
      <c r="D230" s="207" t="s">
        <v>310</v>
      </c>
      <c r="E230" s="208" t="s">
        <v>482</v>
      </c>
      <c r="F230" s="209" t="s">
        <v>483</v>
      </c>
      <c r="G230" s="210" t="s">
        <v>268</v>
      </c>
      <c r="H230" s="211">
        <v>2.7</v>
      </c>
      <c r="I230" s="212"/>
      <c r="J230" s="213">
        <f t="shared" si="40"/>
        <v>0</v>
      </c>
      <c r="K230" s="209" t="s">
        <v>159</v>
      </c>
      <c r="L230" s="214"/>
      <c r="M230" s="215" t="s">
        <v>1</v>
      </c>
      <c r="N230" s="216" t="s">
        <v>39</v>
      </c>
      <c r="O230" s="63"/>
      <c r="P230" s="203">
        <f t="shared" si="41"/>
        <v>0</v>
      </c>
      <c r="Q230" s="203">
        <v>1.5E-3</v>
      </c>
      <c r="R230" s="203">
        <f t="shared" si="42"/>
        <v>4.0500000000000006E-3</v>
      </c>
      <c r="S230" s="203">
        <v>0</v>
      </c>
      <c r="T230" s="204">
        <f t="shared" si="43"/>
        <v>0</v>
      </c>
      <c r="AR230" s="205" t="s">
        <v>292</v>
      </c>
      <c r="AT230" s="205" t="s">
        <v>310</v>
      </c>
      <c r="AU230" s="205" t="s">
        <v>82</v>
      </c>
      <c r="AY230" s="13" t="s">
        <v>153</v>
      </c>
      <c r="BE230" s="206">
        <f t="shared" si="44"/>
        <v>0</v>
      </c>
      <c r="BF230" s="206">
        <f t="shared" si="45"/>
        <v>0</v>
      </c>
      <c r="BG230" s="206">
        <f t="shared" si="46"/>
        <v>0</v>
      </c>
      <c r="BH230" s="206">
        <f t="shared" si="47"/>
        <v>0</v>
      </c>
      <c r="BI230" s="206">
        <f t="shared" si="48"/>
        <v>0</v>
      </c>
      <c r="BJ230" s="13" t="s">
        <v>160</v>
      </c>
      <c r="BK230" s="206">
        <f t="shared" si="49"/>
        <v>0</v>
      </c>
      <c r="BL230" s="13" t="s">
        <v>223</v>
      </c>
      <c r="BM230" s="205" t="s">
        <v>484</v>
      </c>
    </row>
    <row r="231" spans="2:65" s="1" customFormat="1" ht="24" customHeight="1">
      <c r="B231" s="30"/>
      <c r="C231" s="194" t="s">
        <v>485</v>
      </c>
      <c r="D231" s="194" t="s">
        <v>155</v>
      </c>
      <c r="E231" s="195" t="s">
        <v>486</v>
      </c>
      <c r="F231" s="196" t="s">
        <v>487</v>
      </c>
      <c r="G231" s="197" t="s">
        <v>255</v>
      </c>
      <c r="H231" s="198">
        <v>1</v>
      </c>
      <c r="I231" s="199"/>
      <c r="J231" s="200">
        <f t="shared" si="40"/>
        <v>0</v>
      </c>
      <c r="K231" s="196" t="s">
        <v>1</v>
      </c>
      <c r="L231" s="34"/>
      <c r="M231" s="201" t="s">
        <v>1</v>
      </c>
      <c r="N231" s="202" t="s">
        <v>39</v>
      </c>
      <c r="O231" s="63"/>
      <c r="P231" s="203">
        <f t="shared" si="41"/>
        <v>0</v>
      </c>
      <c r="Q231" s="203">
        <v>0</v>
      </c>
      <c r="R231" s="203">
        <f t="shared" si="42"/>
        <v>0</v>
      </c>
      <c r="S231" s="203">
        <v>0</v>
      </c>
      <c r="T231" s="204">
        <f t="shared" si="43"/>
        <v>0</v>
      </c>
      <c r="AR231" s="205" t="s">
        <v>223</v>
      </c>
      <c r="AT231" s="205" t="s">
        <v>155</v>
      </c>
      <c r="AU231" s="205" t="s">
        <v>82</v>
      </c>
      <c r="AY231" s="13" t="s">
        <v>153</v>
      </c>
      <c r="BE231" s="206">
        <f t="shared" si="44"/>
        <v>0</v>
      </c>
      <c r="BF231" s="206">
        <f t="shared" si="45"/>
        <v>0</v>
      </c>
      <c r="BG231" s="206">
        <f t="shared" si="46"/>
        <v>0</v>
      </c>
      <c r="BH231" s="206">
        <f t="shared" si="47"/>
        <v>0</v>
      </c>
      <c r="BI231" s="206">
        <f t="shared" si="48"/>
        <v>0</v>
      </c>
      <c r="BJ231" s="13" t="s">
        <v>160</v>
      </c>
      <c r="BK231" s="206">
        <f t="shared" si="49"/>
        <v>0</v>
      </c>
      <c r="BL231" s="13" t="s">
        <v>223</v>
      </c>
      <c r="BM231" s="205" t="s">
        <v>488</v>
      </c>
    </row>
    <row r="232" spans="2:65" s="1" customFormat="1" ht="24" customHeight="1">
      <c r="B232" s="30"/>
      <c r="C232" s="194" t="s">
        <v>489</v>
      </c>
      <c r="D232" s="194" t="s">
        <v>155</v>
      </c>
      <c r="E232" s="195" t="s">
        <v>490</v>
      </c>
      <c r="F232" s="196" t="s">
        <v>491</v>
      </c>
      <c r="G232" s="197" t="s">
        <v>255</v>
      </c>
      <c r="H232" s="198">
        <v>1</v>
      </c>
      <c r="I232" s="199"/>
      <c r="J232" s="200">
        <f t="shared" si="40"/>
        <v>0</v>
      </c>
      <c r="K232" s="196" t="s">
        <v>1</v>
      </c>
      <c r="L232" s="34"/>
      <c r="M232" s="201" t="s">
        <v>1</v>
      </c>
      <c r="N232" s="202" t="s">
        <v>39</v>
      </c>
      <c r="O232" s="63"/>
      <c r="P232" s="203">
        <f t="shared" si="41"/>
        <v>0</v>
      </c>
      <c r="Q232" s="203">
        <v>0</v>
      </c>
      <c r="R232" s="203">
        <f t="shared" si="42"/>
        <v>0</v>
      </c>
      <c r="S232" s="203">
        <v>0</v>
      </c>
      <c r="T232" s="204">
        <f t="shared" si="43"/>
        <v>0</v>
      </c>
      <c r="AR232" s="205" t="s">
        <v>223</v>
      </c>
      <c r="AT232" s="205" t="s">
        <v>155</v>
      </c>
      <c r="AU232" s="205" t="s">
        <v>82</v>
      </c>
      <c r="AY232" s="13" t="s">
        <v>153</v>
      </c>
      <c r="BE232" s="206">
        <f t="shared" si="44"/>
        <v>0</v>
      </c>
      <c r="BF232" s="206">
        <f t="shared" si="45"/>
        <v>0</v>
      </c>
      <c r="BG232" s="206">
        <f t="shared" si="46"/>
        <v>0</v>
      </c>
      <c r="BH232" s="206">
        <f t="shared" si="47"/>
        <v>0</v>
      </c>
      <c r="BI232" s="206">
        <f t="shared" si="48"/>
        <v>0</v>
      </c>
      <c r="BJ232" s="13" t="s">
        <v>160</v>
      </c>
      <c r="BK232" s="206">
        <f t="shared" si="49"/>
        <v>0</v>
      </c>
      <c r="BL232" s="13" t="s">
        <v>223</v>
      </c>
      <c r="BM232" s="205" t="s">
        <v>492</v>
      </c>
    </row>
    <row r="233" spans="2:65" s="1" customFormat="1" ht="24" customHeight="1">
      <c r="B233" s="30"/>
      <c r="C233" s="194" t="s">
        <v>493</v>
      </c>
      <c r="D233" s="194" t="s">
        <v>155</v>
      </c>
      <c r="E233" s="195" t="s">
        <v>494</v>
      </c>
      <c r="F233" s="196" t="s">
        <v>495</v>
      </c>
      <c r="G233" s="197" t="s">
        <v>255</v>
      </c>
      <c r="H233" s="198">
        <v>1</v>
      </c>
      <c r="I233" s="199"/>
      <c r="J233" s="200">
        <f t="shared" si="40"/>
        <v>0</v>
      </c>
      <c r="K233" s="196" t="s">
        <v>1</v>
      </c>
      <c r="L233" s="34"/>
      <c r="M233" s="201" t="s">
        <v>1</v>
      </c>
      <c r="N233" s="202" t="s">
        <v>39</v>
      </c>
      <c r="O233" s="63"/>
      <c r="P233" s="203">
        <f t="shared" si="41"/>
        <v>0</v>
      </c>
      <c r="Q233" s="203">
        <v>0</v>
      </c>
      <c r="R233" s="203">
        <f t="shared" si="42"/>
        <v>0</v>
      </c>
      <c r="S233" s="203">
        <v>0</v>
      </c>
      <c r="T233" s="204">
        <f t="shared" si="43"/>
        <v>0</v>
      </c>
      <c r="AR233" s="205" t="s">
        <v>223</v>
      </c>
      <c r="AT233" s="205" t="s">
        <v>155</v>
      </c>
      <c r="AU233" s="205" t="s">
        <v>82</v>
      </c>
      <c r="AY233" s="13" t="s">
        <v>153</v>
      </c>
      <c r="BE233" s="206">
        <f t="shared" si="44"/>
        <v>0</v>
      </c>
      <c r="BF233" s="206">
        <f t="shared" si="45"/>
        <v>0</v>
      </c>
      <c r="BG233" s="206">
        <f t="shared" si="46"/>
        <v>0</v>
      </c>
      <c r="BH233" s="206">
        <f t="shared" si="47"/>
        <v>0</v>
      </c>
      <c r="BI233" s="206">
        <f t="shared" si="48"/>
        <v>0</v>
      </c>
      <c r="BJ233" s="13" t="s">
        <v>160</v>
      </c>
      <c r="BK233" s="206">
        <f t="shared" si="49"/>
        <v>0</v>
      </c>
      <c r="BL233" s="13" t="s">
        <v>223</v>
      </c>
      <c r="BM233" s="205" t="s">
        <v>496</v>
      </c>
    </row>
    <row r="234" spans="2:65" s="1" customFormat="1" ht="24" customHeight="1">
      <c r="B234" s="30"/>
      <c r="C234" s="194" t="s">
        <v>497</v>
      </c>
      <c r="D234" s="194" t="s">
        <v>155</v>
      </c>
      <c r="E234" s="195" t="s">
        <v>498</v>
      </c>
      <c r="F234" s="196" t="s">
        <v>499</v>
      </c>
      <c r="G234" s="197" t="s">
        <v>255</v>
      </c>
      <c r="H234" s="198">
        <v>2</v>
      </c>
      <c r="I234" s="199"/>
      <c r="J234" s="200">
        <f t="shared" si="40"/>
        <v>0</v>
      </c>
      <c r="K234" s="196" t="s">
        <v>1</v>
      </c>
      <c r="L234" s="34"/>
      <c r="M234" s="201" t="s">
        <v>1</v>
      </c>
      <c r="N234" s="202" t="s">
        <v>39</v>
      </c>
      <c r="O234" s="63"/>
      <c r="P234" s="203">
        <f t="shared" si="41"/>
        <v>0</v>
      </c>
      <c r="Q234" s="203">
        <v>0</v>
      </c>
      <c r="R234" s="203">
        <f t="shared" si="42"/>
        <v>0</v>
      </c>
      <c r="S234" s="203">
        <v>0</v>
      </c>
      <c r="T234" s="204">
        <f t="shared" si="43"/>
        <v>0</v>
      </c>
      <c r="AR234" s="205" t="s">
        <v>223</v>
      </c>
      <c r="AT234" s="205" t="s">
        <v>155</v>
      </c>
      <c r="AU234" s="205" t="s">
        <v>82</v>
      </c>
      <c r="AY234" s="13" t="s">
        <v>153</v>
      </c>
      <c r="BE234" s="206">
        <f t="shared" si="44"/>
        <v>0</v>
      </c>
      <c r="BF234" s="206">
        <f t="shared" si="45"/>
        <v>0</v>
      </c>
      <c r="BG234" s="206">
        <f t="shared" si="46"/>
        <v>0</v>
      </c>
      <c r="BH234" s="206">
        <f t="shared" si="47"/>
        <v>0</v>
      </c>
      <c r="BI234" s="206">
        <f t="shared" si="48"/>
        <v>0</v>
      </c>
      <c r="BJ234" s="13" t="s">
        <v>160</v>
      </c>
      <c r="BK234" s="206">
        <f t="shared" si="49"/>
        <v>0</v>
      </c>
      <c r="BL234" s="13" t="s">
        <v>223</v>
      </c>
      <c r="BM234" s="205" t="s">
        <v>500</v>
      </c>
    </row>
    <row r="235" spans="2:65" s="11" customFormat="1" ht="22.9" customHeight="1">
      <c r="B235" s="178"/>
      <c r="C235" s="179"/>
      <c r="D235" s="180" t="s">
        <v>71</v>
      </c>
      <c r="E235" s="192" t="s">
        <v>501</v>
      </c>
      <c r="F235" s="192" t="s">
        <v>502</v>
      </c>
      <c r="G235" s="179"/>
      <c r="H235" s="179"/>
      <c r="I235" s="182"/>
      <c r="J235" s="193">
        <f>BK235</f>
        <v>0</v>
      </c>
      <c r="K235" s="179"/>
      <c r="L235" s="184"/>
      <c r="M235" s="185"/>
      <c r="N235" s="186"/>
      <c r="O235" s="186"/>
      <c r="P235" s="187">
        <f>SUM(P236:P243)</f>
        <v>0</v>
      </c>
      <c r="Q235" s="186"/>
      <c r="R235" s="187">
        <f>SUM(R236:R243)</f>
        <v>10.182559940000001</v>
      </c>
      <c r="S235" s="186"/>
      <c r="T235" s="188">
        <f>SUM(T236:T243)</f>
        <v>0</v>
      </c>
      <c r="AR235" s="189" t="s">
        <v>82</v>
      </c>
      <c r="AT235" s="190" t="s">
        <v>71</v>
      </c>
      <c r="AU235" s="190" t="s">
        <v>80</v>
      </c>
      <c r="AY235" s="189" t="s">
        <v>153</v>
      </c>
      <c r="BK235" s="191">
        <f>SUM(BK236:BK243)</f>
        <v>0</v>
      </c>
    </row>
    <row r="236" spans="2:65" s="1" customFormat="1" ht="24" customHeight="1">
      <c r="B236" s="30"/>
      <c r="C236" s="194" t="s">
        <v>503</v>
      </c>
      <c r="D236" s="194" t="s">
        <v>155</v>
      </c>
      <c r="E236" s="195" t="s">
        <v>504</v>
      </c>
      <c r="F236" s="196" t="s">
        <v>505</v>
      </c>
      <c r="G236" s="197" t="s">
        <v>506</v>
      </c>
      <c r="H236" s="198">
        <v>4625.9989999999998</v>
      </c>
      <c r="I236" s="199"/>
      <c r="J236" s="200">
        <f t="shared" ref="J236:J243" si="50">ROUND(I236*H236,1)</f>
        <v>0</v>
      </c>
      <c r="K236" s="196" t="s">
        <v>184</v>
      </c>
      <c r="L236" s="34"/>
      <c r="M236" s="201" t="s">
        <v>1</v>
      </c>
      <c r="N236" s="202" t="s">
        <v>39</v>
      </c>
      <c r="O236" s="63"/>
      <c r="P236" s="203">
        <f t="shared" ref="P236:P243" si="51">O236*H236</f>
        <v>0</v>
      </c>
      <c r="Q236" s="203">
        <v>6.0000000000000002E-5</v>
      </c>
      <c r="R236" s="203">
        <f t="shared" ref="R236:R243" si="52">Q236*H236</f>
        <v>0.27755994</v>
      </c>
      <c r="S236" s="203">
        <v>0</v>
      </c>
      <c r="T236" s="204">
        <f t="shared" ref="T236:T243" si="53">S236*H236</f>
        <v>0</v>
      </c>
      <c r="AR236" s="205" t="s">
        <v>223</v>
      </c>
      <c r="AT236" s="205" t="s">
        <v>155</v>
      </c>
      <c r="AU236" s="205" t="s">
        <v>82</v>
      </c>
      <c r="AY236" s="13" t="s">
        <v>153</v>
      </c>
      <c r="BE236" s="206">
        <f t="shared" ref="BE236:BE243" si="54">IF(N236="základní",J236,0)</f>
        <v>0</v>
      </c>
      <c r="BF236" s="206">
        <f t="shared" ref="BF236:BF243" si="55">IF(N236="snížená",J236,0)</f>
        <v>0</v>
      </c>
      <c r="BG236" s="206">
        <f t="shared" ref="BG236:BG243" si="56">IF(N236="zákl. přenesená",J236,0)</f>
        <v>0</v>
      </c>
      <c r="BH236" s="206">
        <f t="shared" ref="BH236:BH243" si="57">IF(N236="sníž. přenesená",J236,0)</f>
        <v>0</v>
      </c>
      <c r="BI236" s="206">
        <f t="shared" ref="BI236:BI243" si="58">IF(N236="nulová",J236,0)</f>
        <v>0</v>
      </c>
      <c r="BJ236" s="13" t="s">
        <v>160</v>
      </c>
      <c r="BK236" s="206">
        <f t="shared" ref="BK236:BK243" si="59">ROUND(I236*H236,1)</f>
        <v>0</v>
      </c>
      <c r="BL236" s="13" t="s">
        <v>223</v>
      </c>
      <c r="BM236" s="205" t="s">
        <v>507</v>
      </c>
    </row>
    <row r="237" spans="2:65" s="1" customFormat="1" ht="16.5" customHeight="1">
      <c r="B237" s="30"/>
      <c r="C237" s="194" t="s">
        <v>508</v>
      </c>
      <c r="D237" s="194" t="s">
        <v>155</v>
      </c>
      <c r="E237" s="195" t="s">
        <v>509</v>
      </c>
      <c r="F237" s="196" t="s">
        <v>510</v>
      </c>
      <c r="G237" s="197" t="s">
        <v>246</v>
      </c>
      <c r="H237" s="198">
        <v>0.97099999999999997</v>
      </c>
      <c r="I237" s="199"/>
      <c r="J237" s="200">
        <f t="shared" si="50"/>
        <v>0</v>
      </c>
      <c r="K237" s="196" t="s">
        <v>1</v>
      </c>
      <c r="L237" s="34"/>
      <c r="M237" s="201" t="s">
        <v>1</v>
      </c>
      <c r="N237" s="202" t="s">
        <v>39</v>
      </c>
      <c r="O237" s="63"/>
      <c r="P237" s="203">
        <f t="shared" si="51"/>
        <v>0</v>
      </c>
      <c r="Q237" s="203">
        <v>1</v>
      </c>
      <c r="R237" s="203">
        <f t="shared" si="52"/>
        <v>0.97099999999999997</v>
      </c>
      <c r="S237" s="203">
        <v>0</v>
      </c>
      <c r="T237" s="204">
        <f t="shared" si="53"/>
        <v>0</v>
      </c>
      <c r="AR237" s="205" t="s">
        <v>160</v>
      </c>
      <c r="AT237" s="205" t="s">
        <v>155</v>
      </c>
      <c r="AU237" s="205" t="s">
        <v>82</v>
      </c>
      <c r="AY237" s="13" t="s">
        <v>153</v>
      </c>
      <c r="BE237" s="206">
        <f t="shared" si="54"/>
        <v>0</v>
      </c>
      <c r="BF237" s="206">
        <f t="shared" si="55"/>
        <v>0</v>
      </c>
      <c r="BG237" s="206">
        <f t="shared" si="56"/>
        <v>0</v>
      </c>
      <c r="BH237" s="206">
        <f t="shared" si="57"/>
        <v>0</v>
      </c>
      <c r="BI237" s="206">
        <f t="shared" si="58"/>
        <v>0</v>
      </c>
      <c r="BJ237" s="13" t="s">
        <v>160</v>
      </c>
      <c r="BK237" s="206">
        <f t="shared" si="59"/>
        <v>0</v>
      </c>
      <c r="BL237" s="13" t="s">
        <v>160</v>
      </c>
      <c r="BM237" s="205" t="s">
        <v>511</v>
      </c>
    </row>
    <row r="238" spans="2:65" s="1" customFormat="1" ht="24" customHeight="1">
      <c r="B238" s="30"/>
      <c r="C238" s="207" t="s">
        <v>512</v>
      </c>
      <c r="D238" s="207" t="s">
        <v>310</v>
      </c>
      <c r="E238" s="208" t="s">
        <v>513</v>
      </c>
      <c r="F238" s="209" t="s">
        <v>514</v>
      </c>
      <c r="G238" s="210" t="s">
        <v>246</v>
      </c>
      <c r="H238" s="211">
        <v>2.5000000000000001E-2</v>
      </c>
      <c r="I238" s="212"/>
      <c r="J238" s="213">
        <f t="shared" si="50"/>
        <v>0</v>
      </c>
      <c r="K238" s="209" t="s">
        <v>159</v>
      </c>
      <c r="L238" s="214"/>
      <c r="M238" s="215" t="s">
        <v>1</v>
      </c>
      <c r="N238" s="216" t="s">
        <v>39</v>
      </c>
      <c r="O238" s="63"/>
      <c r="P238" s="203">
        <f t="shared" si="51"/>
        <v>0</v>
      </c>
      <c r="Q238" s="203">
        <v>1</v>
      </c>
      <c r="R238" s="203">
        <f t="shared" si="52"/>
        <v>2.5000000000000001E-2</v>
      </c>
      <c r="S238" s="203">
        <v>0</v>
      </c>
      <c r="T238" s="204">
        <f t="shared" si="53"/>
        <v>0</v>
      </c>
      <c r="AR238" s="205" t="s">
        <v>186</v>
      </c>
      <c r="AT238" s="205" t="s">
        <v>310</v>
      </c>
      <c r="AU238" s="205" t="s">
        <v>82</v>
      </c>
      <c r="AY238" s="13" t="s">
        <v>153</v>
      </c>
      <c r="BE238" s="206">
        <f t="shared" si="54"/>
        <v>0</v>
      </c>
      <c r="BF238" s="206">
        <f t="shared" si="55"/>
        <v>0</v>
      </c>
      <c r="BG238" s="206">
        <f t="shared" si="56"/>
        <v>0</v>
      </c>
      <c r="BH238" s="206">
        <f t="shared" si="57"/>
        <v>0</v>
      </c>
      <c r="BI238" s="206">
        <f t="shared" si="58"/>
        <v>0</v>
      </c>
      <c r="BJ238" s="13" t="s">
        <v>160</v>
      </c>
      <c r="BK238" s="206">
        <f t="shared" si="59"/>
        <v>0</v>
      </c>
      <c r="BL238" s="13" t="s">
        <v>160</v>
      </c>
      <c r="BM238" s="205" t="s">
        <v>515</v>
      </c>
    </row>
    <row r="239" spans="2:65" s="1" customFormat="1" ht="16.5" customHeight="1">
      <c r="B239" s="30"/>
      <c r="C239" s="207" t="s">
        <v>516</v>
      </c>
      <c r="D239" s="207" t="s">
        <v>310</v>
      </c>
      <c r="E239" s="208" t="s">
        <v>517</v>
      </c>
      <c r="F239" s="209" t="s">
        <v>518</v>
      </c>
      <c r="G239" s="210" t="s">
        <v>246</v>
      </c>
      <c r="H239" s="211">
        <v>2.5999999999999999E-2</v>
      </c>
      <c r="I239" s="212"/>
      <c r="J239" s="213">
        <f t="shared" si="50"/>
        <v>0</v>
      </c>
      <c r="K239" s="209" t="s">
        <v>159</v>
      </c>
      <c r="L239" s="214"/>
      <c r="M239" s="215" t="s">
        <v>1</v>
      </c>
      <c r="N239" s="216" t="s">
        <v>39</v>
      </c>
      <c r="O239" s="63"/>
      <c r="P239" s="203">
        <f t="shared" si="51"/>
        <v>0</v>
      </c>
      <c r="Q239" s="203">
        <v>1</v>
      </c>
      <c r="R239" s="203">
        <f t="shared" si="52"/>
        <v>2.5999999999999999E-2</v>
      </c>
      <c r="S239" s="203">
        <v>0</v>
      </c>
      <c r="T239" s="204">
        <f t="shared" si="53"/>
        <v>0</v>
      </c>
      <c r="AR239" s="205" t="s">
        <v>186</v>
      </c>
      <c r="AT239" s="205" t="s">
        <v>310</v>
      </c>
      <c r="AU239" s="205" t="s">
        <v>82</v>
      </c>
      <c r="AY239" s="13" t="s">
        <v>153</v>
      </c>
      <c r="BE239" s="206">
        <f t="shared" si="54"/>
        <v>0</v>
      </c>
      <c r="BF239" s="206">
        <f t="shared" si="55"/>
        <v>0</v>
      </c>
      <c r="BG239" s="206">
        <f t="shared" si="56"/>
        <v>0</v>
      </c>
      <c r="BH239" s="206">
        <f t="shared" si="57"/>
        <v>0</v>
      </c>
      <c r="BI239" s="206">
        <f t="shared" si="58"/>
        <v>0</v>
      </c>
      <c r="BJ239" s="13" t="s">
        <v>160</v>
      </c>
      <c r="BK239" s="206">
        <f t="shared" si="59"/>
        <v>0</v>
      </c>
      <c r="BL239" s="13" t="s">
        <v>160</v>
      </c>
      <c r="BM239" s="205" t="s">
        <v>519</v>
      </c>
    </row>
    <row r="240" spans="2:65" s="1" customFormat="1" ht="16.5" customHeight="1">
      <c r="B240" s="30"/>
      <c r="C240" s="194" t="s">
        <v>520</v>
      </c>
      <c r="D240" s="194" t="s">
        <v>155</v>
      </c>
      <c r="E240" s="195" t="s">
        <v>521</v>
      </c>
      <c r="F240" s="196" t="s">
        <v>522</v>
      </c>
      <c r="G240" s="197" t="s">
        <v>268</v>
      </c>
      <c r="H240" s="198">
        <v>1472.85</v>
      </c>
      <c r="I240" s="199"/>
      <c r="J240" s="200">
        <f t="shared" si="50"/>
        <v>0</v>
      </c>
      <c r="K240" s="196" t="s">
        <v>1</v>
      </c>
      <c r="L240" s="34"/>
      <c r="M240" s="201" t="s">
        <v>1</v>
      </c>
      <c r="N240" s="202" t="s">
        <v>39</v>
      </c>
      <c r="O240" s="63"/>
      <c r="P240" s="203">
        <f t="shared" si="51"/>
        <v>0</v>
      </c>
      <c r="Q240" s="203">
        <v>0</v>
      </c>
      <c r="R240" s="203">
        <f t="shared" si="52"/>
        <v>0</v>
      </c>
      <c r="S240" s="203">
        <v>0</v>
      </c>
      <c r="T240" s="204">
        <f t="shared" si="53"/>
        <v>0</v>
      </c>
      <c r="AR240" s="205" t="s">
        <v>160</v>
      </c>
      <c r="AT240" s="205" t="s">
        <v>155</v>
      </c>
      <c r="AU240" s="205" t="s">
        <v>82</v>
      </c>
      <c r="AY240" s="13" t="s">
        <v>153</v>
      </c>
      <c r="BE240" s="206">
        <f t="shared" si="54"/>
        <v>0</v>
      </c>
      <c r="BF240" s="206">
        <f t="shared" si="55"/>
        <v>0</v>
      </c>
      <c r="BG240" s="206">
        <f t="shared" si="56"/>
        <v>0</v>
      </c>
      <c r="BH240" s="206">
        <f t="shared" si="57"/>
        <v>0</v>
      </c>
      <c r="BI240" s="206">
        <f t="shared" si="58"/>
        <v>0</v>
      </c>
      <c r="BJ240" s="13" t="s">
        <v>160</v>
      </c>
      <c r="BK240" s="206">
        <f t="shared" si="59"/>
        <v>0</v>
      </c>
      <c r="BL240" s="13" t="s">
        <v>160</v>
      </c>
      <c r="BM240" s="205" t="s">
        <v>523</v>
      </c>
    </row>
    <row r="241" spans="2:65" s="1" customFormat="1" ht="16.5" customHeight="1">
      <c r="B241" s="30"/>
      <c r="C241" s="194" t="s">
        <v>524</v>
      </c>
      <c r="D241" s="194" t="s">
        <v>155</v>
      </c>
      <c r="E241" s="195" t="s">
        <v>525</v>
      </c>
      <c r="F241" s="196" t="s">
        <v>526</v>
      </c>
      <c r="G241" s="197" t="s">
        <v>246</v>
      </c>
      <c r="H241" s="198">
        <v>3.7010000000000001</v>
      </c>
      <c r="I241" s="199"/>
      <c r="J241" s="200">
        <f t="shared" si="50"/>
        <v>0</v>
      </c>
      <c r="K241" s="196" t="s">
        <v>1</v>
      </c>
      <c r="L241" s="34"/>
      <c r="M241" s="201" t="s">
        <v>1</v>
      </c>
      <c r="N241" s="202" t="s">
        <v>39</v>
      </c>
      <c r="O241" s="63"/>
      <c r="P241" s="203">
        <f t="shared" si="51"/>
        <v>0</v>
      </c>
      <c r="Q241" s="203">
        <v>1</v>
      </c>
      <c r="R241" s="203">
        <f t="shared" si="52"/>
        <v>3.7010000000000001</v>
      </c>
      <c r="S241" s="203">
        <v>0</v>
      </c>
      <c r="T241" s="204">
        <f t="shared" si="53"/>
        <v>0</v>
      </c>
      <c r="AR241" s="205" t="s">
        <v>160</v>
      </c>
      <c r="AT241" s="205" t="s">
        <v>155</v>
      </c>
      <c r="AU241" s="205" t="s">
        <v>82</v>
      </c>
      <c r="AY241" s="13" t="s">
        <v>153</v>
      </c>
      <c r="BE241" s="206">
        <f t="shared" si="54"/>
        <v>0</v>
      </c>
      <c r="BF241" s="206">
        <f t="shared" si="55"/>
        <v>0</v>
      </c>
      <c r="BG241" s="206">
        <f t="shared" si="56"/>
        <v>0</v>
      </c>
      <c r="BH241" s="206">
        <f t="shared" si="57"/>
        <v>0</v>
      </c>
      <c r="BI241" s="206">
        <f t="shared" si="58"/>
        <v>0</v>
      </c>
      <c r="BJ241" s="13" t="s">
        <v>160</v>
      </c>
      <c r="BK241" s="206">
        <f t="shared" si="59"/>
        <v>0</v>
      </c>
      <c r="BL241" s="13" t="s">
        <v>160</v>
      </c>
      <c r="BM241" s="205" t="s">
        <v>527</v>
      </c>
    </row>
    <row r="242" spans="2:65" s="1" customFormat="1" ht="16.5" customHeight="1">
      <c r="B242" s="30"/>
      <c r="C242" s="194" t="s">
        <v>528</v>
      </c>
      <c r="D242" s="194" t="s">
        <v>155</v>
      </c>
      <c r="E242" s="195" t="s">
        <v>529</v>
      </c>
      <c r="F242" s="196" t="s">
        <v>530</v>
      </c>
      <c r="G242" s="197" t="s">
        <v>246</v>
      </c>
      <c r="H242" s="198">
        <v>5.1820000000000004</v>
      </c>
      <c r="I242" s="199"/>
      <c r="J242" s="200">
        <f t="shared" si="50"/>
        <v>0</v>
      </c>
      <c r="K242" s="196" t="s">
        <v>1</v>
      </c>
      <c r="L242" s="34"/>
      <c r="M242" s="201" t="s">
        <v>1</v>
      </c>
      <c r="N242" s="202" t="s">
        <v>39</v>
      </c>
      <c r="O242" s="63"/>
      <c r="P242" s="203">
        <f t="shared" si="51"/>
        <v>0</v>
      </c>
      <c r="Q242" s="203">
        <v>1</v>
      </c>
      <c r="R242" s="203">
        <f t="shared" si="52"/>
        <v>5.1820000000000004</v>
      </c>
      <c r="S242" s="203">
        <v>0</v>
      </c>
      <c r="T242" s="204">
        <f t="shared" si="53"/>
        <v>0</v>
      </c>
      <c r="AR242" s="205" t="s">
        <v>160</v>
      </c>
      <c r="AT242" s="205" t="s">
        <v>155</v>
      </c>
      <c r="AU242" s="205" t="s">
        <v>82</v>
      </c>
      <c r="AY242" s="13" t="s">
        <v>153</v>
      </c>
      <c r="BE242" s="206">
        <f t="shared" si="54"/>
        <v>0</v>
      </c>
      <c r="BF242" s="206">
        <f t="shared" si="55"/>
        <v>0</v>
      </c>
      <c r="BG242" s="206">
        <f t="shared" si="56"/>
        <v>0</v>
      </c>
      <c r="BH242" s="206">
        <f t="shared" si="57"/>
        <v>0</v>
      </c>
      <c r="BI242" s="206">
        <f t="shared" si="58"/>
        <v>0</v>
      </c>
      <c r="BJ242" s="13" t="s">
        <v>160</v>
      </c>
      <c r="BK242" s="206">
        <f t="shared" si="59"/>
        <v>0</v>
      </c>
      <c r="BL242" s="13" t="s">
        <v>160</v>
      </c>
      <c r="BM242" s="205" t="s">
        <v>531</v>
      </c>
    </row>
    <row r="243" spans="2:65" s="1" customFormat="1" ht="24" customHeight="1">
      <c r="B243" s="30"/>
      <c r="C243" s="194" t="s">
        <v>532</v>
      </c>
      <c r="D243" s="194" t="s">
        <v>155</v>
      </c>
      <c r="E243" s="195" t="s">
        <v>533</v>
      </c>
      <c r="F243" s="196" t="s">
        <v>534</v>
      </c>
      <c r="G243" s="197" t="s">
        <v>246</v>
      </c>
      <c r="H243" s="198">
        <v>9.9600000000000009</v>
      </c>
      <c r="I243" s="199"/>
      <c r="J243" s="200">
        <f t="shared" si="50"/>
        <v>0</v>
      </c>
      <c r="K243" s="196" t="s">
        <v>184</v>
      </c>
      <c r="L243" s="34"/>
      <c r="M243" s="201" t="s">
        <v>1</v>
      </c>
      <c r="N243" s="202" t="s">
        <v>39</v>
      </c>
      <c r="O243" s="63"/>
      <c r="P243" s="203">
        <f t="shared" si="51"/>
        <v>0</v>
      </c>
      <c r="Q243" s="203">
        <v>0</v>
      </c>
      <c r="R243" s="203">
        <f t="shared" si="52"/>
        <v>0</v>
      </c>
      <c r="S243" s="203">
        <v>0</v>
      </c>
      <c r="T243" s="204">
        <f t="shared" si="53"/>
        <v>0</v>
      </c>
      <c r="AR243" s="205" t="s">
        <v>223</v>
      </c>
      <c r="AT243" s="205" t="s">
        <v>155</v>
      </c>
      <c r="AU243" s="205" t="s">
        <v>82</v>
      </c>
      <c r="AY243" s="13" t="s">
        <v>153</v>
      </c>
      <c r="BE243" s="206">
        <f t="shared" si="54"/>
        <v>0</v>
      </c>
      <c r="BF243" s="206">
        <f t="shared" si="55"/>
        <v>0</v>
      </c>
      <c r="BG243" s="206">
        <f t="shared" si="56"/>
        <v>0</v>
      </c>
      <c r="BH243" s="206">
        <f t="shared" si="57"/>
        <v>0</v>
      </c>
      <c r="BI243" s="206">
        <f t="shared" si="58"/>
        <v>0</v>
      </c>
      <c r="BJ243" s="13" t="s">
        <v>160</v>
      </c>
      <c r="BK243" s="206">
        <f t="shared" si="59"/>
        <v>0</v>
      </c>
      <c r="BL243" s="13" t="s">
        <v>223</v>
      </c>
      <c r="BM243" s="205" t="s">
        <v>535</v>
      </c>
    </row>
    <row r="244" spans="2:65" s="11" customFormat="1" ht="22.9" customHeight="1">
      <c r="B244" s="178"/>
      <c r="C244" s="179"/>
      <c r="D244" s="180" t="s">
        <v>71</v>
      </c>
      <c r="E244" s="192" t="s">
        <v>536</v>
      </c>
      <c r="F244" s="192" t="s">
        <v>537</v>
      </c>
      <c r="G244" s="179"/>
      <c r="H244" s="179"/>
      <c r="I244" s="182"/>
      <c r="J244" s="193">
        <f>BK244</f>
        <v>0</v>
      </c>
      <c r="K244" s="179"/>
      <c r="L244" s="184"/>
      <c r="M244" s="185"/>
      <c r="N244" s="186"/>
      <c r="O244" s="186"/>
      <c r="P244" s="187">
        <f>SUM(P245:P247)</f>
        <v>0</v>
      </c>
      <c r="Q244" s="186"/>
      <c r="R244" s="187">
        <f>SUM(R245:R247)</f>
        <v>0.14418900000000001</v>
      </c>
      <c r="S244" s="186"/>
      <c r="T244" s="188">
        <f>SUM(T245:T247)</f>
        <v>0</v>
      </c>
      <c r="AR244" s="189" t="s">
        <v>82</v>
      </c>
      <c r="AT244" s="190" t="s">
        <v>71</v>
      </c>
      <c r="AU244" s="190" t="s">
        <v>80</v>
      </c>
      <c r="AY244" s="189" t="s">
        <v>153</v>
      </c>
      <c r="BK244" s="191">
        <f>SUM(BK245:BK247)</f>
        <v>0</v>
      </c>
    </row>
    <row r="245" spans="2:65" s="1" customFormat="1" ht="16.5" customHeight="1">
      <c r="B245" s="30"/>
      <c r="C245" s="194" t="s">
        <v>538</v>
      </c>
      <c r="D245" s="194" t="s">
        <v>155</v>
      </c>
      <c r="E245" s="195" t="s">
        <v>539</v>
      </c>
      <c r="F245" s="196" t="s">
        <v>540</v>
      </c>
      <c r="G245" s="197" t="s">
        <v>209</v>
      </c>
      <c r="H245" s="198">
        <v>18.5</v>
      </c>
      <c r="I245" s="199"/>
      <c r="J245" s="200">
        <f>ROUND(I245*H245,1)</f>
        <v>0</v>
      </c>
      <c r="K245" s="196" t="s">
        <v>159</v>
      </c>
      <c r="L245" s="34"/>
      <c r="M245" s="201" t="s">
        <v>1</v>
      </c>
      <c r="N245" s="202" t="s">
        <v>39</v>
      </c>
      <c r="O245" s="63"/>
      <c r="P245" s="203">
        <f>O245*H245</f>
        <v>0</v>
      </c>
      <c r="Q245" s="203">
        <v>5.9999999999999995E-4</v>
      </c>
      <c r="R245" s="203">
        <f>Q245*H245</f>
        <v>1.1099999999999999E-2</v>
      </c>
      <c r="S245" s="203">
        <v>0</v>
      </c>
      <c r="T245" s="204">
        <f>S245*H245</f>
        <v>0</v>
      </c>
      <c r="AR245" s="205" t="s">
        <v>223</v>
      </c>
      <c r="AT245" s="205" t="s">
        <v>155</v>
      </c>
      <c r="AU245" s="205" t="s">
        <v>82</v>
      </c>
      <c r="AY245" s="13" t="s">
        <v>153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3" t="s">
        <v>160</v>
      </c>
      <c r="BK245" s="206">
        <f>ROUND(I245*H245,1)</f>
        <v>0</v>
      </c>
      <c r="BL245" s="13" t="s">
        <v>223</v>
      </c>
      <c r="BM245" s="205" t="s">
        <v>541</v>
      </c>
    </row>
    <row r="246" spans="2:65" s="1" customFormat="1" ht="16.5" customHeight="1">
      <c r="B246" s="30"/>
      <c r="C246" s="207" t="s">
        <v>542</v>
      </c>
      <c r="D246" s="207" t="s">
        <v>310</v>
      </c>
      <c r="E246" s="208" t="s">
        <v>543</v>
      </c>
      <c r="F246" s="209" t="s">
        <v>544</v>
      </c>
      <c r="G246" s="210" t="s">
        <v>209</v>
      </c>
      <c r="H246" s="211">
        <v>20.350000000000001</v>
      </c>
      <c r="I246" s="212"/>
      <c r="J246" s="213">
        <f>ROUND(I246*H246,1)</f>
        <v>0</v>
      </c>
      <c r="K246" s="209" t="s">
        <v>1</v>
      </c>
      <c r="L246" s="214"/>
      <c r="M246" s="215" t="s">
        <v>1</v>
      </c>
      <c r="N246" s="216" t="s">
        <v>39</v>
      </c>
      <c r="O246" s="63"/>
      <c r="P246" s="203">
        <f>O246*H246</f>
        <v>0</v>
      </c>
      <c r="Q246" s="203">
        <v>6.5399999999999998E-3</v>
      </c>
      <c r="R246" s="203">
        <f>Q246*H246</f>
        <v>0.13308900000000001</v>
      </c>
      <c r="S246" s="203">
        <v>0</v>
      </c>
      <c r="T246" s="204">
        <f>S246*H246</f>
        <v>0</v>
      </c>
      <c r="AR246" s="205" t="s">
        <v>292</v>
      </c>
      <c r="AT246" s="205" t="s">
        <v>310</v>
      </c>
      <c r="AU246" s="205" t="s">
        <v>82</v>
      </c>
      <c r="AY246" s="13" t="s">
        <v>153</v>
      </c>
      <c r="BE246" s="206">
        <f>IF(N246="základní",J246,0)</f>
        <v>0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13" t="s">
        <v>160</v>
      </c>
      <c r="BK246" s="206">
        <f>ROUND(I246*H246,1)</f>
        <v>0</v>
      </c>
      <c r="BL246" s="13" t="s">
        <v>223</v>
      </c>
      <c r="BM246" s="205" t="s">
        <v>545</v>
      </c>
    </row>
    <row r="247" spans="2:65" s="1" customFormat="1" ht="24" customHeight="1">
      <c r="B247" s="30"/>
      <c r="C247" s="194" t="s">
        <v>546</v>
      </c>
      <c r="D247" s="194" t="s">
        <v>155</v>
      </c>
      <c r="E247" s="195" t="s">
        <v>547</v>
      </c>
      <c r="F247" s="196" t="s">
        <v>548</v>
      </c>
      <c r="G247" s="197" t="s">
        <v>246</v>
      </c>
      <c r="H247" s="198">
        <v>0.14399999999999999</v>
      </c>
      <c r="I247" s="199"/>
      <c r="J247" s="200">
        <f>ROUND(I247*H247,1)</f>
        <v>0</v>
      </c>
      <c r="K247" s="196" t="s">
        <v>159</v>
      </c>
      <c r="L247" s="34"/>
      <c r="M247" s="201" t="s">
        <v>1</v>
      </c>
      <c r="N247" s="202" t="s">
        <v>39</v>
      </c>
      <c r="O247" s="63"/>
      <c r="P247" s="203">
        <f>O247*H247</f>
        <v>0</v>
      </c>
      <c r="Q247" s="203">
        <v>0</v>
      </c>
      <c r="R247" s="203">
        <f>Q247*H247</f>
        <v>0</v>
      </c>
      <c r="S247" s="203">
        <v>0</v>
      </c>
      <c r="T247" s="204">
        <f>S247*H247</f>
        <v>0</v>
      </c>
      <c r="AR247" s="205" t="s">
        <v>223</v>
      </c>
      <c r="AT247" s="205" t="s">
        <v>155</v>
      </c>
      <c r="AU247" s="205" t="s">
        <v>82</v>
      </c>
      <c r="AY247" s="13" t="s">
        <v>153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3" t="s">
        <v>160</v>
      </c>
      <c r="BK247" s="206">
        <f>ROUND(I247*H247,1)</f>
        <v>0</v>
      </c>
      <c r="BL247" s="13" t="s">
        <v>223</v>
      </c>
      <c r="BM247" s="205" t="s">
        <v>549</v>
      </c>
    </row>
    <row r="248" spans="2:65" s="11" customFormat="1" ht="22.9" customHeight="1">
      <c r="B248" s="178"/>
      <c r="C248" s="179"/>
      <c r="D248" s="180" t="s">
        <v>71</v>
      </c>
      <c r="E248" s="192" t="s">
        <v>550</v>
      </c>
      <c r="F248" s="192" t="s">
        <v>551</v>
      </c>
      <c r="G248" s="179"/>
      <c r="H248" s="179"/>
      <c r="I248" s="182"/>
      <c r="J248" s="193">
        <f>BK248</f>
        <v>0</v>
      </c>
      <c r="K248" s="179"/>
      <c r="L248" s="184"/>
      <c r="M248" s="185"/>
      <c r="N248" s="186"/>
      <c r="O248" s="186"/>
      <c r="P248" s="187">
        <f>P249</f>
        <v>0</v>
      </c>
      <c r="Q248" s="186"/>
      <c r="R248" s="187">
        <f>R249</f>
        <v>0</v>
      </c>
      <c r="S248" s="186"/>
      <c r="T248" s="188">
        <f>T249</f>
        <v>0</v>
      </c>
      <c r="AR248" s="189" t="s">
        <v>82</v>
      </c>
      <c r="AT248" s="190" t="s">
        <v>71</v>
      </c>
      <c r="AU248" s="190" t="s">
        <v>80</v>
      </c>
      <c r="AY248" s="189" t="s">
        <v>153</v>
      </c>
      <c r="BK248" s="191">
        <f>BK249</f>
        <v>0</v>
      </c>
    </row>
    <row r="249" spans="2:65" s="1" customFormat="1" ht="24" customHeight="1">
      <c r="B249" s="30"/>
      <c r="C249" s="194" t="s">
        <v>552</v>
      </c>
      <c r="D249" s="194" t="s">
        <v>155</v>
      </c>
      <c r="E249" s="195" t="s">
        <v>553</v>
      </c>
      <c r="F249" s="196" t="s">
        <v>554</v>
      </c>
      <c r="G249" s="197" t="s">
        <v>209</v>
      </c>
      <c r="H249" s="198">
        <v>165</v>
      </c>
      <c r="I249" s="199"/>
      <c r="J249" s="200">
        <f>ROUND(I249*H249,1)</f>
        <v>0</v>
      </c>
      <c r="K249" s="196" t="s">
        <v>1</v>
      </c>
      <c r="L249" s="34"/>
      <c r="M249" s="201" t="s">
        <v>1</v>
      </c>
      <c r="N249" s="202" t="s">
        <v>39</v>
      </c>
      <c r="O249" s="63"/>
      <c r="P249" s="203">
        <f>O249*H249</f>
        <v>0</v>
      </c>
      <c r="Q249" s="203">
        <v>0</v>
      </c>
      <c r="R249" s="203">
        <f>Q249*H249</f>
        <v>0</v>
      </c>
      <c r="S249" s="203">
        <v>0</v>
      </c>
      <c r="T249" s="204">
        <f>S249*H249</f>
        <v>0</v>
      </c>
      <c r="AR249" s="205" t="s">
        <v>223</v>
      </c>
      <c r="AT249" s="205" t="s">
        <v>155</v>
      </c>
      <c r="AU249" s="205" t="s">
        <v>82</v>
      </c>
      <c r="AY249" s="13" t="s">
        <v>153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13" t="s">
        <v>160</v>
      </c>
      <c r="BK249" s="206">
        <f>ROUND(I249*H249,1)</f>
        <v>0</v>
      </c>
      <c r="BL249" s="13" t="s">
        <v>223</v>
      </c>
      <c r="BM249" s="205" t="s">
        <v>555</v>
      </c>
    </row>
    <row r="250" spans="2:65" s="11" customFormat="1" ht="22.9" customHeight="1">
      <c r="B250" s="178"/>
      <c r="C250" s="179"/>
      <c r="D250" s="180" t="s">
        <v>71</v>
      </c>
      <c r="E250" s="192" t="s">
        <v>556</v>
      </c>
      <c r="F250" s="192" t="s">
        <v>557</v>
      </c>
      <c r="G250" s="179"/>
      <c r="H250" s="179"/>
      <c r="I250" s="182"/>
      <c r="J250" s="193">
        <f>BK250</f>
        <v>0</v>
      </c>
      <c r="K250" s="179"/>
      <c r="L250" s="184"/>
      <c r="M250" s="185"/>
      <c r="N250" s="186"/>
      <c r="O250" s="186"/>
      <c r="P250" s="187">
        <f>SUM(P251:P253)</f>
        <v>0</v>
      </c>
      <c r="Q250" s="186"/>
      <c r="R250" s="187">
        <f>SUM(R251:R253)</f>
        <v>0.55755599999999994</v>
      </c>
      <c r="S250" s="186"/>
      <c r="T250" s="188">
        <f>SUM(T251:T253)</f>
        <v>0</v>
      </c>
      <c r="AR250" s="189" t="s">
        <v>82</v>
      </c>
      <c r="AT250" s="190" t="s">
        <v>71</v>
      </c>
      <c r="AU250" s="190" t="s">
        <v>80</v>
      </c>
      <c r="AY250" s="189" t="s">
        <v>153</v>
      </c>
      <c r="BK250" s="191">
        <f>SUM(BK251:BK253)</f>
        <v>0</v>
      </c>
    </row>
    <row r="251" spans="2:65" s="1" customFormat="1" ht="24" customHeight="1">
      <c r="B251" s="30"/>
      <c r="C251" s="194" t="s">
        <v>558</v>
      </c>
      <c r="D251" s="194" t="s">
        <v>155</v>
      </c>
      <c r="E251" s="195" t="s">
        <v>559</v>
      </c>
      <c r="F251" s="196" t="s">
        <v>560</v>
      </c>
      <c r="G251" s="197" t="s">
        <v>209</v>
      </c>
      <c r="H251" s="198">
        <v>29.1</v>
      </c>
      <c r="I251" s="199"/>
      <c r="J251" s="200">
        <f>ROUND(I251*H251,1)</f>
        <v>0</v>
      </c>
      <c r="K251" s="196" t="s">
        <v>159</v>
      </c>
      <c r="L251" s="34"/>
      <c r="M251" s="201" t="s">
        <v>1</v>
      </c>
      <c r="N251" s="202" t="s">
        <v>39</v>
      </c>
      <c r="O251" s="63"/>
      <c r="P251" s="203">
        <f>O251*H251</f>
        <v>0</v>
      </c>
      <c r="Q251" s="203">
        <v>5.3E-3</v>
      </c>
      <c r="R251" s="203">
        <f>Q251*H251</f>
        <v>0.15423000000000001</v>
      </c>
      <c r="S251" s="203">
        <v>0</v>
      </c>
      <c r="T251" s="204">
        <f>S251*H251</f>
        <v>0</v>
      </c>
      <c r="AR251" s="205" t="s">
        <v>223</v>
      </c>
      <c r="AT251" s="205" t="s">
        <v>155</v>
      </c>
      <c r="AU251" s="205" t="s">
        <v>82</v>
      </c>
      <c r="AY251" s="13" t="s">
        <v>153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3" t="s">
        <v>160</v>
      </c>
      <c r="BK251" s="206">
        <f>ROUND(I251*H251,1)</f>
        <v>0</v>
      </c>
      <c r="BL251" s="13" t="s">
        <v>223</v>
      </c>
      <c r="BM251" s="205" t="s">
        <v>561</v>
      </c>
    </row>
    <row r="252" spans="2:65" s="1" customFormat="1" ht="16.5" customHeight="1">
      <c r="B252" s="30"/>
      <c r="C252" s="207" t="s">
        <v>562</v>
      </c>
      <c r="D252" s="207" t="s">
        <v>310</v>
      </c>
      <c r="E252" s="208" t="s">
        <v>563</v>
      </c>
      <c r="F252" s="209" t="s">
        <v>564</v>
      </c>
      <c r="G252" s="210" t="s">
        <v>209</v>
      </c>
      <c r="H252" s="211">
        <v>32.01</v>
      </c>
      <c r="I252" s="212"/>
      <c r="J252" s="213">
        <f>ROUND(I252*H252,1)</f>
        <v>0</v>
      </c>
      <c r="K252" s="209" t="s">
        <v>159</v>
      </c>
      <c r="L252" s="214"/>
      <c r="M252" s="215" t="s">
        <v>1</v>
      </c>
      <c r="N252" s="216" t="s">
        <v>39</v>
      </c>
      <c r="O252" s="63"/>
      <c r="P252" s="203">
        <f>O252*H252</f>
        <v>0</v>
      </c>
      <c r="Q252" s="203">
        <v>1.26E-2</v>
      </c>
      <c r="R252" s="203">
        <f>Q252*H252</f>
        <v>0.40332599999999996</v>
      </c>
      <c r="S252" s="203">
        <v>0</v>
      </c>
      <c r="T252" s="204">
        <f>S252*H252</f>
        <v>0</v>
      </c>
      <c r="AR252" s="205" t="s">
        <v>292</v>
      </c>
      <c r="AT252" s="205" t="s">
        <v>310</v>
      </c>
      <c r="AU252" s="205" t="s">
        <v>82</v>
      </c>
      <c r="AY252" s="13" t="s">
        <v>153</v>
      </c>
      <c r="BE252" s="206">
        <f>IF(N252="základní",J252,0)</f>
        <v>0</v>
      </c>
      <c r="BF252" s="206">
        <f>IF(N252="snížená",J252,0)</f>
        <v>0</v>
      </c>
      <c r="BG252" s="206">
        <f>IF(N252="zákl. přenesená",J252,0)</f>
        <v>0</v>
      </c>
      <c r="BH252" s="206">
        <f>IF(N252="sníž. přenesená",J252,0)</f>
        <v>0</v>
      </c>
      <c r="BI252" s="206">
        <f>IF(N252="nulová",J252,0)</f>
        <v>0</v>
      </c>
      <c r="BJ252" s="13" t="s">
        <v>160</v>
      </c>
      <c r="BK252" s="206">
        <f>ROUND(I252*H252,1)</f>
        <v>0</v>
      </c>
      <c r="BL252" s="13" t="s">
        <v>223</v>
      </c>
      <c r="BM252" s="205" t="s">
        <v>565</v>
      </c>
    </row>
    <row r="253" spans="2:65" s="1" customFormat="1" ht="24" customHeight="1">
      <c r="B253" s="30"/>
      <c r="C253" s="194" t="s">
        <v>412</v>
      </c>
      <c r="D253" s="194" t="s">
        <v>155</v>
      </c>
      <c r="E253" s="195" t="s">
        <v>566</v>
      </c>
      <c r="F253" s="196" t="s">
        <v>567</v>
      </c>
      <c r="G253" s="197" t="s">
        <v>246</v>
      </c>
      <c r="H253" s="198">
        <v>0.55800000000000005</v>
      </c>
      <c r="I253" s="199"/>
      <c r="J253" s="200">
        <f>ROUND(I253*H253,1)</f>
        <v>0</v>
      </c>
      <c r="K253" s="196" t="s">
        <v>159</v>
      </c>
      <c r="L253" s="34"/>
      <c r="M253" s="201" t="s">
        <v>1</v>
      </c>
      <c r="N253" s="202" t="s">
        <v>39</v>
      </c>
      <c r="O253" s="63"/>
      <c r="P253" s="203">
        <f>O253*H253</f>
        <v>0</v>
      </c>
      <c r="Q253" s="203">
        <v>0</v>
      </c>
      <c r="R253" s="203">
        <f>Q253*H253</f>
        <v>0</v>
      </c>
      <c r="S253" s="203">
        <v>0</v>
      </c>
      <c r="T253" s="204">
        <f>S253*H253</f>
        <v>0</v>
      </c>
      <c r="AR253" s="205" t="s">
        <v>223</v>
      </c>
      <c r="AT253" s="205" t="s">
        <v>155</v>
      </c>
      <c r="AU253" s="205" t="s">
        <v>82</v>
      </c>
      <c r="AY253" s="13" t="s">
        <v>153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3" t="s">
        <v>160</v>
      </c>
      <c r="BK253" s="206">
        <f>ROUND(I253*H253,1)</f>
        <v>0</v>
      </c>
      <c r="BL253" s="13" t="s">
        <v>223</v>
      </c>
      <c r="BM253" s="205" t="s">
        <v>568</v>
      </c>
    </row>
    <row r="254" spans="2:65" s="11" customFormat="1" ht="22.9" customHeight="1">
      <c r="B254" s="178"/>
      <c r="C254" s="179"/>
      <c r="D254" s="180" t="s">
        <v>71</v>
      </c>
      <c r="E254" s="192" t="s">
        <v>569</v>
      </c>
      <c r="F254" s="192" t="s">
        <v>570</v>
      </c>
      <c r="G254" s="179"/>
      <c r="H254" s="179"/>
      <c r="I254" s="182"/>
      <c r="J254" s="193">
        <f>BK254</f>
        <v>0</v>
      </c>
      <c r="K254" s="179"/>
      <c r="L254" s="184"/>
      <c r="M254" s="185"/>
      <c r="N254" s="186"/>
      <c r="O254" s="186"/>
      <c r="P254" s="187">
        <f>P255</f>
        <v>0</v>
      </c>
      <c r="Q254" s="186"/>
      <c r="R254" s="187">
        <f>R255</f>
        <v>4.8769200000000006E-2</v>
      </c>
      <c r="S254" s="186"/>
      <c r="T254" s="188">
        <f>T255</f>
        <v>0</v>
      </c>
      <c r="AR254" s="189" t="s">
        <v>82</v>
      </c>
      <c r="AT254" s="190" t="s">
        <v>71</v>
      </c>
      <c r="AU254" s="190" t="s">
        <v>80</v>
      </c>
      <c r="AY254" s="189" t="s">
        <v>153</v>
      </c>
      <c r="BK254" s="191">
        <f>BK255</f>
        <v>0</v>
      </c>
    </row>
    <row r="255" spans="2:65" s="1" customFormat="1" ht="24" customHeight="1">
      <c r="B255" s="30"/>
      <c r="C255" s="194" t="s">
        <v>422</v>
      </c>
      <c r="D255" s="194" t="s">
        <v>155</v>
      </c>
      <c r="E255" s="195" t="s">
        <v>571</v>
      </c>
      <c r="F255" s="196" t="s">
        <v>572</v>
      </c>
      <c r="G255" s="197" t="s">
        <v>209</v>
      </c>
      <c r="H255" s="198">
        <v>67.734999999999999</v>
      </c>
      <c r="I255" s="199"/>
      <c r="J255" s="200">
        <f>ROUND(I255*H255,1)</f>
        <v>0</v>
      </c>
      <c r="K255" s="196" t="s">
        <v>159</v>
      </c>
      <c r="L255" s="34"/>
      <c r="M255" s="201" t="s">
        <v>1</v>
      </c>
      <c r="N255" s="202" t="s">
        <v>39</v>
      </c>
      <c r="O255" s="63"/>
      <c r="P255" s="203">
        <f>O255*H255</f>
        <v>0</v>
      </c>
      <c r="Q255" s="203">
        <v>7.2000000000000005E-4</v>
      </c>
      <c r="R255" s="203">
        <f>Q255*H255</f>
        <v>4.8769200000000006E-2</v>
      </c>
      <c r="S255" s="203">
        <v>0</v>
      </c>
      <c r="T255" s="204">
        <f>S255*H255</f>
        <v>0</v>
      </c>
      <c r="AR255" s="205" t="s">
        <v>223</v>
      </c>
      <c r="AT255" s="205" t="s">
        <v>155</v>
      </c>
      <c r="AU255" s="205" t="s">
        <v>82</v>
      </c>
      <c r="AY255" s="13" t="s">
        <v>153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3" t="s">
        <v>160</v>
      </c>
      <c r="BK255" s="206">
        <f>ROUND(I255*H255,1)</f>
        <v>0</v>
      </c>
      <c r="BL255" s="13" t="s">
        <v>223</v>
      </c>
      <c r="BM255" s="205" t="s">
        <v>573</v>
      </c>
    </row>
    <row r="256" spans="2:65" s="11" customFormat="1" ht="22.9" customHeight="1">
      <c r="B256" s="178"/>
      <c r="C256" s="179"/>
      <c r="D256" s="180" t="s">
        <v>71</v>
      </c>
      <c r="E256" s="192" t="s">
        <v>574</v>
      </c>
      <c r="F256" s="192" t="s">
        <v>575</v>
      </c>
      <c r="G256" s="179"/>
      <c r="H256" s="179"/>
      <c r="I256" s="182"/>
      <c r="J256" s="193">
        <f>BK256</f>
        <v>0</v>
      </c>
      <c r="K256" s="179"/>
      <c r="L256" s="184"/>
      <c r="M256" s="185"/>
      <c r="N256" s="186"/>
      <c r="O256" s="186"/>
      <c r="P256" s="187">
        <f>P257</f>
        <v>0</v>
      </c>
      <c r="Q256" s="186"/>
      <c r="R256" s="187">
        <f>R257</f>
        <v>2.9274179999999997E-2</v>
      </c>
      <c r="S256" s="186"/>
      <c r="T256" s="188">
        <f>T257</f>
        <v>0</v>
      </c>
      <c r="AR256" s="189" t="s">
        <v>82</v>
      </c>
      <c r="AT256" s="190" t="s">
        <v>71</v>
      </c>
      <c r="AU256" s="190" t="s">
        <v>80</v>
      </c>
      <c r="AY256" s="189" t="s">
        <v>153</v>
      </c>
      <c r="BK256" s="191">
        <f>BK257</f>
        <v>0</v>
      </c>
    </row>
    <row r="257" spans="2:65" s="1" customFormat="1" ht="24" customHeight="1">
      <c r="B257" s="30"/>
      <c r="C257" s="194" t="s">
        <v>439</v>
      </c>
      <c r="D257" s="194" t="s">
        <v>155</v>
      </c>
      <c r="E257" s="195" t="s">
        <v>576</v>
      </c>
      <c r="F257" s="196" t="s">
        <v>577</v>
      </c>
      <c r="G257" s="197" t="s">
        <v>209</v>
      </c>
      <c r="H257" s="198">
        <v>112.593</v>
      </c>
      <c r="I257" s="199"/>
      <c r="J257" s="200">
        <f>ROUND(I257*H257,1)</f>
        <v>0</v>
      </c>
      <c r="K257" s="196" t="s">
        <v>159</v>
      </c>
      <c r="L257" s="34"/>
      <c r="M257" s="217" t="s">
        <v>1</v>
      </c>
      <c r="N257" s="218" t="s">
        <v>39</v>
      </c>
      <c r="O257" s="219"/>
      <c r="P257" s="220">
        <f>O257*H257</f>
        <v>0</v>
      </c>
      <c r="Q257" s="220">
        <v>2.5999999999999998E-4</v>
      </c>
      <c r="R257" s="220">
        <f>Q257*H257</f>
        <v>2.9274179999999997E-2</v>
      </c>
      <c r="S257" s="220">
        <v>0</v>
      </c>
      <c r="T257" s="221">
        <f>S257*H257</f>
        <v>0</v>
      </c>
      <c r="AR257" s="205" t="s">
        <v>223</v>
      </c>
      <c r="AT257" s="205" t="s">
        <v>155</v>
      </c>
      <c r="AU257" s="205" t="s">
        <v>82</v>
      </c>
      <c r="AY257" s="13" t="s">
        <v>153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3" t="s">
        <v>160</v>
      </c>
      <c r="BK257" s="206">
        <f>ROUND(I257*H257,1)</f>
        <v>0</v>
      </c>
      <c r="BL257" s="13" t="s">
        <v>223</v>
      </c>
      <c r="BM257" s="205" t="s">
        <v>578</v>
      </c>
    </row>
    <row r="258" spans="2:65" s="1" customFormat="1" ht="6.95" customHeight="1">
      <c r="B258" s="46"/>
      <c r="C258" s="47"/>
      <c r="D258" s="47"/>
      <c r="E258" s="47"/>
      <c r="F258" s="47"/>
      <c r="G258" s="47"/>
      <c r="H258" s="47"/>
      <c r="I258" s="145"/>
      <c r="J258" s="47"/>
      <c r="K258" s="47"/>
      <c r="L258" s="34"/>
    </row>
  </sheetData>
  <sheetProtection algorithmName="SHA-512" hashValue="DBib3EDqEf6ktc0MYq7F6qSyf9jGc/wLPTxakvJUuqh5r9EEI6kKnqUpJzr3nOtnPEaalwxEcwI1s7PWc5+F0A==" saltValue="JdTBrUvqevmAURQmewsC3uLlr0Hm2/98ksA5U4cwV6UBpPCnI2kz2dyPqShlJmtkeVkwzIs1Qu2BXHBaVQTlOw==" spinCount="100000" sheet="1" objects="1" scenarios="1" formatColumns="0" formatRows="0" autoFilter="0"/>
  <autoFilter ref="C137:K257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5"/>
  <sheetViews>
    <sheetView showGridLines="0" topLeftCell="A217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87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ht="12" customHeight="1">
      <c r="B8" s="16"/>
      <c r="D8" s="113" t="s">
        <v>109</v>
      </c>
      <c r="L8" s="16"/>
    </row>
    <row r="9" spans="2:46" s="1" customFormat="1" ht="16.5" customHeight="1">
      <c r="B9" s="34"/>
      <c r="E9" s="273" t="s">
        <v>579</v>
      </c>
      <c r="F9" s="276"/>
      <c r="G9" s="276"/>
      <c r="H9" s="276"/>
      <c r="I9" s="114"/>
      <c r="L9" s="34"/>
    </row>
    <row r="10" spans="2:46" s="1" customFormat="1" ht="12" customHeight="1">
      <c r="B10" s="34"/>
      <c r="D10" s="113" t="s">
        <v>580</v>
      </c>
      <c r="I10" s="114"/>
      <c r="L10" s="34"/>
    </row>
    <row r="11" spans="2:46" s="1" customFormat="1" ht="36.950000000000003" customHeight="1">
      <c r="B11" s="34"/>
      <c r="E11" s="275" t="s">
        <v>581</v>
      </c>
      <c r="F11" s="276"/>
      <c r="G11" s="276"/>
      <c r="H11" s="276"/>
      <c r="I11" s="114"/>
      <c r="L11" s="34"/>
    </row>
    <row r="12" spans="2:46" s="1" customFormat="1">
      <c r="B12" s="34"/>
      <c r="I12" s="114"/>
      <c r="L12" s="34"/>
    </row>
    <row r="13" spans="2:46" s="1" customFormat="1" ht="12" customHeight="1">
      <c r="B13" s="34"/>
      <c r="D13" s="113" t="s">
        <v>18</v>
      </c>
      <c r="F13" s="102" t="s">
        <v>1</v>
      </c>
      <c r="I13" s="115" t="s">
        <v>19</v>
      </c>
      <c r="J13" s="102" t="s">
        <v>1</v>
      </c>
      <c r="L13" s="34"/>
    </row>
    <row r="14" spans="2:46" s="1" customFormat="1" ht="12" customHeight="1">
      <c r="B14" s="34"/>
      <c r="D14" s="113" t="s">
        <v>20</v>
      </c>
      <c r="F14" s="102" t="s">
        <v>21</v>
      </c>
      <c r="I14" s="115" t="s">
        <v>22</v>
      </c>
      <c r="J14" s="116">
        <f>'Rekapitulace stavby'!AN8</f>
        <v>0</v>
      </c>
      <c r="L14" s="34"/>
    </row>
    <row r="15" spans="2:46" s="1" customFormat="1" ht="10.9" customHeight="1">
      <c r="B15" s="34"/>
      <c r="I15" s="114"/>
      <c r="L15" s="34"/>
    </row>
    <row r="16" spans="2:46" s="1" customFormat="1" ht="12" customHeight="1">
      <c r="B16" s="34"/>
      <c r="D16" s="113" t="s">
        <v>23</v>
      </c>
      <c r="I16" s="115" t="s">
        <v>24</v>
      </c>
      <c r="J16" s="102" t="str">
        <f>IF('Rekapitulace stavby'!AN10="","",'Rekapitulace stavby'!AN10)</f>
        <v/>
      </c>
      <c r="L16" s="34"/>
    </row>
    <row r="17" spans="2:12" s="1" customFormat="1" ht="18" customHeight="1">
      <c r="B17" s="34"/>
      <c r="E17" s="102" t="str">
        <f>IF('Rekapitulace stavby'!E11="","",'Rekapitulace stavby'!E11)</f>
        <v xml:space="preserve"> </v>
      </c>
      <c r="I17" s="115" t="s">
        <v>25</v>
      </c>
      <c r="J17" s="102" t="str">
        <f>IF('Rekapitulace stavby'!AN11="","",'Rekapitulace stavby'!AN11)</f>
        <v/>
      </c>
      <c r="L17" s="34"/>
    </row>
    <row r="18" spans="2:12" s="1" customFormat="1" ht="6.95" customHeight="1">
      <c r="B18" s="34"/>
      <c r="I18" s="114"/>
      <c r="L18" s="34"/>
    </row>
    <row r="19" spans="2:12" s="1" customFormat="1" ht="12" customHeight="1">
      <c r="B19" s="34"/>
      <c r="D19" s="113" t="s">
        <v>26</v>
      </c>
      <c r="I19" s="115" t="s">
        <v>24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77" t="str">
        <f>'Rekapitulace stavby'!E14</f>
        <v>Vyplň údaj</v>
      </c>
      <c r="F20" s="278"/>
      <c r="G20" s="278"/>
      <c r="H20" s="278"/>
      <c r="I20" s="115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4"/>
      <c r="L21" s="34"/>
    </row>
    <row r="22" spans="2:12" s="1" customFormat="1" ht="12" customHeight="1">
      <c r="B22" s="34"/>
      <c r="D22" s="113" t="s">
        <v>28</v>
      </c>
      <c r="I22" s="115" t="s">
        <v>24</v>
      </c>
      <c r="J22" s="102" t="str">
        <f>IF('Rekapitulace stavby'!AN16="","",'Rekapitulace stavby'!AN16)</f>
        <v/>
      </c>
      <c r="L22" s="34"/>
    </row>
    <row r="23" spans="2:12" s="1" customFormat="1" ht="18" customHeight="1">
      <c r="B23" s="34"/>
      <c r="E23" s="102" t="str">
        <f>IF('Rekapitulace stavby'!E17="","",'Rekapitulace stavby'!E17)</f>
        <v xml:space="preserve"> </v>
      </c>
      <c r="I23" s="115" t="s">
        <v>25</v>
      </c>
      <c r="J23" s="102" t="str">
        <f>IF('Rekapitulace stavby'!AN17="","",'Rekapitulace stavby'!AN17)</f>
        <v/>
      </c>
      <c r="L23" s="34"/>
    </row>
    <row r="24" spans="2:12" s="1" customFormat="1" ht="6.95" customHeight="1">
      <c r="B24" s="34"/>
      <c r="I24" s="114"/>
      <c r="L24" s="34"/>
    </row>
    <row r="25" spans="2:12" s="1" customFormat="1" ht="12" customHeight="1">
      <c r="B25" s="34"/>
      <c r="D25" s="113" t="s">
        <v>29</v>
      </c>
      <c r="I25" s="115" t="s">
        <v>24</v>
      </c>
      <c r="J25" s="102" t="str">
        <f>IF('Rekapitulace stavby'!AN19="","",'Rekapitulace stavby'!AN19)</f>
        <v/>
      </c>
      <c r="L25" s="34"/>
    </row>
    <row r="26" spans="2:12" s="1" customFormat="1" ht="18" customHeight="1">
      <c r="B26" s="34"/>
      <c r="E26" s="102" t="str">
        <f>IF('Rekapitulace stavby'!E20="","",'Rekapitulace stavby'!E20)</f>
        <v xml:space="preserve"> </v>
      </c>
      <c r="I26" s="115" t="s">
        <v>25</v>
      </c>
      <c r="J26" s="102" t="str">
        <f>IF('Rekapitulace stavby'!AN20="","",'Rekapitulace stavby'!AN20)</f>
        <v/>
      </c>
      <c r="L26" s="34"/>
    </row>
    <row r="27" spans="2:12" s="1" customFormat="1" ht="6.95" customHeight="1">
      <c r="B27" s="34"/>
      <c r="I27" s="114"/>
      <c r="L27" s="34"/>
    </row>
    <row r="28" spans="2:12" s="1" customFormat="1" ht="12" customHeight="1">
      <c r="B28" s="34"/>
      <c r="D28" s="113" t="s">
        <v>31</v>
      </c>
      <c r="I28" s="114"/>
      <c r="L28" s="34"/>
    </row>
    <row r="29" spans="2:12" s="7" customFormat="1" ht="16.5" customHeight="1">
      <c r="B29" s="117"/>
      <c r="E29" s="279" t="s">
        <v>1</v>
      </c>
      <c r="F29" s="279"/>
      <c r="G29" s="279"/>
      <c r="H29" s="279"/>
      <c r="I29" s="118"/>
      <c r="L29" s="117"/>
    </row>
    <row r="30" spans="2:12" s="1" customFormat="1" ht="6.95" customHeight="1">
      <c r="B30" s="34"/>
      <c r="I30" s="114"/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25.35" customHeight="1">
      <c r="B32" s="34"/>
      <c r="D32" s="120" t="s">
        <v>32</v>
      </c>
      <c r="I32" s="114"/>
      <c r="J32" s="121">
        <f>ROUND(J128, 1)</f>
        <v>0</v>
      </c>
      <c r="L32" s="34"/>
    </row>
    <row r="33" spans="2:12" s="1" customFormat="1" ht="6.95" customHeight="1">
      <c r="B33" s="34"/>
      <c r="D33" s="59"/>
      <c r="E33" s="59"/>
      <c r="F33" s="59"/>
      <c r="G33" s="59"/>
      <c r="H33" s="59"/>
      <c r="I33" s="119"/>
      <c r="J33" s="59"/>
      <c r="K33" s="59"/>
      <c r="L33" s="34"/>
    </row>
    <row r="34" spans="2:12" s="1" customFormat="1" ht="14.45" customHeight="1">
      <c r="B34" s="34"/>
      <c r="F34" s="122" t="s">
        <v>34</v>
      </c>
      <c r="I34" s="123" t="s">
        <v>33</v>
      </c>
      <c r="J34" s="122" t="s">
        <v>35</v>
      </c>
      <c r="L34" s="34"/>
    </row>
    <row r="35" spans="2:12" s="1" customFormat="1" ht="14.45" hidden="1" customHeight="1">
      <c r="B35" s="34"/>
      <c r="D35" s="124" t="s">
        <v>36</v>
      </c>
      <c r="E35" s="113" t="s">
        <v>37</v>
      </c>
      <c r="F35" s="125">
        <f>ROUND((SUM(BE128:BE244)),  1)</f>
        <v>0</v>
      </c>
      <c r="I35" s="126">
        <v>0.21</v>
      </c>
      <c r="J35" s="125">
        <f>ROUND(((SUM(BE128:BE244))*I35),  1)</f>
        <v>0</v>
      </c>
      <c r="L35" s="34"/>
    </row>
    <row r="36" spans="2:12" s="1" customFormat="1" ht="14.45" hidden="1" customHeight="1">
      <c r="B36" s="34"/>
      <c r="E36" s="113" t="s">
        <v>38</v>
      </c>
      <c r="F36" s="125">
        <f>ROUND((SUM(BF128:BF244)),  1)</f>
        <v>0</v>
      </c>
      <c r="I36" s="126">
        <v>0.15</v>
      </c>
      <c r="J36" s="125">
        <f>ROUND(((SUM(BF128:BF244))*I36),  1)</f>
        <v>0</v>
      </c>
      <c r="L36" s="34"/>
    </row>
    <row r="37" spans="2:12" s="1" customFormat="1" ht="14.45" customHeight="1">
      <c r="B37" s="34"/>
      <c r="D37" s="113" t="s">
        <v>36</v>
      </c>
      <c r="E37" s="113" t="s">
        <v>39</v>
      </c>
      <c r="F37" s="125">
        <f>ROUND((SUM(BG128:BG244)),  1)</f>
        <v>0</v>
      </c>
      <c r="I37" s="126">
        <v>0.21</v>
      </c>
      <c r="J37" s="125">
        <f>0</f>
        <v>0</v>
      </c>
      <c r="L37" s="34"/>
    </row>
    <row r="38" spans="2:12" s="1" customFormat="1" ht="14.45" customHeight="1">
      <c r="B38" s="34"/>
      <c r="E38" s="113" t="s">
        <v>40</v>
      </c>
      <c r="F38" s="125">
        <f>ROUND((SUM(BH128:BH244)),  1)</f>
        <v>0</v>
      </c>
      <c r="I38" s="126">
        <v>0.15</v>
      </c>
      <c r="J38" s="125">
        <f>0</f>
        <v>0</v>
      </c>
      <c r="L38" s="34"/>
    </row>
    <row r="39" spans="2:12" s="1" customFormat="1" ht="14.45" hidden="1" customHeight="1">
      <c r="B39" s="34"/>
      <c r="E39" s="113" t="s">
        <v>41</v>
      </c>
      <c r="F39" s="125">
        <f>ROUND((SUM(BI128:BI244)),  1)</f>
        <v>0</v>
      </c>
      <c r="I39" s="126">
        <v>0</v>
      </c>
      <c r="J39" s="125">
        <f>0</f>
        <v>0</v>
      </c>
      <c r="L39" s="34"/>
    </row>
    <row r="40" spans="2:12" s="1" customFormat="1" ht="6.95" customHeight="1">
      <c r="B40" s="34"/>
      <c r="I40" s="114"/>
      <c r="L40" s="34"/>
    </row>
    <row r="41" spans="2:12" s="1" customFormat="1" ht="25.35" customHeight="1">
      <c r="B41" s="34"/>
      <c r="C41" s="127"/>
      <c r="D41" s="128" t="s">
        <v>42</v>
      </c>
      <c r="E41" s="129"/>
      <c r="F41" s="129"/>
      <c r="G41" s="130" t="s">
        <v>43</v>
      </c>
      <c r="H41" s="131" t="s">
        <v>44</v>
      </c>
      <c r="I41" s="132"/>
      <c r="J41" s="133">
        <f>SUM(J32:J39)</f>
        <v>0</v>
      </c>
      <c r="K41" s="134"/>
      <c r="L41" s="34"/>
    </row>
    <row r="42" spans="2:12" s="1" customFormat="1" ht="14.45" customHeight="1">
      <c r="B42" s="34"/>
      <c r="I42" s="114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12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12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12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12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12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12" ht="12" hidden="1" customHeight="1">
      <c r="B86" s="17"/>
      <c r="C86" s="25" t="s">
        <v>109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hidden="1" customHeight="1">
      <c r="B87" s="30"/>
      <c r="C87" s="31"/>
      <c r="D87" s="31"/>
      <c r="E87" s="271" t="s">
        <v>579</v>
      </c>
      <c r="F87" s="270"/>
      <c r="G87" s="270"/>
      <c r="H87" s="270"/>
      <c r="I87" s="114"/>
      <c r="J87" s="31"/>
      <c r="K87" s="31"/>
      <c r="L87" s="34"/>
    </row>
    <row r="88" spans="2:12" s="1" customFormat="1" ht="12" hidden="1" customHeight="1">
      <c r="B88" s="30"/>
      <c r="C88" s="25" t="s">
        <v>580</v>
      </c>
      <c r="D88" s="31"/>
      <c r="E88" s="31"/>
      <c r="F88" s="31"/>
      <c r="G88" s="31"/>
      <c r="H88" s="31"/>
      <c r="I88" s="114"/>
      <c r="J88" s="31"/>
      <c r="K88" s="31"/>
      <c r="L88" s="34"/>
    </row>
    <row r="89" spans="2:12" s="1" customFormat="1" ht="16.5" hidden="1" customHeight="1">
      <c r="B89" s="30"/>
      <c r="C89" s="31"/>
      <c r="D89" s="31"/>
      <c r="E89" s="238" t="str">
        <f>E11</f>
        <v>01 - Elektro</v>
      </c>
      <c r="F89" s="270"/>
      <c r="G89" s="270"/>
      <c r="H89" s="270"/>
      <c r="I89" s="114"/>
      <c r="J89" s="31"/>
      <c r="K89" s="31"/>
      <c r="L89" s="34"/>
    </row>
    <row r="90" spans="2:12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12" s="1" customFormat="1" ht="12" hidden="1" customHeight="1">
      <c r="B91" s="30"/>
      <c r="C91" s="25" t="s">
        <v>20</v>
      </c>
      <c r="D91" s="31"/>
      <c r="E91" s="31"/>
      <c r="F91" s="23" t="str">
        <f>F14</f>
        <v xml:space="preserve"> </v>
      </c>
      <c r="G91" s="31"/>
      <c r="H91" s="31"/>
      <c r="I91" s="115" t="s">
        <v>22</v>
      </c>
      <c r="J91" s="58">
        <f>IF(J14="","",J14)</f>
        <v>0</v>
      </c>
      <c r="K91" s="31"/>
      <c r="L91" s="34"/>
    </row>
    <row r="92" spans="2:12" s="1" customFormat="1" ht="6.95" hidden="1" customHeight="1">
      <c r="B92" s="30"/>
      <c r="C92" s="31"/>
      <c r="D92" s="31"/>
      <c r="E92" s="31"/>
      <c r="F92" s="31"/>
      <c r="G92" s="31"/>
      <c r="H92" s="31"/>
      <c r="I92" s="114"/>
      <c r="J92" s="31"/>
      <c r="K92" s="31"/>
      <c r="L92" s="34"/>
    </row>
    <row r="93" spans="2:12" s="1" customFormat="1" ht="15.2" hidden="1" customHeight="1">
      <c r="B93" s="30"/>
      <c r="C93" s="25" t="s">
        <v>23</v>
      </c>
      <c r="D93" s="31"/>
      <c r="E93" s="31"/>
      <c r="F93" s="23" t="str">
        <f>E17</f>
        <v xml:space="preserve"> </v>
      </c>
      <c r="G93" s="31"/>
      <c r="H93" s="31"/>
      <c r="I93" s="115" t="s">
        <v>28</v>
      </c>
      <c r="J93" s="28" t="str">
        <f>E23</f>
        <v xml:space="preserve"> </v>
      </c>
      <c r="K93" s="31"/>
      <c r="L93" s="34"/>
    </row>
    <row r="94" spans="2:12" s="1" customFormat="1" ht="15.2" hidden="1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5" t="s">
        <v>29</v>
      </c>
      <c r="J94" s="28" t="str">
        <f>E26</f>
        <v xml:space="preserve"> </v>
      </c>
      <c r="K94" s="31"/>
      <c r="L94" s="34"/>
    </row>
    <row r="95" spans="2:12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12" s="1" customFormat="1" ht="29.25" hidden="1" customHeight="1">
      <c r="B96" s="30"/>
      <c r="C96" s="149" t="s">
        <v>112</v>
      </c>
      <c r="D96" s="150"/>
      <c r="E96" s="150"/>
      <c r="F96" s="150"/>
      <c r="G96" s="150"/>
      <c r="H96" s="150"/>
      <c r="I96" s="151"/>
      <c r="J96" s="152" t="s">
        <v>113</v>
      </c>
      <c r="K96" s="150"/>
      <c r="L96" s="34"/>
    </row>
    <row r="97" spans="2:47" s="1" customFormat="1" ht="10.35" hidden="1" customHeight="1">
      <c r="B97" s="30"/>
      <c r="C97" s="31"/>
      <c r="D97" s="31"/>
      <c r="E97" s="31"/>
      <c r="F97" s="31"/>
      <c r="G97" s="31"/>
      <c r="H97" s="31"/>
      <c r="I97" s="114"/>
      <c r="J97" s="31"/>
      <c r="K97" s="31"/>
      <c r="L97" s="34"/>
    </row>
    <row r="98" spans="2:47" s="1" customFormat="1" ht="22.9" hidden="1" customHeight="1">
      <c r="B98" s="30"/>
      <c r="C98" s="153" t="s">
        <v>114</v>
      </c>
      <c r="D98" s="31"/>
      <c r="E98" s="31"/>
      <c r="F98" s="31"/>
      <c r="G98" s="31"/>
      <c r="H98" s="31"/>
      <c r="I98" s="114"/>
      <c r="J98" s="76">
        <f>J128</f>
        <v>0</v>
      </c>
      <c r="K98" s="31"/>
      <c r="L98" s="34"/>
      <c r="AU98" s="13" t="s">
        <v>115</v>
      </c>
    </row>
    <row r="99" spans="2:47" s="8" customFormat="1" ht="24.95" hidden="1" customHeight="1">
      <c r="B99" s="154"/>
      <c r="C99" s="155"/>
      <c r="D99" s="156" t="s">
        <v>582</v>
      </c>
      <c r="E99" s="157"/>
      <c r="F99" s="157"/>
      <c r="G99" s="157"/>
      <c r="H99" s="157"/>
      <c r="I99" s="158"/>
      <c r="J99" s="159">
        <f>J129</f>
        <v>0</v>
      </c>
      <c r="K99" s="155"/>
      <c r="L99" s="160"/>
    </row>
    <row r="100" spans="2:47" s="9" customFormat="1" ht="19.899999999999999" hidden="1" customHeight="1">
      <c r="B100" s="161"/>
      <c r="C100" s="96"/>
      <c r="D100" s="162" t="s">
        <v>583</v>
      </c>
      <c r="E100" s="163"/>
      <c r="F100" s="163"/>
      <c r="G100" s="163"/>
      <c r="H100" s="163"/>
      <c r="I100" s="164"/>
      <c r="J100" s="165">
        <f>J130</f>
        <v>0</v>
      </c>
      <c r="K100" s="96"/>
      <c r="L100" s="166"/>
    </row>
    <row r="101" spans="2:47" s="9" customFormat="1" ht="19.899999999999999" hidden="1" customHeight="1">
      <c r="B101" s="161"/>
      <c r="C101" s="96"/>
      <c r="D101" s="162" t="s">
        <v>584</v>
      </c>
      <c r="E101" s="163"/>
      <c r="F101" s="163"/>
      <c r="G101" s="163"/>
      <c r="H101" s="163"/>
      <c r="I101" s="164"/>
      <c r="J101" s="165">
        <f>J167</f>
        <v>0</v>
      </c>
      <c r="K101" s="96"/>
      <c r="L101" s="166"/>
    </row>
    <row r="102" spans="2:47" s="9" customFormat="1" ht="19.899999999999999" hidden="1" customHeight="1">
      <c r="B102" s="161"/>
      <c r="C102" s="96"/>
      <c r="D102" s="162" t="s">
        <v>585</v>
      </c>
      <c r="E102" s="163"/>
      <c r="F102" s="163"/>
      <c r="G102" s="163"/>
      <c r="H102" s="163"/>
      <c r="I102" s="164"/>
      <c r="J102" s="165">
        <f>J177</f>
        <v>0</v>
      </c>
      <c r="K102" s="96"/>
      <c r="L102" s="166"/>
    </row>
    <row r="103" spans="2:47" s="9" customFormat="1" ht="19.899999999999999" hidden="1" customHeight="1">
      <c r="B103" s="161"/>
      <c r="C103" s="96"/>
      <c r="D103" s="162" t="s">
        <v>586</v>
      </c>
      <c r="E103" s="163"/>
      <c r="F103" s="163"/>
      <c r="G103" s="163"/>
      <c r="H103" s="163"/>
      <c r="I103" s="164"/>
      <c r="J103" s="165">
        <f>J197</f>
        <v>0</v>
      </c>
      <c r="K103" s="96"/>
      <c r="L103" s="166"/>
    </row>
    <row r="104" spans="2:47" s="9" customFormat="1" ht="19.899999999999999" hidden="1" customHeight="1">
      <c r="B104" s="161"/>
      <c r="C104" s="96"/>
      <c r="D104" s="162" t="s">
        <v>587</v>
      </c>
      <c r="E104" s="163"/>
      <c r="F104" s="163"/>
      <c r="G104" s="163"/>
      <c r="H104" s="163"/>
      <c r="I104" s="164"/>
      <c r="J104" s="165">
        <f>J200</f>
        <v>0</v>
      </c>
      <c r="K104" s="96"/>
      <c r="L104" s="166"/>
    </row>
    <row r="105" spans="2:47" s="9" customFormat="1" ht="19.899999999999999" hidden="1" customHeight="1">
      <c r="B105" s="161"/>
      <c r="C105" s="96"/>
      <c r="D105" s="162" t="s">
        <v>588</v>
      </c>
      <c r="E105" s="163"/>
      <c r="F105" s="163"/>
      <c r="G105" s="163"/>
      <c r="H105" s="163"/>
      <c r="I105" s="164"/>
      <c r="J105" s="165">
        <f>J223</f>
        <v>0</v>
      </c>
      <c r="K105" s="96"/>
      <c r="L105" s="166"/>
    </row>
    <row r="106" spans="2:47" s="9" customFormat="1" ht="19.899999999999999" hidden="1" customHeight="1">
      <c r="B106" s="161"/>
      <c r="C106" s="96"/>
      <c r="D106" s="162" t="s">
        <v>589</v>
      </c>
      <c r="E106" s="163"/>
      <c r="F106" s="163"/>
      <c r="G106" s="163"/>
      <c r="H106" s="163"/>
      <c r="I106" s="164"/>
      <c r="J106" s="165">
        <f>J233</f>
        <v>0</v>
      </c>
      <c r="K106" s="96"/>
      <c r="L106" s="166"/>
    </row>
    <row r="107" spans="2:47" s="1" customFormat="1" ht="21.75" hidden="1" customHeight="1">
      <c r="B107" s="30"/>
      <c r="C107" s="31"/>
      <c r="D107" s="31"/>
      <c r="E107" s="31"/>
      <c r="F107" s="31"/>
      <c r="G107" s="31"/>
      <c r="H107" s="31"/>
      <c r="I107" s="114"/>
      <c r="J107" s="31"/>
      <c r="K107" s="31"/>
      <c r="L107" s="34"/>
    </row>
    <row r="108" spans="2:47" s="1" customFormat="1" ht="6.95" hidden="1" customHeight="1">
      <c r="B108" s="46"/>
      <c r="C108" s="47"/>
      <c r="D108" s="47"/>
      <c r="E108" s="47"/>
      <c r="F108" s="47"/>
      <c r="G108" s="47"/>
      <c r="H108" s="47"/>
      <c r="I108" s="145"/>
      <c r="J108" s="47"/>
      <c r="K108" s="47"/>
      <c r="L108" s="34"/>
    </row>
    <row r="109" spans="2:47" hidden="1"/>
    <row r="110" spans="2:47" hidden="1"/>
    <row r="111" spans="2:47" hidden="1"/>
    <row r="112" spans="2:47" s="1" customFormat="1" ht="6.95" customHeight="1">
      <c r="B112" s="48"/>
      <c r="C112" s="49"/>
      <c r="D112" s="49"/>
      <c r="E112" s="49"/>
      <c r="F112" s="49"/>
      <c r="G112" s="49"/>
      <c r="H112" s="49"/>
      <c r="I112" s="148"/>
      <c r="J112" s="49"/>
      <c r="K112" s="49"/>
      <c r="L112" s="34"/>
    </row>
    <row r="113" spans="2:63" s="1" customFormat="1" ht="24.95" customHeight="1">
      <c r="B113" s="30"/>
      <c r="C113" s="19" t="s">
        <v>138</v>
      </c>
      <c r="D113" s="31"/>
      <c r="E113" s="31"/>
      <c r="F113" s="31"/>
      <c r="G113" s="31"/>
      <c r="H113" s="31"/>
      <c r="I113" s="114"/>
      <c r="J113" s="31"/>
      <c r="K113" s="31"/>
      <c r="L113" s="34"/>
    </row>
    <row r="114" spans="2:63" s="1" customFormat="1" ht="6.95" customHeight="1">
      <c r="B114" s="30"/>
      <c r="C114" s="31"/>
      <c r="D114" s="31"/>
      <c r="E114" s="31"/>
      <c r="F114" s="31"/>
      <c r="G114" s="31"/>
      <c r="H114" s="31"/>
      <c r="I114" s="114"/>
      <c r="J114" s="31"/>
      <c r="K114" s="31"/>
      <c r="L114" s="34"/>
    </row>
    <row r="115" spans="2:63" s="1" customFormat="1" ht="12" customHeight="1">
      <c r="B115" s="30"/>
      <c r="C115" s="25" t="s">
        <v>16</v>
      </c>
      <c r="D115" s="31"/>
      <c r="E115" s="31"/>
      <c r="F115" s="31"/>
      <c r="G115" s="31"/>
      <c r="H115" s="31"/>
      <c r="I115" s="114"/>
      <c r="J115" s="31"/>
      <c r="K115" s="31"/>
      <c r="L115" s="34"/>
    </row>
    <row r="116" spans="2:63" s="1" customFormat="1" ht="16.5" customHeight="1">
      <c r="B116" s="30"/>
      <c r="C116" s="31"/>
      <c r="D116" s="31"/>
      <c r="E116" s="271" t="str">
        <f>E7</f>
        <v>Porodna krav</v>
      </c>
      <c r="F116" s="272"/>
      <c r="G116" s="272"/>
      <c r="H116" s="272"/>
      <c r="I116" s="114"/>
      <c r="J116" s="31"/>
      <c r="K116" s="31"/>
      <c r="L116" s="34"/>
    </row>
    <row r="117" spans="2:63" ht="12" customHeight="1">
      <c r="B117" s="17"/>
      <c r="C117" s="25" t="s">
        <v>109</v>
      </c>
      <c r="D117" s="18"/>
      <c r="E117" s="18"/>
      <c r="F117" s="18"/>
      <c r="G117" s="18"/>
      <c r="H117" s="18"/>
      <c r="J117" s="18"/>
      <c r="K117" s="18"/>
      <c r="L117" s="16"/>
    </row>
    <row r="118" spans="2:63" s="1" customFormat="1" ht="16.5" customHeight="1">
      <c r="B118" s="30"/>
      <c r="C118" s="31"/>
      <c r="D118" s="31"/>
      <c r="E118" s="271" t="s">
        <v>579</v>
      </c>
      <c r="F118" s="270"/>
      <c r="G118" s="270"/>
      <c r="H118" s="270"/>
      <c r="I118" s="114"/>
      <c r="J118" s="31"/>
      <c r="K118" s="31"/>
      <c r="L118" s="34"/>
    </row>
    <row r="119" spans="2:63" s="1" customFormat="1" ht="12" customHeight="1">
      <c r="B119" s="30"/>
      <c r="C119" s="25" t="s">
        <v>580</v>
      </c>
      <c r="D119" s="31"/>
      <c r="E119" s="31"/>
      <c r="F119" s="31"/>
      <c r="G119" s="31"/>
      <c r="H119" s="31"/>
      <c r="I119" s="114"/>
      <c r="J119" s="31"/>
      <c r="K119" s="31"/>
      <c r="L119" s="34"/>
    </row>
    <row r="120" spans="2:63" s="1" customFormat="1" ht="16.5" customHeight="1">
      <c r="B120" s="30"/>
      <c r="C120" s="31"/>
      <c r="D120" s="31"/>
      <c r="E120" s="238" t="str">
        <f>E11</f>
        <v>01 - Elektro</v>
      </c>
      <c r="F120" s="270"/>
      <c r="G120" s="270"/>
      <c r="H120" s="270"/>
      <c r="I120" s="114"/>
      <c r="J120" s="31"/>
      <c r="K120" s="31"/>
      <c r="L120" s="34"/>
    </row>
    <row r="121" spans="2:63" s="1" customFormat="1" ht="6.95" customHeight="1">
      <c r="B121" s="30"/>
      <c r="C121" s="31"/>
      <c r="D121" s="31"/>
      <c r="E121" s="31"/>
      <c r="F121" s="31"/>
      <c r="G121" s="31"/>
      <c r="H121" s="31"/>
      <c r="I121" s="114"/>
      <c r="J121" s="31"/>
      <c r="K121" s="31"/>
      <c r="L121" s="34"/>
    </row>
    <row r="122" spans="2:63" s="1" customFormat="1" ht="12" customHeight="1">
      <c r="B122" s="30"/>
      <c r="C122" s="25" t="s">
        <v>20</v>
      </c>
      <c r="D122" s="31"/>
      <c r="E122" s="31"/>
      <c r="F122" s="23" t="str">
        <f>F14</f>
        <v xml:space="preserve"> </v>
      </c>
      <c r="G122" s="31"/>
      <c r="H122" s="31"/>
      <c r="I122" s="115" t="s">
        <v>22</v>
      </c>
      <c r="J122" s="58">
        <f>IF(J14="","",J14)</f>
        <v>0</v>
      </c>
      <c r="K122" s="31"/>
      <c r="L122" s="34"/>
    </row>
    <row r="123" spans="2:63" s="1" customFormat="1" ht="6.95" customHeight="1">
      <c r="B123" s="30"/>
      <c r="C123" s="31"/>
      <c r="D123" s="31"/>
      <c r="E123" s="31"/>
      <c r="F123" s="31"/>
      <c r="G123" s="31"/>
      <c r="H123" s="31"/>
      <c r="I123" s="114"/>
      <c r="J123" s="31"/>
      <c r="K123" s="31"/>
      <c r="L123" s="34"/>
    </row>
    <row r="124" spans="2:63" s="1" customFormat="1" ht="15.2" customHeight="1">
      <c r="B124" s="30"/>
      <c r="C124" s="25" t="s">
        <v>23</v>
      </c>
      <c r="D124" s="31"/>
      <c r="E124" s="31"/>
      <c r="F124" s="23" t="str">
        <f>E17</f>
        <v xml:space="preserve"> </v>
      </c>
      <c r="G124" s="31"/>
      <c r="H124" s="31"/>
      <c r="I124" s="115" t="s">
        <v>28</v>
      </c>
      <c r="J124" s="28" t="str">
        <f>E23</f>
        <v xml:space="preserve"> </v>
      </c>
      <c r="K124" s="31"/>
      <c r="L124" s="34"/>
    </row>
    <row r="125" spans="2:63" s="1" customFormat="1" ht="15.2" customHeight="1">
      <c r="B125" s="30"/>
      <c r="C125" s="25" t="s">
        <v>26</v>
      </c>
      <c r="D125" s="31"/>
      <c r="E125" s="31"/>
      <c r="F125" s="23" t="str">
        <f>IF(E20="","",E20)</f>
        <v>Vyplň údaj</v>
      </c>
      <c r="G125" s="31"/>
      <c r="H125" s="31"/>
      <c r="I125" s="115" t="s">
        <v>29</v>
      </c>
      <c r="J125" s="28" t="str">
        <f>E26</f>
        <v xml:space="preserve"> </v>
      </c>
      <c r="K125" s="31"/>
      <c r="L125" s="34"/>
    </row>
    <row r="126" spans="2:63" s="1" customFormat="1" ht="10.35" customHeight="1">
      <c r="B126" s="30"/>
      <c r="C126" s="31"/>
      <c r="D126" s="31"/>
      <c r="E126" s="31"/>
      <c r="F126" s="31"/>
      <c r="G126" s="31"/>
      <c r="H126" s="31"/>
      <c r="I126" s="114"/>
      <c r="J126" s="31"/>
      <c r="K126" s="31"/>
      <c r="L126" s="34"/>
    </row>
    <row r="127" spans="2:63" s="10" customFormat="1" ht="29.25" customHeight="1">
      <c r="B127" s="167"/>
      <c r="C127" s="168" t="s">
        <v>139</v>
      </c>
      <c r="D127" s="169" t="s">
        <v>57</v>
      </c>
      <c r="E127" s="169" t="s">
        <v>53</v>
      </c>
      <c r="F127" s="169" t="s">
        <v>54</v>
      </c>
      <c r="G127" s="169" t="s">
        <v>140</v>
      </c>
      <c r="H127" s="169" t="s">
        <v>141</v>
      </c>
      <c r="I127" s="170" t="s">
        <v>142</v>
      </c>
      <c r="J127" s="171" t="s">
        <v>113</v>
      </c>
      <c r="K127" s="172" t="s">
        <v>143</v>
      </c>
      <c r="L127" s="173"/>
      <c r="M127" s="67" t="s">
        <v>1</v>
      </c>
      <c r="N127" s="68" t="s">
        <v>36</v>
      </c>
      <c r="O127" s="68" t="s">
        <v>144</v>
      </c>
      <c r="P127" s="68" t="s">
        <v>145</v>
      </c>
      <c r="Q127" s="68" t="s">
        <v>146</v>
      </c>
      <c r="R127" s="68" t="s">
        <v>147</v>
      </c>
      <c r="S127" s="68" t="s">
        <v>148</v>
      </c>
      <c r="T127" s="69" t="s">
        <v>149</v>
      </c>
    </row>
    <row r="128" spans="2:63" s="1" customFormat="1" ht="22.9" customHeight="1">
      <c r="B128" s="30"/>
      <c r="C128" s="74" t="s">
        <v>150</v>
      </c>
      <c r="D128" s="31"/>
      <c r="E128" s="31"/>
      <c r="F128" s="31"/>
      <c r="G128" s="31"/>
      <c r="H128" s="31"/>
      <c r="I128" s="114"/>
      <c r="J128" s="174">
        <f>BK128</f>
        <v>0</v>
      </c>
      <c r="K128" s="31"/>
      <c r="L128" s="34"/>
      <c r="M128" s="70"/>
      <c r="N128" s="71"/>
      <c r="O128" s="71"/>
      <c r="P128" s="175">
        <f>P129</f>
        <v>0</v>
      </c>
      <c r="Q128" s="71"/>
      <c r="R128" s="175">
        <f>R129</f>
        <v>0</v>
      </c>
      <c r="S128" s="71"/>
      <c r="T128" s="176">
        <f>T129</f>
        <v>0</v>
      </c>
      <c r="AT128" s="13" t="s">
        <v>71</v>
      </c>
      <c r="AU128" s="13" t="s">
        <v>115</v>
      </c>
      <c r="BK128" s="177">
        <f>BK129</f>
        <v>0</v>
      </c>
    </row>
    <row r="129" spans="2:65" s="11" customFormat="1" ht="25.9" customHeight="1">
      <c r="B129" s="178"/>
      <c r="C129" s="179"/>
      <c r="D129" s="180" t="s">
        <v>71</v>
      </c>
      <c r="E129" s="181" t="s">
        <v>590</v>
      </c>
      <c r="F129" s="181" t="s">
        <v>591</v>
      </c>
      <c r="G129" s="179"/>
      <c r="H129" s="179"/>
      <c r="I129" s="182"/>
      <c r="J129" s="183">
        <f>BK129</f>
        <v>0</v>
      </c>
      <c r="K129" s="179"/>
      <c r="L129" s="184"/>
      <c r="M129" s="185"/>
      <c r="N129" s="186"/>
      <c r="O129" s="186"/>
      <c r="P129" s="187">
        <f>P130+P167+P177+P197+P200+P223+P233</f>
        <v>0</v>
      </c>
      <c r="Q129" s="186"/>
      <c r="R129" s="187">
        <f>R130+R167+R177+R197+R200+R223+R233</f>
        <v>0</v>
      </c>
      <c r="S129" s="186"/>
      <c r="T129" s="188">
        <f>T130+T167+T177+T197+T200+T223+T233</f>
        <v>0</v>
      </c>
      <c r="AR129" s="189" t="s">
        <v>80</v>
      </c>
      <c r="AT129" s="190" t="s">
        <v>71</v>
      </c>
      <c r="AU129" s="190" t="s">
        <v>72</v>
      </c>
      <c r="AY129" s="189" t="s">
        <v>153</v>
      </c>
      <c r="BK129" s="191">
        <f>BK130+BK167+BK177+BK197+BK200+BK223+BK233</f>
        <v>0</v>
      </c>
    </row>
    <row r="130" spans="2:65" s="11" customFormat="1" ht="22.9" customHeight="1">
      <c r="B130" s="178"/>
      <c r="C130" s="179"/>
      <c r="D130" s="180" t="s">
        <v>71</v>
      </c>
      <c r="E130" s="192" t="s">
        <v>592</v>
      </c>
      <c r="F130" s="192" t="s">
        <v>593</v>
      </c>
      <c r="G130" s="179"/>
      <c r="H130" s="179"/>
      <c r="I130" s="182"/>
      <c r="J130" s="193">
        <f>BK130</f>
        <v>0</v>
      </c>
      <c r="K130" s="179"/>
      <c r="L130" s="184"/>
      <c r="M130" s="185"/>
      <c r="N130" s="186"/>
      <c r="O130" s="186"/>
      <c r="P130" s="187">
        <f>SUM(P131:P166)</f>
        <v>0</v>
      </c>
      <c r="Q130" s="186"/>
      <c r="R130" s="187">
        <f>SUM(R131:R166)</f>
        <v>0</v>
      </c>
      <c r="S130" s="186"/>
      <c r="T130" s="188">
        <f>SUM(T131:T166)</f>
        <v>0</v>
      </c>
      <c r="AR130" s="189" t="s">
        <v>80</v>
      </c>
      <c r="AT130" s="190" t="s">
        <v>71</v>
      </c>
      <c r="AU130" s="190" t="s">
        <v>80</v>
      </c>
      <c r="AY130" s="189" t="s">
        <v>153</v>
      </c>
      <c r="BK130" s="191">
        <f>SUM(BK131:BK166)</f>
        <v>0</v>
      </c>
    </row>
    <row r="131" spans="2:65" s="1" customFormat="1" ht="24" customHeight="1">
      <c r="B131" s="30"/>
      <c r="C131" s="194" t="s">
        <v>80</v>
      </c>
      <c r="D131" s="194" t="s">
        <v>155</v>
      </c>
      <c r="E131" s="195" t="s">
        <v>594</v>
      </c>
      <c r="F131" s="196" t="s">
        <v>595</v>
      </c>
      <c r="G131" s="197" t="s">
        <v>268</v>
      </c>
      <c r="H131" s="198">
        <v>980</v>
      </c>
      <c r="I131" s="199"/>
      <c r="J131" s="200">
        <f t="shared" ref="J131:J166" si="0">ROUND(I131*H131,1)</f>
        <v>0</v>
      </c>
      <c r="K131" s="196" t="s">
        <v>1</v>
      </c>
      <c r="L131" s="34"/>
      <c r="M131" s="201" t="s">
        <v>1</v>
      </c>
      <c r="N131" s="202" t="s">
        <v>39</v>
      </c>
      <c r="O131" s="63"/>
      <c r="P131" s="203">
        <f t="shared" ref="P131:P166" si="1">O131*H131</f>
        <v>0</v>
      </c>
      <c r="Q131" s="203">
        <v>0</v>
      </c>
      <c r="R131" s="203">
        <f t="shared" ref="R131:R166" si="2">Q131*H131</f>
        <v>0</v>
      </c>
      <c r="S131" s="203">
        <v>0</v>
      </c>
      <c r="T131" s="204">
        <f t="shared" ref="T131:T166" si="3">S131*H131</f>
        <v>0</v>
      </c>
      <c r="AR131" s="205" t="s">
        <v>160</v>
      </c>
      <c r="AT131" s="205" t="s">
        <v>155</v>
      </c>
      <c r="AU131" s="205" t="s">
        <v>82</v>
      </c>
      <c r="AY131" s="13" t="s">
        <v>153</v>
      </c>
      <c r="BE131" s="206">
        <f t="shared" ref="BE131:BE166" si="4">IF(N131="základní",J131,0)</f>
        <v>0</v>
      </c>
      <c r="BF131" s="206">
        <f t="shared" ref="BF131:BF166" si="5">IF(N131="snížená",J131,0)</f>
        <v>0</v>
      </c>
      <c r="BG131" s="206">
        <f t="shared" ref="BG131:BG166" si="6">IF(N131="zákl. přenesená",J131,0)</f>
        <v>0</v>
      </c>
      <c r="BH131" s="206">
        <f t="shared" ref="BH131:BH166" si="7">IF(N131="sníž. přenesená",J131,0)</f>
        <v>0</v>
      </c>
      <c r="BI131" s="206">
        <f t="shared" ref="BI131:BI166" si="8">IF(N131="nulová",J131,0)</f>
        <v>0</v>
      </c>
      <c r="BJ131" s="13" t="s">
        <v>160</v>
      </c>
      <c r="BK131" s="206">
        <f t="shared" ref="BK131:BK166" si="9">ROUND(I131*H131,1)</f>
        <v>0</v>
      </c>
      <c r="BL131" s="13" t="s">
        <v>160</v>
      </c>
      <c r="BM131" s="205" t="s">
        <v>82</v>
      </c>
    </row>
    <row r="132" spans="2:65" s="1" customFormat="1" ht="36" customHeight="1">
      <c r="B132" s="30"/>
      <c r="C132" s="194" t="s">
        <v>82</v>
      </c>
      <c r="D132" s="194" t="s">
        <v>155</v>
      </c>
      <c r="E132" s="195" t="s">
        <v>596</v>
      </c>
      <c r="F132" s="196" t="s">
        <v>597</v>
      </c>
      <c r="G132" s="197" t="s">
        <v>277</v>
      </c>
      <c r="H132" s="198">
        <v>55</v>
      </c>
      <c r="I132" s="199"/>
      <c r="J132" s="200">
        <f t="shared" si="0"/>
        <v>0</v>
      </c>
      <c r="K132" s="196" t="s">
        <v>1</v>
      </c>
      <c r="L132" s="34"/>
      <c r="M132" s="201" t="s">
        <v>1</v>
      </c>
      <c r="N132" s="202" t="s">
        <v>39</v>
      </c>
      <c r="O132" s="63"/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AR132" s="205" t="s">
        <v>160</v>
      </c>
      <c r="AT132" s="205" t="s">
        <v>155</v>
      </c>
      <c r="AU132" s="205" t="s">
        <v>82</v>
      </c>
      <c r="AY132" s="13" t="s">
        <v>153</v>
      </c>
      <c r="BE132" s="206">
        <f t="shared" si="4"/>
        <v>0</v>
      </c>
      <c r="BF132" s="206">
        <f t="shared" si="5"/>
        <v>0</v>
      </c>
      <c r="BG132" s="206">
        <f t="shared" si="6"/>
        <v>0</v>
      </c>
      <c r="BH132" s="206">
        <f t="shared" si="7"/>
        <v>0</v>
      </c>
      <c r="BI132" s="206">
        <f t="shared" si="8"/>
        <v>0</v>
      </c>
      <c r="BJ132" s="13" t="s">
        <v>160</v>
      </c>
      <c r="BK132" s="206">
        <f t="shared" si="9"/>
        <v>0</v>
      </c>
      <c r="BL132" s="13" t="s">
        <v>160</v>
      </c>
      <c r="BM132" s="205" t="s">
        <v>160</v>
      </c>
    </row>
    <row r="133" spans="2:65" s="1" customFormat="1" ht="16.5" customHeight="1">
      <c r="B133" s="30"/>
      <c r="C133" s="194" t="s">
        <v>165</v>
      </c>
      <c r="D133" s="194" t="s">
        <v>155</v>
      </c>
      <c r="E133" s="195" t="s">
        <v>598</v>
      </c>
      <c r="F133" s="196" t="s">
        <v>599</v>
      </c>
      <c r="G133" s="197" t="s">
        <v>277</v>
      </c>
      <c r="H133" s="198">
        <v>9</v>
      </c>
      <c r="I133" s="199"/>
      <c r="J133" s="200">
        <f t="shared" si="0"/>
        <v>0</v>
      </c>
      <c r="K133" s="196" t="s">
        <v>1</v>
      </c>
      <c r="L133" s="34"/>
      <c r="M133" s="201" t="s">
        <v>1</v>
      </c>
      <c r="N133" s="202" t="s">
        <v>39</v>
      </c>
      <c r="O133" s="63"/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AR133" s="205" t="s">
        <v>160</v>
      </c>
      <c r="AT133" s="205" t="s">
        <v>155</v>
      </c>
      <c r="AU133" s="205" t="s">
        <v>82</v>
      </c>
      <c r="AY133" s="13" t="s">
        <v>153</v>
      </c>
      <c r="BE133" s="206">
        <f t="shared" si="4"/>
        <v>0</v>
      </c>
      <c r="BF133" s="206">
        <f t="shared" si="5"/>
        <v>0</v>
      </c>
      <c r="BG133" s="206">
        <f t="shared" si="6"/>
        <v>0</v>
      </c>
      <c r="BH133" s="206">
        <f t="shared" si="7"/>
        <v>0</v>
      </c>
      <c r="BI133" s="206">
        <f t="shared" si="8"/>
        <v>0</v>
      </c>
      <c r="BJ133" s="13" t="s">
        <v>160</v>
      </c>
      <c r="BK133" s="206">
        <f t="shared" si="9"/>
        <v>0</v>
      </c>
      <c r="BL133" s="13" t="s">
        <v>160</v>
      </c>
      <c r="BM133" s="205" t="s">
        <v>177</v>
      </c>
    </row>
    <row r="134" spans="2:65" s="1" customFormat="1" ht="16.5" customHeight="1">
      <c r="B134" s="30"/>
      <c r="C134" s="194" t="s">
        <v>160</v>
      </c>
      <c r="D134" s="194" t="s">
        <v>155</v>
      </c>
      <c r="E134" s="195" t="s">
        <v>600</v>
      </c>
      <c r="F134" s="196" t="s">
        <v>601</v>
      </c>
      <c r="G134" s="197" t="s">
        <v>277</v>
      </c>
      <c r="H134" s="198">
        <v>8</v>
      </c>
      <c r="I134" s="199"/>
      <c r="J134" s="200">
        <f t="shared" si="0"/>
        <v>0</v>
      </c>
      <c r="K134" s="196" t="s">
        <v>1</v>
      </c>
      <c r="L134" s="34"/>
      <c r="M134" s="201" t="s">
        <v>1</v>
      </c>
      <c r="N134" s="202" t="s">
        <v>39</v>
      </c>
      <c r="O134" s="63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AR134" s="205" t="s">
        <v>160</v>
      </c>
      <c r="AT134" s="205" t="s">
        <v>155</v>
      </c>
      <c r="AU134" s="205" t="s">
        <v>82</v>
      </c>
      <c r="AY134" s="13" t="s">
        <v>153</v>
      </c>
      <c r="BE134" s="206">
        <f t="shared" si="4"/>
        <v>0</v>
      </c>
      <c r="BF134" s="206">
        <f t="shared" si="5"/>
        <v>0</v>
      </c>
      <c r="BG134" s="206">
        <f t="shared" si="6"/>
        <v>0</v>
      </c>
      <c r="BH134" s="206">
        <f t="shared" si="7"/>
        <v>0</v>
      </c>
      <c r="BI134" s="206">
        <f t="shared" si="8"/>
        <v>0</v>
      </c>
      <c r="BJ134" s="13" t="s">
        <v>160</v>
      </c>
      <c r="BK134" s="206">
        <f t="shared" si="9"/>
        <v>0</v>
      </c>
      <c r="BL134" s="13" t="s">
        <v>160</v>
      </c>
      <c r="BM134" s="205" t="s">
        <v>186</v>
      </c>
    </row>
    <row r="135" spans="2:65" s="1" customFormat="1" ht="16.5" customHeight="1">
      <c r="B135" s="30"/>
      <c r="C135" s="194" t="s">
        <v>173</v>
      </c>
      <c r="D135" s="194" t="s">
        <v>155</v>
      </c>
      <c r="E135" s="195" t="s">
        <v>602</v>
      </c>
      <c r="F135" s="196" t="s">
        <v>603</v>
      </c>
      <c r="G135" s="197" t="s">
        <v>277</v>
      </c>
      <c r="H135" s="198">
        <v>4</v>
      </c>
      <c r="I135" s="199"/>
      <c r="J135" s="200">
        <f t="shared" si="0"/>
        <v>0</v>
      </c>
      <c r="K135" s="196" t="s">
        <v>1</v>
      </c>
      <c r="L135" s="34"/>
      <c r="M135" s="201" t="s">
        <v>1</v>
      </c>
      <c r="N135" s="202" t="s">
        <v>39</v>
      </c>
      <c r="O135" s="63"/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AR135" s="205" t="s">
        <v>160</v>
      </c>
      <c r="AT135" s="205" t="s">
        <v>155</v>
      </c>
      <c r="AU135" s="205" t="s">
        <v>82</v>
      </c>
      <c r="AY135" s="13" t="s">
        <v>153</v>
      </c>
      <c r="BE135" s="206">
        <f t="shared" si="4"/>
        <v>0</v>
      </c>
      <c r="BF135" s="206">
        <f t="shared" si="5"/>
        <v>0</v>
      </c>
      <c r="BG135" s="206">
        <f t="shared" si="6"/>
        <v>0</v>
      </c>
      <c r="BH135" s="206">
        <f t="shared" si="7"/>
        <v>0</v>
      </c>
      <c r="BI135" s="206">
        <f t="shared" si="8"/>
        <v>0</v>
      </c>
      <c r="BJ135" s="13" t="s">
        <v>160</v>
      </c>
      <c r="BK135" s="206">
        <f t="shared" si="9"/>
        <v>0</v>
      </c>
      <c r="BL135" s="13" t="s">
        <v>160</v>
      </c>
      <c r="BM135" s="205" t="s">
        <v>198</v>
      </c>
    </row>
    <row r="136" spans="2:65" s="1" customFormat="1" ht="16.5" customHeight="1">
      <c r="B136" s="30"/>
      <c r="C136" s="194" t="s">
        <v>177</v>
      </c>
      <c r="D136" s="194" t="s">
        <v>155</v>
      </c>
      <c r="E136" s="195" t="s">
        <v>604</v>
      </c>
      <c r="F136" s="196" t="s">
        <v>605</v>
      </c>
      <c r="G136" s="197" t="s">
        <v>277</v>
      </c>
      <c r="H136" s="198">
        <v>86</v>
      </c>
      <c r="I136" s="199"/>
      <c r="J136" s="200">
        <f t="shared" si="0"/>
        <v>0</v>
      </c>
      <c r="K136" s="196" t="s">
        <v>1</v>
      </c>
      <c r="L136" s="34"/>
      <c r="M136" s="201" t="s">
        <v>1</v>
      </c>
      <c r="N136" s="202" t="s">
        <v>39</v>
      </c>
      <c r="O136" s="63"/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AR136" s="205" t="s">
        <v>160</v>
      </c>
      <c r="AT136" s="205" t="s">
        <v>155</v>
      </c>
      <c r="AU136" s="205" t="s">
        <v>82</v>
      </c>
      <c r="AY136" s="13" t="s">
        <v>153</v>
      </c>
      <c r="BE136" s="206">
        <f t="shared" si="4"/>
        <v>0</v>
      </c>
      <c r="BF136" s="206">
        <f t="shared" si="5"/>
        <v>0</v>
      </c>
      <c r="BG136" s="206">
        <f t="shared" si="6"/>
        <v>0</v>
      </c>
      <c r="BH136" s="206">
        <f t="shared" si="7"/>
        <v>0</v>
      </c>
      <c r="BI136" s="206">
        <f t="shared" si="8"/>
        <v>0</v>
      </c>
      <c r="BJ136" s="13" t="s">
        <v>160</v>
      </c>
      <c r="BK136" s="206">
        <f t="shared" si="9"/>
        <v>0</v>
      </c>
      <c r="BL136" s="13" t="s">
        <v>160</v>
      </c>
      <c r="BM136" s="205" t="s">
        <v>206</v>
      </c>
    </row>
    <row r="137" spans="2:65" s="1" customFormat="1" ht="16.5" customHeight="1">
      <c r="B137" s="30"/>
      <c r="C137" s="194" t="s">
        <v>181</v>
      </c>
      <c r="D137" s="194" t="s">
        <v>155</v>
      </c>
      <c r="E137" s="195" t="s">
        <v>606</v>
      </c>
      <c r="F137" s="196" t="s">
        <v>607</v>
      </c>
      <c r="G137" s="197" t="s">
        <v>268</v>
      </c>
      <c r="H137" s="198">
        <v>1900</v>
      </c>
      <c r="I137" s="199"/>
      <c r="J137" s="200">
        <f t="shared" si="0"/>
        <v>0</v>
      </c>
      <c r="K137" s="196" t="s">
        <v>1</v>
      </c>
      <c r="L137" s="34"/>
      <c r="M137" s="201" t="s">
        <v>1</v>
      </c>
      <c r="N137" s="202" t="s">
        <v>39</v>
      </c>
      <c r="O137" s="63"/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AR137" s="205" t="s">
        <v>160</v>
      </c>
      <c r="AT137" s="205" t="s">
        <v>155</v>
      </c>
      <c r="AU137" s="205" t="s">
        <v>82</v>
      </c>
      <c r="AY137" s="13" t="s">
        <v>153</v>
      </c>
      <c r="BE137" s="206">
        <f t="shared" si="4"/>
        <v>0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3" t="s">
        <v>160</v>
      </c>
      <c r="BK137" s="206">
        <f t="shared" si="9"/>
        <v>0</v>
      </c>
      <c r="BL137" s="13" t="s">
        <v>160</v>
      </c>
      <c r="BM137" s="205" t="s">
        <v>216</v>
      </c>
    </row>
    <row r="138" spans="2:65" s="1" customFormat="1" ht="16.5" customHeight="1">
      <c r="B138" s="30"/>
      <c r="C138" s="194" t="s">
        <v>186</v>
      </c>
      <c r="D138" s="194" t="s">
        <v>155</v>
      </c>
      <c r="E138" s="195" t="s">
        <v>608</v>
      </c>
      <c r="F138" s="196" t="s">
        <v>609</v>
      </c>
      <c r="G138" s="197" t="s">
        <v>277</v>
      </c>
      <c r="H138" s="198">
        <v>110</v>
      </c>
      <c r="I138" s="199"/>
      <c r="J138" s="200">
        <f t="shared" si="0"/>
        <v>0</v>
      </c>
      <c r="K138" s="196" t="s">
        <v>1</v>
      </c>
      <c r="L138" s="34"/>
      <c r="M138" s="201" t="s">
        <v>1</v>
      </c>
      <c r="N138" s="202" t="s">
        <v>39</v>
      </c>
      <c r="O138" s="63"/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AR138" s="205" t="s">
        <v>160</v>
      </c>
      <c r="AT138" s="205" t="s">
        <v>155</v>
      </c>
      <c r="AU138" s="205" t="s">
        <v>82</v>
      </c>
      <c r="AY138" s="13" t="s">
        <v>153</v>
      </c>
      <c r="BE138" s="206">
        <f t="shared" si="4"/>
        <v>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3" t="s">
        <v>160</v>
      </c>
      <c r="BK138" s="206">
        <f t="shared" si="9"/>
        <v>0</v>
      </c>
      <c r="BL138" s="13" t="s">
        <v>160</v>
      </c>
      <c r="BM138" s="205" t="s">
        <v>223</v>
      </c>
    </row>
    <row r="139" spans="2:65" s="1" customFormat="1" ht="16.5" customHeight="1">
      <c r="B139" s="30"/>
      <c r="C139" s="194" t="s">
        <v>190</v>
      </c>
      <c r="D139" s="194" t="s">
        <v>155</v>
      </c>
      <c r="E139" s="195" t="s">
        <v>610</v>
      </c>
      <c r="F139" s="196" t="s">
        <v>611</v>
      </c>
      <c r="G139" s="197" t="s">
        <v>612</v>
      </c>
      <c r="H139" s="198">
        <v>1</v>
      </c>
      <c r="I139" s="199"/>
      <c r="J139" s="200">
        <f t="shared" si="0"/>
        <v>0</v>
      </c>
      <c r="K139" s="196" t="s">
        <v>1</v>
      </c>
      <c r="L139" s="34"/>
      <c r="M139" s="201" t="s">
        <v>1</v>
      </c>
      <c r="N139" s="202" t="s">
        <v>39</v>
      </c>
      <c r="O139" s="63"/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AR139" s="205" t="s">
        <v>160</v>
      </c>
      <c r="AT139" s="205" t="s">
        <v>155</v>
      </c>
      <c r="AU139" s="205" t="s">
        <v>82</v>
      </c>
      <c r="AY139" s="13" t="s">
        <v>153</v>
      </c>
      <c r="BE139" s="206">
        <f t="shared" si="4"/>
        <v>0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3" t="s">
        <v>160</v>
      </c>
      <c r="BK139" s="206">
        <f t="shared" si="9"/>
        <v>0</v>
      </c>
      <c r="BL139" s="13" t="s">
        <v>160</v>
      </c>
      <c r="BM139" s="205" t="s">
        <v>232</v>
      </c>
    </row>
    <row r="140" spans="2:65" s="1" customFormat="1" ht="16.5" customHeight="1">
      <c r="B140" s="30"/>
      <c r="C140" s="194" t="s">
        <v>198</v>
      </c>
      <c r="D140" s="194" t="s">
        <v>155</v>
      </c>
      <c r="E140" s="195" t="s">
        <v>613</v>
      </c>
      <c r="F140" s="196" t="s">
        <v>614</v>
      </c>
      <c r="G140" s="197" t="s">
        <v>277</v>
      </c>
      <c r="H140" s="198">
        <v>15</v>
      </c>
      <c r="I140" s="199"/>
      <c r="J140" s="200">
        <f t="shared" si="0"/>
        <v>0</v>
      </c>
      <c r="K140" s="196" t="s">
        <v>1</v>
      </c>
      <c r="L140" s="34"/>
      <c r="M140" s="201" t="s">
        <v>1</v>
      </c>
      <c r="N140" s="202" t="s">
        <v>39</v>
      </c>
      <c r="O140" s="63"/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AR140" s="205" t="s">
        <v>160</v>
      </c>
      <c r="AT140" s="205" t="s">
        <v>155</v>
      </c>
      <c r="AU140" s="205" t="s">
        <v>82</v>
      </c>
      <c r="AY140" s="13" t="s">
        <v>153</v>
      </c>
      <c r="BE140" s="206">
        <f t="shared" si="4"/>
        <v>0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3" t="s">
        <v>160</v>
      </c>
      <c r="BK140" s="206">
        <f t="shared" si="9"/>
        <v>0</v>
      </c>
      <c r="BL140" s="13" t="s">
        <v>160</v>
      </c>
      <c r="BM140" s="205" t="s">
        <v>240</v>
      </c>
    </row>
    <row r="141" spans="2:65" s="1" customFormat="1" ht="16.5" customHeight="1">
      <c r="B141" s="30"/>
      <c r="C141" s="194" t="s">
        <v>202</v>
      </c>
      <c r="D141" s="194" t="s">
        <v>155</v>
      </c>
      <c r="E141" s="195" t="s">
        <v>615</v>
      </c>
      <c r="F141" s="196" t="s">
        <v>616</v>
      </c>
      <c r="G141" s="197" t="s">
        <v>277</v>
      </c>
      <c r="H141" s="198">
        <v>1500</v>
      </c>
      <c r="I141" s="199"/>
      <c r="J141" s="200">
        <f t="shared" si="0"/>
        <v>0</v>
      </c>
      <c r="K141" s="196" t="s">
        <v>1</v>
      </c>
      <c r="L141" s="34"/>
      <c r="M141" s="201" t="s">
        <v>1</v>
      </c>
      <c r="N141" s="202" t="s">
        <v>39</v>
      </c>
      <c r="O141" s="63"/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AR141" s="205" t="s">
        <v>160</v>
      </c>
      <c r="AT141" s="205" t="s">
        <v>155</v>
      </c>
      <c r="AU141" s="205" t="s">
        <v>82</v>
      </c>
      <c r="AY141" s="13" t="s">
        <v>153</v>
      </c>
      <c r="BE141" s="206">
        <f t="shared" si="4"/>
        <v>0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3" t="s">
        <v>160</v>
      </c>
      <c r="BK141" s="206">
        <f t="shared" si="9"/>
        <v>0</v>
      </c>
      <c r="BL141" s="13" t="s">
        <v>160</v>
      </c>
      <c r="BM141" s="205" t="s">
        <v>248</v>
      </c>
    </row>
    <row r="142" spans="2:65" s="1" customFormat="1" ht="16.5" customHeight="1">
      <c r="B142" s="30"/>
      <c r="C142" s="194" t="s">
        <v>206</v>
      </c>
      <c r="D142" s="194" t="s">
        <v>155</v>
      </c>
      <c r="E142" s="195" t="s">
        <v>617</v>
      </c>
      <c r="F142" s="196" t="s">
        <v>618</v>
      </c>
      <c r="G142" s="197" t="s">
        <v>277</v>
      </c>
      <c r="H142" s="198">
        <v>550</v>
      </c>
      <c r="I142" s="199"/>
      <c r="J142" s="200">
        <f t="shared" si="0"/>
        <v>0</v>
      </c>
      <c r="K142" s="196" t="s">
        <v>1</v>
      </c>
      <c r="L142" s="34"/>
      <c r="M142" s="201" t="s">
        <v>1</v>
      </c>
      <c r="N142" s="202" t="s">
        <v>39</v>
      </c>
      <c r="O142" s="63"/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AR142" s="205" t="s">
        <v>160</v>
      </c>
      <c r="AT142" s="205" t="s">
        <v>155</v>
      </c>
      <c r="AU142" s="205" t="s">
        <v>82</v>
      </c>
      <c r="AY142" s="13" t="s">
        <v>153</v>
      </c>
      <c r="BE142" s="206">
        <f t="shared" si="4"/>
        <v>0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3" t="s">
        <v>160</v>
      </c>
      <c r="BK142" s="206">
        <f t="shared" si="9"/>
        <v>0</v>
      </c>
      <c r="BL142" s="13" t="s">
        <v>160</v>
      </c>
      <c r="BM142" s="205" t="s">
        <v>257</v>
      </c>
    </row>
    <row r="143" spans="2:65" s="1" customFormat="1" ht="16.5" customHeight="1">
      <c r="B143" s="30"/>
      <c r="C143" s="194" t="s">
        <v>212</v>
      </c>
      <c r="D143" s="194" t="s">
        <v>155</v>
      </c>
      <c r="E143" s="195" t="s">
        <v>619</v>
      </c>
      <c r="F143" s="196" t="s">
        <v>620</v>
      </c>
      <c r="G143" s="197" t="s">
        <v>277</v>
      </c>
      <c r="H143" s="198">
        <v>15</v>
      </c>
      <c r="I143" s="199"/>
      <c r="J143" s="200">
        <f t="shared" si="0"/>
        <v>0</v>
      </c>
      <c r="K143" s="196" t="s">
        <v>1</v>
      </c>
      <c r="L143" s="34"/>
      <c r="M143" s="201" t="s">
        <v>1</v>
      </c>
      <c r="N143" s="202" t="s">
        <v>39</v>
      </c>
      <c r="O143" s="63"/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AR143" s="205" t="s">
        <v>160</v>
      </c>
      <c r="AT143" s="205" t="s">
        <v>155</v>
      </c>
      <c r="AU143" s="205" t="s">
        <v>82</v>
      </c>
      <c r="AY143" s="13" t="s">
        <v>153</v>
      </c>
      <c r="BE143" s="206">
        <f t="shared" si="4"/>
        <v>0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3" t="s">
        <v>160</v>
      </c>
      <c r="BK143" s="206">
        <f t="shared" si="9"/>
        <v>0</v>
      </c>
      <c r="BL143" s="13" t="s">
        <v>160</v>
      </c>
      <c r="BM143" s="205" t="s">
        <v>265</v>
      </c>
    </row>
    <row r="144" spans="2:65" s="1" customFormat="1" ht="16.5" customHeight="1">
      <c r="B144" s="30"/>
      <c r="C144" s="194" t="s">
        <v>216</v>
      </c>
      <c r="D144" s="194" t="s">
        <v>155</v>
      </c>
      <c r="E144" s="195" t="s">
        <v>621</v>
      </c>
      <c r="F144" s="196" t="s">
        <v>622</v>
      </c>
      <c r="G144" s="197" t="s">
        <v>277</v>
      </c>
      <c r="H144" s="198">
        <v>7</v>
      </c>
      <c r="I144" s="199"/>
      <c r="J144" s="200">
        <f t="shared" si="0"/>
        <v>0</v>
      </c>
      <c r="K144" s="196" t="s">
        <v>1</v>
      </c>
      <c r="L144" s="34"/>
      <c r="M144" s="201" t="s">
        <v>1</v>
      </c>
      <c r="N144" s="202" t="s">
        <v>39</v>
      </c>
      <c r="O144" s="63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AR144" s="205" t="s">
        <v>160</v>
      </c>
      <c r="AT144" s="205" t="s">
        <v>155</v>
      </c>
      <c r="AU144" s="205" t="s">
        <v>82</v>
      </c>
      <c r="AY144" s="13" t="s">
        <v>153</v>
      </c>
      <c r="BE144" s="206">
        <f t="shared" si="4"/>
        <v>0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3" t="s">
        <v>160</v>
      </c>
      <c r="BK144" s="206">
        <f t="shared" si="9"/>
        <v>0</v>
      </c>
      <c r="BL144" s="13" t="s">
        <v>160</v>
      </c>
      <c r="BM144" s="205" t="s">
        <v>274</v>
      </c>
    </row>
    <row r="145" spans="2:65" s="1" customFormat="1" ht="24" customHeight="1">
      <c r="B145" s="30"/>
      <c r="C145" s="194" t="s">
        <v>8</v>
      </c>
      <c r="D145" s="194" t="s">
        <v>155</v>
      </c>
      <c r="E145" s="195" t="s">
        <v>623</v>
      </c>
      <c r="F145" s="196" t="s">
        <v>624</v>
      </c>
      <c r="G145" s="197" t="s">
        <v>277</v>
      </c>
      <c r="H145" s="198">
        <v>2</v>
      </c>
      <c r="I145" s="199"/>
      <c r="J145" s="200">
        <f t="shared" si="0"/>
        <v>0</v>
      </c>
      <c r="K145" s="196" t="s">
        <v>1</v>
      </c>
      <c r="L145" s="34"/>
      <c r="M145" s="201" t="s">
        <v>1</v>
      </c>
      <c r="N145" s="202" t="s">
        <v>39</v>
      </c>
      <c r="O145" s="63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AR145" s="205" t="s">
        <v>160</v>
      </c>
      <c r="AT145" s="205" t="s">
        <v>155</v>
      </c>
      <c r="AU145" s="205" t="s">
        <v>82</v>
      </c>
      <c r="AY145" s="13" t="s">
        <v>153</v>
      </c>
      <c r="BE145" s="206">
        <f t="shared" si="4"/>
        <v>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3" t="s">
        <v>160</v>
      </c>
      <c r="BK145" s="206">
        <f t="shared" si="9"/>
        <v>0</v>
      </c>
      <c r="BL145" s="13" t="s">
        <v>160</v>
      </c>
      <c r="BM145" s="205" t="s">
        <v>284</v>
      </c>
    </row>
    <row r="146" spans="2:65" s="1" customFormat="1" ht="24" customHeight="1">
      <c r="B146" s="30"/>
      <c r="C146" s="194" t="s">
        <v>223</v>
      </c>
      <c r="D146" s="194" t="s">
        <v>155</v>
      </c>
      <c r="E146" s="195" t="s">
        <v>625</v>
      </c>
      <c r="F146" s="196" t="s">
        <v>626</v>
      </c>
      <c r="G146" s="197" t="s">
        <v>277</v>
      </c>
      <c r="H146" s="198">
        <v>2500</v>
      </c>
      <c r="I146" s="199"/>
      <c r="J146" s="200">
        <f t="shared" si="0"/>
        <v>0</v>
      </c>
      <c r="K146" s="196" t="s">
        <v>1</v>
      </c>
      <c r="L146" s="34"/>
      <c r="M146" s="201" t="s">
        <v>1</v>
      </c>
      <c r="N146" s="202" t="s">
        <v>39</v>
      </c>
      <c r="O146" s="63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AR146" s="205" t="s">
        <v>160</v>
      </c>
      <c r="AT146" s="205" t="s">
        <v>155</v>
      </c>
      <c r="AU146" s="205" t="s">
        <v>82</v>
      </c>
      <c r="AY146" s="13" t="s">
        <v>153</v>
      </c>
      <c r="BE146" s="206">
        <f t="shared" si="4"/>
        <v>0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3" t="s">
        <v>160</v>
      </c>
      <c r="BK146" s="206">
        <f t="shared" si="9"/>
        <v>0</v>
      </c>
      <c r="BL146" s="13" t="s">
        <v>160</v>
      </c>
      <c r="BM146" s="205" t="s">
        <v>292</v>
      </c>
    </row>
    <row r="147" spans="2:65" s="1" customFormat="1" ht="16.5" customHeight="1">
      <c r="B147" s="30"/>
      <c r="C147" s="194" t="s">
        <v>228</v>
      </c>
      <c r="D147" s="194" t="s">
        <v>155</v>
      </c>
      <c r="E147" s="195" t="s">
        <v>627</v>
      </c>
      <c r="F147" s="196" t="s">
        <v>628</v>
      </c>
      <c r="G147" s="197" t="s">
        <v>277</v>
      </c>
      <c r="H147" s="198">
        <v>80</v>
      </c>
      <c r="I147" s="199"/>
      <c r="J147" s="200">
        <f t="shared" si="0"/>
        <v>0</v>
      </c>
      <c r="K147" s="196" t="s">
        <v>1</v>
      </c>
      <c r="L147" s="34"/>
      <c r="M147" s="201" t="s">
        <v>1</v>
      </c>
      <c r="N147" s="202" t="s">
        <v>39</v>
      </c>
      <c r="O147" s="63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AR147" s="205" t="s">
        <v>160</v>
      </c>
      <c r="AT147" s="205" t="s">
        <v>155</v>
      </c>
      <c r="AU147" s="205" t="s">
        <v>82</v>
      </c>
      <c r="AY147" s="13" t="s">
        <v>153</v>
      </c>
      <c r="BE147" s="206">
        <f t="shared" si="4"/>
        <v>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3" t="s">
        <v>160</v>
      </c>
      <c r="BK147" s="206">
        <f t="shared" si="9"/>
        <v>0</v>
      </c>
      <c r="BL147" s="13" t="s">
        <v>160</v>
      </c>
      <c r="BM147" s="205" t="s">
        <v>301</v>
      </c>
    </row>
    <row r="148" spans="2:65" s="1" customFormat="1" ht="16.5" customHeight="1">
      <c r="B148" s="30"/>
      <c r="C148" s="194" t="s">
        <v>232</v>
      </c>
      <c r="D148" s="194" t="s">
        <v>155</v>
      </c>
      <c r="E148" s="195" t="s">
        <v>629</v>
      </c>
      <c r="F148" s="196" t="s">
        <v>630</v>
      </c>
      <c r="G148" s="197" t="s">
        <v>277</v>
      </c>
      <c r="H148" s="198">
        <v>1</v>
      </c>
      <c r="I148" s="199"/>
      <c r="J148" s="200">
        <f t="shared" si="0"/>
        <v>0</v>
      </c>
      <c r="K148" s="196" t="s">
        <v>1</v>
      </c>
      <c r="L148" s="34"/>
      <c r="M148" s="201" t="s">
        <v>1</v>
      </c>
      <c r="N148" s="202" t="s">
        <v>39</v>
      </c>
      <c r="O148" s="63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AR148" s="205" t="s">
        <v>160</v>
      </c>
      <c r="AT148" s="205" t="s">
        <v>155</v>
      </c>
      <c r="AU148" s="205" t="s">
        <v>82</v>
      </c>
      <c r="AY148" s="13" t="s">
        <v>153</v>
      </c>
      <c r="BE148" s="206">
        <f t="shared" si="4"/>
        <v>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3" t="s">
        <v>160</v>
      </c>
      <c r="BK148" s="206">
        <f t="shared" si="9"/>
        <v>0</v>
      </c>
      <c r="BL148" s="13" t="s">
        <v>160</v>
      </c>
      <c r="BM148" s="205" t="s">
        <v>309</v>
      </c>
    </row>
    <row r="149" spans="2:65" s="1" customFormat="1" ht="16.5" customHeight="1">
      <c r="B149" s="30"/>
      <c r="C149" s="194" t="s">
        <v>236</v>
      </c>
      <c r="D149" s="194" t="s">
        <v>155</v>
      </c>
      <c r="E149" s="195" t="s">
        <v>631</v>
      </c>
      <c r="F149" s="196" t="s">
        <v>632</v>
      </c>
      <c r="G149" s="197" t="s">
        <v>277</v>
      </c>
      <c r="H149" s="198">
        <v>2</v>
      </c>
      <c r="I149" s="199"/>
      <c r="J149" s="200">
        <f t="shared" si="0"/>
        <v>0</v>
      </c>
      <c r="K149" s="196" t="s">
        <v>1</v>
      </c>
      <c r="L149" s="34"/>
      <c r="M149" s="201" t="s">
        <v>1</v>
      </c>
      <c r="N149" s="202" t="s">
        <v>39</v>
      </c>
      <c r="O149" s="63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AR149" s="205" t="s">
        <v>160</v>
      </c>
      <c r="AT149" s="205" t="s">
        <v>155</v>
      </c>
      <c r="AU149" s="205" t="s">
        <v>82</v>
      </c>
      <c r="AY149" s="13" t="s">
        <v>153</v>
      </c>
      <c r="BE149" s="206">
        <f t="shared" si="4"/>
        <v>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3" t="s">
        <v>160</v>
      </c>
      <c r="BK149" s="206">
        <f t="shared" si="9"/>
        <v>0</v>
      </c>
      <c r="BL149" s="13" t="s">
        <v>160</v>
      </c>
      <c r="BM149" s="205" t="s">
        <v>319</v>
      </c>
    </row>
    <row r="150" spans="2:65" s="1" customFormat="1" ht="16.5" customHeight="1">
      <c r="B150" s="30"/>
      <c r="C150" s="194" t="s">
        <v>240</v>
      </c>
      <c r="D150" s="194" t="s">
        <v>155</v>
      </c>
      <c r="E150" s="195" t="s">
        <v>633</v>
      </c>
      <c r="F150" s="196" t="s">
        <v>634</v>
      </c>
      <c r="G150" s="197" t="s">
        <v>277</v>
      </c>
      <c r="H150" s="198">
        <v>1</v>
      </c>
      <c r="I150" s="199"/>
      <c r="J150" s="200">
        <f t="shared" si="0"/>
        <v>0</v>
      </c>
      <c r="K150" s="196" t="s">
        <v>1</v>
      </c>
      <c r="L150" s="34"/>
      <c r="M150" s="201" t="s">
        <v>1</v>
      </c>
      <c r="N150" s="202" t="s">
        <v>39</v>
      </c>
      <c r="O150" s="63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AR150" s="205" t="s">
        <v>160</v>
      </c>
      <c r="AT150" s="205" t="s">
        <v>155</v>
      </c>
      <c r="AU150" s="205" t="s">
        <v>82</v>
      </c>
      <c r="AY150" s="13" t="s">
        <v>153</v>
      </c>
      <c r="BE150" s="206">
        <f t="shared" si="4"/>
        <v>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3" t="s">
        <v>160</v>
      </c>
      <c r="BK150" s="206">
        <f t="shared" si="9"/>
        <v>0</v>
      </c>
      <c r="BL150" s="13" t="s">
        <v>160</v>
      </c>
      <c r="BM150" s="205" t="s">
        <v>327</v>
      </c>
    </row>
    <row r="151" spans="2:65" s="1" customFormat="1" ht="24" customHeight="1">
      <c r="B151" s="30"/>
      <c r="C151" s="194" t="s">
        <v>7</v>
      </c>
      <c r="D151" s="194" t="s">
        <v>155</v>
      </c>
      <c r="E151" s="195" t="s">
        <v>635</v>
      </c>
      <c r="F151" s="196" t="s">
        <v>636</v>
      </c>
      <c r="G151" s="197" t="s">
        <v>277</v>
      </c>
      <c r="H151" s="198">
        <v>1</v>
      </c>
      <c r="I151" s="199"/>
      <c r="J151" s="200">
        <f t="shared" si="0"/>
        <v>0</v>
      </c>
      <c r="K151" s="196" t="s">
        <v>1</v>
      </c>
      <c r="L151" s="34"/>
      <c r="M151" s="201" t="s">
        <v>1</v>
      </c>
      <c r="N151" s="202" t="s">
        <v>39</v>
      </c>
      <c r="O151" s="63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AR151" s="205" t="s">
        <v>160</v>
      </c>
      <c r="AT151" s="205" t="s">
        <v>155</v>
      </c>
      <c r="AU151" s="205" t="s">
        <v>82</v>
      </c>
      <c r="AY151" s="13" t="s">
        <v>153</v>
      </c>
      <c r="BE151" s="206">
        <f t="shared" si="4"/>
        <v>0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3" t="s">
        <v>160</v>
      </c>
      <c r="BK151" s="206">
        <f t="shared" si="9"/>
        <v>0</v>
      </c>
      <c r="BL151" s="13" t="s">
        <v>160</v>
      </c>
      <c r="BM151" s="205" t="s">
        <v>335</v>
      </c>
    </row>
    <row r="152" spans="2:65" s="1" customFormat="1" ht="16.5" customHeight="1">
      <c r="B152" s="30"/>
      <c r="C152" s="194" t="s">
        <v>248</v>
      </c>
      <c r="D152" s="194" t="s">
        <v>155</v>
      </c>
      <c r="E152" s="195" t="s">
        <v>637</v>
      </c>
      <c r="F152" s="196" t="s">
        <v>638</v>
      </c>
      <c r="G152" s="197" t="s">
        <v>277</v>
      </c>
      <c r="H152" s="198">
        <v>1</v>
      </c>
      <c r="I152" s="199"/>
      <c r="J152" s="200">
        <f t="shared" si="0"/>
        <v>0</v>
      </c>
      <c r="K152" s="196" t="s">
        <v>1</v>
      </c>
      <c r="L152" s="34"/>
      <c r="M152" s="201" t="s">
        <v>1</v>
      </c>
      <c r="N152" s="202" t="s">
        <v>39</v>
      </c>
      <c r="O152" s="63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AR152" s="205" t="s">
        <v>160</v>
      </c>
      <c r="AT152" s="205" t="s">
        <v>155</v>
      </c>
      <c r="AU152" s="205" t="s">
        <v>82</v>
      </c>
      <c r="AY152" s="13" t="s">
        <v>153</v>
      </c>
      <c r="BE152" s="206">
        <f t="shared" si="4"/>
        <v>0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3" t="s">
        <v>160</v>
      </c>
      <c r="BK152" s="206">
        <f t="shared" si="9"/>
        <v>0</v>
      </c>
      <c r="BL152" s="13" t="s">
        <v>160</v>
      </c>
      <c r="BM152" s="205" t="s">
        <v>343</v>
      </c>
    </row>
    <row r="153" spans="2:65" s="1" customFormat="1" ht="16.5" customHeight="1">
      <c r="B153" s="30"/>
      <c r="C153" s="194" t="s">
        <v>252</v>
      </c>
      <c r="D153" s="194" t="s">
        <v>155</v>
      </c>
      <c r="E153" s="195" t="s">
        <v>639</v>
      </c>
      <c r="F153" s="196" t="s">
        <v>640</v>
      </c>
      <c r="G153" s="197" t="s">
        <v>268</v>
      </c>
      <c r="H153" s="198">
        <v>15</v>
      </c>
      <c r="I153" s="199"/>
      <c r="J153" s="200">
        <f t="shared" si="0"/>
        <v>0</v>
      </c>
      <c r="K153" s="196" t="s">
        <v>1</v>
      </c>
      <c r="L153" s="34"/>
      <c r="M153" s="201" t="s">
        <v>1</v>
      </c>
      <c r="N153" s="202" t="s">
        <v>39</v>
      </c>
      <c r="O153" s="63"/>
      <c r="P153" s="203">
        <f t="shared" si="1"/>
        <v>0</v>
      </c>
      <c r="Q153" s="203">
        <v>0</v>
      </c>
      <c r="R153" s="203">
        <f t="shared" si="2"/>
        <v>0</v>
      </c>
      <c r="S153" s="203">
        <v>0</v>
      </c>
      <c r="T153" s="204">
        <f t="shared" si="3"/>
        <v>0</v>
      </c>
      <c r="AR153" s="205" t="s">
        <v>160</v>
      </c>
      <c r="AT153" s="205" t="s">
        <v>155</v>
      </c>
      <c r="AU153" s="205" t="s">
        <v>82</v>
      </c>
      <c r="AY153" s="13" t="s">
        <v>153</v>
      </c>
      <c r="BE153" s="206">
        <f t="shared" si="4"/>
        <v>0</v>
      </c>
      <c r="BF153" s="206">
        <f t="shared" si="5"/>
        <v>0</v>
      </c>
      <c r="BG153" s="206">
        <f t="shared" si="6"/>
        <v>0</v>
      </c>
      <c r="BH153" s="206">
        <f t="shared" si="7"/>
        <v>0</v>
      </c>
      <c r="BI153" s="206">
        <f t="shared" si="8"/>
        <v>0</v>
      </c>
      <c r="BJ153" s="13" t="s">
        <v>160</v>
      </c>
      <c r="BK153" s="206">
        <f t="shared" si="9"/>
        <v>0</v>
      </c>
      <c r="BL153" s="13" t="s">
        <v>160</v>
      </c>
      <c r="BM153" s="205" t="s">
        <v>353</v>
      </c>
    </row>
    <row r="154" spans="2:65" s="1" customFormat="1" ht="16.5" customHeight="1">
      <c r="B154" s="30"/>
      <c r="C154" s="194" t="s">
        <v>257</v>
      </c>
      <c r="D154" s="194" t="s">
        <v>155</v>
      </c>
      <c r="E154" s="195" t="s">
        <v>641</v>
      </c>
      <c r="F154" s="196" t="s">
        <v>642</v>
      </c>
      <c r="G154" s="197" t="s">
        <v>268</v>
      </c>
      <c r="H154" s="198">
        <v>1200</v>
      </c>
      <c r="I154" s="199"/>
      <c r="J154" s="200">
        <f t="shared" si="0"/>
        <v>0</v>
      </c>
      <c r="K154" s="196" t="s">
        <v>1</v>
      </c>
      <c r="L154" s="34"/>
      <c r="M154" s="201" t="s">
        <v>1</v>
      </c>
      <c r="N154" s="202" t="s">
        <v>39</v>
      </c>
      <c r="O154" s="63"/>
      <c r="P154" s="203">
        <f t="shared" si="1"/>
        <v>0</v>
      </c>
      <c r="Q154" s="203">
        <v>0</v>
      </c>
      <c r="R154" s="203">
        <f t="shared" si="2"/>
        <v>0</v>
      </c>
      <c r="S154" s="203">
        <v>0</v>
      </c>
      <c r="T154" s="204">
        <f t="shared" si="3"/>
        <v>0</v>
      </c>
      <c r="AR154" s="205" t="s">
        <v>160</v>
      </c>
      <c r="AT154" s="205" t="s">
        <v>155</v>
      </c>
      <c r="AU154" s="205" t="s">
        <v>82</v>
      </c>
      <c r="AY154" s="13" t="s">
        <v>153</v>
      </c>
      <c r="BE154" s="206">
        <f t="shared" si="4"/>
        <v>0</v>
      </c>
      <c r="BF154" s="206">
        <f t="shared" si="5"/>
        <v>0</v>
      </c>
      <c r="BG154" s="206">
        <f t="shared" si="6"/>
        <v>0</v>
      </c>
      <c r="BH154" s="206">
        <f t="shared" si="7"/>
        <v>0</v>
      </c>
      <c r="BI154" s="206">
        <f t="shared" si="8"/>
        <v>0</v>
      </c>
      <c r="BJ154" s="13" t="s">
        <v>160</v>
      </c>
      <c r="BK154" s="206">
        <f t="shared" si="9"/>
        <v>0</v>
      </c>
      <c r="BL154" s="13" t="s">
        <v>160</v>
      </c>
      <c r="BM154" s="205" t="s">
        <v>361</v>
      </c>
    </row>
    <row r="155" spans="2:65" s="1" customFormat="1" ht="16.5" customHeight="1">
      <c r="B155" s="30"/>
      <c r="C155" s="194" t="s">
        <v>261</v>
      </c>
      <c r="D155" s="194" t="s">
        <v>155</v>
      </c>
      <c r="E155" s="195" t="s">
        <v>643</v>
      </c>
      <c r="F155" s="196" t="s">
        <v>644</v>
      </c>
      <c r="G155" s="197" t="s">
        <v>277</v>
      </c>
      <c r="H155" s="198">
        <v>2</v>
      </c>
      <c r="I155" s="199"/>
      <c r="J155" s="200">
        <f t="shared" si="0"/>
        <v>0</v>
      </c>
      <c r="K155" s="196" t="s">
        <v>1</v>
      </c>
      <c r="L155" s="34"/>
      <c r="M155" s="201" t="s">
        <v>1</v>
      </c>
      <c r="N155" s="202" t="s">
        <v>39</v>
      </c>
      <c r="O155" s="63"/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AR155" s="205" t="s">
        <v>160</v>
      </c>
      <c r="AT155" s="205" t="s">
        <v>155</v>
      </c>
      <c r="AU155" s="205" t="s">
        <v>82</v>
      </c>
      <c r="AY155" s="13" t="s">
        <v>153</v>
      </c>
      <c r="BE155" s="206">
        <f t="shared" si="4"/>
        <v>0</v>
      </c>
      <c r="BF155" s="206">
        <f t="shared" si="5"/>
        <v>0</v>
      </c>
      <c r="BG155" s="206">
        <f t="shared" si="6"/>
        <v>0</v>
      </c>
      <c r="BH155" s="206">
        <f t="shared" si="7"/>
        <v>0</v>
      </c>
      <c r="BI155" s="206">
        <f t="shared" si="8"/>
        <v>0</v>
      </c>
      <c r="BJ155" s="13" t="s">
        <v>160</v>
      </c>
      <c r="BK155" s="206">
        <f t="shared" si="9"/>
        <v>0</v>
      </c>
      <c r="BL155" s="13" t="s">
        <v>160</v>
      </c>
      <c r="BM155" s="205" t="s">
        <v>369</v>
      </c>
    </row>
    <row r="156" spans="2:65" s="1" customFormat="1" ht="16.5" customHeight="1">
      <c r="B156" s="30"/>
      <c r="C156" s="194" t="s">
        <v>265</v>
      </c>
      <c r="D156" s="194" t="s">
        <v>155</v>
      </c>
      <c r="E156" s="195" t="s">
        <v>645</v>
      </c>
      <c r="F156" s="196" t="s">
        <v>646</v>
      </c>
      <c r="G156" s="197" t="s">
        <v>277</v>
      </c>
      <c r="H156" s="198">
        <v>5</v>
      </c>
      <c r="I156" s="199"/>
      <c r="J156" s="200">
        <f t="shared" si="0"/>
        <v>0</v>
      </c>
      <c r="K156" s="196" t="s">
        <v>1</v>
      </c>
      <c r="L156" s="34"/>
      <c r="M156" s="201" t="s">
        <v>1</v>
      </c>
      <c r="N156" s="202" t="s">
        <v>39</v>
      </c>
      <c r="O156" s="63"/>
      <c r="P156" s="203">
        <f t="shared" si="1"/>
        <v>0</v>
      </c>
      <c r="Q156" s="203">
        <v>0</v>
      </c>
      <c r="R156" s="203">
        <f t="shared" si="2"/>
        <v>0</v>
      </c>
      <c r="S156" s="203">
        <v>0</v>
      </c>
      <c r="T156" s="204">
        <f t="shared" si="3"/>
        <v>0</v>
      </c>
      <c r="AR156" s="205" t="s">
        <v>160</v>
      </c>
      <c r="AT156" s="205" t="s">
        <v>155</v>
      </c>
      <c r="AU156" s="205" t="s">
        <v>82</v>
      </c>
      <c r="AY156" s="13" t="s">
        <v>153</v>
      </c>
      <c r="BE156" s="206">
        <f t="shared" si="4"/>
        <v>0</v>
      </c>
      <c r="BF156" s="206">
        <f t="shared" si="5"/>
        <v>0</v>
      </c>
      <c r="BG156" s="206">
        <f t="shared" si="6"/>
        <v>0</v>
      </c>
      <c r="BH156" s="206">
        <f t="shared" si="7"/>
        <v>0</v>
      </c>
      <c r="BI156" s="206">
        <f t="shared" si="8"/>
        <v>0</v>
      </c>
      <c r="BJ156" s="13" t="s">
        <v>160</v>
      </c>
      <c r="BK156" s="206">
        <f t="shared" si="9"/>
        <v>0</v>
      </c>
      <c r="BL156" s="13" t="s">
        <v>160</v>
      </c>
      <c r="BM156" s="205" t="s">
        <v>377</v>
      </c>
    </row>
    <row r="157" spans="2:65" s="1" customFormat="1" ht="16.5" customHeight="1">
      <c r="B157" s="30"/>
      <c r="C157" s="194" t="s">
        <v>270</v>
      </c>
      <c r="D157" s="194" t="s">
        <v>155</v>
      </c>
      <c r="E157" s="195" t="s">
        <v>647</v>
      </c>
      <c r="F157" s="196" t="s">
        <v>648</v>
      </c>
      <c r="G157" s="197" t="s">
        <v>277</v>
      </c>
      <c r="H157" s="198">
        <v>5</v>
      </c>
      <c r="I157" s="199"/>
      <c r="J157" s="200">
        <f t="shared" si="0"/>
        <v>0</v>
      </c>
      <c r="K157" s="196" t="s">
        <v>1</v>
      </c>
      <c r="L157" s="34"/>
      <c r="M157" s="201" t="s">
        <v>1</v>
      </c>
      <c r="N157" s="202" t="s">
        <v>39</v>
      </c>
      <c r="O157" s="63"/>
      <c r="P157" s="203">
        <f t="shared" si="1"/>
        <v>0</v>
      </c>
      <c r="Q157" s="203">
        <v>0</v>
      </c>
      <c r="R157" s="203">
        <f t="shared" si="2"/>
        <v>0</v>
      </c>
      <c r="S157" s="203">
        <v>0</v>
      </c>
      <c r="T157" s="204">
        <f t="shared" si="3"/>
        <v>0</v>
      </c>
      <c r="AR157" s="205" t="s">
        <v>160</v>
      </c>
      <c r="AT157" s="205" t="s">
        <v>155</v>
      </c>
      <c r="AU157" s="205" t="s">
        <v>82</v>
      </c>
      <c r="AY157" s="13" t="s">
        <v>153</v>
      </c>
      <c r="BE157" s="206">
        <f t="shared" si="4"/>
        <v>0</v>
      </c>
      <c r="BF157" s="206">
        <f t="shared" si="5"/>
        <v>0</v>
      </c>
      <c r="BG157" s="206">
        <f t="shared" si="6"/>
        <v>0</v>
      </c>
      <c r="BH157" s="206">
        <f t="shared" si="7"/>
        <v>0</v>
      </c>
      <c r="BI157" s="206">
        <f t="shared" si="8"/>
        <v>0</v>
      </c>
      <c r="BJ157" s="13" t="s">
        <v>160</v>
      </c>
      <c r="BK157" s="206">
        <f t="shared" si="9"/>
        <v>0</v>
      </c>
      <c r="BL157" s="13" t="s">
        <v>160</v>
      </c>
      <c r="BM157" s="205" t="s">
        <v>385</v>
      </c>
    </row>
    <row r="158" spans="2:65" s="1" customFormat="1" ht="24" customHeight="1">
      <c r="B158" s="30"/>
      <c r="C158" s="194" t="s">
        <v>274</v>
      </c>
      <c r="D158" s="194" t="s">
        <v>155</v>
      </c>
      <c r="E158" s="195" t="s">
        <v>649</v>
      </c>
      <c r="F158" s="196" t="s">
        <v>650</v>
      </c>
      <c r="G158" s="197" t="s">
        <v>277</v>
      </c>
      <c r="H158" s="198">
        <v>5</v>
      </c>
      <c r="I158" s="199"/>
      <c r="J158" s="200">
        <f t="shared" si="0"/>
        <v>0</v>
      </c>
      <c r="K158" s="196" t="s">
        <v>1</v>
      </c>
      <c r="L158" s="34"/>
      <c r="M158" s="201" t="s">
        <v>1</v>
      </c>
      <c r="N158" s="202" t="s">
        <v>39</v>
      </c>
      <c r="O158" s="63"/>
      <c r="P158" s="203">
        <f t="shared" si="1"/>
        <v>0</v>
      </c>
      <c r="Q158" s="203">
        <v>0</v>
      </c>
      <c r="R158" s="203">
        <f t="shared" si="2"/>
        <v>0</v>
      </c>
      <c r="S158" s="203">
        <v>0</v>
      </c>
      <c r="T158" s="204">
        <f t="shared" si="3"/>
        <v>0</v>
      </c>
      <c r="AR158" s="205" t="s">
        <v>160</v>
      </c>
      <c r="AT158" s="205" t="s">
        <v>155</v>
      </c>
      <c r="AU158" s="205" t="s">
        <v>82</v>
      </c>
      <c r="AY158" s="13" t="s">
        <v>153</v>
      </c>
      <c r="BE158" s="206">
        <f t="shared" si="4"/>
        <v>0</v>
      </c>
      <c r="BF158" s="206">
        <f t="shared" si="5"/>
        <v>0</v>
      </c>
      <c r="BG158" s="206">
        <f t="shared" si="6"/>
        <v>0</v>
      </c>
      <c r="BH158" s="206">
        <f t="shared" si="7"/>
        <v>0</v>
      </c>
      <c r="BI158" s="206">
        <f t="shared" si="8"/>
        <v>0</v>
      </c>
      <c r="BJ158" s="13" t="s">
        <v>160</v>
      </c>
      <c r="BK158" s="206">
        <f t="shared" si="9"/>
        <v>0</v>
      </c>
      <c r="BL158" s="13" t="s">
        <v>160</v>
      </c>
      <c r="BM158" s="205" t="s">
        <v>393</v>
      </c>
    </row>
    <row r="159" spans="2:65" s="1" customFormat="1" ht="24" customHeight="1">
      <c r="B159" s="30"/>
      <c r="C159" s="194" t="s">
        <v>280</v>
      </c>
      <c r="D159" s="194" t="s">
        <v>155</v>
      </c>
      <c r="E159" s="195" t="s">
        <v>651</v>
      </c>
      <c r="F159" s="196" t="s">
        <v>652</v>
      </c>
      <c r="G159" s="197" t="s">
        <v>277</v>
      </c>
      <c r="H159" s="198">
        <v>1</v>
      </c>
      <c r="I159" s="199"/>
      <c r="J159" s="200">
        <f t="shared" si="0"/>
        <v>0</v>
      </c>
      <c r="K159" s="196" t="s">
        <v>1</v>
      </c>
      <c r="L159" s="34"/>
      <c r="M159" s="201" t="s">
        <v>1</v>
      </c>
      <c r="N159" s="202" t="s">
        <v>39</v>
      </c>
      <c r="O159" s="63"/>
      <c r="P159" s="203">
        <f t="shared" si="1"/>
        <v>0</v>
      </c>
      <c r="Q159" s="203">
        <v>0</v>
      </c>
      <c r="R159" s="203">
        <f t="shared" si="2"/>
        <v>0</v>
      </c>
      <c r="S159" s="203">
        <v>0</v>
      </c>
      <c r="T159" s="204">
        <f t="shared" si="3"/>
        <v>0</v>
      </c>
      <c r="AR159" s="205" t="s">
        <v>160</v>
      </c>
      <c r="AT159" s="205" t="s">
        <v>155</v>
      </c>
      <c r="AU159" s="205" t="s">
        <v>82</v>
      </c>
      <c r="AY159" s="13" t="s">
        <v>153</v>
      </c>
      <c r="BE159" s="206">
        <f t="shared" si="4"/>
        <v>0</v>
      </c>
      <c r="BF159" s="206">
        <f t="shared" si="5"/>
        <v>0</v>
      </c>
      <c r="BG159" s="206">
        <f t="shared" si="6"/>
        <v>0</v>
      </c>
      <c r="BH159" s="206">
        <f t="shared" si="7"/>
        <v>0</v>
      </c>
      <c r="BI159" s="206">
        <f t="shared" si="8"/>
        <v>0</v>
      </c>
      <c r="BJ159" s="13" t="s">
        <v>160</v>
      </c>
      <c r="BK159" s="206">
        <f t="shared" si="9"/>
        <v>0</v>
      </c>
      <c r="BL159" s="13" t="s">
        <v>160</v>
      </c>
      <c r="BM159" s="205" t="s">
        <v>400</v>
      </c>
    </row>
    <row r="160" spans="2:65" s="1" customFormat="1" ht="16.5" customHeight="1">
      <c r="B160" s="30"/>
      <c r="C160" s="194" t="s">
        <v>284</v>
      </c>
      <c r="D160" s="194" t="s">
        <v>155</v>
      </c>
      <c r="E160" s="195" t="s">
        <v>653</v>
      </c>
      <c r="F160" s="196" t="s">
        <v>654</v>
      </c>
      <c r="G160" s="197" t="s">
        <v>612</v>
      </c>
      <c r="H160" s="198">
        <v>1</v>
      </c>
      <c r="I160" s="199"/>
      <c r="J160" s="200">
        <f t="shared" si="0"/>
        <v>0</v>
      </c>
      <c r="K160" s="196" t="s">
        <v>1</v>
      </c>
      <c r="L160" s="34"/>
      <c r="M160" s="201" t="s">
        <v>1</v>
      </c>
      <c r="N160" s="202" t="s">
        <v>39</v>
      </c>
      <c r="O160" s="63"/>
      <c r="P160" s="203">
        <f t="shared" si="1"/>
        <v>0</v>
      </c>
      <c r="Q160" s="203">
        <v>0</v>
      </c>
      <c r="R160" s="203">
        <f t="shared" si="2"/>
        <v>0</v>
      </c>
      <c r="S160" s="203">
        <v>0</v>
      </c>
      <c r="T160" s="204">
        <f t="shared" si="3"/>
        <v>0</v>
      </c>
      <c r="AR160" s="205" t="s">
        <v>160</v>
      </c>
      <c r="AT160" s="205" t="s">
        <v>155</v>
      </c>
      <c r="AU160" s="205" t="s">
        <v>82</v>
      </c>
      <c r="AY160" s="13" t="s">
        <v>153</v>
      </c>
      <c r="BE160" s="206">
        <f t="shared" si="4"/>
        <v>0</v>
      </c>
      <c r="BF160" s="206">
        <f t="shared" si="5"/>
        <v>0</v>
      </c>
      <c r="BG160" s="206">
        <f t="shared" si="6"/>
        <v>0</v>
      </c>
      <c r="BH160" s="206">
        <f t="shared" si="7"/>
        <v>0</v>
      </c>
      <c r="BI160" s="206">
        <f t="shared" si="8"/>
        <v>0</v>
      </c>
      <c r="BJ160" s="13" t="s">
        <v>160</v>
      </c>
      <c r="BK160" s="206">
        <f t="shared" si="9"/>
        <v>0</v>
      </c>
      <c r="BL160" s="13" t="s">
        <v>160</v>
      </c>
      <c r="BM160" s="205" t="s">
        <v>414</v>
      </c>
    </row>
    <row r="161" spans="2:65" s="1" customFormat="1" ht="16.5" customHeight="1">
      <c r="B161" s="30"/>
      <c r="C161" s="194" t="s">
        <v>288</v>
      </c>
      <c r="D161" s="194" t="s">
        <v>155</v>
      </c>
      <c r="E161" s="195" t="s">
        <v>655</v>
      </c>
      <c r="F161" s="196" t="s">
        <v>656</v>
      </c>
      <c r="G161" s="197" t="s">
        <v>268</v>
      </c>
      <c r="H161" s="198">
        <v>100</v>
      </c>
      <c r="I161" s="199"/>
      <c r="J161" s="200">
        <f t="shared" si="0"/>
        <v>0</v>
      </c>
      <c r="K161" s="196" t="s">
        <v>1</v>
      </c>
      <c r="L161" s="34"/>
      <c r="M161" s="201" t="s">
        <v>1</v>
      </c>
      <c r="N161" s="202" t="s">
        <v>39</v>
      </c>
      <c r="O161" s="63"/>
      <c r="P161" s="203">
        <f t="shared" si="1"/>
        <v>0</v>
      </c>
      <c r="Q161" s="203">
        <v>0</v>
      </c>
      <c r="R161" s="203">
        <f t="shared" si="2"/>
        <v>0</v>
      </c>
      <c r="S161" s="203">
        <v>0</v>
      </c>
      <c r="T161" s="204">
        <f t="shared" si="3"/>
        <v>0</v>
      </c>
      <c r="AR161" s="205" t="s">
        <v>160</v>
      </c>
      <c r="AT161" s="205" t="s">
        <v>155</v>
      </c>
      <c r="AU161" s="205" t="s">
        <v>82</v>
      </c>
      <c r="AY161" s="13" t="s">
        <v>153</v>
      </c>
      <c r="BE161" s="206">
        <f t="shared" si="4"/>
        <v>0</v>
      </c>
      <c r="BF161" s="206">
        <f t="shared" si="5"/>
        <v>0</v>
      </c>
      <c r="BG161" s="206">
        <f t="shared" si="6"/>
        <v>0</v>
      </c>
      <c r="BH161" s="206">
        <f t="shared" si="7"/>
        <v>0</v>
      </c>
      <c r="BI161" s="206">
        <f t="shared" si="8"/>
        <v>0</v>
      </c>
      <c r="BJ161" s="13" t="s">
        <v>160</v>
      </c>
      <c r="BK161" s="206">
        <f t="shared" si="9"/>
        <v>0</v>
      </c>
      <c r="BL161" s="13" t="s">
        <v>160</v>
      </c>
      <c r="BM161" s="205" t="s">
        <v>657</v>
      </c>
    </row>
    <row r="162" spans="2:65" s="1" customFormat="1" ht="16.5" customHeight="1">
      <c r="B162" s="30"/>
      <c r="C162" s="194" t="s">
        <v>292</v>
      </c>
      <c r="D162" s="194" t="s">
        <v>155</v>
      </c>
      <c r="E162" s="195" t="s">
        <v>658</v>
      </c>
      <c r="F162" s="196" t="s">
        <v>659</v>
      </c>
      <c r="G162" s="197" t="s">
        <v>268</v>
      </c>
      <c r="H162" s="198">
        <v>20</v>
      </c>
      <c r="I162" s="199"/>
      <c r="J162" s="200">
        <f t="shared" si="0"/>
        <v>0</v>
      </c>
      <c r="K162" s="196" t="s">
        <v>1</v>
      </c>
      <c r="L162" s="34"/>
      <c r="M162" s="201" t="s">
        <v>1</v>
      </c>
      <c r="N162" s="202" t="s">
        <v>39</v>
      </c>
      <c r="O162" s="63"/>
      <c r="P162" s="203">
        <f t="shared" si="1"/>
        <v>0</v>
      </c>
      <c r="Q162" s="203">
        <v>0</v>
      </c>
      <c r="R162" s="203">
        <f t="shared" si="2"/>
        <v>0</v>
      </c>
      <c r="S162" s="203">
        <v>0</v>
      </c>
      <c r="T162" s="204">
        <f t="shared" si="3"/>
        <v>0</v>
      </c>
      <c r="AR162" s="205" t="s">
        <v>160</v>
      </c>
      <c r="AT162" s="205" t="s">
        <v>155</v>
      </c>
      <c r="AU162" s="205" t="s">
        <v>82</v>
      </c>
      <c r="AY162" s="13" t="s">
        <v>153</v>
      </c>
      <c r="BE162" s="206">
        <f t="shared" si="4"/>
        <v>0</v>
      </c>
      <c r="BF162" s="206">
        <f t="shared" si="5"/>
        <v>0</v>
      </c>
      <c r="BG162" s="206">
        <f t="shared" si="6"/>
        <v>0</v>
      </c>
      <c r="BH162" s="206">
        <f t="shared" si="7"/>
        <v>0</v>
      </c>
      <c r="BI162" s="206">
        <f t="shared" si="8"/>
        <v>0</v>
      </c>
      <c r="BJ162" s="13" t="s">
        <v>160</v>
      </c>
      <c r="BK162" s="206">
        <f t="shared" si="9"/>
        <v>0</v>
      </c>
      <c r="BL162" s="13" t="s">
        <v>160</v>
      </c>
      <c r="BM162" s="205" t="s">
        <v>660</v>
      </c>
    </row>
    <row r="163" spans="2:65" s="1" customFormat="1" ht="16.5" customHeight="1">
      <c r="B163" s="30"/>
      <c r="C163" s="194" t="s">
        <v>296</v>
      </c>
      <c r="D163" s="194" t="s">
        <v>155</v>
      </c>
      <c r="E163" s="195" t="s">
        <v>661</v>
      </c>
      <c r="F163" s="196" t="s">
        <v>662</v>
      </c>
      <c r="G163" s="197" t="s">
        <v>277</v>
      </c>
      <c r="H163" s="198">
        <v>2</v>
      </c>
      <c r="I163" s="199"/>
      <c r="J163" s="200">
        <f t="shared" si="0"/>
        <v>0</v>
      </c>
      <c r="K163" s="196" t="s">
        <v>1</v>
      </c>
      <c r="L163" s="34"/>
      <c r="M163" s="201" t="s">
        <v>1</v>
      </c>
      <c r="N163" s="202" t="s">
        <v>39</v>
      </c>
      <c r="O163" s="63"/>
      <c r="P163" s="203">
        <f t="shared" si="1"/>
        <v>0</v>
      </c>
      <c r="Q163" s="203">
        <v>0</v>
      </c>
      <c r="R163" s="203">
        <f t="shared" si="2"/>
        <v>0</v>
      </c>
      <c r="S163" s="203">
        <v>0</v>
      </c>
      <c r="T163" s="204">
        <f t="shared" si="3"/>
        <v>0</v>
      </c>
      <c r="AR163" s="205" t="s">
        <v>160</v>
      </c>
      <c r="AT163" s="205" t="s">
        <v>155</v>
      </c>
      <c r="AU163" s="205" t="s">
        <v>82</v>
      </c>
      <c r="AY163" s="13" t="s">
        <v>153</v>
      </c>
      <c r="BE163" s="206">
        <f t="shared" si="4"/>
        <v>0</v>
      </c>
      <c r="BF163" s="206">
        <f t="shared" si="5"/>
        <v>0</v>
      </c>
      <c r="BG163" s="206">
        <f t="shared" si="6"/>
        <v>0</v>
      </c>
      <c r="BH163" s="206">
        <f t="shared" si="7"/>
        <v>0</v>
      </c>
      <c r="BI163" s="206">
        <f t="shared" si="8"/>
        <v>0</v>
      </c>
      <c r="BJ163" s="13" t="s">
        <v>160</v>
      </c>
      <c r="BK163" s="206">
        <f t="shared" si="9"/>
        <v>0</v>
      </c>
      <c r="BL163" s="13" t="s">
        <v>160</v>
      </c>
      <c r="BM163" s="205" t="s">
        <v>663</v>
      </c>
    </row>
    <row r="164" spans="2:65" s="1" customFormat="1" ht="16.5" customHeight="1">
      <c r="B164" s="30"/>
      <c r="C164" s="194" t="s">
        <v>301</v>
      </c>
      <c r="D164" s="194" t="s">
        <v>155</v>
      </c>
      <c r="E164" s="195" t="s">
        <v>664</v>
      </c>
      <c r="F164" s="196" t="s">
        <v>665</v>
      </c>
      <c r="G164" s="197" t="s">
        <v>277</v>
      </c>
      <c r="H164" s="198">
        <v>110</v>
      </c>
      <c r="I164" s="199"/>
      <c r="J164" s="200">
        <f t="shared" si="0"/>
        <v>0</v>
      </c>
      <c r="K164" s="196" t="s">
        <v>1</v>
      </c>
      <c r="L164" s="34"/>
      <c r="M164" s="201" t="s">
        <v>1</v>
      </c>
      <c r="N164" s="202" t="s">
        <v>39</v>
      </c>
      <c r="O164" s="63"/>
      <c r="P164" s="203">
        <f t="shared" si="1"/>
        <v>0</v>
      </c>
      <c r="Q164" s="203">
        <v>0</v>
      </c>
      <c r="R164" s="203">
        <f t="shared" si="2"/>
        <v>0</v>
      </c>
      <c r="S164" s="203">
        <v>0</v>
      </c>
      <c r="T164" s="204">
        <f t="shared" si="3"/>
        <v>0</v>
      </c>
      <c r="AR164" s="205" t="s">
        <v>160</v>
      </c>
      <c r="AT164" s="205" t="s">
        <v>155</v>
      </c>
      <c r="AU164" s="205" t="s">
        <v>82</v>
      </c>
      <c r="AY164" s="13" t="s">
        <v>153</v>
      </c>
      <c r="BE164" s="206">
        <f t="shared" si="4"/>
        <v>0</v>
      </c>
      <c r="BF164" s="206">
        <f t="shared" si="5"/>
        <v>0</v>
      </c>
      <c r="BG164" s="206">
        <f t="shared" si="6"/>
        <v>0</v>
      </c>
      <c r="BH164" s="206">
        <f t="shared" si="7"/>
        <v>0</v>
      </c>
      <c r="BI164" s="206">
        <f t="shared" si="8"/>
        <v>0</v>
      </c>
      <c r="BJ164" s="13" t="s">
        <v>160</v>
      </c>
      <c r="BK164" s="206">
        <f t="shared" si="9"/>
        <v>0</v>
      </c>
      <c r="BL164" s="13" t="s">
        <v>160</v>
      </c>
      <c r="BM164" s="205" t="s">
        <v>424</v>
      </c>
    </row>
    <row r="165" spans="2:65" s="1" customFormat="1" ht="16.5" customHeight="1">
      <c r="B165" s="30"/>
      <c r="C165" s="194" t="s">
        <v>305</v>
      </c>
      <c r="D165" s="194" t="s">
        <v>155</v>
      </c>
      <c r="E165" s="195" t="s">
        <v>666</v>
      </c>
      <c r="F165" s="196" t="s">
        <v>667</v>
      </c>
      <c r="G165" s="197" t="s">
        <v>209</v>
      </c>
      <c r="H165" s="198">
        <v>2</v>
      </c>
      <c r="I165" s="199"/>
      <c r="J165" s="200">
        <f t="shared" si="0"/>
        <v>0</v>
      </c>
      <c r="K165" s="196" t="s">
        <v>1</v>
      </c>
      <c r="L165" s="34"/>
      <c r="M165" s="201" t="s">
        <v>1</v>
      </c>
      <c r="N165" s="202" t="s">
        <v>39</v>
      </c>
      <c r="O165" s="63"/>
      <c r="P165" s="203">
        <f t="shared" si="1"/>
        <v>0</v>
      </c>
      <c r="Q165" s="203">
        <v>0</v>
      </c>
      <c r="R165" s="203">
        <f t="shared" si="2"/>
        <v>0</v>
      </c>
      <c r="S165" s="203">
        <v>0</v>
      </c>
      <c r="T165" s="204">
        <f t="shared" si="3"/>
        <v>0</v>
      </c>
      <c r="AR165" s="205" t="s">
        <v>160</v>
      </c>
      <c r="AT165" s="205" t="s">
        <v>155</v>
      </c>
      <c r="AU165" s="205" t="s">
        <v>82</v>
      </c>
      <c r="AY165" s="13" t="s">
        <v>153</v>
      </c>
      <c r="BE165" s="206">
        <f t="shared" si="4"/>
        <v>0</v>
      </c>
      <c r="BF165" s="206">
        <f t="shared" si="5"/>
        <v>0</v>
      </c>
      <c r="BG165" s="206">
        <f t="shared" si="6"/>
        <v>0</v>
      </c>
      <c r="BH165" s="206">
        <f t="shared" si="7"/>
        <v>0</v>
      </c>
      <c r="BI165" s="206">
        <f t="shared" si="8"/>
        <v>0</v>
      </c>
      <c r="BJ165" s="13" t="s">
        <v>160</v>
      </c>
      <c r="BK165" s="206">
        <f t="shared" si="9"/>
        <v>0</v>
      </c>
      <c r="BL165" s="13" t="s">
        <v>160</v>
      </c>
      <c r="BM165" s="205" t="s">
        <v>431</v>
      </c>
    </row>
    <row r="166" spans="2:65" s="1" customFormat="1" ht="16.5" customHeight="1">
      <c r="B166" s="30"/>
      <c r="C166" s="194" t="s">
        <v>309</v>
      </c>
      <c r="D166" s="194" t="s">
        <v>155</v>
      </c>
      <c r="E166" s="195" t="s">
        <v>668</v>
      </c>
      <c r="F166" s="196" t="s">
        <v>669</v>
      </c>
      <c r="G166" s="197" t="s">
        <v>506</v>
      </c>
      <c r="H166" s="198">
        <v>250</v>
      </c>
      <c r="I166" s="199"/>
      <c r="J166" s="200">
        <f t="shared" si="0"/>
        <v>0</v>
      </c>
      <c r="K166" s="196" t="s">
        <v>1</v>
      </c>
      <c r="L166" s="34"/>
      <c r="M166" s="201" t="s">
        <v>1</v>
      </c>
      <c r="N166" s="202" t="s">
        <v>39</v>
      </c>
      <c r="O166" s="63"/>
      <c r="P166" s="203">
        <f t="shared" si="1"/>
        <v>0</v>
      </c>
      <c r="Q166" s="203">
        <v>0</v>
      </c>
      <c r="R166" s="203">
        <f t="shared" si="2"/>
        <v>0</v>
      </c>
      <c r="S166" s="203">
        <v>0</v>
      </c>
      <c r="T166" s="204">
        <f t="shared" si="3"/>
        <v>0</v>
      </c>
      <c r="AR166" s="205" t="s">
        <v>160</v>
      </c>
      <c r="AT166" s="205" t="s">
        <v>155</v>
      </c>
      <c r="AU166" s="205" t="s">
        <v>82</v>
      </c>
      <c r="AY166" s="13" t="s">
        <v>153</v>
      </c>
      <c r="BE166" s="206">
        <f t="shared" si="4"/>
        <v>0</v>
      </c>
      <c r="BF166" s="206">
        <f t="shared" si="5"/>
        <v>0</v>
      </c>
      <c r="BG166" s="206">
        <f t="shared" si="6"/>
        <v>0</v>
      </c>
      <c r="BH166" s="206">
        <f t="shared" si="7"/>
        <v>0</v>
      </c>
      <c r="BI166" s="206">
        <f t="shared" si="8"/>
        <v>0</v>
      </c>
      <c r="BJ166" s="13" t="s">
        <v>160</v>
      </c>
      <c r="BK166" s="206">
        <f t="shared" si="9"/>
        <v>0</v>
      </c>
      <c r="BL166" s="13" t="s">
        <v>160</v>
      </c>
      <c r="BM166" s="205" t="s">
        <v>441</v>
      </c>
    </row>
    <row r="167" spans="2:65" s="11" customFormat="1" ht="22.9" customHeight="1">
      <c r="B167" s="178"/>
      <c r="C167" s="179"/>
      <c r="D167" s="180" t="s">
        <v>71</v>
      </c>
      <c r="E167" s="192" t="s">
        <v>670</v>
      </c>
      <c r="F167" s="192" t="s">
        <v>671</v>
      </c>
      <c r="G167" s="179"/>
      <c r="H167" s="179"/>
      <c r="I167" s="182"/>
      <c r="J167" s="193">
        <f>BK167</f>
        <v>0</v>
      </c>
      <c r="K167" s="179"/>
      <c r="L167" s="184"/>
      <c r="M167" s="185"/>
      <c r="N167" s="186"/>
      <c r="O167" s="186"/>
      <c r="P167" s="187">
        <f>SUM(P168:P176)</f>
        <v>0</v>
      </c>
      <c r="Q167" s="186"/>
      <c r="R167" s="187">
        <f>SUM(R168:R176)</f>
        <v>0</v>
      </c>
      <c r="S167" s="186"/>
      <c r="T167" s="188">
        <f>SUM(T168:T176)</f>
        <v>0</v>
      </c>
      <c r="AR167" s="189" t="s">
        <v>80</v>
      </c>
      <c r="AT167" s="190" t="s">
        <v>71</v>
      </c>
      <c r="AU167" s="190" t="s">
        <v>80</v>
      </c>
      <c r="AY167" s="189" t="s">
        <v>153</v>
      </c>
      <c r="BK167" s="191">
        <f>SUM(BK168:BK176)</f>
        <v>0</v>
      </c>
    </row>
    <row r="168" spans="2:65" s="1" customFormat="1" ht="16.5" customHeight="1">
      <c r="B168" s="30"/>
      <c r="C168" s="194" t="s">
        <v>315</v>
      </c>
      <c r="D168" s="194" t="s">
        <v>155</v>
      </c>
      <c r="E168" s="195" t="s">
        <v>672</v>
      </c>
      <c r="F168" s="196" t="s">
        <v>673</v>
      </c>
      <c r="G168" s="197" t="s">
        <v>268</v>
      </c>
      <c r="H168" s="198">
        <v>3500</v>
      </c>
      <c r="I168" s="199"/>
      <c r="J168" s="200">
        <f t="shared" ref="J168:J176" si="10">ROUND(I168*H168,1)</f>
        <v>0</v>
      </c>
      <c r="K168" s="196" t="s">
        <v>1</v>
      </c>
      <c r="L168" s="34"/>
      <c r="M168" s="201" t="s">
        <v>1</v>
      </c>
      <c r="N168" s="202" t="s">
        <v>39</v>
      </c>
      <c r="O168" s="63"/>
      <c r="P168" s="203">
        <f t="shared" ref="P168:P176" si="11">O168*H168</f>
        <v>0</v>
      </c>
      <c r="Q168" s="203">
        <v>0</v>
      </c>
      <c r="R168" s="203">
        <f t="shared" ref="R168:R176" si="12">Q168*H168</f>
        <v>0</v>
      </c>
      <c r="S168" s="203">
        <v>0</v>
      </c>
      <c r="T168" s="204">
        <f t="shared" ref="T168:T176" si="13">S168*H168</f>
        <v>0</v>
      </c>
      <c r="AR168" s="205" t="s">
        <v>160</v>
      </c>
      <c r="AT168" s="205" t="s">
        <v>155</v>
      </c>
      <c r="AU168" s="205" t="s">
        <v>82</v>
      </c>
      <c r="AY168" s="13" t="s">
        <v>153</v>
      </c>
      <c r="BE168" s="206">
        <f t="shared" ref="BE168:BE176" si="14">IF(N168="základní",J168,0)</f>
        <v>0</v>
      </c>
      <c r="BF168" s="206">
        <f t="shared" ref="BF168:BF176" si="15">IF(N168="snížená",J168,0)</f>
        <v>0</v>
      </c>
      <c r="BG168" s="206">
        <f t="shared" ref="BG168:BG176" si="16">IF(N168="zákl. přenesená",J168,0)</f>
        <v>0</v>
      </c>
      <c r="BH168" s="206">
        <f t="shared" ref="BH168:BH176" si="17">IF(N168="sníž. přenesená",J168,0)</f>
        <v>0</v>
      </c>
      <c r="BI168" s="206">
        <f t="shared" ref="BI168:BI176" si="18">IF(N168="nulová",J168,0)</f>
        <v>0</v>
      </c>
      <c r="BJ168" s="13" t="s">
        <v>160</v>
      </c>
      <c r="BK168" s="206">
        <f t="shared" ref="BK168:BK176" si="19">ROUND(I168*H168,1)</f>
        <v>0</v>
      </c>
      <c r="BL168" s="13" t="s">
        <v>160</v>
      </c>
      <c r="BM168" s="205" t="s">
        <v>455</v>
      </c>
    </row>
    <row r="169" spans="2:65" s="1" customFormat="1" ht="16.5" customHeight="1">
      <c r="B169" s="30"/>
      <c r="C169" s="194" t="s">
        <v>319</v>
      </c>
      <c r="D169" s="194" t="s">
        <v>155</v>
      </c>
      <c r="E169" s="195" t="s">
        <v>674</v>
      </c>
      <c r="F169" s="196" t="s">
        <v>675</v>
      </c>
      <c r="G169" s="197" t="s">
        <v>268</v>
      </c>
      <c r="H169" s="198">
        <v>350</v>
      </c>
      <c r="I169" s="199"/>
      <c r="J169" s="200">
        <f t="shared" si="10"/>
        <v>0</v>
      </c>
      <c r="K169" s="196" t="s">
        <v>1</v>
      </c>
      <c r="L169" s="34"/>
      <c r="M169" s="201" t="s">
        <v>1</v>
      </c>
      <c r="N169" s="202" t="s">
        <v>39</v>
      </c>
      <c r="O169" s="63"/>
      <c r="P169" s="203">
        <f t="shared" si="11"/>
        <v>0</v>
      </c>
      <c r="Q169" s="203">
        <v>0</v>
      </c>
      <c r="R169" s="203">
        <f t="shared" si="12"/>
        <v>0</v>
      </c>
      <c r="S169" s="203">
        <v>0</v>
      </c>
      <c r="T169" s="204">
        <f t="shared" si="13"/>
        <v>0</v>
      </c>
      <c r="AR169" s="205" t="s">
        <v>160</v>
      </c>
      <c r="AT169" s="205" t="s">
        <v>155</v>
      </c>
      <c r="AU169" s="205" t="s">
        <v>82</v>
      </c>
      <c r="AY169" s="13" t="s">
        <v>153</v>
      </c>
      <c r="BE169" s="206">
        <f t="shared" si="14"/>
        <v>0</v>
      </c>
      <c r="BF169" s="206">
        <f t="shared" si="15"/>
        <v>0</v>
      </c>
      <c r="BG169" s="206">
        <f t="shared" si="16"/>
        <v>0</v>
      </c>
      <c r="BH169" s="206">
        <f t="shared" si="17"/>
        <v>0</v>
      </c>
      <c r="BI169" s="206">
        <f t="shared" si="18"/>
        <v>0</v>
      </c>
      <c r="BJ169" s="13" t="s">
        <v>160</v>
      </c>
      <c r="BK169" s="206">
        <f t="shared" si="19"/>
        <v>0</v>
      </c>
      <c r="BL169" s="13" t="s">
        <v>160</v>
      </c>
      <c r="BM169" s="205" t="s">
        <v>463</v>
      </c>
    </row>
    <row r="170" spans="2:65" s="1" customFormat="1" ht="16.5" customHeight="1">
      <c r="B170" s="30"/>
      <c r="C170" s="194" t="s">
        <v>323</v>
      </c>
      <c r="D170" s="194" t="s">
        <v>155</v>
      </c>
      <c r="E170" s="195" t="s">
        <v>676</v>
      </c>
      <c r="F170" s="196" t="s">
        <v>677</v>
      </c>
      <c r="G170" s="197" t="s">
        <v>277</v>
      </c>
      <c r="H170" s="198">
        <v>250</v>
      </c>
      <c r="I170" s="199"/>
      <c r="J170" s="200">
        <f t="shared" si="10"/>
        <v>0</v>
      </c>
      <c r="K170" s="196" t="s">
        <v>1</v>
      </c>
      <c r="L170" s="34"/>
      <c r="M170" s="201" t="s">
        <v>1</v>
      </c>
      <c r="N170" s="202" t="s">
        <v>39</v>
      </c>
      <c r="O170" s="63"/>
      <c r="P170" s="203">
        <f t="shared" si="11"/>
        <v>0</v>
      </c>
      <c r="Q170" s="203">
        <v>0</v>
      </c>
      <c r="R170" s="203">
        <f t="shared" si="12"/>
        <v>0</v>
      </c>
      <c r="S170" s="203">
        <v>0</v>
      </c>
      <c r="T170" s="204">
        <f t="shared" si="13"/>
        <v>0</v>
      </c>
      <c r="AR170" s="205" t="s">
        <v>160</v>
      </c>
      <c r="AT170" s="205" t="s">
        <v>155</v>
      </c>
      <c r="AU170" s="205" t="s">
        <v>82</v>
      </c>
      <c r="AY170" s="13" t="s">
        <v>153</v>
      </c>
      <c r="BE170" s="206">
        <f t="shared" si="14"/>
        <v>0</v>
      </c>
      <c r="BF170" s="206">
        <f t="shared" si="15"/>
        <v>0</v>
      </c>
      <c r="BG170" s="206">
        <f t="shared" si="16"/>
        <v>0</v>
      </c>
      <c r="BH170" s="206">
        <f t="shared" si="17"/>
        <v>0</v>
      </c>
      <c r="BI170" s="206">
        <f t="shared" si="18"/>
        <v>0</v>
      </c>
      <c r="BJ170" s="13" t="s">
        <v>160</v>
      </c>
      <c r="BK170" s="206">
        <f t="shared" si="19"/>
        <v>0</v>
      </c>
      <c r="BL170" s="13" t="s">
        <v>160</v>
      </c>
      <c r="BM170" s="205" t="s">
        <v>471</v>
      </c>
    </row>
    <row r="171" spans="2:65" s="1" customFormat="1" ht="16.5" customHeight="1">
      <c r="B171" s="30"/>
      <c r="C171" s="194" t="s">
        <v>327</v>
      </c>
      <c r="D171" s="194" t="s">
        <v>155</v>
      </c>
      <c r="E171" s="195" t="s">
        <v>678</v>
      </c>
      <c r="F171" s="196" t="s">
        <v>679</v>
      </c>
      <c r="G171" s="197" t="s">
        <v>277</v>
      </c>
      <c r="H171" s="198">
        <v>50</v>
      </c>
      <c r="I171" s="199"/>
      <c r="J171" s="200">
        <f t="shared" si="10"/>
        <v>0</v>
      </c>
      <c r="K171" s="196" t="s">
        <v>1</v>
      </c>
      <c r="L171" s="34"/>
      <c r="M171" s="201" t="s">
        <v>1</v>
      </c>
      <c r="N171" s="202" t="s">
        <v>39</v>
      </c>
      <c r="O171" s="63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AR171" s="205" t="s">
        <v>160</v>
      </c>
      <c r="AT171" s="205" t="s">
        <v>155</v>
      </c>
      <c r="AU171" s="205" t="s">
        <v>82</v>
      </c>
      <c r="AY171" s="13" t="s">
        <v>153</v>
      </c>
      <c r="BE171" s="206">
        <f t="shared" si="14"/>
        <v>0</v>
      </c>
      <c r="BF171" s="206">
        <f t="shared" si="15"/>
        <v>0</v>
      </c>
      <c r="BG171" s="206">
        <f t="shared" si="16"/>
        <v>0</v>
      </c>
      <c r="BH171" s="206">
        <f t="shared" si="17"/>
        <v>0</v>
      </c>
      <c r="BI171" s="206">
        <f t="shared" si="18"/>
        <v>0</v>
      </c>
      <c r="BJ171" s="13" t="s">
        <v>160</v>
      </c>
      <c r="BK171" s="206">
        <f t="shared" si="19"/>
        <v>0</v>
      </c>
      <c r="BL171" s="13" t="s">
        <v>160</v>
      </c>
      <c r="BM171" s="205" t="s">
        <v>481</v>
      </c>
    </row>
    <row r="172" spans="2:65" s="1" customFormat="1" ht="16.5" customHeight="1">
      <c r="B172" s="30"/>
      <c r="C172" s="194" t="s">
        <v>331</v>
      </c>
      <c r="D172" s="194" t="s">
        <v>155</v>
      </c>
      <c r="E172" s="195" t="s">
        <v>680</v>
      </c>
      <c r="F172" s="196" t="s">
        <v>681</v>
      </c>
      <c r="G172" s="197" t="s">
        <v>277</v>
      </c>
      <c r="H172" s="198">
        <v>50</v>
      </c>
      <c r="I172" s="199"/>
      <c r="J172" s="200">
        <f t="shared" si="10"/>
        <v>0</v>
      </c>
      <c r="K172" s="196" t="s">
        <v>1</v>
      </c>
      <c r="L172" s="34"/>
      <c r="M172" s="201" t="s">
        <v>1</v>
      </c>
      <c r="N172" s="202" t="s">
        <v>39</v>
      </c>
      <c r="O172" s="63"/>
      <c r="P172" s="203">
        <f t="shared" si="11"/>
        <v>0</v>
      </c>
      <c r="Q172" s="203">
        <v>0</v>
      </c>
      <c r="R172" s="203">
        <f t="shared" si="12"/>
        <v>0</v>
      </c>
      <c r="S172" s="203">
        <v>0</v>
      </c>
      <c r="T172" s="204">
        <f t="shared" si="13"/>
        <v>0</v>
      </c>
      <c r="AR172" s="205" t="s">
        <v>160</v>
      </c>
      <c r="AT172" s="205" t="s">
        <v>155</v>
      </c>
      <c r="AU172" s="205" t="s">
        <v>82</v>
      </c>
      <c r="AY172" s="13" t="s">
        <v>153</v>
      </c>
      <c r="BE172" s="206">
        <f t="shared" si="14"/>
        <v>0</v>
      </c>
      <c r="BF172" s="206">
        <f t="shared" si="15"/>
        <v>0</v>
      </c>
      <c r="BG172" s="206">
        <f t="shared" si="16"/>
        <v>0</v>
      </c>
      <c r="BH172" s="206">
        <f t="shared" si="17"/>
        <v>0</v>
      </c>
      <c r="BI172" s="206">
        <f t="shared" si="18"/>
        <v>0</v>
      </c>
      <c r="BJ172" s="13" t="s">
        <v>160</v>
      </c>
      <c r="BK172" s="206">
        <f t="shared" si="19"/>
        <v>0</v>
      </c>
      <c r="BL172" s="13" t="s">
        <v>160</v>
      </c>
      <c r="BM172" s="205" t="s">
        <v>489</v>
      </c>
    </row>
    <row r="173" spans="2:65" s="1" customFormat="1" ht="16.5" customHeight="1">
      <c r="B173" s="30"/>
      <c r="C173" s="194" t="s">
        <v>335</v>
      </c>
      <c r="D173" s="194" t="s">
        <v>155</v>
      </c>
      <c r="E173" s="195" t="s">
        <v>682</v>
      </c>
      <c r="F173" s="196" t="s">
        <v>683</v>
      </c>
      <c r="G173" s="197" t="s">
        <v>612</v>
      </c>
      <c r="H173" s="198">
        <v>1</v>
      </c>
      <c r="I173" s="199"/>
      <c r="J173" s="200">
        <f t="shared" si="10"/>
        <v>0</v>
      </c>
      <c r="K173" s="196" t="s">
        <v>1</v>
      </c>
      <c r="L173" s="34"/>
      <c r="M173" s="201" t="s">
        <v>1</v>
      </c>
      <c r="N173" s="202" t="s">
        <v>39</v>
      </c>
      <c r="O173" s="63"/>
      <c r="P173" s="203">
        <f t="shared" si="11"/>
        <v>0</v>
      </c>
      <c r="Q173" s="203">
        <v>0</v>
      </c>
      <c r="R173" s="203">
        <f t="shared" si="12"/>
        <v>0</v>
      </c>
      <c r="S173" s="203">
        <v>0</v>
      </c>
      <c r="T173" s="204">
        <f t="shared" si="13"/>
        <v>0</v>
      </c>
      <c r="AR173" s="205" t="s">
        <v>160</v>
      </c>
      <c r="AT173" s="205" t="s">
        <v>155</v>
      </c>
      <c r="AU173" s="205" t="s">
        <v>82</v>
      </c>
      <c r="AY173" s="13" t="s">
        <v>153</v>
      </c>
      <c r="BE173" s="206">
        <f t="shared" si="14"/>
        <v>0</v>
      </c>
      <c r="BF173" s="206">
        <f t="shared" si="15"/>
        <v>0</v>
      </c>
      <c r="BG173" s="206">
        <f t="shared" si="16"/>
        <v>0</v>
      </c>
      <c r="BH173" s="206">
        <f t="shared" si="17"/>
        <v>0</v>
      </c>
      <c r="BI173" s="206">
        <f t="shared" si="18"/>
        <v>0</v>
      </c>
      <c r="BJ173" s="13" t="s">
        <v>160</v>
      </c>
      <c r="BK173" s="206">
        <f t="shared" si="19"/>
        <v>0</v>
      </c>
      <c r="BL173" s="13" t="s">
        <v>160</v>
      </c>
      <c r="BM173" s="205" t="s">
        <v>497</v>
      </c>
    </row>
    <row r="174" spans="2:65" s="1" customFormat="1" ht="16.5" customHeight="1">
      <c r="B174" s="30"/>
      <c r="C174" s="194" t="s">
        <v>339</v>
      </c>
      <c r="D174" s="194" t="s">
        <v>155</v>
      </c>
      <c r="E174" s="195" t="s">
        <v>684</v>
      </c>
      <c r="F174" s="196" t="s">
        <v>685</v>
      </c>
      <c r="G174" s="197" t="s">
        <v>268</v>
      </c>
      <c r="H174" s="198">
        <v>50</v>
      </c>
      <c r="I174" s="199"/>
      <c r="J174" s="200">
        <f t="shared" si="10"/>
        <v>0</v>
      </c>
      <c r="K174" s="196" t="s">
        <v>1</v>
      </c>
      <c r="L174" s="34"/>
      <c r="M174" s="201" t="s">
        <v>1</v>
      </c>
      <c r="N174" s="202" t="s">
        <v>39</v>
      </c>
      <c r="O174" s="63"/>
      <c r="P174" s="203">
        <f t="shared" si="11"/>
        <v>0</v>
      </c>
      <c r="Q174" s="203">
        <v>0</v>
      </c>
      <c r="R174" s="203">
        <f t="shared" si="12"/>
        <v>0</v>
      </c>
      <c r="S174" s="203">
        <v>0</v>
      </c>
      <c r="T174" s="204">
        <f t="shared" si="13"/>
        <v>0</v>
      </c>
      <c r="AR174" s="205" t="s">
        <v>160</v>
      </c>
      <c r="AT174" s="205" t="s">
        <v>155</v>
      </c>
      <c r="AU174" s="205" t="s">
        <v>82</v>
      </c>
      <c r="AY174" s="13" t="s">
        <v>153</v>
      </c>
      <c r="BE174" s="206">
        <f t="shared" si="14"/>
        <v>0</v>
      </c>
      <c r="BF174" s="206">
        <f t="shared" si="15"/>
        <v>0</v>
      </c>
      <c r="BG174" s="206">
        <f t="shared" si="16"/>
        <v>0</v>
      </c>
      <c r="BH174" s="206">
        <f t="shared" si="17"/>
        <v>0</v>
      </c>
      <c r="BI174" s="206">
        <f t="shared" si="18"/>
        <v>0</v>
      </c>
      <c r="BJ174" s="13" t="s">
        <v>160</v>
      </c>
      <c r="BK174" s="206">
        <f t="shared" si="19"/>
        <v>0</v>
      </c>
      <c r="BL174" s="13" t="s">
        <v>160</v>
      </c>
      <c r="BM174" s="205" t="s">
        <v>508</v>
      </c>
    </row>
    <row r="175" spans="2:65" s="1" customFormat="1" ht="16.5" customHeight="1">
      <c r="B175" s="30"/>
      <c r="C175" s="194" t="s">
        <v>343</v>
      </c>
      <c r="D175" s="194" t="s">
        <v>155</v>
      </c>
      <c r="E175" s="195" t="s">
        <v>686</v>
      </c>
      <c r="F175" s="196" t="s">
        <v>687</v>
      </c>
      <c r="G175" s="197" t="s">
        <v>277</v>
      </c>
      <c r="H175" s="198">
        <v>19</v>
      </c>
      <c r="I175" s="199"/>
      <c r="J175" s="200">
        <f t="shared" si="10"/>
        <v>0</v>
      </c>
      <c r="K175" s="196" t="s">
        <v>1</v>
      </c>
      <c r="L175" s="34"/>
      <c r="M175" s="201" t="s">
        <v>1</v>
      </c>
      <c r="N175" s="202" t="s">
        <v>39</v>
      </c>
      <c r="O175" s="63"/>
      <c r="P175" s="203">
        <f t="shared" si="11"/>
        <v>0</v>
      </c>
      <c r="Q175" s="203">
        <v>0</v>
      </c>
      <c r="R175" s="203">
        <f t="shared" si="12"/>
        <v>0</v>
      </c>
      <c r="S175" s="203">
        <v>0</v>
      </c>
      <c r="T175" s="204">
        <f t="shared" si="13"/>
        <v>0</v>
      </c>
      <c r="AR175" s="205" t="s">
        <v>160</v>
      </c>
      <c r="AT175" s="205" t="s">
        <v>155</v>
      </c>
      <c r="AU175" s="205" t="s">
        <v>82</v>
      </c>
      <c r="AY175" s="13" t="s">
        <v>153</v>
      </c>
      <c r="BE175" s="206">
        <f t="shared" si="14"/>
        <v>0</v>
      </c>
      <c r="BF175" s="206">
        <f t="shared" si="15"/>
        <v>0</v>
      </c>
      <c r="BG175" s="206">
        <f t="shared" si="16"/>
        <v>0</v>
      </c>
      <c r="BH175" s="206">
        <f t="shared" si="17"/>
        <v>0</v>
      </c>
      <c r="BI175" s="206">
        <f t="shared" si="18"/>
        <v>0</v>
      </c>
      <c r="BJ175" s="13" t="s">
        <v>160</v>
      </c>
      <c r="BK175" s="206">
        <f t="shared" si="19"/>
        <v>0</v>
      </c>
      <c r="BL175" s="13" t="s">
        <v>160</v>
      </c>
      <c r="BM175" s="205" t="s">
        <v>516</v>
      </c>
    </row>
    <row r="176" spans="2:65" s="1" customFormat="1" ht="16.5" customHeight="1">
      <c r="B176" s="30"/>
      <c r="C176" s="194" t="s">
        <v>347</v>
      </c>
      <c r="D176" s="194" t="s">
        <v>155</v>
      </c>
      <c r="E176" s="195" t="s">
        <v>688</v>
      </c>
      <c r="F176" s="196" t="s">
        <v>689</v>
      </c>
      <c r="G176" s="197" t="s">
        <v>277</v>
      </c>
      <c r="H176" s="198">
        <v>56</v>
      </c>
      <c r="I176" s="199"/>
      <c r="J176" s="200">
        <f t="shared" si="10"/>
        <v>0</v>
      </c>
      <c r="K176" s="196" t="s">
        <v>1</v>
      </c>
      <c r="L176" s="34"/>
      <c r="M176" s="201" t="s">
        <v>1</v>
      </c>
      <c r="N176" s="202" t="s">
        <v>39</v>
      </c>
      <c r="O176" s="63"/>
      <c r="P176" s="203">
        <f t="shared" si="11"/>
        <v>0</v>
      </c>
      <c r="Q176" s="203">
        <v>0</v>
      </c>
      <c r="R176" s="203">
        <f t="shared" si="12"/>
        <v>0</v>
      </c>
      <c r="S176" s="203">
        <v>0</v>
      </c>
      <c r="T176" s="204">
        <f t="shared" si="13"/>
        <v>0</v>
      </c>
      <c r="AR176" s="205" t="s">
        <v>160</v>
      </c>
      <c r="AT176" s="205" t="s">
        <v>155</v>
      </c>
      <c r="AU176" s="205" t="s">
        <v>82</v>
      </c>
      <c r="AY176" s="13" t="s">
        <v>153</v>
      </c>
      <c r="BE176" s="206">
        <f t="shared" si="14"/>
        <v>0</v>
      </c>
      <c r="BF176" s="206">
        <f t="shared" si="15"/>
        <v>0</v>
      </c>
      <c r="BG176" s="206">
        <f t="shared" si="16"/>
        <v>0</v>
      </c>
      <c r="BH176" s="206">
        <f t="shared" si="17"/>
        <v>0</v>
      </c>
      <c r="BI176" s="206">
        <f t="shared" si="18"/>
        <v>0</v>
      </c>
      <c r="BJ176" s="13" t="s">
        <v>160</v>
      </c>
      <c r="BK176" s="206">
        <f t="shared" si="19"/>
        <v>0</v>
      </c>
      <c r="BL176" s="13" t="s">
        <v>160</v>
      </c>
      <c r="BM176" s="205" t="s">
        <v>524</v>
      </c>
    </row>
    <row r="177" spans="2:65" s="11" customFormat="1" ht="22.9" customHeight="1">
      <c r="B177" s="178"/>
      <c r="C177" s="179"/>
      <c r="D177" s="180" t="s">
        <v>71</v>
      </c>
      <c r="E177" s="192" t="s">
        <v>690</v>
      </c>
      <c r="F177" s="192" t="s">
        <v>691</v>
      </c>
      <c r="G177" s="179"/>
      <c r="H177" s="179"/>
      <c r="I177" s="182"/>
      <c r="J177" s="193">
        <f>BK177</f>
        <v>0</v>
      </c>
      <c r="K177" s="179"/>
      <c r="L177" s="184"/>
      <c r="M177" s="185"/>
      <c r="N177" s="186"/>
      <c r="O177" s="186"/>
      <c r="P177" s="187">
        <f>SUM(P178:P196)</f>
        <v>0</v>
      </c>
      <c r="Q177" s="186"/>
      <c r="R177" s="187">
        <f>SUM(R178:R196)</f>
        <v>0</v>
      </c>
      <c r="S177" s="186"/>
      <c r="T177" s="188">
        <f>SUM(T178:T196)</f>
        <v>0</v>
      </c>
      <c r="AR177" s="189" t="s">
        <v>80</v>
      </c>
      <c r="AT177" s="190" t="s">
        <v>71</v>
      </c>
      <c r="AU177" s="190" t="s">
        <v>80</v>
      </c>
      <c r="AY177" s="189" t="s">
        <v>153</v>
      </c>
      <c r="BK177" s="191">
        <f>SUM(BK178:BK196)</f>
        <v>0</v>
      </c>
    </row>
    <row r="178" spans="2:65" s="1" customFormat="1" ht="16.5" customHeight="1">
      <c r="B178" s="30"/>
      <c r="C178" s="194" t="s">
        <v>353</v>
      </c>
      <c r="D178" s="194" t="s">
        <v>155</v>
      </c>
      <c r="E178" s="195" t="s">
        <v>692</v>
      </c>
      <c r="F178" s="196" t="s">
        <v>693</v>
      </c>
      <c r="G178" s="197" t="s">
        <v>268</v>
      </c>
      <c r="H178" s="198">
        <v>710</v>
      </c>
      <c r="I178" s="199"/>
      <c r="J178" s="200">
        <f t="shared" ref="J178:J196" si="20">ROUND(I178*H178,1)</f>
        <v>0</v>
      </c>
      <c r="K178" s="196" t="s">
        <v>1</v>
      </c>
      <c r="L178" s="34"/>
      <c r="M178" s="201" t="s">
        <v>1</v>
      </c>
      <c r="N178" s="202" t="s">
        <v>39</v>
      </c>
      <c r="O178" s="63"/>
      <c r="P178" s="203">
        <f t="shared" ref="P178:P196" si="21">O178*H178</f>
        <v>0</v>
      </c>
      <c r="Q178" s="203">
        <v>0</v>
      </c>
      <c r="R178" s="203">
        <f t="shared" ref="R178:R196" si="22">Q178*H178</f>
        <v>0</v>
      </c>
      <c r="S178" s="203">
        <v>0</v>
      </c>
      <c r="T178" s="204">
        <f t="shared" ref="T178:T196" si="23">S178*H178</f>
        <v>0</v>
      </c>
      <c r="AR178" s="205" t="s">
        <v>160</v>
      </c>
      <c r="AT178" s="205" t="s">
        <v>155</v>
      </c>
      <c r="AU178" s="205" t="s">
        <v>82</v>
      </c>
      <c r="AY178" s="13" t="s">
        <v>153</v>
      </c>
      <c r="BE178" s="206">
        <f t="shared" ref="BE178:BE196" si="24">IF(N178="základní",J178,0)</f>
        <v>0</v>
      </c>
      <c r="BF178" s="206">
        <f t="shared" ref="BF178:BF196" si="25">IF(N178="snížená",J178,0)</f>
        <v>0</v>
      </c>
      <c r="BG178" s="206">
        <f t="shared" ref="BG178:BG196" si="26">IF(N178="zákl. přenesená",J178,0)</f>
        <v>0</v>
      </c>
      <c r="BH178" s="206">
        <f t="shared" ref="BH178:BH196" si="27">IF(N178="sníž. přenesená",J178,0)</f>
        <v>0</v>
      </c>
      <c r="BI178" s="206">
        <f t="shared" ref="BI178:BI196" si="28">IF(N178="nulová",J178,0)</f>
        <v>0</v>
      </c>
      <c r="BJ178" s="13" t="s">
        <v>160</v>
      </c>
      <c r="BK178" s="206">
        <f t="shared" ref="BK178:BK196" si="29">ROUND(I178*H178,1)</f>
        <v>0</v>
      </c>
      <c r="BL178" s="13" t="s">
        <v>160</v>
      </c>
      <c r="BM178" s="205" t="s">
        <v>532</v>
      </c>
    </row>
    <row r="179" spans="2:65" s="1" customFormat="1" ht="16.5" customHeight="1">
      <c r="B179" s="30"/>
      <c r="C179" s="194" t="s">
        <v>357</v>
      </c>
      <c r="D179" s="194" t="s">
        <v>155</v>
      </c>
      <c r="E179" s="195" t="s">
        <v>694</v>
      </c>
      <c r="F179" s="196" t="s">
        <v>695</v>
      </c>
      <c r="G179" s="197" t="s">
        <v>268</v>
      </c>
      <c r="H179" s="198">
        <v>50</v>
      </c>
      <c r="I179" s="199"/>
      <c r="J179" s="200">
        <f t="shared" si="20"/>
        <v>0</v>
      </c>
      <c r="K179" s="196" t="s">
        <v>1</v>
      </c>
      <c r="L179" s="34"/>
      <c r="M179" s="201" t="s">
        <v>1</v>
      </c>
      <c r="N179" s="202" t="s">
        <v>39</v>
      </c>
      <c r="O179" s="63"/>
      <c r="P179" s="203">
        <f t="shared" si="21"/>
        <v>0</v>
      </c>
      <c r="Q179" s="203">
        <v>0</v>
      </c>
      <c r="R179" s="203">
        <f t="shared" si="22"/>
        <v>0</v>
      </c>
      <c r="S179" s="203">
        <v>0</v>
      </c>
      <c r="T179" s="204">
        <f t="shared" si="23"/>
        <v>0</v>
      </c>
      <c r="AR179" s="205" t="s">
        <v>160</v>
      </c>
      <c r="AT179" s="205" t="s">
        <v>155</v>
      </c>
      <c r="AU179" s="205" t="s">
        <v>82</v>
      </c>
      <c r="AY179" s="13" t="s">
        <v>153</v>
      </c>
      <c r="BE179" s="206">
        <f t="shared" si="24"/>
        <v>0</v>
      </c>
      <c r="BF179" s="206">
        <f t="shared" si="25"/>
        <v>0</v>
      </c>
      <c r="BG179" s="206">
        <f t="shared" si="26"/>
        <v>0</v>
      </c>
      <c r="BH179" s="206">
        <f t="shared" si="27"/>
        <v>0</v>
      </c>
      <c r="BI179" s="206">
        <f t="shared" si="28"/>
        <v>0</v>
      </c>
      <c r="BJ179" s="13" t="s">
        <v>160</v>
      </c>
      <c r="BK179" s="206">
        <f t="shared" si="29"/>
        <v>0</v>
      </c>
      <c r="BL179" s="13" t="s">
        <v>160</v>
      </c>
      <c r="BM179" s="205" t="s">
        <v>542</v>
      </c>
    </row>
    <row r="180" spans="2:65" s="1" customFormat="1" ht="16.5" customHeight="1">
      <c r="B180" s="30"/>
      <c r="C180" s="194" t="s">
        <v>361</v>
      </c>
      <c r="D180" s="194" t="s">
        <v>155</v>
      </c>
      <c r="E180" s="195" t="s">
        <v>696</v>
      </c>
      <c r="F180" s="196" t="s">
        <v>697</v>
      </c>
      <c r="G180" s="197" t="s">
        <v>268</v>
      </c>
      <c r="H180" s="198">
        <v>45</v>
      </c>
      <c r="I180" s="199"/>
      <c r="J180" s="200">
        <f t="shared" si="20"/>
        <v>0</v>
      </c>
      <c r="K180" s="196" t="s">
        <v>1</v>
      </c>
      <c r="L180" s="34"/>
      <c r="M180" s="201" t="s">
        <v>1</v>
      </c>
      <c r="N180" s="202" t="s">
        <v>39</v>
      </c>
      <c r="O180" s="63"/>
      <c r="P180" s="203">
        <f t="shared" si="21"/>
        <v>0</v>
      </c>
      <c r="Q180" s="203">
        <v>0</v>
      </c>
      <c r="R180" s="203">
        <f t="shared" si="22"/>
        <v>0</v>
      </c>
      <c r="S180" s="203">
        <v>0</v>
      </c>
      <c r="T180" s="204">
        <f t="shared" si="23"/>
        <v>0</v>
      </c>
      <c r="AR180" s="205" t="s">
        <v>160</v>
      </c>
      <c r="AT180" s="205" t="s">
        <v>155</v>
      </c>
      <c r="AU180" s="205" t="s">
        <v>82</v>
      </c>
      <c r="AY180" s="13" t="s">
        <v>153</v>
      </c>
      <c r="BE180" s="206">
        <f t="shared" si="24"/>
        <v>0</v>
      </c>
      <c r="BF180" s="206">
        <f t="shared" si="25"/>
        <v>0</v>
      </c>
      <c r="BG180" s="206">
        <f t="shared" si="26"/>
        <v>0</v>
      </c>
      <c r="BH180" s="206">
        <f t="shared" si="27"/>
        <v>0</v>
      </c>
      <c r="BI180" s="206">
        <f t="shared" si="28"/>
        <v>0</v>
      </c>
      <c r="BJ180" s="13" t="s">
        <v>160</v>
      </c>
      <c r="BK180" s="206">
        <f t="shared" si="29"/>
        <v>0</v>
      </c>
      <c r="BL180" s="13" t="s">
        <v>160</v>
      </c>
      <c r="BM180" s="205" t="s">
        <v>552</v>
      </c>
    </row>
    <row r="181" spans="2:65" s="1" customFormat="1" ht="16.5" customHeight="1">
      <c r="B181" s="30"/>
      <c r="C181" s="194" t="s">
        <v>365</v>
      </c>
      <c r="D181" s="194" t="s">
        <v>155</v>
      </c>
      <c r="E181" s="195" t="s">
        <v>698</v>
      </c>
      <c r="F181" s="196" t="s">
        <v>699</v>
      </c>
      <c r="G181" s="197" t="s">
        <v>268</v>
      </c>
      <c r="H181" s="198">
        <v>25</v>
      </c>
      <c r="I181" s="199"/>
      <c r="J181" s="200">
        <f t="shared" si="20"/>
        <v>0</v>
      </c>
      <c r="K181" s="196" t="s">
        <v>1</v>
      </c>
      <c r="L181" s="34"/>
      <c r="M181" s="201" t="s">
        <v>1</v>
      </c>
      <c r="N181" s="202" t="s">
        <v>39</v>
      </c>
      <c r="O181" s="63"/>
      <c r="P181" s="203">
        <f t="shared" si="21"/>
        <v>0</v>
      </c>
      <c r="Q181" s="203">
        <v>0</v>
      </c>
      <c r="R181" s="203">
        <f t="shared" si="22"/>
        <v>0</v>
      </c>
      <c r="S181" s="203">
        <v>0</v>
      </c>
      <c r="T181" s="204">
        <f t="shared" si="23"/>
        <v>0</v>
      </c>
      <c r="AR181" s="205" t="s">
        <v>160</v>
      </c>
      <c r="AT181" s="205" t="s">
        <v>155</v>
      </c>
      <c r="AU181" s="205" t="s">
        <v>82</v>
      </c>
      <c r="AY181" s="13" t="s">
        <v>153</v>
      </c>
      <c r="BE181" s="206">
        <f t="shared" si="24"/>
        <v>0</v>
      </c>
      <c r="BF181" s="206">
        <f t="shared" si="25"/>
        <v>0</v>
      </c>
      <c r="BG181" s="206">
        <f t="shared" si="26"/>
        <v>0</v>
      </c>
      <c r="BH181" s="206">
        <f t="shared" si="27"/>
        <v>0</v>
      </c>
      <c r="BI181" s="206">
        <f t="shared" si="28"/>
        <v>0</v>
      </c>
      <c r="BJ181" s="13" t="s">
        <v>160</v>
      </c>
      <c r="BK181" s="206">
        <f t="shared" si="29"/>
        <v>0</v>
      </c>
      <c r="BL181" s="13" t="s">
        <v>160</v>
      </c>
      <c r="BM181" s="205" t="s">
        <v>562</v>
      </c>
    </row>
    <row r="182" spans="2:65" s="1" customFormat="1" ht="16.5" customHeight="1">
      <c r="B182" s="30"/>
      <c r="C182" s="194" t="s">
        <v>369</v>
      </c>
      <c r="D182" s="194" t="s">
        <v>155</v>
      </c>
      <c r="E182" s="195" t="s">
        <v>700</v>
      </c>
      <c r="F182" s="196" t="s">
        <v>701</v>
      </c>
      <c r="G182" s="197" t="s">
        <v>268</v>
      </c>
      <c r="H182" s="198">
        <v>590</v>
      </c>
      <c r="I182" s="199"/>
      <c r="J182" s="200">
        <f t="shared" si="20"/>
        <v>0</v>
      </c>
      <c r="K182" s="196" t="s">
        <v>1</v>
      </c>
      <c r="L182" s="34"/>
      <c r="M182" s="201" t="s">
        <v>1</v>
      </c>
      <c r="N182" s="202" t="s">
        <v>39</v>
      </c>
      <c r="O182" s="63"/>
      <c r="P182" s="203">
        <f t="shared" si="21"/>
        <v>0</v>
      </c>
      <c r="Q182" s="203">
        <v>0</v>
      </c>
      <c r="R182" s="203">
        <f t="shared" si="22"/>
        <v>0</v>
      </c>
      <c r="S182" s="203">
        <v>0</v>
      </c>
      <c r="T182" s="204">
        <f t="shared" si="23"/>
        <v>0</v>
      </c>
      <c r="AR182" s="205" t="s">
        <v>160</v>
      </c>
      <c r="AT182" s="205" t="s">
        <v>155</v>
      </c>
      <c r="AU182" s="205" t="s">
        <v>82</v>
      </c>
      <c r="AY182" s="13" t="s">
        <v>153</v>
      </c>
      <c r="BE182" s="206">
        <f t="shared" si="24"/>
        <v>0</v>
      </c>
      <c r="BF182" s="206">
        <f t="shared" si="25"/>
        <v>0</v>
      </c>
      <c r="BG182" s="206">
        <f t="shared" si="26"/>
        <v>0</v>
      </c>
      <c r="BH182" s="206">
        <f t="shared" si="27"/>
        <v>0</v>
      </c>
      <c r="BI182" s="206">
        <f t="shared" si="28"/>
        <v>0</v>
      </c>
      <c r="BJ182" s="13" t="s">
        <v>160</v>
      </c>
      <c r="BK182" s="206">
        <f t="shared" si="29"/>
        <v>0</v>
      </c>
      <c r="BL182" s="13" t="s">
        <v>160</v>
      </c>
      <c r="BM182" s="205" t="s">
        <v>422</v>
      </c>
    </row>
    <row r="183" spans="2:65" s="1" customFormat="1" ht="16.5" customHeight="1">
      <c r="B183" s="30"/>
      <c r="C183" s="194" t="s">
        <v>373</v>
      </c>
      <c r="D183" s="194" t="s">
        <v>155</v>
      </c>
      <c r="E183" s="195" t="s">
        <v>702</v>
      </c>
      <c r="F183" s="196" t="s">
        <v>703</v>
      </c>
      <c r="G183" s="197" t="s">
        <v>268</v>
      </c>
      <c r="H183" s="198">
        <v>1590</v>
      </c>
      <c r="I183" s="199"/>
      <c r="J183" s="200">
        <f t="shared" si="20"/>
        <v>0</v>
      </c>
      <c r="K183" s="196" t="s">
        <v>1</v>
      </c>
      <c r="L183" s="34"/>
      <c r="M183" s="201" t="s">
        <v>1</v>
      </c>
      <c r="N183" s="202" t="s">
        <v>39</v>
      </c>
      <c r="O183" s="63"/>
      <c r="P183" s="203">
        <f t="shared" si="21"/>
        <v>0</v>
      </c>
      <c r="Q183" s="203">
        <v>0</v>
      </c>
      <c r="R183" s="203">
        <f t="shared" si="22"/>
        <v>0</v>
      </c>
      <c r="S183" s="203">
        <v>0</v>
      </c>
      <c r="T183" s="204">
        <f t="shared" si="23"/>
        <v>0</v>
      </c>
      <c r="AR183" s="205" t="s">
        <v>160</v>
      </c>
      <c r="AT183" s="205" t="s">
        <v>155</v>
      </c>
      <c r="AU183" s="205" t="s">
        <v>82</v>
      </c>
      <c r="AY183" s="13" t="s">
        <v>153</v>
      </c>
      <c r="BE183" s="206">
        <f t="shared" si="24"/>
        <v>0</v>
      </c>
      <c r="BF183" s="206">
        <f t="shared" si="25"/>
        <v>0</v>
      </c>
      <c r="BG183" s="206">
        <f t="shared" si="26"/>
        <v>0</v>
      </c>
      <c r="BH183" s="206">
        <f t="shared" si="27"/>
        <v>0</v>
      </c>
      <c r="BI183" s="206">
        <f t="shared" si="28"/>
        <v>0</v>
      </c>
      <c r="BJ183" s="13" t="s">
        <v>160</v>
      </c>
      <c r="BK183" s="206">
        <f t="shared" si="29"/>
        <v>0</v>
      </c>
      <c r="BL183" s="13" t="s">
        <v>160</v>
      </c>
      <c r="BM183" s="205" t="s">
        <v>408</v>
      </c>
    </row>
    <row r="184" spans="2:65" s="1" customFormat="1" ht="16.5" customHeight="1">
      <c r="B184" s="30"/>
      <c r="C184" s="194" t="s">
        <v>377</v>
      </c>
      <c r="D184" s="194" t="s">
        <v>155</v>
      </c>
      <c r="E184" s="195" t="s">
        <v>704</v>
      </c>
      <c r="F184" s="196" t="s">
        <v>705</v>
      </c>
      <c r="G184" s="197" t="s">
        <v>268</v>
      </c>
      <c r="H184" s="198">
        <v>390</v>
      </c>
      <c r="I184" s="199"/>
      <c r="J184" s="200">
        <f t="shared" si="20"/>
        <v>0</v>
      </c>
      <c r="K184" s="196" t="s">
        <v>1</v>
      </c>
      <c r="L184" s="34"/>
      <c r="M184" s="201" t="s">
        <v>1</v>
      </c>
      <c r="N184" s="202" t="s">
        <v>39</v>
      </c>
      <c r="O184" s="63"/>
      <c r="P184" s="203">
        <f t="shared" si="21"/>
        <v>0</v>
      </c>
      <c r="Q184" s="203">
        <v>0</v>
      </c>
      <c r="R184" s="203">
        <f t="shared" si="22"/>
        <v>0</v>
      </c>
      <c r="S184" s="203">
        <v>0</v>
      </c>
      <c r="T184" s="204">
        <f t="shared" si="23"/>
        <v>0</v>
      </c>
      <c r="AR184" s="205" t="s">
        <v>160</v>
      </c>
      <c r="AT184" s="205" t="s">
        <v>155</v>
      </c>
      <c r="AU184" s="205" t="s">
        <v>82</v>
      </c>
      <c r="AY184" s="13" t="s">
        <v>153</v>
      </c>
      <c r="BE184" s="206">
        <f t="shared" si="24"/>
        <v>0</v>
      </c>
      <c r="BF184" s="206">
        <f t="shared" si="25"/>
        <v>0</v>
      </c>
      <c r="BG184" s="206">
        <f t="shared" si="26"/>
        <v>0</v>
      </c>
      <c r="BH184" s="206">
        <f t="shared" si="27"/>
        <v>0</v>
      </c>
      <c r="BI184" s="206">
        <f t="shared" si="28"/>
        <v>0</v>
      </c>
      <c r="BJ184" s="13" t="s">
        <v>160</v>
      </c>
      <c r="BK184" s="206">
        <f t="shared" si="29"/>
        <v>0</v>
      </c>
      <c r="BL184" s="13" t="s">
        <v>160</v>
      </c>
      <c r="BM184" s="205" t="s">
        <v>706</v>
      </c>
    </row>
    <row r="185" spans="2:65" s="1" customFormat="1" ht="16.5" customHeight="1">
      <c r="B185" s="30"/>
      <c r="C185" s="194" t="s">
        <v>381</v>
      </c>
      <c r="D185" s="194" t="s">
        <v>155</v>
      </c>
      <c r="E185" s="195" t="s">
        <v>707</v>
      </c>
      <c r="F185" s="196" t="s">
        <v>708</v>
      </c>
      <c r="G185" s="197" t="s">
        <v>268</v>
      </c>
      <c r="H185" s="198">
        <v>480</v>
      </c>
      <c r="I185" s="199"/>
      <c r="J185" s="200">
        <f t="shared" si="20"/>
        <v>0</v>
      </c>
      <c r="K185" s="196" t="s">
        <v>1</v>
      </c>
      <c r="L185" s="34"/>
      <c r="M185" s="201" t="s">
        <v>1</v>
      </c>
      <c r="N185" s="202" t="s">
        <v>39</v>
      </c>
      <c r="O185" s="63"/>
      <c r="P185" s="203">
        <f t="shared" si="21"/>
        <v>0</v>
      </c>
      <c r="Q185" s="203">
        <v>0</v>
      </c>
      <c r="R185" s="203">
        <f t="shared" si="22"/>
        <v>0</v>
      </c>
      <c r="S185" s="203">
        <v>0</v>
      </c>
      <c r="T185" s="204">
        <f t="shared" si="23"/>
        <v>0</v>
      </c>
      <c r="AR185" s="205" t="s">
        <v>160</v>
      </c>
      <c r="AT185" s="205" t="s">
        <v>155</v>
      </c>
      <c r="AU185" s="205" t="s">
        <v>82</v>
      </c>
      <c r="AY185" s="13" t="s">
        <v>153</v>
      </c>
      <c r="BE185" s="206">
        <f t="shared" si="24"/>
        <v>0</v>
      </c>
      <c r="BF185" s="206">
        <f t="shared" si="25"/>
        <v>0</v>
      </c>
      <c r="BG185" s="206">
        <f t="shared" si="26"/>
        <v>0</v>
      </c>
      <c r="BH185" s="206">
        <f t="shared" si="27"/>
        <v>0</v>
      </c>
      <c r="BI185" s="206">
        <f t="shared" si="28"/>
        <v>0</v>
      </c>
      <c r="BJ185" s="13" t="s">
        <v>160</v>
      </c>
      <c r="BK185" s="206">
        <f t="shared" si="29"/>
        <v>0</v>
      </c>
      <c r="BL185" s="13" t="s">
        <v>160</v>
      </c>
      <c r="BM185" s="205" t="s">
        <v>709</v>
      </c>
    </row>
    <row r="186" spans="2:65" s="1" customFormat="1" ht="16.5" customHeight="1">
      <c r="B186" s="30"/>
      <c r="C186" s="194" t="s">
        <v>385</v>
      </c>
      <c r="D186" s="194" t="s">
        <v>155</v>
      </c>
      <c r="E186" s="195" t="s">
        <v>710</v>
      </c>
      <c r="F186" s="196" t="s">
        <v>711</v>
      </c>
      <c r="G186" s="197" t="s">
        <v>268</v>
      </c>
      <c r="H186" s="198">
        <v>790</v>
      </c>
      <c r="I186" s="199"/>
      <c r="J186" s="200">
        <f t="shared" si="20"/>
        <v>0</v>
      </c>
      <c r="K186" s="196" t="s">
        <v>1</v>
      </c>
      <c r="L186" s="34"/>
      <c r="M186" s="201" t="s">
        <v>1</v>
      </c>
      <c r="N186" s="202" t="s">
        <v>39</v>
      </c>
      <c r="O186" s="63"/>
      <c r="P186" s="203">
        <f t="shared" si="21"/>
        <v>0</v>
      </c>
      <c r="Q186" s="203">
        <v>0</v>
      </c>
      <c r="R186" s="203">
        <f t="shared" si="22"/>
        <v>0</v>
      </c>
      <c r="S186" s="203">
        <v>0</v>
      </c>
      <c r="T186" s="204">
        <f t="shared" si="23"/>
        <v>0</v>
      </c>
      <c r="AR186" s="205" t="s">
        <v>160</v>
      </c>
      <c r="AT186" s="205" t="s">
        <v>155</v>
      </c>
      <c r="AU186" s="205" t="s">
        <v>82</v>
      </c>
      <c r="AY186" s="13" t="s">
        <v>153</v>
      </c>
      <c r="BE186" s="206">
        <f t="shared" si="24"/>
        <v>0</v>
      </c>
      <c r="BF186" s="206">
        <f t="shared" si="25"/>
        <v>0</v>
      </c>
      <c r="BG186" s="206">
        <f t="shared" si="26"/>
        <v>0</v>
      </c>
      <c r="BH186" s="206">
        <f t="shared" si="27"/>
        <v>0</v>
      </c>
      <c r="BI186" s="206">
        <f t="shared" si="28"/>
        <v>0</v>
      </c>
      <c r="BJ186" s="13" t="s">
        <v>160</v>
      </c>
      <c r="BK186" s="206">
        <f t="shared" si="29"/>
        <v>0</v>
      </c>
      <c r="BL186" s="13" t="s">
        <v>160</v>
      </c>
      <c r="BM186" s="205" t="s">
        <v>712</v>
      </c>
    </row>
    <row r="187" spans="2:65" s="1" customFormat="1" ht="16.5" customHeight="1">
      <c r="B187" s="30"/>
      <c r="C187" s="194" t="s">
        <v>389</v>
      </c>
      <c r="D187" s="194" t="s">
        <v>155</v>
      </c>
      <c r="E187" s="195" t="s">
        <v>713</v>
      </c>
      <c r="F187" s="196" t="s">
        <v>714</v>
      </c>
      <c r="G187" s="197" t="s">
        <v>268</v>
      </c>
      <c r="H187" s="198">
        <v>250</v>
      </c>
      <c r="I187" s="199"/>
      <c r="J187" s="200">
        <f t="shared" si="20"/>
        <v>0</v>
      </c>
      <c r="K187" s="196" t="s">
        <v>1</v>
      </c>
      <c r="L187" s="34"/>
      <c r="M187" s="201" t="s">
        <v>1</v>
      </c>
      <c r="N187" s="202" t="s">
        <v>39</v>
      </c>
      <c r="O187" s="63"/>
      <c r="P187" s="203">
        <f t="shared" si="21"/>
        <v>0</v>
      </c>
      <c r="Q187" s="203">
        <v>0</v>
      </c>
      <c r="R187" s="203">
        <f t="shared" si="22"/>
        <v>0</v>
      </c>
      <c r="S187" s="203">
        <v>0</v>
      </c>
      <c r="T187" s="204">
        <f t="shared" si="23"/>
        <v>0</v>
      </c>
      <c r="AR187" s="205" t="s">
        <v>160</v>
      </c>
      <c r="AT187" s="205" t="s">
        <v>155</v>
      </c>
      <c r="AU187" s="205" t="s">
        <v>82</v>
      </c>
      <c r="AY187" s="13" t="s">
        <v>153</v>
      </c>
      <c r="BE187" s="206">
        <f t="shared" si="24"/>
        <v>0</v>
      </c>
      <c r="BF187" s="206">
        <f t="shared" si="25"/>
        <v>0</v>
      </c>
      <c r="BG187" s="206">
        <f t="shared" si="26"/>
        <v>0</v>
      </c>
      <c r="BH187" s="206">
        <f t="shared" si="27"/>
        <v>0</v>
      </c>
      <c r="BI187" s="206">
        <f t="shared" si="28"/>
        <v>0</v>
      </c>
      <c r="BJ187" s="13" t="s">
        <v>160</v>
      </c>
      <c r="BK187" s="206">
        <f t="shared" si="29"/>
        <v>0</v>
      </c>
      <c r="BL187" s="13" t="s">
        <v>160</v>
      </c>
      <c r="BM187" s="205" t="s">
        <v>715</v>
      </c>
    </row>
    <row r="188" spans="2:65" s="1" customFormat="1" ht="16.5" customHeight="1">
      <c r="B188" s="30"/>
      <c r="C188" s="194" t="s">
        <v>393</v>
      </c>
      <c r="D188" s="194" t="s">
        <v>155</v>
      </c>
      <c r="E188" s="195" t="s">
        <v>716</v>
      </c>
      <c r="F188" s="196" t="s">
        <v>717</v>
      </c>
      <c r="G188" s="197" t="s">
        <v>268</v>
      </c>
      <c r="H188" s="198">
        <v>250</v>
      </c>
      <c r="I188" s="199"/>
      <c r="J188" s="200">
        <f t="shared" si="20"/>
        <v>0</v>
      </c>
      <c r="K188" s="196" t="s">
        <v>1</v>
      </c>
      <c r="L188" s="34"/>
      <c r="M188" s="201" t="s">
        <v>1</v>
      </c>
      <c r="N188" s="202" t="s">
        <v>39</v>
      </c>
      <c r="O188" s="63"/>
      <c r="P188" s="203">
        <f t="shared" si="21"/>
        <v>0</v>
      </c>
      <c r="Q188" s="203">
        <v>0</v>
      </c>
      <c r="R188" s="203">
        <f t="shared" si="22"/>
        <v>0</v>
      </c>
      <c r="S188" s="203">
        <v>0</v>
      </c>
      <c r="T188" s="204">
        <f t="shared" si="23"/>
        <v>0</v>
      </c>
      <c r="AR188" s="205" t="s">
        <v>160</v>
      </c>
      <c r="AT188" s="205" t="s">
        <v>155</v>
      </c>
      <c r="AU188" s="205" t="s">
        <v>82</v>
      </c>
      <c r="AY188" s="13" t="s">
        <v>153</v>
      </c>
      <c r="BE188" s="206">
        <f t="shared" si="24"/>
        <v>0</v>
      </c>
      <c r="BF188" s="206">
        <f t="shared" si="25"/>
        <v>0</v>
      </c>
      <c r="BG188" s="206">
        <f t="shared" si="26"/>
        <v>0</v>
      </c>
      <c r="BH188" s="206">
        <f t="shared" si="27"/>
        <v>0</v>
      </c>
      <c r="BI188" s="206">
        <f t="shared" si="28"/>
        <v>0</v>
      </c>
      <c r="BJ188" s="13" t="s">
        <v>160</v>
      </c>
      <c r="BK188" s="206">
        <f t="shared" si="29"/>
        <v>0</v>
      </c>
      <c r="BL188" s="13" t="s">
        <v>160</v>
      </c>
      <c r="BM188" s="205" t="s">
        <v>718</v>
      </c>
    </row>
    <row r="189" spans="2:65" s="1" customFormat="1" ht="16.5" customHeight="1">
      <c r="B189" s="30"/>
      <c r="C189" s="194" t="s">
        <v>396</v>
      </c>
      <c r="D189" s="194" t="s">
        <v>155</v>
      </c>
      <c r="E189" s="195" t="s">
        <v>719</v>
      </c>
      <c r="F189" s="196" t="s">
        <v>720</v>
      </c>
      <c r="G189" s="197" t="s">
        <v>268</v>
      </c>
      <c r="H189" s="198">
        <v>400</v>
      </c>
      <c r="I189" s="199"/>
      <c r="J189" s="200">
        <f t="shared" si="20"/>
        <v>0</v>
      </c>
      <c r="K189" s="196" t="s">
        <v>1</v>
      </c>
      <c r="L189" s="34"/>
      <c r="M189" s="201" t="s">
        <v>1</v>
      </c>
      <c r="N189" s="202" t="s">
        <v>39</v>
      </c>
      <c r="O189" s="63"/>
      <c r="P189" s="203">
        <f t="shared" si="21"/>
        <v>0</v>
      </c>
      <c r="Q189" s="203">
        <v>0</v>
      </c>
      <c r="R189" s="203">
        <f t="shared" si="22"/>
        <v>0</v>
      </c>
      <c r="S189" s="203">
        <v>0</v>
      </c>
      <c r="T189" s="204">
        <f t="shared" si="23"/>
        <v>0</v>
      </c>
      <c r="AR189" s="205" t="s">
        <v>160</v>
      </c>
      <c r="AT189" s="205" t="s">
        <v>155</v>
      </c>
      <c r="AU189" s="205" t="s">
        <v>82</v>
      </c>
      <c r="AY189" s="13" t="s">
        <v>153</v>
      </c>
      <c r="BE189" s="206">
        <f t="shared" si="24"/>
        <v>0</v>
      </c>
      <c r="BF189" s="206">
        <f t="shared" si="25"/>
        <v>0</v>
      </c>
      <c r="BG189" s="206">
        <f t="shared" si="26"/>
        <v>0</v>
      </c>
      <c r="BH189" s="206">
        <f t="shared" si="27"/>
        <v>0</v>
      </c>
      <c r="BI189" s="206">
        <f t="shared" si="28"/>
        <v>0</v>
      </c>
      <c r="BJ189" s="13" t="s">
        <v>160</v>
      </c>
      <c r="BK189" s="206">
        <f t="shared" si="29"/>
        <v>0</v>
      </c>
      <c r="BL189" s="13" t="s">
        <v>160</v>
      </c>
      <c r="BM189" s="205" t="s">
        <v>721</v>
      </c>
    </row>
    <row r="190" spans="2:65" s="1" customFormat="1" ht="16.5" customHeight="1">
      <c r="B190" s="30"/>
      <c r="C190" s="194" t="s">
        <v>400</v>
      </c>
      <c r="D190" s="194" t="s">
        <v>155</v>
      </c>
      <c r="E190" s="195" t="s">
        <v>722</v>
      </c>
      <c r="F190" s="196" t="s">
        <v>723</v>
      </c>
      <c r="G190" s="197" t="s">
        <v>268</v>
      </c>
      <c r="H190" s="198">
        <v>850</v>
      </c>
      <c r="I190" s="199"/>
      <c r="J190" s="200">
        <f t="shared" si="20"/>
        <v>0</v>
      </c>
      <c r="K190" s="196" t="s">
        <v>1</v>
      </c>
      <c r="L190" s="34"/>
      <c r="M190" s="201" t="s">
        <v>1</v>
      </c>
      <c r="N190" s="202" t="s">
        <v>39</v>
      </c>
      <c r="O190" s="63"/>
      <c r="P190" s="203">
        <f t="shared" si="21"/>
        <v>0</v>
      </c>
      <c r="Q190" s="203">
        <v>0</v>
      </c>
      <c r="R190" s="203">
        <f t="shared" si="22"/>
        <v>0</v>
      </c>
      <c r="S190" s="203">
        <v>0</v>
      </c>
      <c r="T190" s="204">
        <f t="shared" si="23"/>
        <v>0</v>
      </c>
      <c r="AR190" s="205" t="s">
        <v>160</v>
      </c>
      <c r="AT190" s="205" t="s">
        <v>155</v>
      </c>
      <c r="AU190" s="205" t="s">
        <v>82</v>
      </c>
      <c r="AY190" s="13" t="s">
        <v>153</v>
      </c>
      <c r="BE190" s="206">
        <f t="shared" si="24"/>
        <v>0</v>
      </c>
      <c r="BF190" s="206">
        <f t="shared" si="25"/>
        <v>0</v>
      </c>
      <c r="BG190" s="206">
        <f t="shared" si="26"/>
        <v>0</v>
      </c>
      <c r="BH190" s="206">
        <f t="shared" si="27"/>
        <v>0</v>
      </c>
      <c r="BI190" s="206">
        <f t="shared" si="28"/>
        <v>0</v>
      </c>
      <c r="BJ190" s="13" t="s">
        <v>160</v>
      </c>
      <c r="BK190" s="206">
        <f t="shared" si="29"/>
        <v>0</v>
      </c>
      <c r="BL190" s="13" t="s">
        <v>160</v>
      </c>
      <c r="BM190" s="205" t="s">
        <v>724</v>
      </c>
    </row>
    <row r="191" spans="2:65" s="1" customFormat="1" ht="16.5" customHeight="1">
      <c r="B191" s="30"/>
      <c r="C191" s="194" t="s">
        <v>404</v>
      </c>
      <c r="D191" s="194" t="s">
        <v>155</v>
      </c>
      <c r="E191" s="195" t="s">
        <v>725</v>
      </c>
      <c r="F191" s="196" t="s">
        <v>726</v>
      </c>
      <c r="G191" s="197" t="s">
        <v>268</v>
      </c>
      <c r="H191" s="198">
        <v>1150</v>
      </c>
      <c r="I191" s="199"/>
      <c r="J191" s="200">
        <f t="shared" si="20"/>
        <v>0</v>
      </c>
      <c r="K191" s="196" t="s">
        <v>1</v>
      </c>
      <c r="L191" s="34"/>
      <c r="M191" s="201" t="s">
        <v>1</v>
      </c>
      <c r="N191" s="202" t="s">
        <v>39</v>
      </c>
      <c r="O191" s="63"/>
      <c r="P191" s="203">
        <f t="shared" si="21"/>
        <v>0</v>
      </c>
      <c r="Q191" s="203">
        <v>0</v>
      </c>
      <c r="R191" s="203">
        <f t="shared" si="22"/>
        <v>0</v>
      </c>
      <c r="S191" s="203">
        <v>0</v>
      </c>
      <c r="T191" s="204">
        <f t="shared" si="23"/>
        <v>0</v>
      </c>
      <c r="AR191" s="205" t="s">
        <v>160</v>
      </c>
      <c r="AT191" s="205" t="s">
        <v>155</v>
      </c>
      <c r="AU191" s="205" t="s">
        <v>82</v>
      </c>
      <c r="AY191" s="13" t="s">
        <v>153</v>
      </c>
      <c r="BE191" s="206">
        <f t="shared" si="24"/>
        <v>0</v>
      </c>
      <c r="BF191" s="206">
        <f t="shared" si="25"/>
        <v>0</v>
      </c>
      <c r="BG191" s="206">
        <f t="shared" si="26"/>
        <v>0</v>
      </c>
      <c r="BH191" s="206">
        <f t="shared" si="27"/>
        <v>0</v>
      </c>
      <c r="BI191" s="206">
        <f t="shared" si="28"/>
        <v>0</v>
      </c>
      <c r="BJ191" s="13" t="s">
        <v>160</v>
      </c>
      <c r="BK191" s="206">
        <f t="shared" si="29"/>
        <v>0</v>
      </c>
      <c r="BL191" s="13" t="s">
        <v>160</v>
      </c>
      <c r="BM191" s="205" t="s">
        <v>727</v>
      </c>
    </row>
    <row r="192" spans="2:65" s="1" customFormat="1" ht="16.5" customHeight="1">
      <c r="B192" s="30"/>
      <c r="C192" s="194" t="s">
        <v>414</v>
      </c>
      <c r="D192" s="194" t="s">
        <v>155</v>
      </c>
      <c r="E192" s="195" t="s">
        <v>728</v>
      </c>
      <c r="F192" s="196" t="s">
        <v>729</v>
      </c>
      <c r="G192" s="197" t="s">
        <v>268</v>
      </c>
      <c r="H192" s="198">
        <v>350</v>
      </c>
      <c r="I192" s="199"/>
      <c r="J192" s="200">
        <f t="shared" si="20"/>
        <v>0</v>
      </c>
      <c r="K192" s="196" t="s">
        <v>1</v>
      </c>
      <c r="L192" s="34"/>
      <c r="M192" s="201" t="s">
        <v>1</v>
      </c>
      <c r="N192" s="202" t="s">
        <v>39</v>
      </c>
      <c r="O192" s="63"/>
      <c r="P192" s="203">
        <f t="shared" si="21"/>
        <v>0</v>
      </c>
      <c r="Q192" s="203">
        <v>0</v>
      </c>
      <c r="R192" s="203">
        <f t="shared" si="22"/>
        <v>0</v>
      </c>
      <c r="S192" s="203">
        <v>0</v>
      </c>
      <c r="T192" s="204">
        <f t="shared" si="23"/>
        <v>0</v>
      </c>
      <c r="AR192" s="205" t="s">
        <v>160</v>
      </c>
      <c r="AT192" s="205" t="s">
        <v>155</v>
      </c>
      <c r="AU192" s="205" t="s">
        <v>82</v>
      </c>
      <c r="AY192" s="13" t="s">
        <v>153</v>
      </c>
      <c r="BE192" s="206">
        <f t="shared" si="24"/>
        <v>0</v>
      </c>
      <c r="BF192" s="206">
        <f t="shared" si="25"/>
        <v>0</v>
      </c>
      <c r="BG192" s="206">
        <f t="shared" si="26"/>
        <v>0</v>
      </c>
      <c r="BH192" s="206">
        <f t="shared" si="27"/>
        <v>0</v>
      </c>
      <c r="BI192" s="206">
        <f t="shared" si="28"/>
        <v>0</v>
      </c>
      <c r="BJ192" s="13" t="s">
        <v>160</v>
      </c>
      <c r="BK192" s="206">
        <f t="shared" si="29"/>
        <v>0</v>
      </c>
      <c r="BL192" s="13" t="s">
        <v>160</v>
      </c>
      <c r="BM192" s="205" t="s">
        <v>730</v>
      </c>
    </row>
    <row r="193" spans="2:65" s="1" customFormat="1" ht="16.5" customHeight="1">
      <c r="B193" s="30"/>
      <c r="C193" s="194" t="s">
        <v>418</v>
      </c>
      <c r="D193" s="194" t="s">
        <v>155</v>
      </c>
      <c r="E193" s="195" t="s">
        <v>731</v>
      </c>
      <c r="F193" s="196" t="s">
        <v>732</v>
      </c>
      <c r="G193" s="197" t="s">
        <v>268</v>
      </c>
      <c r="H193" s="198">
        <v>480</v>
      </c>
      <c r="I193" s="199"/>
      <c r="J193" s="200">
        <f t="shared" si="20"/>
        <v>0</v>
      </c>
      <c r="K193" s="196" t="s">
        <v>1</v>
      </c>
      <c r="L193" s="34"/>
      <c r="M193" s="201" t="s">
        <v>1</v>
      </c>
      <c r="N193" s="202" t="s">
        <v>39</v>
      </c>
      <c r="O193" s="63"/>
      <c r="P193" s="203">
        <f t="shared" si="21"/>
        <v>0</v>
      </c>
      <c r="Q193" s="203">
        <v>0</v>
      </c>
      <c r="R193" s="203">
        <f t="shared" si="22"/>
        <v>0</v>
      </c>
      <c r="S193" s="203">
        <v>0</v>
      </c>
      <c r="T193" s="204">
        <f t="shared" si="23"/>
        <v>0</v>
      </c>
      <c r="AR193" s="205" t="s">
        <v>160</v>
      </c>
      <c r="AT193" s="205" t="s">
        <v>155</v>
      </c>
      <c r="AU193" s="205" t="s">
        <v>82</v>
      </c>
      <c r="AY193" s="13" t="s">
        <v>153</v>
      </c>
      <c r="BE193" s="206">
        <f t="shared" si="24"/>
        <v>0</v>
      </c>
      <c r="BF193" s="206">
        <f t="shared" si="25"/>
        <v>0</v>
      </c>
      <c r="BG193" s="206">
        <f t="shared" si="26"/>
        <v>0</v>
      </c>
      <c r="BH193" s="206">
        <f t="shared" si="27"/>
        <v>0</v>
      </c>
      <c r="BI193" s="206">
        <f t="shared" si="28"/>
        <v>0</v>
      </c>
      <c r="BJ193" s="13" t="s">
        <v>160</v>
      </c>
      <c r="BK193" s="206">
        <f t="shared" si="29"/>
        <v>0</v>
      </c>
      <c r="BL193" s="13" t="s">
        <v>160</v>
      </c>
      <c r="BM193" s="205" t="s">
        <v>733</v>
      </c>
    </row>
    <row r="194" spans="2:65" s="1" customFormat="1" ht="16.5" customHeight="1">
      <c r="B194" s="30"/>
      <c r="C194" s="194" t="s">
        <v>424</v>
      </c>
      <c r="D194" s="194" t="s">
        <v>155</v>
      </c>
      <c r="E194" s="195" t="s">
        <v>734</v>
      </c>
      <c r="F194" s="196" t="s">
        <v>735</v>
      </c>
      <c r="G194" s="197" t="s">
        <v>268</v>
      </c>
      <c r="H194" s="198">
        <v>65</v>
      </c>
      <c r="I194" s="199"/>
      <c r="J194" s="200">
        <f t="shared" si="20"/>
        <v>0</v>
      </c>
      <c r="K194" s="196" t="s">
        <v>1</v>
      </c>
      <c r="L194" s="34"/>
      <c r="M194" s="201" t="s">
        <v>1</v>
      </c>
      <c r="N194" s="202" t="s">
        <v>39</v>
      </c>
      <c r="O194" s="63"/>
      <c r="P194" s="203">
        <f t="shared" si="21"/>
        <v>0</v>
      </c>
      <c r="Q194" s="203">
        <v>0</v>
      </c>
      <c r="R194" s="203">
        <f t="shared" si="22"/>
        <v>0</v>
      </c>
      <c r="S194" s="203">
        <v>0</v>
      </c>
      <c r="T194" s="204">
        <f t="shared" si="23"/>
        <v>0</v>
      </c>
      <c r="AR194" s="205" t="s">
        <v>160</v>
      </c>
      <c r="AT194" s="205" t="s">
        <v>155</v>
      </c>
      <c r="AU194" s="205" t="s">
        <v>82</v>
      </c>
      <c r="AY194" s="13" t="s">
        <v>153</v>
      </c>
      <c r="BE194" s="206">
        <f t="shared" si="24"/>
        <v>0</v>
      </c>
      <c r="BF194" s="206">
        <f t="shared" si="25"/>
        <v>0</v>
      </c>
      <c r="BG194" s="206">
        <f t="shared" si="26"/>
        <v>0</v>
      </c>
      <c r="BH194" s="206">
        <f t="shared" si="27"/>
        <v>0</v>
      </c>
      <c r="BI194" s="206">
        <f t="shared" si="28"/>
        <v>0</v>
      </c>
      <c r="BJ194" s="13" t="s">
        <v>160</v>
      </c>
      <c r="BK194" s="206">
        <f t="shared" si="29"/>
        <v>0</v>
      </c>
      <c r="BL194" s="13" t="s">
        <v>160</v>
      </c>
      <c r="BM194" s="205" t="s">
        <v>736</v>
      </c>
    </row>
    <row r="195" spans="2:65" s="1" customFormat="1" ht="16.5" customHeight="1">
      <c r="B195" s="30"/>
      <c r="C195" s="194" t="s">
        <v>351</v>
      </c>
      <c r="D195" s="194" t="s">
        <v>155</v>
      </c>
      <c r="E195" s="195" t="s">
        <v>737</v>
      </c>
      <c r="F195" s="196" t="s">
        <v>738</v>
      </c>
      <c r="G195" s="197" t="s">
        <v>268</v>
      </c>
      <c r="H195" s="198">
        <v>550</v>
      </c>
      <c r="I195" s="199"/>
      <c r="J195" s="200">
        <f t="shared" si="20"/>
        <v>0</v>
      </c>
      <c r="K195" s="196" t="s">
        <v>1</v>
      </c>
      <c r="L195" s="34"/>
      <c r="M195" s="201" t="s">
        <v>1</v>
      </c>
      <c r="N195" s="202" t="s">
        <v>39</v>
      </c>
      <c r="O195" s="63"/>
      <c r="P195" s="203">
        <f t="shared" si="21"/>
        <v>0</v>
      </c>
      <c r="Q195" s="203">
        <v>0</v>
      </c>
      <c r="R195" s="203">
        <f t="shared" si="22"/>
        <v>0</v>
      </c>
      <c r="S195" s="203">
        <v>0</v>
      </c>
      <c r="T195" s="204">
        <f t="shared" si="23"/>
        <v>0</v>
      </c>
      <c r="AR195" s="205" t="s">
        <v>160</v>
      </c>
      <c r="AT195" s="205" t="s">
        <v>155</v>
      </c>
      <c r="AU195" s="205" t="s">
        <v>82</v>
      </c>
      <c r="AY195" s="13" t="s">
        <v>153</v>
      </c>
      <c r="BE195" s="206">
        <f t="shared" si="24"/>
        <v>0</v>
      </c>
      <c r="BF195" s="206">
        <f t="shared" si="25"/>
        <v>0</v>
      </c>
      <c r="BG195" s="206">
        <f t="shared" si="26"/>
        <v>0</v>
      </c>
      <c r="BH195" s="206">
        <f t="shared" si="27"/>
        <v>0</v>
      </c>
      <c r="BI195" s="206">
        <f t="shared" si="28"/>
        <v>0</v>
      </c>
      <c r="BJ195" s="13" t="s">
        <v>160</v>
      </c>
      <c r="BK195" s="206">
        <f t="shared" si="29"/>
        <v>0</v>
      </c>
      <c r="BL195" s="13" t="s">
        <v>160</v>
      </c>
      <c r="BM195" s="205" t="s">
        <v>739</v>
      </c>
    </row>
    <row r="196" spans="2:65" s="1" customFormat="1" ht="16.5" customHeight="1">
      <c r="B196" s="30"/>
      <c r="C196" s="194" t="s">
        <v>431</v>
      </c>
      <c r="D196" s="194" t="s">
        <v>155</v>
      </c>
      <c r="E196" s="195" t="s">
        <v>740</v>
      </c>
      <c r="F196" s="196" t="s">
        <v>741</v>
      </c>
      <c r="G196" s="197" t="s">
        <v>268</v>
      </c>
      <c r="H196" s="198">
        <v>100</v>
      </c>
      <c r="I196" s="199"/>
      <c r="J196" s="200">
        <f t="shared" si="20"/>
        <v>0</v>
      </c>
      <c r="K196" s="196" t="s">
        <v>1</v>
      </c>
      <c r="L196" s="34"/>
      <c r="M196" s="201" t="s">
        <v>1</v>
      </c>
      <c r="N196" s="202" t="s">
        <v>39</v>
      </c>
      <c r="O196" s="63"/>
      <c r="P196" s="203">
        <f t="shared" si="21"/>
        <v>0</v>
      </c>
      <c r="Q196" s="203">
        <v>0</v>
      </c>
      <c r="R196" s="203">
        <f t="shared" si="22"/>
        <v>0</v>
      </c>
      <c r="S196" s="203">
        <v>0</v>
      </c>
      <c r="T196" s="204">
        <f t="shared" si="23"/>
        <v>0</v>
      </c>
      <c r="AR196" s="205" t="s">
        <v>160</v>
      </c>
      <c r="AT196" s="205" t="s">
        <v>155</v>
      </c>
      <c r="AU196" s="205" t="s">
        <v>82</v>
      </c>
      <c r="AY196" s="13" t="s">
        <v>153</v>
      </c>
      <c r="BE196" s="206">
        <f t="shared" si="24"/>
        <v>0</v>
      </c>
      <c r="BF196" s="206">
        <f t="shared" si="25"/>
        <v>0</v>
      </c>
      <c r="BG196" s="206">
        <f t="shared" si="26"/>
        <v>0</v>
      </c>
      <c r="BH196" s="206">
        <f t="shared" si="27"/>
        <v>0</v>
      </c>
      <c r="BI196" s="206">
        <f t="shared" si="28"/>
        <v>0</v>
      </c>
      <c r="BJ196" s="13" t="s">
        <v>160</v>
      </c>
      <c r="BK196" s="206">
        <f t="shared" si="29"/>
        <v>0</v>
      </c>
      <c r="BL196" s="13" t="s">
        <v>160</v>
      </c>
      <c r="BM196" s="205" t="s">
        <v>742</v>
      </c>
    </row>
    <row r="197" spans="2:65" s="11" customFormat="1" ht="22.9" customHeight="1">
      <c r="B197" s="178"/>
      <c r="C197" s="179"/>
      <c r="D197" s="180" t="s">
        <v>71</v>
      </c>
      <c r="E197" s="192" t="s">
        <v>743</v>
      </c>
      <c r="F197" s="192" t="s">
        <v>744</v>
      </c>
      <c r="G197" s="179"/>
      <c r="H197" s="179"/>
      <c r="I197" s="182"/>
      <c r="J197" s="193">
        <f>BK197</f>
        <v>0</v>
      </c>
      <c r="K197" s="179"/>
      <c r="L197" s="184"/>
      <c r="M197" s="185"/>
      <c r="N197" s="186"/>
      <c r="O197" s="186"/>
      <c r="P197" s="187">
        <f>SUM(P198:P199)</f>
        <v>0</v>
      </c>
      <c r="Q197" s="186"/>
      <c r="R197" s="187">
        <f>SUM(R198:R199)</f>
        <v>0</v>
      </c>
      <c r="S197" s="186"/>
      <c r="T197" s="188">
        <f>SUM(T198:T199)</f>
        <v>0</v>
      </c>
      <c r="AR197" s="189" t="s">
        <v>80</v>
      </c>
      <c r="AT197" s="190" t="s">
        <v>71</v>
      </c>
      <c r="AU197" s="190" t="s">
        <v>80</v>
      </c>
      <c r="AY197" s="189" t="s">
        <v>153</v>
      </c>
      <c r="BK197" s="191">
        <f>SUM(BK198:BK199)</f>
        <v>0</v>
      </c>
    </row>
    <row r="198" spans="2:65" s="1" customFormat="1" ht="60" customHeight="1">
      <c r="B198" s="30"/>
      <c r="C198" s="194" t="s">
        <v>435</v>
      </c>
      <c r="D198" s="194" t="s">
        <v>155</v>
      </c>
      <c r="E198" s="195" t="s">
        <v>745</v>
      </c>
      <c r="F198" s="196" t="s">
        <v>746</v>
      </c>
      <c r="G198" s="197" t="s">
        <v>277</v>
      </c>
      <c r="H198" s="198">
        <v>1</v>
      </c>
      <c r="I198" s="199"/>
      <c r="J198" s="200">
        <f>ROUND(I198*H198,1)</f>
        <v>0</v>
      </c>
      <c r="K198" s="196" t="s">
        <v>1</v>
      </c>
      <c r="L198" s="34"/>
      <c r="M198" s="201" t="s">
        <v>1</v>
      </c>
      <c r="N198" s="202" t="s">
        <v>39</v>
      </c>
      <c r="O198" s="63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205" t="s">
        <v>160</v>
      </c>
      <c r="AT198" s="205" t="s">
        <v>155</v>
      </c>
      <c r="AU198" s="205" t="s">
        <v>82</v>
      </c>
      <c r="AY198" s="13" t="s">
        <v>153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3" t="s">
        <v>160</v>
      </c>
      <c r="BK198" s="206">
        <f>ROUND(I198*H198,1)</f>
        <v>0</v>
      </c>
      <c r="BL198" s="13" t="s">
        <v>160</v>
      </c>
      <c r="BM198" s="205" t="s">
        <v>747</v>
      </c>
    </row>
    <row r="199" spans="2:65" s="1" customFormat="1" ht="36" customHeight="1">
      <c r="B199" s="30"/>
      <c r="C199" s="194" t="s">
        <v>441</v>
      </c>
      <c r="D199" s="194" t="s">
        <v>155</v>
      </c>
      <c r="E199" s="195" t="s">
        <v>748</v>
      </c>
      <c r="F199" s="196" t="s">
        <v>749</v>
      </c>
      <c r="G199" s="197" t="s">
        <v>277</v>
      </c>
      <c r="H199" s="198">
        <v>1</v>
      </c>
      <c r="I199" s="199"/>
      <c r="J199" s="200">
        <f>ROUND(I199*H199,1)</f>
        <v>0</v>
      </c>
      <c r="K199" s="196" t="s">
        <v>1</v>
      </c>
      <c r="L199" s="34"/>
      <c r="M199" s="201" t="s">
        <v>1</v>
      </c>
      <c r="N199" s="202" t="s">
        <v>39</v>
      </c>
      <c r="O199" s="63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AR199" s="205" t="s">
        <v>160</v>
      </c>
      <c r="AT199" s="205" t="s">
        <v>155</v>
      </c>
      <c r="AU199" s="205" t="s">
        <v>82</v>
      </c>
      <c r="AY199" s="13" t="s">
        <v>153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3" t="s">
        <v>160</v>
      </c>
      <c r="BK199" s="206">
        <f>ROUND(I199*H199,1)</f>
        <v>0</v>
      </c>
      <c r="BL199" s="13" t="s">
        <v>160</v>
      </c>
      <c r="BM199" s="205" t="s">
        <v>750</v>
      </c>
    </row>
    <row r="200" spans="2:65" s="11" customFormat="1" ht="22.9" customHeight="1">
      <c r="B200" s="178"/>
      <c r="C200" s="179"/>
      <c r="D200" s="180" t="s">
        <v>71</v>
      </c>
      <c r="E200" s="192" t="s">
        <v>751</v>
      </c>
      <c r="F200" s="192" t="s">
        <v>752</v>
      </c>
      <c r="G200" s="179"/>
      <c r="H200" s="179"/>
      <c r="I200" s="182"/>
      <c r="J200" s="193">
        <f>BK200</f>
        <v>0</v>
      </c>
      <c r="K200" s="179"/>
      <c r="L200" s="184"/>
      <c r="M200" s="185"/>
      <c r="N200" s="186"/>
      <c r="O200" s="186"/>
      <c r="P200" s="187">
        <f>SUM(P201:P222)</f>
        <v>0</v>
      </c>
      <c r="Q200" s="186"/>
      <c r="R200" s="187">
        <f>SUM(R201:R222)</f>
        <v>0</v>
      </c>
      <c r="S200" s="186"/>
      <c r="T200" s="188">
        <f>SUM(T201:T222)</f>
        <v>0</v>
      </c>
      <c r="AR200" s="189" t="s">
        <v>80</v>
      </c>
      <c r="AT200" s="190" t="s">
        <v>71</v>
      </c>
      <c r="AU200" s="190" t="s">
        <v>80</v>
      </c>
      <c r="AY200" s="189" t="s">
        <v>153</v>
      </c>
      <c r="BK200" s="191">
        <f>SUM(BK201:BK222)</f>
        <v>0</v>
      </c>
    </row>
    <row r="201" spans="2:65" s="1" customFormat="1" ht="16.5" customHeight="1">
      <c r="B201" s="30"/>
      <c r="C201" s="194" t="s">
        <v>447</v>
      </c>
      <c r="D201" s="194" t="s">
        <v>155</v>
      </c>
      <c r="E201" s="195" t="s">
        <v>753</v>
      </c>
      <c r="F201" s="196" t="s">
        <v>754</v>
      </c>
      <c r="G201" s="197" t="s">
        <v>277</v>
      </c>
      <c r="H201" s="198">
        <v>1</v>
      </c>
      <c r="I201" s="199"/>
      <c r="J201" s="200">
        <f t="shared" ref="J201:J222" si="30">ROUND(I201*H201,1)</f>
        <v>0</v>
      </c>
      <c r="K201" s="196" t="s">
        <v>1</v>
      </c>
      <c r="L201" s="34"/>
      <c r="M201" s="201" t="s">
        <v>1</v>
      </c>
      <c r="N201" s="202" t="s">
        <v>39</v>
      </c>
      <c r="O201" s="63"/>
      <c r="P201" s="203">
        <f t="shared" ref="P201:P222" si="31">O201*H201</f>
        <v>0</v>
      </c>
      <c r="Q201" s="203">
        <v>0</v>
      </c>
      <c r="R201" s="203">
        <f t="shared" ref="R201:R222" si="32">Q201*H201</f>
        <v>0</v>
      </c>
      <c r="S201" s="203">
        <v>0</v>
      </c>
      <c r="T201" s="204">
        <f t="shared" ref="T201:T222" si="33">S201*H201</f>
        <v>0</v>
      </c>
      <c r="AR201" s="205" t="s">
        <v>160</v>
      </c>
      <c r="AT201" s="205" t="s">
        <v>155</v>
      </c>
      <c r="AU201" s="205" t="s">
        <v>82</v>
      </c>
      <c r="AY201" s="13" t="s">
        <v>153</v>
      </c>
      <c r="BE201" s="206">
        <f t="shared" ref="BE201:BE222" si="34">IF(N201="základní",J201,0)</f>
        <v>0</v>
      </c>
      <c r="BF201" s="206">
        <f t="shared" ref="BF201:BF222" si="35">IF(N201="snížená",J201,0)</f>
        <v>0</v>
      </c>
      <c r="BG201" s="206">
        <f t="shared" ref="BG201:BG222" si="36">IF(N201="zákl. přenesená",J201,0)</f>
        <v>0</v>
      </c>
      <c r="BH201" s="206">
        <f t="shared" ref="BH201:BH222" si="37">IF(N201="sníž. přenesená",J201,0)</f>
        <v>0</v>
      </c>
      <c r="BI201" s="206">
        <f t="shared" ref="BI201:BI222" si="38">IF(N201="nulová",J201,0)</f>
        <v>0</v>
      </c>
      <c r="BJ201" s="13" t="s">
        <v>160</v>
      </c>
      <c r="BK201" s="206">
        <f t="shared" ref="BK201:BK222" si="39">ROUND(I201*H201,1)</f>
        <v>0</v>
      </c>
      <c r="BL201" s="13" t="s">
        <v>160</v>
      </c>
      <c r="BM201" s="205" t="s">
        <v>755</v>
      </c>
    </row>
    <row r="202" spans="2:65" s="1" customFormat="1" ht="16.5" customHeight="1">
      <c r="B202" s="30"/>
      <c r="C202" s="194" t="s">
        <v>455</v>
      </c>
      <c r="D202" s="194" t="s">
        <v>155</v>
      </c>
      <c r="E202" s="195" t="s">
        <v>756</v>
      </c>
      <c r="F202" s="196" t="s">
        <v>757</v>
      </c>
      <c r="G202" s="197" t="s">
        <v>277</v>
      </c>
      <c r="H202" s="198">
        <v>2</v>
      </c>
      <c r="I202" s="199"/>
      <c r="J202" s="200">
        <f t="shared" si="30"/>
        <v>0</v>
      </c>
      <c r="K202" s="196" t="s">
        <v>1</v>
      </c>
      <c r="L202" s="34"/>
      <c r="M202" s="201" t="s">
        <v>1</v>
      </c>
      <c r="N202" s="202" t="s">
        <v>39</v>
      </c>
      <c r="O202" s="63"/>
      <c r="P202" s="203">
        <f t="shared" si="31"/>
        <v>0</v>
      </c>
      <c r="Q202" s="203">
        <v>0</v>
      </c>
      <c r="R202" s="203">
        <f t="shared" si="32"/>
        <v>0</v>
      </c>
      <c r="S202" s="203">
        <v>0</v>
      </c>
      <c r="T202" s="204">
        <f t="shared" si="33"/>
        <v>0</v>
      </c>
      <c r="AR202" s="205" t="s">
        <v>160</v>
      </c>
      <c r="AT202" s="205" t="s">
        <v>155</v>
      </c>
      <c r="AU202" s="205" t="s">
        <v>82</v>
      </c>
      <c r="AY202" s="13" t="s">
        <v>153</v>
      </c>
      <c r="BE202" s="206">
        <f t="shared" si="34"/>
        <v>0</v>
      </c>
      <c r="BF202" s="206">
        <f t="shared" si="35"/>
        <v>0</v>
      </c>
      <c r="BG202" s="206">
        <f t="shared" si="36"/>
        <v>0</v>
      </c>
      <c r="BH202" s="206">
        <f t="shared" si="37"/>
        <v>0</v>
      </c>
      <c r="BI202" s="206">
        <f t="shared" si="38"/>
        <v>0</v>
      </c>
      <c r="BJ202" s="13" t="s">
        <v>160</v>
      </c>
      <c r="BK202" s="206">
        <f t="shared" si="39"/>
        <v>0</v>
      </c>
      <c r="BL202" s="13" t="s">
        <v>160</v>
      </c>
      <c r="BM202" s="205" t="s">
        <v>758</v>
      </c>
    </row>
    <row r="203" spans="2:65" s="1" customFormat="1" ht="16.5" customHeight="1">
      <c r="B203" s="30"/>
      <c r="C203" s="194" t="s">
        <v>459</v>
      </c>
      <c r="D203" s="194" t="s">
        <v>155</v>
      </c>
      <c r="E203" s="195" t="s">
        <v>759</v>
      </c>
      <c r="F203" s="196" t="s">
        <v>760</v>
      </c>
      <c r="G203" s="197" t="s">
        <v>277</v>
      </c>
      <c r="H203" s="198">
        <v>3</v>
      </c>
      <c r="I203" s="199"/>
      <c r="J203" s="200">
        <f t="shared" si="30"/>
        <v>0</v>
      </c>
      <c r="K203" s="196" t="s">
        <v>1</v>
      </c>
      <c r="L203" s="34"/>
      <c r="M203" s="201" t="s">
        <v>1</v>
      </c>
      <c r="N203" s="202" t="s">
        <v>39</v>
      </c>
      <c r="O203" s="63"/>
      <c r="P203" s="203">
        <f t="shared" si="31"/>
        <v>0</v>
      </c>
      <c r="Q203" s="203">
        <v>0</v>
      </c>
      <c r="R203" s="203">
        <f t="shared" si="32"/>
        <v>0</v>
      </c>
      <c r="S203" s="203">
        <v>0</v>
      </c>
      <c r="T203" s="204">
        <f t="shared" si="33"/>
        <v>0</v>
      </c>
      <c r="AR203" s="205" t="s">
        <v>160</v>
      </c>
      <c r="AT203" s="205" t="s">
        <v>155</v>
      </c>
      <c r="AU203" s="205" t="s">
        <v>82</v>
      </c>
      <c r="AY203" s="13" t="s">
        <v>153</v>
      </c>
      <c r="BE203" s="206">
        <f t="shared" si="34"/>
        <v>0</v>
      </c>
      <c r="BF203" s="206">
        <f t="shared" si="35"/>
        <v>0</v>
      </c>
      <c r="BG203" s="206">
        <f t="shared" si="36"/>
        <v>0</v>
      </c>
      <c r="BH203" s="206">
        <f t="shared" si="37"/>
        <v>0</v>
      </c>
      <c r="BI203" s="206">
        <f t="shared" si="38"/>
        <v>0</v>
      </c>
      <c r="BJ203" s="13" t="s">
        <v>160</v>
      </c>
      <c r="BK203" s="206">
        <f t="shared" si="39"/>
        <v>0</v>
      </c>
      <c r="BL203" s="13" t="s">
        <v>160</v>
      </c>
      <c r="BM203" s="205" t="s">
        <v>761</v>
      </c>
    </row>
    <row r="204" spans="2:65" s="1" customFormat="1" ht="16.5" customHeight="1">
      <c r="B204" s="30"/>
      <c r="C204" s="194" t="s">
        <v>463</v>
      </c>
      <c r="D204" s="194" t="s">
        <v>155</v>
      </c>
      <c r="E204" s="195" t="s">
        <v>762</v>
      </c>
      <c r="F204" s="196" t="s">
        <v>763</v>
      </c>
      <c r="G204" s="197" t="s">
        <v>277</v>
      </c>
      <c r="H204" s="198">
        <v>1</v>
      </c>
      <c r="I204" s="199"/>
      <c r="J204" s="200">
        <f t="shared" si="30"/>
        <v>0</v>
      </c>
      <c r="K204" s="196" t="s">
        <v>1</v>
      </c>
      <c r="L204" s="34"/>
      <c r="M204" s="201" t="s">
        <v>1</v>
      </c>
      <c r="N204" s="202" t="s">
        <v>39</v>
      </c>
      <c r="O204" s="63"/>
      <c r="P204" s="203">
        <f t="shared" si="31"/>
        <v>0</v>
      </c>
      <c r="Q204" s="203">
        <v>0</v>
      </c>
      <c r="R204" s="203">
        <f t="shared" si="32"/>
        <v>0</v>
      </c>
      <c r="S204" s="203">
        <v>0</v>
      </c>
      <c r="T204" s="204">
        <f t="shared" si="33"/>
        <v>0</v>
      </c>
      <c r="AR204" s="205" t="s">
        <v>160</v>
      </c>
      <c r="AT204" s="205" t="s">
        <v>155</v>
      </c>
      <c r="AU204" s="205" t="s">
        <v>82</v>
      </c>
      <c r="AY204" s="13" t="s">
        <v>153</v>
      </c>
      <c r="BE204" s="206">
        <f t="shared" si="34"/>
        <v>0</v>
      </c>
      <c r="BF204" s="206">
        <f t="shared" si="35"/>
        <v>0</v>
      </c>
      <c r="BG204" s="206">
        <f t="shared" si="36"/>
        <v>0</v>
      </c>
      <c r="BH204" s="206">
        <f t="shared" si="37"/>
        <v>0</v>
      </c>
      <c r="BI204" s="206">
        <f t="shared" si="38"/>
        <v>0</v>
      </c>
      <c r="BJ204" s="13" t="s">
        <v>160</v>
      </c>
      <c r="BK204" s="206">
        <f t="shared" si="39"/>
        <v>0</v>
      </c>
      <c r="BL204" s="13" t="s">
        <v>160</v>
      </c>
      <c r="BM204" s="205" t="s">
        <v>764</v>
      </c>
    </row>
    <row r="205" spans="2:65" s="1" customFormat="1" ht="16.5" customHeight="1">
      <c r="B205" s="30"/>
      <c r="C205" s="194" t="s">
        <v>467</v>
      </c>
      <c r="D205" s="194" t="s">
        <v>155</v>
      </c>
      <c r="E205" s="195" t="s">
        <v>765</v>
      </c>
      <c r="F205" s="196" t="s">
        <v>766</v>
      </c>
      <c r="G205" s="197" t="s">
        <v>277</v>
      </c>
      <c r="H205" s="198">
        <v>2</v>
      </c>
      <c r="I205" s="199"/>
      <c r="J205" s="200">
        <f t="shared" si="30"/>
        <v>0</v>
      </c>
      <c r="K205" s="196" t="s">
        <v>1</v>
      </c>
      <c r="L205" s="34"/>
      <c r="M205" s="201" t="s">
        <v>1</v>
      </c>
      <c r="N205" s="202" t="s">
        <v>39</v>
      </c>
      <c r="O205" s="63"/>
      <c r="P205" s="203">
        <f t="shared" si="31"/>
        <v>0</v>
      </c>
      <c r="Q205" s="203">
        <v>0</v>
      </c>
      <c r="R205" s="203">
        <f t="shared" si="32"/>
        <v>0</v>
      </c>
      <c r="S205" s="203">
        <v>0</v>
      </c>
      <c r="T205" s="204">
        <f t="shared" si="33"/>
        <v>0</v>
      </c>
      <c r="AR205" s="205" t="s">
        <v>160</v>
      </c>
      <c r="AT205" s="205" t="s">
        <v>155</v>
      </c>
      <c r="AU205" s="205" t="s">
        <v>82</v>
      </c>
      <c r="AY205" s="13" t="s">
        <v>153</v>
      </c>
      <c r="BE205" s="206">
        <f t="shared" si="34"/>
        <v>0</v>
      </c>
      <c r="BF205" s="206">
        <f t="shared" si="35"/>
        <v>0</v>
      </c>
      <c r="BG205" s="206">
        <f t="shared" si="36"/>
        <v>0</v>
      </c>
      <c r="BH205" s="206">
        <f t="shared" si="37"/>
        <v>0</v>
      </c>
      <c r="BI205" s="206">
        <f t="shared" si="38"/>
        <v>0</v>
      </c>
      <c r="BJ205" s="13" t="s">
        <v>160</v>
      </c>
      <c r="BK205" s="206">
        <f t="shared" si="39"/>
        <v>0</v>
      </c>
      <c r="BL205" s="13" t="s">
        <v>160</v>
      </c>
      <c r="BM205" s="205" t="s">
        <v>767</v>
      </c>
    </row>
    <row r="206" spans="2:65" s="1" customFormat="1" ht="24" customHeight="1">
      <c r="B206" s="30"/>
      <c r="C206" s="194" t="s">
        <v>471</v>
      </c>
      <c r="D206" s="194" t="s">
        <v>155</v>
      </c>
      <c r="E206" s="195" t="s">
        <v>768</v>
      </c>
      <c r="F206" s="196" t="s">
        <v>769</v>
      </c>
      <c r="G206" s="197" t="s">
        <v>277</v>
      </c>
      <c r="H206" s="198">
        <v>1</v>
      </c>
      <c r="I206" s="199"/>
      <c r="J206" s="200">
        <f t="shared" si="30"/>
        <v>0</v>
      </c>
      <c r="K206" s="196" t="s">
        <v>1</v>
      </c>
      <c r="L206" s="34"/>
      <c r="M206" s="201" t="s">
        <v>1</v>
      </c>
      <c r="N206" s="202" t="s">
        <v>39</v>
      </c>
      <c r="O206" s="63"/>
      <c r="P206" s="203">
        <f t="shared" si="31"/>
        <v>0</v>
      </c>
      <c r="Q206" s="203">
        <v>0</v>
      </c>
      <c r="R206" s="203">
        <f t="shared" si="32"/>
        <v>0</v>
      </c>
      <c r="S206" s="203">
        <v>0</v>
      </c>
      <c r="T206" s="204">
        <f t="shared" si="33"/>
        <v>0</v>
      </c>
      <c r="AR206" s="205" t="s">
        <v>160</v>
      </c>
      <c r="AT206" s="205" t="s">
        <v>155</v>
      </c>
      <c r="AU206" s="205" t="s">
        <v>82</v>
      </c>
      <c r="AY206" s="13" t="s">
        <v>153</v>
      </c>
      <c r="BE206" s="206">
        <f t="shared" si="34"/>
        <v>0</v>
      </c>
      <c r="BF206" s="206">
        <f t="shared" si="35"/>
        <v>0</v>
      </c>
      <c r="BG206" s="206">
        <f t="shared" si="36"/>
        <v>0</v>
      </c>
      <c r="BH206" s="206">
        <f t="shared" si="37"/>
        <v>0</v>
      </c>
      <c r="BI206" s="206">
        <f t="shared" si="38"/>
        <v>0</v>
      </c>
      <c r="BJ206" s="13" t="s">
        <v>160</v>
      </c>
      <c r="BK206" s="206">
        <f t="shared" si="39"/>
        <v>0</v>
      </c>
      <c r="BL206" s="13" t="s">
        <v>160</v>
      </c>
      <c r="BM206" s="205" t="s">
        <v>770</v>
      </c>
    </row>
    <row r="207" spans="2:65" s="1" customFormat="1" ht="16.5" customHeight="1">
      <c r="B207" s="30"/>
      <c r="C207" s="194" t="s">
        <v>477</v>
      </c>
      <c r="D207" s="194" t="s">
        <v>155</v>
      </c>
      <c r="E207" s="195" t="s">
        <v>771</v>
      </c>
      <c r="F207" s="196" t="s">
        <v>772</v>
      </c>
      <c r="G207" s="197" t="s">
        <v>277</v>
      </c>
      <c r="H207" s="198">
        <v>6</v>
      </c>
      <c r="I207" s="199"/>
      <c r="J207" s="200">
        <f t="shared" si="30"/>
        <v>0</v>
      </c>
      <c r="K207" s="196" t="s">
        <v>1</v>
      </c>
      <c r="L207" s="34"/>
      <c r="M207" s="201" t="s">
        <v>1</v>
      </c>
      <c r="N207" s="202" t="s">
        <v>39</v>
      </c>
      <c r="O207" s="63"/>
      <c r="P207" s="203">
        <f t="shared" si="31"/>
        <v>0</v>
      </c>
      <c r="Q207" s="203">
        <v>0</v>
      </c>
      <c r="R207" s="203">
        <f t="shared" si="32"/>
        <v>0</v>
      </c>
      <c r="S207" s="203">
        <v>0</v>
      </c>
      <c r="T207" s="204">
        <f t="shared" si="33"/>
        <v>0</v>
      </c>
      <c r="AR207" s="205" t="s">
        <v>160</v>
      </c>
      <c r="AT207" s="205" t="s">
        <v>155</v>
      </c>
      <c r="AU207" s="205" t="s">
        <v>82</v>
      </c>
      <c r="AY207" s="13" t="s">
        <v>153</v>
      </c>
      <c r="BE207" s="206">
        <f t="shared" si="34"/>
        <v>0</v>
      </c>
      <c r="BF207" s="206">
        <f t="shared" si="35"/>
        <v>0</v>
      </c>
      <c r="BG207" s="206">
        <f t="shared" si="36"/>
        <v>0</v>
      </c>
      <c r="BH207" s="206">
        <f t="shared" si="37"/>
        <v>0</v>
      </c>
      <c r="BI207" s="206">
        <f t="shared" si="38"/>
        <v>0</v>
      </c>
      <c r="BJ207" s="13" t="s">
        <v>160</v>
      </c>
      <c r="BK207" s="206">
        <f t="shared" si="39"/>
        <v>0</v>
      </c>
      <c r="BL207" s="13" t="s">
        <v>160</v>
      </c>
      <c r="BM207" s="205" t="s">
        <v>773</v>
      </c>
    </row>
    <row r="208" spans="2:65" s="1" customFormat="1" ht="16.5" customHeight="1">
      <c r="B208" s="30"/>
      <c r="C208" s="194" t="s">
        <v>481</v>
      </c>
      <c r="D208" s="194" t="s">
        <v>155</v>
      </c>
      <c r="E208" s="195" t="s">
        <v>774</v>
      </c>
      <c r="F208" s="196" t="s">
        <v>775</v>
      </c>
      <c r="G208" s="197" t="s">
        <v>277</v>
      </c>
      <c r="H208" s="198">
        <v>2</v>
      </c>
      <c r="I208" s="199"/>
      <c r="J208" s="200">
        <f t="shared" si="30"/>
        <v>0</v>
      </c>
      <c r="K208" s="196" t="s">
        <v>1</v>
      </c>
      <c r="L208" s="34"/>
      <c r="M208" s="201" t="s">
        <v>1</v>
      </c>
      <c r="N208" s="202" t="s">
        <v>39</v>
      </c>
      <c r="O208" s="63"/>
      <c r="P208" s="203">
        <f t="shared" si="31"/>
        <v>0</v>
      </c>
      <c r="Q208" s="203">
        <v>0</v>
      </c>
      <c r="R208" s="203">
        <f t="shared" si="32"/>
        <v>0</v>
      </c>
      <c r="S208" s="203">
        <v>0</v>
      </c>
      <c r="T208" s="204">
        <f t="shared" si="33"/>
        <v>0</v>
      </c>
      <c r="AR208" s="205" t="s">
        <v>160</v>
      </c>
      <c r="AT208" s="205" t="s">
        <v>155</v>
      </c>
      <c r="AU208" s="205" t="s">
        <v>82</v>
      </c>
      <c r="AY208" s="13" t="s">
        <v>153</v>
      </c>
      <c r="BE208" s="206">
        <f t="shared" si="34"/>
        <v>0</v>
      </c>
      <c r="BF208" s="206">
        <f t="shared" si="35"/>
        <v>0</v>
      </c>
      <c r="BG208" s="206">
        <f t="shared" si="36"/>
        <v>0</v>
      </c>
      <c r="BH208" s="206">
        <f t="shared" si="37"/>
        <v>0</v>
      </c>
      <c r="BI208" s="206">
        <f t="shared" si="38"/>
        <v>0</v>
      </c>
      <c r="BJ208" s="13" t="s">
        <v>160</v>
      </c>
      <c r="BK208" s="206">
        <f t="shared" si="39"/>
        <v>0</v>
      </c>
      <c r="BL208" s="13" t="s">
        <v>160</v>
      </c>
      <c r="BM208" s="205" t="s">
        <v>776</v>
      </c>
    </row>
    <row r="209" spans="2:65" s="1" customFormat="1" ht="16.5" customHeight="1">
      <c r="B209" s="30"/>
      <c r="C209" s="194" t="s">
        <v>485</v>
      </c>
      <c r="D209" s="194" t="s">
        <v>155</v>
      </c>
      <c r="E209" s="195" t="s">
        <v>777</v>
      </c>
      <c r="F209" s="196" t="s">
        <v>778</v>
      </c>
      <c r="G209" s="197" t="s">
        <v>277</v>
      </c>
      <c r="H209" s="198">
        <v>1</v>
      </c>
      <c r="I209" s="199"/>
      <c r="J209" s="200">
        <f t="shared" si="30"/>
        <v>0</v>
      </c>
      <c r="K209" s="196" t="s">
        <v>1</v>
      </c>
      <c r="L209" s="34"/>
      <c r="M209" s="201" t="s">
        <v>1</v>
      </c>
      <c r="N209" s="202" t="s">
        <v>39</v>
      </c>
      <c r="O209" s="63"/>
      <c r="P209" s="203">
        <f t="shared" si="31"/>
        <v>0</v>
      </c>
      <c r="Q209" s="203">
        <v>0</v>
      </c>
      <c r="R209" s="203">
        <f t="shared" si="32"/>
        <v>0</v>
      </c>
      <c r="S209" s="203">
        <v>0</v>
      </c>
      <c r="T209" s="204">
        <f t="shared" si="33"/>
        <v>0</v>
      </c>
      <c r="AR209" s="205" t="s">
        <v>160</v>
      </c>
      <c r="AT209" s="205" t="s">
        <v>155</v>
      </c>
      <c r="AU209" s="205" t="s">
        <v>82</v>
      </c>
      <c r="AY209" s="13" t="s">
        <v>153</v>
      </c>
      <c r="BE209" s="206">
        <f t="shared" si="34"/>
        <v>0</v>
      </c>
      <c r="BF209" s="206">
        <f t="shared" si="35"/>
        <v>0</v>
      </c>
      <c r="BG209" s="206">
        <f t="shared" si="36"/>
        <v>0</v>
      </c>
      <c r="BH209" s="206">
        <f t="shared" si="37"/>
        <v>0</v>
      </c>
      <c r="BI209" s="206">
        <f t="shared" si="38"/>
        <v>0</v>
      </c>
      <c r="BJ209" s="13" t="s">
        <v>160</v>
      </c>
      <c r="BK209" s="206">
        <f t="shared" si="39"/>
        <v>0</v>
      </c>
      <c r="BL209" s="13" t="s">
        <v>160</v>
      </c>
      <c r="BM209" s="205" t="s">
        <v>779</v>
      </c>
    </row>
    <row r="210" spans="2:65" s="1" customFormat="1" ht="16.5" customHeight="1">
      <c r="B210" s="30"/>
      <c r="C210" s="194" t="s">
        <v>489</v>
      </c>
      <c r="D210" s="194" t="s">
        <v>155</v>
      </c>
      <c r="E210" s="195" t="s">
        <v>780</v>
      </c>
      <c r="F210" s="196" t="s">
        <v>781</v>
      </c>
      <c r="G210" s="197" t="s">
        <v>277</v>
      </c>
      <c r="H210" s="198">
        <v>5</v>
      </c>
      <c r="I210" s="199"/>
      <c r="J210" s="200">
        <f t="shared" si="30"/>
        <v>0</v>
      </c>
      <c r="K210" s="196" t="s">
        <v>1</v>
      </c>
      <c r="L210" s="34"/>
      <c r="M210" s="201" t="s">
        <v>1</v>
      </c>
      <c r="N210" s="202" t="s">
        <v>39</v>
      </c>
      <c r="O210" s="63"/>
      <c r="P210" s="203">
        <f t="shared" si="31"/>
        <v>0</v>
      </c>
      <c r="Q210" s="203">
        <v>0</v>
      </c>
      <c r="R210" s="203">
        <f t="shared" si="32"/>
        <v>0</v>
      </c>
      <c r="S210" s="203">
        <v>0</v>
      </c>
      <c r="T210" s="204">
        <f t="shared" si="33"/>
        <v>0</v>
      </c>
      <c r="AR210" s="205" t="s">
        <v>160</v>
      </c>
      <c r="AT210" s="205" t="s">
        <v>155</v>
      </c>
      <c r="AU210" s="205" t="s">
        <v>82</v>
      </c>
      <c r="AY210" s="13" t="s">
        <v>153</v>
      </c>
      <c r="BE210" s="206">
        <f t="shared" si="34"/>
        <v>0</v>
      </c>
      <c r="BF210" s="206">
        <f t="shared" si="35"/>
        <v>0</v>
      </c>
      <c r="BG210" s="206">
        <f t="shared" si="36"/>
        <v>0</v>
      </c>
      <c r="BH210" s="206">
        <f t="shared" si="37"/>
        <v>0</v>
      </c>
      <c r="BI210" s="206">
        <f t="shared" si="38"/>
        <v>0</v>
      </c>
      <c r="BJ210" s="13" t="s">
        <v>160</v>
      </c>
      <c r="BK210" s="206">
        <f t="shared" si="39"/>
        <v>0</v>
      </c>
      <c r="BL210" s="13" t="s">
        <v>160</v>
      </c>
      <c r="BM210" s="205" t="s">
        <v>782</v>
      </c>
    </row>
    <row r="211" spans="2:65" s="1" customFormat="1" ht="16.5" customHeight="1">
      <c r="B211" s="30"/>
      <c r="C211" s="194" t="s">
        <v>493</v>
      </c>
      <c r="D211" s="194" t="s">
        <v>155</v>
      </c>
      <c r="E211" s="195" t="s">
        <v>783</v>
      </c>
      <c r="F211" s="196" t="s">
        <v>784</v>
      </c>
      <c r="G211" s="197" t="s">
        <v>277</v>
      </c>
      <c r="H211" s="198">
        <v>5</v>
      </c>
      <c r="I211" s="199"/>
      <c r="J211" s="200">
        <f t="shared" si="30"/>
        <v>0</v>
      </c>
      <c r="K211" s="196" t="s">
        <v>1</v>
      </c>
      <c r="L211" s="34"/>
      <c r="M211" s="201" t="s">
        <v>1</v>
      </c>
      <c r="N211" s="202" t="s">
        <v>39</v>
      </c>
      <c r="O211" s="63"/>
      <c r="P211" s="203">
        <f t="shared" si="31"/>
        <v>0</v>
      </c>
      <c r="Q211" s="203">
        <v>0</v>
      </c>
      <c r="R211" s="203">
        <f t="shared" si="32"/>
        <v>0</v>
      </c>
      <c r="S211" s="203">
        <v>0</v>
      </c>
      <c r="T211" s="204">
        <f t="shared" si="33"/>
        <v>0</v>
      </c>
      <c r="AR211" s="205" t="s">
        <v>160</v>
      </c>
      <c r="AT211" s="205" t="s">
        <v>155</v>
      </c>
      <c r="AU211" s="205" t="s">
        <v>82</v>
      </c>
      <c r="AY211" s="13" t="s">
        <v>153</v>
      </c>
      <c r="BE211" s="206">
        <f t="shared" si="34"/>
        <v>0</v>
      </c>
      <c r="BF211" s="206">
        <f t="shared" si="35"/>
        <v>0</v>
      </c>
      <c r="BG211" s="206">
        <f t="shared" si="36"/>
        <v>0</v>
      </c>
      <c r="BH211" s="206">
        <f t="shared" si="37"/>
        <v>0</v>
      </c>
      <c r="BI211" s="206">
        <f t="shared" si="38"/>
        <v>0</v>
      </c>
      <c r="BJ211" s="13" t="s">
        <v>160</v>
      </c>
      <c r="BK211" s="206">
        <f t="shared" si="39"/>
        <v>0</v>
      </c>
      <c r="BL211" s="13" t="s">
        <v>160</v>
      </c>
      <c r="BM211" s="205" t="s">
        <v>785</v>
      </c>
    </row>
    <row r="212" spans="2:65" s="1" customFormat="1" ht="16.5" customHeight="1">
      <c r="B212" s="30"/>
      <c r="C212" s="194" t="s">
        <v>497</v>
      </c>
      <c r="D212" s="194" t="s">
        <v>155</v>
      </c>
      <c r="E212" s="195" t="s">
        <v>786</v>
      </c>
      <c r="F212" s="196" t="s">
        <v>787</v>
      </c>
      <c r="G212" s="197" t="s">
        <v>277</v>
      </c>
      <c r="H212" s="198">
        <v>1</v>
      </c>
      <c r="I212" s="199"/>
      <c r="J212" s="200">
        <f t="shared" si="30"/>
        <v>0</v>
      </c>
      <c r="K212" s="196" t="s">
        <v>1</v>
      </c>
      <c r="L212" s="34"/>
      <c r="M212" s="201" t="s">
        <v>1</v>
      </c>
      <c r="N212" s="202" t="s">
        <v>39</v>
      </c>
      <c r="O212" s="63"/>
      <c r="P212" s="203">
        <f t="shared" si="31"/>
        <v>0</v>
      </c>
      <c r="Q212" s="203">
        <v>0</v>
      </c>
      <c r="R212" s="203">
        <f t="shared" si="32"/>
        <v>0</v>
      </c>
      <c r="S212" s="203">
        <v>0</v>
      </c>
      <c r="T212" s="204">
        <f t="shared" si="33"/>
        <v>0</v>
      </c>
      <c r="AR212" s="205" t="s">
        <v>160</v>
      </c>
      <c r="AT212" s="205" t="s">
        <v>155</v>
      </c>
      <c r="AU212" s="205" t="s">
        <v>82</v>
      </c>
      <c r="AY212" s="13" t="s">
        <v>153</v>
      </c>
      <c r="BE212" s="206">
        <f t="shared" si="34"/>
        <v>0</v>
      </c>
      <c r="BF212" s="206">
        <f t="shared" si="35"/>
        <v>0</v>
      </c>
      <c r="BG212" s="206">
        <f t="shared" si="36"/>
        <v>0</v>
      </c>
      <c r="BH212" s="206">
        <f t="shared" si="37"/>
        <v>0</v>
      </c>
      <c r="BI212" s="206">
        <f t="shared" si="38"/>
        <v>0</v>
      </c>
      <c r="BJ212" s="13" t="s">
        <v>160</v>
      </c>
      <c r="BK212" s="206">
        <f t="shared" si="39"/>
        <v>0</v>
      </c>
      <c r="BL212" s="13" t="s">
        <v>160</v>
      </c>
      <c r="BM212" s="205" t="s">
        <v>788</v>
      </c>
    </row>
    <row r="213" spans="2:65" s="1" customFormat="1" ht="16.5" customHeight="1">
      <c r="B213" s="30"/>
      <c r="C213" s="194" t="s">
        <v>503</v>
      </c>
      <c r="D213" s="194" t="s">
        <v>155</v>
      </c>
      <c r="E213" s="195" t="s">
        <v>789</v>
      </c>
      <c r="F213" s="196" t="s">
        <v>790</v>
      </c>
      <c r="G213" s="197" t="s">
        <v>277</v>
      </c>
      <c r="H213" s="198">
        <v>2</v>
      </c>
      <c r="I213" s="199"/>
      <c r="J213" s="200">
        <f t="shared" si="30"/>
        <v>0</v>
      </c>
      <c r="K213" s="196" t="s">
        <v>1</v>
      </c>
      <c r="L213" s="34"/>
      <c r="M213" s="201" t="s">
        <v>1</v>
      </c>
      <c r="N213" s="202" t="s">
        <v>39</v>
      </c>
      <c r="O213" s="63"/>
      <c r="P213" s="203">
        <f t="shared" si="31"/>
        <v>0</v>
      </c>
      <c r="Q213" s="203">
        <v>0</v>
      </c>
      <c r="R213" s="203">
        <f t="shared" si="32"/>
        <v>0</v>
      </c>
      <c r="S213" s="203">
        <v>0</v>
      </c>
      <c r="T213" s="204">
        <f t="shared" si="33"/>
        <v>0</v>
      </c>
      <c r="AR213" s="205" t="s">
        <v>160</v>
      </c>
      <c r="AT213" s="205" t="s">
        <v>155</v>
      </c>
      <c r="AU213" s="205" t="s">
        <v>82</v>
      </c>
      <c r="AY213" s="13" t="s">
        <v>153</v>
      </c>
      <c r="BE213" s="206">
        <f t="shared" si="34"/>
        <v>0</v>
      </c>
      <c r="BF213" s="206">
        <f t="shared" si="35"/>
        <v>0</v>
      </c>
      <c r="BG213" s="206">
        <f t="shared" si="36"/>
        <v>0</v>
      </c>
      <c r="BH213" s="206">
        <f t="shared" si="37"/>
        <v>0</v>
      </c>
      <c r="BI213" s="206">
        <f t="shared" si="38"/>
        <v>0</v>
      </c>
      <c r="BJ213" s="13" t="s">
        <v>160</v>
      </c>
      <c r="BK213" s="206">
        <f t="shared" si="39"/>
        <v>0</v>
      </c>
      <c r="BL213" s="13" t="s">
        <v>160</v>
      </c>
      <c r="BM213" s="205" t="s">
        <v>791</v>
      </c>
    </row>
    <row r="214" spans="2:65" s="1" customFormat="1" ht="16.5" customHeight="1">
      <c r="B214" s="30"/>
      <c r="C214" s="194" t="s">
        <v>508</v>
      </c>
      <c r="D214" s="194" t="s">
        <v>155</v>
      </c>
      <c r="E214" s="195" t="s">
        <v>792</v>
      </c>
      <c r="F214" s="196" t="s">
        <v>793</v>
      </c>
      <c r="G214" s="197" t="s">
        <v>277</v>
      </c>
      <c r="H214" s="198">
        <v>1</v>
      </c>
      <c r="I214" s="199"/>
      <c r="J214" s="200">
        <f t="shared" si="30"/>
        <v>0</v>
      </c>
      <c r="K214" s="196" t="s">
        <v>1</v>
      </c>
      <c r="L214" s="34"/>
      <c r="M214" s="201" t="s">
        <v>1</v>
      </c>
      <c r="N214" s="202" t="s">
        <v>39</v>
      </c>
      <c r="O214" s="63"/>
      <c r="P214" s="203">
        <f t="shared" si="31"/>
        <v>0</v>
      </c>
      <c r="Q214" s="203">
        <v>0</v>
      </c>
      <c r="R214" s="203">
        <f t="shared" si="32"/>
        <v>0</v>
      </c>
      <c r="S214" s="203">
        <v>0</v>
      </c>
      <c r="T214" s="204">
        <f t="shared" si="33"/>
        <v>0</v>
      </c>
      <c r="AR214" s="205" t="s">
        <v>160</v>
      </c>
      <c r="AT214" s="205" t="s">
        <v>155</v>
      </c>
      <c r="AU214" s="205" t="s">
        <v>82</v>
      </c>
      <c r="AY214" s="13" t="s">
        <v>153</v>
      </c>
      <c r="BE214" s="206">
        <f t="shared" si="34"/>
        <v>0</v>
      </c>
      <c r="BF214" s="206">
        <f t="shared" si="35"/>
        <v>0</v>
      </c>
      <c r="BG214" s="206">
        <f t="shared" si="36"/>
        <v>0</v>
      </c>
      <c r="BH214" s="206">
        <f t="shared" si="37"/>
        <v>0</v>
      </c>
      <c r="BI214" s="206">
        <f t="shared" si="38"/>
        <v>0</v>
      </c>
      <c r="BJ214" s="13" t="s">
        <v>160</v>
      </c>
      <c r="BK214" s="206">
        <f t="shared" si="39"/>
        <v>0</v>
      </c>
      <c r="BL214" s="13" t="s">
        <v>160</v>
      </c>
      <c r="BM214" s="205" t="s">
        <v>794</v>
      </c>
    </row>
    <row r="215" spans="2:65" s="1" customFormat="1" ht="16.5" customHeight="1">
      <c r="B215" s="30"/>
      <c r="C215" s="194" t="s">
        <v>512</v>
      </c>
      <c r="D215" s="194" t="s">
        <v>155</v>
      </c>
      <c r="E215" s="195" t="s">
        <v>795</v>
      </c>
      <c r="F215" s="196" t="s">
        <v>796</v>
      </c>
      <c r="G215" s="197" t="s">
        <v>277</v>
      </c>
      <c r="H215" s="198">
        <v>1</v>
      </c>
      <c r="I215" s="199"/>
      <c r="J215" s="200">
        <f t="shared" si="30"/>
        <v>0</v>
      </c>
      <c r="K215" s="196" t="s">
        <v>1</v>
      </c>
      <c r="L215" s="34"/>
      <c r="M215" s="201" t="s">
        <v>1</v>
      </c>
      <c r="N215" s="202" t="s">
        <v>39</v>
      </c>
      <c r="O215" s="63"/>
      <c r="P215" s="203">
        <f t="shared" si="31"/>
        <v>0</v>
      </c>
      <c r="Q215" s="203">
        <v>0</v>
      </c>
      <c r="R215" s="203">
        <f t="shared" si="32"/>
        <v>0</v>
      </c>
      <c r="S215" s="203">
        <v>0</v>
      </c>
      <c r="T215" s="204">
        <f t="shared" si="33"/>
        <v>0</v>
      </c>
      <c r="AR215" s="205" t="s">
        <v>160</v>
      </c>
      <c r="AT215" s="205" t="s">
        <v>155</v>
      </c>
      <c r="AU215" s="205" t="s">
        <v>82</v>
      </c>
      <c r="AY215" s="13" t="s">
        <v>153</v>
      </c>
      <c r="BE215" s="206">
        <f t="shared" si="34"/>
        <v>0</v>
      </c>
      <c r="BF215" s="206">
        <f t="shared" si="35"/>
        <v>0</v>
      </c>
      <c r="BG215" s="206">
        <f t="shared" si="36"/>
        <v>0</v>
      </c>
      <c r="BH215" s="206">
        <f t="shared" si="37"/>
        <v>0</v>
      </c>
      <c r="BI215" s="206">
        <f t="shared" si="38"/>
        <v>0</v>
      </c>
      <c r="BJ215" s="13" t="s">
        <v>160</v>
      </c>
      <c r="BK215" s="206">
        <f t="shared" si="39"/>
        <v>0</v>
      </c>
      <c r="BL215" s="13" t="s">
        <v>160</v>
      </c>
      <c r="BM215" s="205" t="s">
        <v>797</v>
      </c>
    </row>
    <row r="216" spans="2:65" s="1" customFormat="1" ht="16.5" customHeight="1">
      <c r="B216" s="30"/>
      <c r="C216" s="194" t="s">
        <v>516</v>
      </c>
      <c r="D216" s="194" t="s">
        <v>155</v>
      </c>
      <c r="E216" s="195" t="s">
        <v>798</v>
      </c>
      <c r="F216" s="196" t="s">
        <v>799</v>
      </c>
      <c r="G216" s="197" t="s">
        <v>277</v>
      </c>
      <c r="H216" s="198">
        <v>1</v>
      </c>
      <c r="I216" s="199"/>
      <c r="J216" s="200">
        <f t="shared" si="30"/>
        <v>0</v>
      </c>
      <c r="K216" s="196" t="s">
        <v>1</v>
      </c>
      <c r="L216" s="34"/>
      <c r="M216" s="201" t="s">
        <v>1</v>
      </c>
      <c r="N216" s="202" t="s">
        <v>39</v>
      </c>
      <c r="O216" s="63"/>
      <c r="P216" s="203">
        <f t="shared" si="31"/>
        <v>0</v>
      </c>
      <c r="Q216" s="203">
        <v>0</v>
      </c>
      <c r="R216" s="203">
        <f t="shared" si="32"/>
        <v>0</v>
      </c>
      <c r="S216" s="203">
        <v>0</v>
      </c>
      <c r="T216" s="204">
        <f t="shared" si="33"/>
        <v>0</v>
      </c>
      <c r="AR216" s="205" t="s">
        <v>160</v>
      </c>
      <c r="AT216" s="205" t="s">
        <v>155</v>
      </c>
      <c r="AU216" s="205" t="s">
        <v>82</v>
      </c>
      <c r="AY216" s="13" t="s">
        <v>153</v>
      </c>
      <c r="BE216" s="206">
        <f t="shared" si="34"/>
        <v>0</v>
      </c>
      <c r="BF216" s="206">
        <f t="shared" si="35"/>
        <v>0</v>
      </c>
      <c r="BG216" s="206">
        <f t="shared" si="36"/>
        <v>0</v>
      </c>
      <c r="BH216" s="206">
        <f t="shared" si="37"/>
        <v>0</v>
      </c>
      <c r="BI216" s="206">
        <f t="shared" si="38"/>
        <v>0</v>
      </c>
      <c r="BJ216" s="13" t="s">
        <v>160</v>
      </c>
      <c r="BK216" s="206">
        <f t="shared" si="39"/>
        <v>0</v>
      </c>
      <c r="BL216" s="13" t="s">
        <v>160</v>
      </c>
      <c r="BM216" s="205" t="s">
        <v>800</v>
      </c>
    </row>
    <row r="217" spans="2:65" s="1" customFormat="1" ht="16.5" customHeight="1">
      <c r="B217" s="30"/>
      <c r="C217" s="194" t="s">
        <v>520</v>
      </c>
      <c r="D217" s="194" t="s">
        <v>155</v>
      </c>
      <c r="E217" s="195" t="s">
        <v>801</v>
      </c>
      <c r="F217" s="196" t="s">
        <v>802</v>
      </c>
      <c r="G217" s="197" t="s">
        <v>612</v>
      </c>
      <c r="H217" s="198">
        <v>1</v>
      </c>
      <c r="I217" s="199"/>
      <c r="J217" s="200">
        <f t="shared" si="30"/>
        <v>0</v>
      </c>
      <c r="K217" s="196" t="s">
        <v>1</v>
      </c>
      <c r="L217" s="34"/>
      <c r="M217" s="201" t="s">
        <v>1</v>
      </c>
      <c r="N217" s="202" t="s">
        <v>39</v>
      </c>
      <c r="O217" s="63"/>
      <c r="P217" s="203">
        <f t="shared" si="31"/>
        <v>0</v>
      </c>
      <c r="Q217" s="203">
        <v>0</v>
      </c>
      <c r="R217" s="203">
        <f t="shared" si="32"/>
        <v>0</v>
      </c>
      <c r="S217" s="203">
        <v>0</v>
      </c>
      <c r="T217" s="204">
        <f t="shared" si="33"/>
        <v>0</v>
      </c>
      <c r="AR217" s="205" t="s">
        <v>160</v>
      </c>
      <c r="AT217" s="205" t="s">
        <v>155</v>
      </c>
      <c r="AU217" s="205" t="s">
        <v>82</v>
      </c>
      <c r="AY217" s="13" t="s">
        <v>153</v>
      </c>
      <c r="BE217" s="206">
        <f t="shared" si="34"/>
        <v>0</v>
      </c>
      <c r="BF217" s="206">
        <f t="shared" si="35"/>
        <v>0</v>
      </c>
      <c r="BG217" s="206">
        <f t="shared" si="36"/>
        <v>0</v>
      </c>
      <c r="BH217" s="206">
        <f t="shared" si="37"/>
        <v>0</v>
      </c>
      <c r="BI217" s="206">
        <f t="shared" si="38"/>
        <v>0</v>
      </c>
      <c r="BJ217" s="13" t="s">
        <v>160</v>
      </c>
      <c r="BK217" s="206">
        <f t="shared" si="39"/>
        <v>0</v>
      </c>
      <c r="BL217" s="13" t="s">
        <v>160</v>
      </c>
      <c r="BM217" s="205" t="s">
        <v>803</v>
      </c>
    </row>
    <row r="218" spans="2:65" s="1" customFormat="1" ht="24" customHeight="1">
      <c r="B218" s="30"/>
      <c r="C218" s="194" t="s">
        <v>524</v>
      </c>
      <c r="D218" s="194" t="s">
        <v>155</v>
      </c>
      <c r="E218" s="195" t="s">
        <v>804</v>
      </c>
      <c r="F218" s="196" t="s">
        <v>805</v>
      </c>
      <c r="G218" s="197" t="s">
        <v>612</v>
      </c>
      <c r="H218" s="198">
        <v>1</v>
      </c>
      <c r="I218" s="199"/>
      <c r="J218" s="200">
        <f t="shared" si="30"/>
        <v>0</v>
      </c>
      <c r="K218" s="196" t="s">
        <v>1</v>
      </c>
      <c r="L218" s="34"/>
      <c r="M218" s="201" t="s">
        <v>1</v>
      </c>
      <c r="N218" s="202" t="s">
        <v>39</v>
      </c>
      <c r="O218" s="63"/>
      <c r="P218" s="203">
        <f t="shared" si="31"/>
        <v>0</v>
      </c>
      <c r="Q218" s="203">
        <v>0</v>
      </c>
      <c r="R218" s="203">
        <f t="shared" si="32"/>
        <v>0</v>
      </c>
      <c r="S218" s="203">
        <v>0</v>
      </c>
      <c r="T218" s="204">
        <f t="shared" si="33"/>
        <v>0</v>
      </c>
      <c r="AR218" s="205" t="s">
        <v>160</v>
      </c>
      <c r="AT218" s="205" t="s">
        <v>155</v>
      </c>
      <c r="AU218" s="205" t="s">
        <v>82</v>
      </c>
      <c r="AY218" s="13" t="s">
        <v>153</v>
      </c>
      <c r="BE218" s="206">
        <f t="shared" si="34"/>
        <v>0</v>
      </c>
      <c r="BF218" s="206">
        <f t="shared" si="35"/>
        <v>0</v>
      </c>
      <c r="BG218" s="206">
        <f t="shared" si="36"/>
        <v>0</v>
      </c>
      <c r="BH218" s="206">
        <f t="shared" si="37"/>
        <v>0</v>
      </c>
      <c r="BI218" s="206">
        <f t="shared" si="38"/>
        <v>0</v>
      </c>
      <c r="BJ218" s="13" t="s">
        <v>160</v>
      </c>
      <c r="BK218" s="206">
        <f t="shared" si="39"/>
        <v>0</v>
      </c>
      <c r="BL218" s="13" t="s">
        <v>160</v>
      </c>
      <c r="BM218" s="205" t="s">
        <v>806</v>
      </c>
    </row>
    <row r="219" spans="2:65" s="1" customFormat="1" ht="16.5" customHeight="1">
      <c r="B219" s="30"/>
      <c r="C219" s="194" t="s">
        <v>528</v>
      </c>
      <c r="D219" s="194" t="s">
        <v>155</v>
      </c>
      <c r="E219" s="195" t="s">
        <v>807</v>
      </c>
      <c r="F219" s="196" t="s">
        <v>808</v>
      </c>
      <c r="G219" s="197" t="s">
        <v>612</v>
      </c>
      <c r="H219" s="198">
        <v>1</v>
      </c>
      <c r="I219" s="199"/>
      <c r="J219" s="200">
        <f t="shared" si="30"/>
        <v>0</v>
      </c>
      <c r="K219" s="196" t="s">
        <v>1</v>
      </c>
      <c r="L219" s="34"/>
      <c r="M219" s="201" t="s">
        <v>1</v>
      </c>
      <c r="N219" s="202" t="s">
        <v>39</v>
      </c>
      <c r="O219" s="63"/>
      <c r="P219" s="203">
        <f t="shared" si="31"/>
        <v>0</v>
      </c>
      <c r="Q219" s="203">
        <v>0</v>
      </c>
      <c r="R219" s="203">
        <f t="shared" si="32"/>
        <v>0</v>
      </c>
      <c r="S219" s="203">
        <v>0</v>
      </c>
      <c r="T219" s="204">
        <f t="shared" si="33"/>
        <v>0</v>
      </c>
      <c r="AR219" s="205" t="s">
        <v>160</v>
      </c>
      <c r="AT219" s="205" t="s">
        <v>155</v>
      </c>
      <c r="AU219" s="205" t="s">
        <v>82</v>
      </c>
      <c r="AY219" s="13" t="s">
        <v>153</v>
      </c>
      <c r="BE219" s="206">
        <f t="shared" si="34"/>
        <v>0</v>
      </c>
      <c r="BF219" s="206">
        <f t="shared" si="35"/>
        <v>0</v>
      </c>
      <c r="BG219" s="206">
        <f t="shared" si="36"/>
        <v>0</v>
      </c>
      <c r="BH219" s="206">
        <f t="shared" si="37"/>
        <v>0</v>
      </c>
      <c r="BI219" s="206">
        <f t="shared" si="38"/>
        <v>0</v>
      </c>
      <c r="BJ219" s="13" t="s">
        <v>160</v>
      </c>
      <c r="BK219" s="206">
        <f t="shared" si="39"/>
        <v>0</v>
      </c>
      <c r="BL219" s="13" t="s">
        <v>160</v>
      </c>
      <c r="BM219" s="205" t="s">
        <v>809</v>
      </c>
    </row>
    <row r="220" spans="2:65" s="1" customFormat="1" ht="16.5" customHeight="1">
      <c r="B220" s="30"/>
      <c r="C220" s="194" t="s">
        <v>532</v>
      </c>
      <c r="D220" s="194" t="s">
        <v>155</v>
      </c>
      <c r="E220" s="195" t="s">
        <v>810</v>
      </c>
      <c r="F220" s="196" t="s">
        <v>811</v>
      </c>
      <c r="G220" s="197" t="s">
        <v>612</v>
      </c>
      <c r="H220" s="198">
        <v>1</v>
      </c>
      <c r="I220" s="199"/>
      <c r="J220" s="200">
        <f t="shared" si="30"/>
        <v>0</v>
      </c>
      <c r="K220" s="196" t="s">
        <v>1</v>
      </c>
      <c r="L220" s="34"/>
      <c r="M220" s="201" t="s">
        <v>1</v>
      </c>
      <c r="N220" s="202" t="s">
        <v>39</v>
      </c>
      <c r="O220" s="63"/>
      <c r="P220" s="203">
        <f t="shared" si="31"/>
        <v>0</v>
      </c>
      <c r="Q220" s="203">
        <v>0</v>
      </c>
      <c r="R220" s="203">
        <f t="shared" si="32"/>
        <v>0</v>
      </c>
      <c r="S220" s="203">
        <v>0</v>
      </c>
      <c r="T220" s="204">
        <f t="shared" si="33"/>
        <v>0</v>
      </c>
      <c r="AR220" s="205" t="s">
        <v>160</v>
      </c>
      <c r="AT220" s="205" t="s">
        <v>155</v>
      </c>
      <c r="AU220" s="205" t="s">
        <v>82</v>
      </c>
      <c r="AY220" s="13" t="s">
        <v>153</v>
      </c>
      <c r="BE220" s="206">
        <f t="shared" si="34"/>
        <v>0</v>
      </c>
      <c r="BF220" s="206">
        <f t="shared" si="35"/>
        <v>0</v>
      </c>
      <c r="BG220" s="206">
        <f t="shared" si="36"/>
        <v>0</v>
      </c>
      <c r="BH220" s="206">
        <f t="shared" si="37"/>
        <v>0</v>
      </c>
      <c r="BI220" s="206">
        <f t="shared" si="38"/>
        <v>0</v>
      </c>
      <c r="BJ220" s="13" t="s">
        <v>160</v>
      </c>
      <c r="BK220" s="206">
        <f t="shared" si="39"/>
        <v>0</v>
      </c>
      <c r="BL220" s="13" t="s">
        <v>160</v>
      </c>
      <c r="BM220" s="205" t="s">
        <v>812</v>
      </c>
    </row>
    <row r="221" spans="2:65" s="1" customFormat="1" ht="16.5" customHeight="1">
      <c r="B221" s="30"/>
      <c r="C221" s="194" t="s">
        <v>538</v>
      </c>
      <c r="D221" s="194" t="s">
        <v>155</v>
      </c>
      <c r="E221" s="195" t="s">
        <v>813</v>
      </c>
      <c r="F221" s="196" t="s">
        <v>814</v>
      </c>
      <c r="G221" s="197" t="s">
        <v>612</v>
      </c>
      <c r="H221" s="198">
        <v>1</v>
      </c>
      <c r="I221" s="199"/>
      <c r="J221" s="200">
        <f t="shared" si="30"/>
        <v>0</v>
      </c>
      <c r="K221" s="196" t="s">
        <v>1</v>
      </c>
      <c r="L221" s="34"/>
      <c r="M221" s="201" t="s">
        <v>1</v>
      </c>
      <c r="N221" s="202" t="s">
        <v>39</v>
      </c>
      <c r="O221" s="63"/>
      <c r="P221" s="203">
        <f t="shared" si="31"/>
        <v>0</v>
      </c>
      <c r="Q221" s="203">
        <v>0</v>
      </c>
      <c r="R221" s="203">
        <f t="shared" si="32"/>
        <v>0</v>
      </c>
      <c r="S221" s="203">
        <v>0</v>
      </c>
      <c r="T221" s="204">
        <f t="shared" si="33"/>
        <v>0</v>
      </c>
      <c r="AR221" s="205" t="s">
        <v>160</v>
      </c>
      <c r="AT221" s="205" t="s">
        <v>155</v>
      </c>
      <c r="AU221" s="205" t="s">
        <v>82</v>
      </c>
      <c r="AY221" s="13" t="s">
        <v>153</v>
      </c>
      <c r="BE221" s="206">
        <f t="shared" si="34"/>
        <v>0</v>
      </c>
      <c r="BF221" s="206">
        <f t="shared" si="35"/>
        <v>0</v>
      </c>
      <c r="BG221" s="206">
        <f t="shared" si="36"/>
        <v>0</v>
      </c>
      <c r="BH221" s="206">
        <f t="shared" si="37"/>
        <v>0</v>
      </c>
      <c r="BI221" s="206">
        <f t="shared" si="38"/>
        <v>0</v>
      </c>
      <c r="BJ221" s="13" t="s">
        <v>160</v>
      </c>
      <c r="BK221" s="206">
        <f t="shared" si="39"/>
        <v>0</v>
      </c>
      <c r="BL221" s="13" t="s">
        <v>160</v>
      </c>
      <c r="BM221" s="205" t="s">
        <v>815</v>
      </c>
    </row>
    <row r="222" spans="2:65" s="1" customFormat="1" ht="16.5" customHeight="1">
      <c r="B222" s="30"/>
      <c r="C222" s="194" t="s">
        <v>542</v>
      </c>
      <c r="D222" s="194" t="s">
        <v>155</v>
      </c>
      <c r="E222" s="195" t="s">
        <v>816</v>
      </c>
      <c r="F222" s="196" t="s">
        <v>817</v>
      </c>
      <c r="G222" s="197" t="s">
        <v>818</v>
      </c>
      <c r="H222" s="198">
        <v>4</v>
      </c>
      <c r="I222" s="199"/>
      <c r="J222" s="200">
        <f t="shared" si="30"/>
        <v>0</v>
      </c>
      <c r="K222" s="196" t="s">
        <v>1</v>
      </c>
      <c r="L222" s="34"/>
      <c r="M222" s="201" t="s">
        <v>1</v>
      </c>
      <c r="N222" s="202" t="s">
        <v>39</v>
      </c>
      <c r="O222" s="63"/>
      <c r="P222" s="203">
        <f t="shared" si="31"/>
        <v>0</v>
      </c>
      <c r="Q222" s="203">
        <v>0</v>
      </c>
      <c r="R222" s="203">
        <f t="shared" si="32"/>
        <v>0</v>
      </c>
      <c r="S222" s="203">
        <v>0</v>
      </c>
      <c r="T222" s="204">
        <f t="shared" si="33"/>
        <v>0</v>
      </c>
      <c r="AR222" s="205" t="s">
        <v>160</v>
      </c>
      <c r="AT222" s="205" t="s">
        <v>155</v>
      </c>
      <c r="AU222" s="205" t="s">
        <v>82</v>
      </c>
      <c r="AY222" s="13" t="s">
        <v>153</v>
      </c>
      <c r="BE222" s="206">
        <f t="shared" si="34"/>
        <v>0</v>
      </c>
      <c r="BF222" s="206">
        <f t="shared" si="35"/>
        <v>0</v>
      </c>
      <c r="BG222" s="206">
        <f t="shared" si="36"/>
        <v>0</v>
      </c>
      <c r="BH222" s="206">
        <f t="shared" si="37"/>
        <v>0</v>
      </c>
      <c r="BI222" s="206">
        <f t="shared" si="38"/>
        <v>0</v>
      </c>
      <c r="BJ222" s="13" t="s">
        <v>160</v>
      </c>
      <c r="BK222" s="206">
        <f t="shared" si="39"/>
        <v>0</v>
      </c>
      <c r="BL222" s="13" t="s">
        <v>160</v>
      </c>
      <c r="BM222" s="205" t="s">
        <v>819</v>
      </c>
    </row>
    <row r="223" spans="2:65" s="11" customFormat="1" ht="22.9" customHeight="1">
      <c r="B223" s="178"/>
      <c r="C223" s="179"/>
      <c r="D223" s="180" t="s">
        <v>71</v>
      </c>
      <c r="E223" s="192" t="s">
        <v>820</v>
      </c>
      <c r="F223" s="192" t="s">
        <v>821</v>
      </c>
      <c r="G223" s="179"/>
      <c r="H223" s="179"/>
      <c r="I223" s="182"/>
      <c r="J223" s="193">
        <f>BK223</f>
        <v>0</v>
      </c>
      <c r="K223" s="179"/>
      <c r="L223" s="184"/>
      <c r="M223" s="185"/>
      <c r="N223" s="186"/>
      <c r="O223" s="186"/>
      <c r="P223" s="187">
        <f>SUM(P224:P232)</f>
        <v>0</v>
      </c>
      <c r="Q223" s="186"/>
      <c r="R223" s="187">
        <f>SUM(R224:R232)</f>
        <v>0</v>
      </c>
      <c r="S223" s="186"/>
      <c r="T223" s="188">
        <f>SUM(T224:T232)</f>
        <v>0</v>
      </c>
      <c r="AR223" s="189" t="s">
        <v>80</v>
      </c>
      <c r="AT223" s="190" t="s">
        <v>71</v>
      </c>
      <c r="AU223" s="190" t="s">
        <v>80</v>
      </c>
      <c r="AY223" s="189" t="s">
        <v>153</v>
      </c>
      <c r="BK223" s="191">
        <f>SUM(BK224:BK232)</f>
        <v>0</v>
      </c>
    </row>
    <row r="224" spans="2:65" s="1" customFormat="1" ht="16.5" customHeight="1">
      <c r="B224" s="30"/>
      <c r="C224" s="194" t="s">
        <v>546</v>
      </c>
      <c r="D224" s="194" t="s">
        <v>155</v>
      </c>
      <c r="E224" s="195" t="s">
        <v>822</v>
      </c>
      <c r="F224" s="196" t="s">
        <v>729</v>
      </c>
      <c r="G224" s="197" t="s">
        <v>268</v>
      </c>
      <c r="H224" s="198">
        <v>550</v>
      </c>
      <c r="I224" s="199"/>
      <c r="J224" s="200">
        <f t="shared" ref="J224:J232" si="40">ROUND(I224*H224,1)</f>
        <v>0</v>
      </c>
      <c r="K224" s="196" t="s">
        <v>1</v>
      </c>
      <c r="L224" s="34"/>
      <c r="M224" s="201" t="s">
        <v>1</v>
      </c>
      <c r="N224" s="202" t="s">
        <v>39</v>
      </c>
      <c r="O224" s="63"/>
      <c r="P224" s="203">
        <f t="shared" ref="P224:P232" si="41">O224*H224</f>
        <v>0</v>
      </c>
      <c r="Q224" s="203">
        <v>0</v>
      </c>
      <c r="R224" s="203">
        <f t="shared" ref="R224:R232" si="42">Q224*H224</f>
        <v>0</v>
      </c>
      <c r="S224" s="203">
        <v>0</v>
      </c>
      <c r="T224" s="204">
        <f t="shared" ref="T224:T232" si="43">S224*H224</f>
        <v>0</v>
      </c>
      <c r="AR224" s="205" t="s">
        <v>160</v>
      </c>
      <c r="AT224" s="205" t="s">
        <v>155</v>
      </c>
      <c r="AU224" s="205" t="s">
        <v>82</v>
      </c>
      <c r="AY224" s="13" t="s">
        <v>153</v>
      </c>
      <c r="BE224" s="206">
        <f t="shared" ref="BE224:BE232" si="44">IF(N224="základní",J224,0)</f>
        <v>0</v>
      </c>
      <c r="BF224" s="206">
        <f t="shared" ref="BF224:BF232" si="45">IF(N224="snížená",J224,0)</f>
        <v>0</v>
      </c>
      <c r="BG224" s="206">
        <f t="shared" ref="BG224:BG232" si="46">IF(N224="zákl. přenesená",J224,0)</f>
        <v>0</v>
      </c>
      <c r="BH224" s="206">
        <f t="shared" ref="BH224:BH232" si="47">IF(N224="sníž. přenesená",J224,0)</f>
        <v>0</v>
      </c>
      <c r="BI224" s="206">
        <f t="shared" ref="BI224:BI232" si="48">IF(N224="nulová",J224,0)</f>
        <v>0</v>
      </c>
      <c r="BJ224" s="13" t="s">
        <v>160</v>
      </c>
      <c r="BK224" s="206">
        <f t="shared" ref="BK224:BK232" si="49">ROUND(I224*H224,1)</f>
        <v>0</v>
      </c>
      <c r="BL224" s="13" t="s">
        <v>160</v>
      </c>
      <c r="BM224" s="205" t="s">
        <v>823</v>
      </c>
    </row>
    <row r="225" spans="2:65" s="1" customFormat="1" ht="24" customHeight="1">
      <c r="B225" s="30"/>
      <c r="C225" s="194" t="s">
        <v>552</v>
      </c>
      <c r="D225" s="194" t="s">
        <v>155</v>
      </c>
      <c r="E225" s="195" t="s">
        <v>824</v>
      </c>
      <c r="F225" s="196" t="s">
        <v>825</v>
      </c>
      <c r="G225" s="197" t="s">
        <v>277</v>
      </c>
      <c r="H225" s="198">
        <v>4</v>
      </c>
      <c r="I225" s="199"/>
      <c r="J225" s="200">
        <f t="shared" si="40"/>
        <v>0</v>
      </c>
      <c r="K225" s="196" t="s">
        <v>1</v>
      </c>
      <c r="L225" s="34"/>
      <c r="M225" s="201" t="s">
        <v>1</v>
      </c>
      <c r="N225" s="202" t="s">
        <v>39</v>
      </c>
      <c r="O225" s="63"/>
      <c r="P225" s="203">
        <f t="shared" si="41"/>
        <v>0</v>
      </c>
      <c r="Q225" s="203">
        <v>0</v>
      </c>
      <c r="R225" s="203">
        <f t="shared" si="42"/>
        <v>0</v>
      </c>
      <c r="S225" s="203">
        <v>0</v>
      </c>
      <c r="T225" s="204">
        <f t="shared" si="43"/>
        <v>0</v>
      </c>
      <c r="AR225" s="205" t="s">
        <v>160</v>
      </c>
      <c r="AT225" s="205" t="s">
        <v>155</v>
      </c>
      <c r="AU225" s="205" t="s">
        <v>82</v>
      </c>
      <c r="AY225" s="13" t="s">
        <v>153</v>
      </c>
      <c r="BE225" s="206">
        <f t="shared" si="44"/>
        <v>0</v>
      </c>
      <c r="BF225" s="206">
        <f t="shared" si="45"/>
        <v>0</v>
      </c>
      <c r="BG225" s="206">
        <f t="shared" si="46"/>
        <v>0</v>
      </c>
      <c r="BH225" s="206">
        <f t="shared" si="47"/>
        <v>0</v>
      </c>
      <c r="BI225" s="206">
        <f t="shared" si="48"/>
        <v>0</v>
      </c>
      <c r="BJ225" s="13" t="s">
        <v>160</v>
      </c>
      <c r="BK225" s="206">
        <f t="shared" si="49"/>
        <v>0</v>
      </c>
      <c r="BL225" s="13" t="s">
        <v>160</v>
      </c>
      <c r="BM225" s="205" t="s">
        <v>826</v>
      </c>
    </row>
    <row r="226" spans="2:65" s="1" customFormat="1" ht="16.5" customHeight="1">
      <c r="B226" s="30"/>
      <c r="C226" s="194" t="s">
        <v>558</v>
      </c>
      <c r="D226" s="194" t="s">
        <v>155</v>
      </c>
      <c r="E226" s="195" t="s">
        <v>827</v>
      </c>
      <c r="F226" s="196" t="s">
        <v>828</v>
      </c>
      <c r="G226" s="197" t="s">
        <v>277</v>
      </c>
      <c r="H226" s="198">
        <v>1</v>
      </c>
      <c r="I226" s="199"/>
      <c r="J226" s="200">
        <f t="shared" si="40"/>
        <v>0</v>
      </c>
      <c r="K226" s="196" t="s">
        <v>1</v>
      </c>
      <c r="L226" s="34"/>
      <c r="M226" s="201" t="s">
        <v>1</v>
      </c>
      <c r="N226" s="202" t="s">
        <v>39</v>
      </c>
      <c r="O226" s="63"/>
      <c r="P226" s="203">
        <f t="shared" si="41"/>
        <v>0</v>
      </c>
      <c r="Q226" s="203">
        <v>0</v>
      </c>
      <c r="R226" s="203">
        <f t="shared" si="42"/>
        <v>0</v>
      </c>
      <c r="S226" s="203">
        <v>0</v>
      </c>
      <c r="T226" s="204">
        <f t="shared" si="43"/>
        <v>0</v>
      </c>
      <c r="AR226" s="205" t="s">
        <v>160</v>
      </c>
      <c r="AT226" s="205" t="s">
        <v>155</v>
      </c>
      <c r="AU226" s="205" t="s">
        <v>82</v>
      </c>
      <c r="AY226" s="13" t="s">
        <v>153</v>
      </c>
      <c r="BE226" s="206">
        <f t="shared" si="44"/>
        <v>0</v>
      </c>
      <c r="BF226" s="206">
        <f t="shared" si="45"/>
        <v>0</v>
      </c>
      <c r="BG226" s="206">
        <f t="shared" si="46"/>
        <v>0</v>
      </c>
      <c r="BH226" s="206">
        <f t="shared" si="47"/>
        <v>0</v>
      </c>
      <c r="BI226" s="206">
        <f t="shared" si="48"/>
        <v>0</v>
      </c>
      <c r="BJ226" s="13" t="s">
        <v>160</v>
      </c>
      <c r="BK226" s="206">
        <f t="shared" si="49"/>
        <v>0</v>
      </c>
      <c r="BL226" s="13" t="s">
        <v>160</v>
      </c>
      <c r="BM226" s="205" t="s">
        <v>829</v>
      </c>
    </row>
    <row r="227" spans="2:65" s="1" customFormat="1" ht="16.5" customHeight="1">
      <c r="B227" s="30"/>
      <c r="C227" s="194" t="s">
        <v>562</v>
      </c>
      <c r="D227" s="194" t="s">
        <v>155</v>
      </c>
      <c r="E227" s="195" t="s">
        <v>830</v>
      </c>
      <c r="F227" s="196" t="s">
        <v>831</v>
      </c>
      <c r="G227" s="197" t="s">
        <v>277</v>
      </c>
      <c r="H227" s="198">
        <v>1</v>
      </c>
      <c r="I227" s="199"/>
      <c r="J227" s="200">
        <f t="shared" si="40"/>
        <v>0</v>
      </c>
      <c r="K227" s="196" t="s">
        <v>1</v>
      </c>
      <c r="L227" s="34"/>
      <c r="M227" s="201" t="s">
        <v>1</v>
      </c>
      <c r="N227" s="202" t="s">
        <v>39</v>
      </c>
      <c r="O227" s="63"/>
      <c r="P227" s="203">
        <f t="shared" si="41"/>
        <v>0</v>
      </c>
      <c r="Q227" s="203">
        <v>0</v>
      </c>
      <c r="R227" s="203">
        <f t="shared" si="42"/>
        <v>0</v>
      </c>
      <c r="S227" s="203">
        <v>0</v>
      </c>
      <c r="T227" s="204">
        <f t="shared" si="43"/>
        <v>0</v>
      </c>
      <c r="AR227" s="205" t="s">
        <v>160</v>
      </c>
      <c r="AT227" s="205" t="s">
        <v>155</v>
      </c>
      <c r="AU227" s="205" t="s">
        <v>82</v>
      </c>
      <c r="AY227" s="13" t="s">
        <v>153</v>
      </c>
      <c r="BE227" s="206">
        <f t="shared" si="44"/>
        <v>0</v>
      </c>
      <c r="BF227" s="206">
        <f t="shared" si="45"/>
        <v>0</v>
      </c>
      <c r="BG227" s="206">
        <f t="shared" si="46"/>
        <v>0</v>
      </c>
      <c r="BH227" s="206">
        <f t="shared" si="47"/>
        <v>0</v>
      </c>
      <c r="BI227" s="206">
        <f t="shared" si="48"/>
        <v>0</v>
      </c>
      <c r="BJ227" s="13" t="s">
        <v>160</v>
      </c>
      <c r="BK227" s="206">
        <f t="shared" si="49"/>
        <v>0</v>
      </c>
      <c r="BL227" s="13" t="s">
        <v>160</v>
      </c>
      <c r="BM227" s="205" t="s">
        <v>832</v>
      </c>
    </row>
    <row r="228" spans="2:65" s="1" customFormat="1" ht="16.5" customHeight="1">
      <c r="B228" s="30"/>
      <c r="C228" s="194" t="s">
        <v>412</v>
      </c>
      <c r="D228" s="194" t="s">
        <v>155</v>
      </c>
      <c r="E228" s="195" t="s">
        <v>833</v>
      </c>
      <c r="F228" s="196" t="s">
        <v>834</v>
      </c>
      <c r="G228" s="197" t="s">
        <v>277</v>
      </c>
      <c r="H228" s="198">
        <v>1</v>
      </c>
      <c r="I228" s="199"/>
      <c r="J228" s="200">
        <f t="shared" si="40"/>
        <v>0</v>
      </c>
      <c r="K228" s="196" t="s">
        <v>1</v>
      </c>
      <c r="L228" s="34"/>
      <c r="M228" s="201" t="s">
        <v>1</v>
      </c>
      <c r="N228" s="202" t="s">
        <v>39</v>
      </c>
      <c r="O228" s="63"/>
      <c r="P228" s="203">
        <f t="shared" si="41"/>
        <v>0</v>
      </c>
      <c r="Q228" s="203">
        <v>0</v>
      </c>
      <c r="R228" s="203">
        <f t="shared" si="42"/>
        <v>0</v>
      </c>
      <c r="S228" s="203">
        <v>0</v>
      </c>
      <c r="T228" s="204">
        <f t="shared" si="43"/>
        <v>0</v>
      </c>
      <c r="AR228" s="205" t="s">
        <v>160</v>
      </c>
      <c r="AT228" s="205" t="s">
        <v>155</v>
      </c>
      <c r="AU228" s="205" t="s">
        <v>82</v>
      </c>
      <c r="AY228" s="13" t="s">
        <v>153</v>
      </c>
      <c r="BE228" s="206">
        <f t="shared" si="44"/>
        <v>0</v>
      </c>
      <c r="BF228" s="206">
        <f t="shared" si="45"/>
        <v>0</v>
      </c>
      <c r="BG228" s="206">
        <f t="shared" si="46"/>
        <v>0</v>
      </c>
      <c r="BH228" s="206">
        <f t="shared" si="47"/>
        <v>0</v>
      </c>
      <c r="BI228" s="206">
        <f t="shared" si="48"/>
        <v>0</v>
      </c>
      <c r="BJ228" s="13" t="s">
        <v>160</v>
      </c>
      <c r="BK228" s="206">
        <f t="shared" si="49"/>
        <v>0</v>
      </c>
      <c r="BL228" s="13" t="s">
        <v>160</v>
      </c>
      <c r="BM228" s="205" t="s">
        <v>835</v>
      </c>
    </row>
    <row r="229" spans="2:65" s="1" customFormat="1" ht="16.5" customHeight="1">
      <c r="B229" s="30"/>
      <c r="C229" s="194" t="s">
        <v>422</v>
      </c>
      <c r="D229" s="194" t="s">
        <v>155</v>
      </c>
      <c r="E229" s="195" t="s">
        <v>836</v>
      </c>
      <c r="F229" s="196" t="s">
        <v>837</v>
      </c>
      <c r="G229" s="197" t="s">
        <v>277</v>
      </c>
      <c r="H229" s="198">
        <v>1</v>
      </c>
      <c r="I229" s="199"/>
      <c r="J229" s="200">
        <f t="shared" si="40"/>
        <v>0</v>
      </c>
      <c r="K229" s="196" t="s">
        <v>1</v>
      </c>
      <c r="L229" s="34"/>
      <c r="M229" s="201" t="s">
        <v>1</v>
      </c>
      <c r="N229" s="202" t="s">
        <v>39</v>
      </c>
      <c r="O229" s="63"/>
      <c r="P229" s="203">
        <f t="shared" si="41"/>
        <v>0</v>
      </c>
      <c r="Q229" s="203">
        <v>0</v>
      </c>
      <c r="R229" s="203">
        <f t="shared" si="42"/>
        <v>0</v>
      </c>
      <c r="S229" s="203">
        <v>0</v>
      </c>
      <c r="T229" s="204">
        <f t="shared" si="43"/>
        <v>0</v>
      </c>
      <c r="AR229" s="205" t="s">
        <v>160</v>
      </c>
      <c r="AT229" s="205" t="s">
        <v>155</v>
      </c>
      <c r="AU229" s="205" t="s">
        <v>82</v>
      </c>
      <c r="AY229" s="13" t="s">
        <v>153</v>
      </c>
      <c r="BE229" s="206">
        <f t="shared" si="44"/>
        <v>0</v>
      </c>
      <c r="BF229" s="206">
        <f t="shared" si="45"/>
        <v>0</v>
      </c>
      <c r="BG229" s="206">
        <f t="shared" si="46"/>
        <v>0</v>
      </c>
      <c r="BH229" s="206">
        <f t="shared" si="47"/>
        <v>0</v>
      </c>
      <c r="BI229" s="206">
        <f t="shared" si="48"/>
        <v>0</v>
      </c>
      <c r="BJ229" s="13" t="s">
        <v>160</v>
      </c>
      <c r="BK229" s="206">
        <f t="shared" si="49"/>
        <v>0</v>
      </c>
      <c r="BL229" s="13" t="s">
        <v>160</v>
      </c>
      <c r="BM229" s="205" t="s">
        <v>838</v>
      </c>
    </row>
    <row r="230" spans="2:65" s="1" customFormat="1" ht="16.5" customHeight="1">
      <c r="B230" s="30"/>
      <c r="C230" s="194" t="s">
        <v>439</v>
      </c>
      <c r="D230" s="194" t="s">
        <v>155</v>
      </c>
      <c r="E230" s="195" t="s">
        <v>839</v>
      </c>
      <c r="F230" s="196" t="s">
        <v>840</v>
      </c>
      <c r="G230" s="197" t="s">
        <v>841</v>
      </c>
      <c r="H230" s="222"/>
      <c r="I230" s="199"/>
      <c r="J230" s="200">
        <f t="shared" si="40"/>
        <v>0</v>
      </c>
      <c r="K230" s="196" t="s">
        <v>1</v>
      </c>
      <c r="L230" s="34"/>
      <c r="M230" s="201" t="s">
        <v>1</v>
      </c>
      <c r="N230" s="202" t="s">
        <v>39</v>
      </c>
      <c r="O230" s="63"/>
      <c r="P230" s="203">
        <f t="shared" si="41"/>
        <v>0</v>
      </c>
      <c r="Q230" s="203">
        <v>0</v>
      </c>
      <c r="R230" s="203">
        <f t="shared" si="42"/>
        <v>0</v>
      </c>
      <c r="S230" s="203">
        <v>0</v>
      </c>
      <c r="T230" s="204">
        <f t="shared" si="43"/>
        <v>0</v>
      </c>
      <c r="AR230" s="205" t="s">
        <v>160</v>
      </c>
      <c r="AT230" s="205" t="s">
        <v>155</v>
      </c>
      <c r="AU230" s="205" t="s">
        <v>82</v>
      </c>
      <c r="AY230" s="13" t="s">
        <v>153</v>
      </c>
      <c r="BE230" s="206">
        <f t="shared" si="44"/>
        <v>0</v>
      </c>
      <c r="BF230" s="206">
        <f t="shared" si="45"/>
        <v>0</v>
      </c>
      <c r="BG230" s="206">
        <f t="shared" si="46"/>
        <v>0</v>
      </c>
      <c r="BH230" s="206">
        <f t="shared" si="47"/>
        <v>0</v>
      </c>
      <c r="BI230" s="206">
        <f t="shared" si="48"/>
        <v>0</v>
      </c>
      <c r="BJ230" s="13" t="s">
        <v>160</v>
      </c>
      <c r="BK230" s="206">
        <f t="shared" si="49"/>
        <v>0</v>
      </c>
      <c r="BL230" s="13" t="s">
        <v>160</v>
      </c>
      <c r="BM230" s="205" t="s">
        <v>842</v>
      </c>
    </row>
    <row r="231" spans="2:65" s="1" customFormat="1" ht="16.5" customHeight="1">
      <c r="B231" s="30"/>
      <c r="C231" s="194" t="s">
        <v>408</v>
      </c>
      <c r="D231" s="194" t="s">
        <v>155</v>
      </c>
      <c r="E231" s="195" t="s">
        <v>843</v>
      </c>
      <c r="F231" s="196" t="s">
        <v>844</v>
      </c>
      <c r="G231" s="197" t="s">
        <v>612</v>
      </c>
      <c r="H231" s="198">
        <v>1</v>
      </c>
      <c r="I231" s="199"/>
      <c r="J231" s="200">
        <f t="shared" si="40"/>
        <v>0</v>
      </c>
      <c r="K231" s="196" t="s">
        <v>1</v>
      </c>
      <c r="L231" s="34"/>
      <c r="M231" s="201" t="s">
        <v>1</v>
      </c>
      <c r="N231" s="202" t="s">
        <v>39</v>
      </c>
      <c r="O231" s="63"/>
      <c r="P231" s="203">
        <f t="shared" si="41"/>
        <v>0</v>
      </c>
      <c r="Q231" s="203">
        <v>0</v>
      </c>
      <c r="R231" s="203">
        <f t="shared" si="42"/>
        <v>0</v>
      </c>
      <c r="S231" s="203">
        <v>0</v>
      </c>
      <c r="T231" s="204">
        <f t="shared" si="43"/>
        <v>0</v>
      </c>
      <c r="AR231" s="205" t="s">
        <v>160</v>
      </c>
      <c r="AT231" s="205" t="s">
        <v>155</v>
      </c>
      <c r="AU231" s="205" t="s">
        <v>82</v>
      </c>
      <c r="AY231" s="13" t="s">
        <v>153</v>
      </c>
      <c r="BE231" s="206">
        <f t="shared" si="44"/>
        <v>0</v>
      </c>
      <c r="BF231" s="206">
        <f t="shared" si="45"/>
        <v>0</v>
      </c>
      <c r="BG231" s="206">
        <f t="shared" si="46"/>
        <v>0</v>
      </c>
      <c r="BH231" s="206">
        <f t="shared" si="47"/>
        <v>0</v>
      </c>
      <c r="BI231" s="206">
        <f t="shared" si="48"/>
        <v>0</v>
      </c>
      <c r="BJ231" s="13" t="s">
        <v>160</v>
      </c>
      <c r="BK231" s="206">
        <f t="shared" si="49"/>
        <v>0</v>
      </c>
      <c r="BL231" s="13" t="s">
        <v>160</v>
      </c>
      <c r="BM231" s="205" t="s">
        <v>845</v>
      </c>
    </row>
    <row r="232" spans="2:65" s="1" customFormat="1" ht="16.5" customHeight="1">
      <c r="B232" s="30"/>
      <c r="C232" s="194" t="s">
        <v>194</v>
      </c>
      <c r="D232" s="194" t="s">
        <v>155</v>
      </c>
      <c r="E232" s="195" t="s">
        <v>846</v>
      </c>
      <c r="F232" s="196" t="s">
        <v>847</v>
      </c>
      <c r="G232" s="197" t="s">
        <v>612</v>
      </c>
      <c r="H232" s="198">
        <v>1</v>
      </c>
      <c r="I232" s="199"/>
      <c r="J232" s="200">
        <f t="shared" si="40"/>
        <v>0</v>
      </c>
      <c r="K232" s="196" t="s">
        <v>1</v>
      </c>
      <c r="L232" s="34"/>
      <c r="M232" s="201" t="s">
        <v>1</v>
      </c>
      <c r="N232" s="202" t="s">
        <v>39</v>
      </c>
      <c r="O232" s="63"/>
      <c r="P232" s="203">
        <f t="shared" si="41"/>
        <v>0</v>
      </c>
      <c r="Q232" s="203">
        <v>0</v>
      </c>
      <c r="R232" s="203">
        <f t="shared" si="42"/>
        <v>0</v>
      </c>
      <c r="S232" s="203">
        <v>0</v>
      </c>
      <c r="T232" s="204">
        <f t="shared" si="43"/>
        <v>0</v>
      </c>
      <c r="AR232" s="205" t="s">
        <v>160</v>
      </c>
      <c r="AT232" s="205" t="s">
        <v>155</v>
      </c>
      <c r="AU232" s="205" t="s">
        <v>82</v>
      </c>
      <c r="AY232" s="13" t="s">
        <v>153</v>
      </c>
      <c r="BE232" s="206">
        <f t="shared" si="44"/>
        <v>0</v>
      </c>
      <c r="BF232" s="206">
        <f t="shared" si="45"/>
        <v>0</v>
      </c>
      <c r="BG232" s="206">
        <f t="shared" si="46"/>
        <v>0</v>
      </c>
      <c r="BH232" s="206">
        <f t="shared" si="47"/>
        <v>0</v>
      </c>
      <c r="BI232" s="206">
        <f t="shared" si="48"/>
        <v>0</v>
      </c>
      <c r="BJ232" s="13" t="s">
        <v>160</v>
      </c>
      <c r="BK232" s="206">
        <f t="shared" si="49"/>
        <v>0</v>
      </c>
      <c r="BL232" s="13" t="s">
        <v>160</v>
      </c>
      <c r="BM232" s="205" t="s">
        <v>848</v>
      </c>
    </row>
    <row r="233" spans="2:65" s="11" customFormat="1" ht="22.9" customHeight="1">
      <c r="B233" s="178"/>
      <c r="C233" s="179"/>
      <c r="D233" s="180" t="s">
        <v>71</v>
      </c>
      <c r="E233" s="192" t="s">
        <v>849</v>
      </c>
      <c r="F233" s="192" t="s">
        <v>850</v>
      </c>
      <c r="G233" s="179"/>
      <c r="H233" s="179"/>
      <c r="I233" s="182"/>
      <c r="J233" s="193">
        <f>BK233</f>
        <v>0</v>
      </c>
      <c r="K233" s="179"/>
      <c r="L233" s="184"/>
      <c r="M233" s="185"/>
      <c r="N233" s="186"/>
      <c r="O233" s="186"/>
      <c r="P233" s="187">
        <f>SUM(P234:P244)</f>
        <v>0</v>
      </c>
      <c r="Q233" s="186"/>
      <c r="R233" s="187">
        <f>SUM(R234:R244)</f>
        <v>0</v>
      </c>
      <c r="S233" s="186"/>
      <c r="T233" s="188">
        <f>SUM(T234:T244)</f>
        <v>0</v>
      </c>
      <c r="AR233" s="189" t="s">
        <v>80</v>
      </c>
      <c r="AT233" s="190" t="s">
        <v>71</v>
      </c>
      <c r="AU233" s="190" t="s">
        <v>80</v>
      </c>
      <c r="AY233" s="189" t="s">
        <v>153</v>
      </c>
      <c r="BK233" s="191">
        <f>SUM(BK234:BK244)</f>
        <v>0</v>
      </c>
    </row>
    <row r="234" spans="2:65" s="1" customFormat="1" ht="16.5" customHeight="1">
      <c r="B234" s="30"/>
      <c r="C234" s="194" t="s">
        <v>706</v>
      </c>
      <c r="D234" s="194" t="s">
        <v>155</v>
      </c>
      <c r="E234" s="195" t="s">
        <v>851</v>
      </c>
      <c r="F234" s="196" t="s">
        <v>852</v>
      </c>
      <c r="G234" s="197" t="s">
        <v>277</v>
      </c>
      <c r="H234" s="198">
        <v>12</v>
      </c>
      <c r="I234" s="199"/>
      <c r="J234" s="200">
        <f t="shared" ref="J234:J244" si="50">ROUND(I234*H234,1)</f>
        <v>0</v>
      </c>
      <c r="K234" s="196" t="s">
        <v>1</v>
      </c>
      <c r="L234" s="34"/>
      <c r="M234" s="201" t="s">
        <v>1</v>
      </c>
      <c r="N234" s="202" t="s">
        <v>39</v>
      </c>
      <c r="O234" s="63"/>
      <c r="P234" s="203">
        <f t="shared" ref="P234:P244" si="51">O234*H234</f>
        <v>0</v>
      </c>
      <c r="Q234" s="203">
        <v>0</v>
      </c>
      <c r="R234" s="203">
        <f t="shared" ref="R234:R244" si="52">Q234*H234</f>
        <v>0</v>
      </c>
      <c r="S234" s="203">
        <v>0</v>
      </c>
      <c r="T234" s="204">
        <f t="shared" ref="T234:T244" si="53">S234*H234</f>
        <v>0</v>
      </c>
      <c r="AR234" s="205" t="s">
        <v>160</v>
      </c>
      <c r="AT234" s="205" t="s">
        <v>155</v>
      </c>
      <c r="AU234" s="205" t="s">
        <v>82</v>
      </c>
      <c r="AY234" s="13" t="s">
        <v>153</v>
      </c>
      <c r="BE234" s="206">
        <f t="shared" ref="BE234:BE244" si="54">IF(N234="základní",J234,0)</f>
        <v>0</v>
      </c>
      <c r="BF234" s="206">
        <f t="shared" ref="BF234:BF244" si="55">IF(N234="snížená",J234,0)</f>
        <v>0</v>
      </c>
      <c r="BG234" s="206">
        <f t="shared" ref="BG234:BG244" si="56">IF(N234="zákl. přenesená",J234,0)</f>
        <v>0</v>
      </c>
      <c r="BH234" s="206">
        <f t="shared" ref="BH234:BH244" si="57">IF(N234="sníž. přenesená",J234,0)</f>
        <v>0</v>
      </c>
      <c r="BI234" s="206">
        <f t="shared" ref="BI234:BI244" si="58">IF(N234="nulová",J234,0)</f>
        <v>0</v>
      </c>
      <c r="BJ234" s="13" t="s">
        <v>160</v>
      </c>
      <c r="BK234" s="206">
        <f t="shared" ref="BK234:BK244" si="59">ROUND(I234*H234,1)</f>
        <v>0</v>
      </c>
      <c r="BL234" s="13" t="s">
        <v>160</v>
      </c>
      <c r="BM234" s="205" t="s">
        <v>853</v>
      </c>
    </row>
    <row r="235" spans="2:65" s="1" customFormat="1" ht="16.5" customHeight="1">
      <c r="B235" s="30"/>
      <c r="C235" s="194" t="s">
        <v>854</v>
      </c>
      <c r="D235" s="194" t="s">
        <v>155</v>
      </c>
      <c r="E235" s="195" t="s">
        <v>855</v>
      </c>
      <c r="F235" s="196" t="s">
        <v>856</v>
      </c>
      <c r="G235" s="197" t="s">
        <v>841</v>
      </c>
      <c r="H235" s="222"/>
      <c r="I235" s="199"/>
      <c r="J235" s="200">
        <f t="shared" si="50"/>
        <v>0</v>
      </c>
      <c r="K235" s="196" t="s">
        <v>1</v>
      </c>
      <c r="L235" s="34"/>
      <c r="M235" s="201" t="s">
        <v>1</v>
      </c>
      <c r="N235" s="202" t="s">
        <v>39</v>
      </c>
      <c r="O235" s="63"/>
      <c r="P235" s="203">
        <f t="shared" si="51"/>
        <v>0</v>
      </c>
      <c r="Q235" s="203">
        <v>0</v>
      </c>
      <c r="R235" s="203">
        <f t="shared" si="52"/>
        <v>0</v>
      </c>
      <c r="S235" s="203">
        <v>0</v>
      </c>
      <c r="T235" s="204">
        <f t="shared" si="53"/>
        <v>0</v>
      </c>
      <c r="AR235" s="205" t="s">
        <v>160</v>
      </c>
      <c r="AT235" s="205" t="s">
        <v>155</v>
      </c>
      <c r="AU235" s="205" t="s">
        <v>82</v>
      </c>
      <c r="AY235" s="13" t="s">
        <v>153</v>
      </c>
      <c r="BE235" s="206">
        <f t="shared" si="54"/>
        <v>0</v>
      </c>
      <c r="BF235" s="206">
        <f t="shared" si="55"/>
        <v>0</v>
      </c>
      <c r="BG235" s="206">
        <f t="shared" si="56"/>
        <v>0</v>
      </c>
      <c r="BH235" s="206">
        <f t="shared" si="57"/>
        <v>0</v>
      </c>
      <c r="BI235" s="206">
        <f t="shared" si="58"/>
        <v>0</v>
      </c>
      <c r="BJ235" s="13" t="s">
        <v>160</v>
      </c>
      <c r="BK235" s="206">
        <f t="shared" si="59"/>
        <v>0</v>
      </c>
      <c r="BL235" s="13" t="s">
        <v>160</v>
      </c>
      <c r="BM235" s="205" t="s">
        <v>857</v>
      </c>
    </row>
    <row r="236" spans="2:65" s="1" customFormat="1" ht="16.5" customHeight="1">
      <c r="B236" s="30"/>
      <c r="C236" s="194" t="s">
        <v>709</v>
      </c>
      <c r="D236" s="194" t="s">
        <v>155</v>
      </c>
      <c r="E236" s="195" t="s">
        <v>858</v>
      </c>
      <c r="F236" s="196" t="s">
        <v>859</v>
      </c>
      <c r="G236" s="197" t="s">
        <v>818</v>
      </c>
      <c r="H236" s="198">
        <v>20</v>
      </c>
      <c r="I236" s="199"/>
      <c r="J236" s="200">
        <f t="shared" si="50"/>
        <v>0</v>
      </c>
      <c r="K236" s="196" t="s">
        <v>1</v>
      </c>
      <c r="L236" s="34"/>
      <c r="M236" s="201" t="s">
        <v>1</v>
      </c>
      <c r="N236" s="202" t="s">
        <v>39</v>
      </c>
      <c r="O236" s="63"/>
      <c r="P236" s="203">
        <f t="shared" si="51"/>
        <v>0</v>
      </c>
      <c r="Q236" s="203">
        <v>0</v>
      </c>
      <c r="R236" s="203">
        <f t="shared" si="52"/>
        <v>0</v>
      </c>
      <c r="S236" s="203">
        <v>0</v>
      </c>
      <c r="T236" s="204">
        <f t="shared" si="53"/>
        <v>0</v>
      </c>
      <c r="AR236" s="205" t="s">
        <v>160</v>
      </c>
      <c r="AT236" s="205" t="s">
        <v>155</v>
      </c>
      <c r="AU236" s="205" t="s">
        <v>82</v>
      </c>
      <c r="AY236" s="13" t="s">
        <v>153</v>
      </c>
      <c r="BE236" s="206">
        <f t="shared" si="54"/>
        <v>0</v>
      </c>
      <c r="BF236" s="206">
        <f t="shared" si="55"/>
        <v>0</v>
      </c>
      <c r="BG236" s="206">
        <f t="shared" si="56"/>
        <v>0</v>
      </c>
      <c r="BH236" s="206">
        <f t="shared" si="57"/>
        <v>0</v>
      </c>
      <c r="BI236" s="206">
        <f t="shared" si="58"/>
        <v>0</v>
      </c>
      <c r="BJ236" s="13" t="s">
        <v>160</v>
      </c>
      <c r="BK236" s="206">
        <f t="shared" si="59"/>
        <v>0</v>
      </c>
      <c r="BL236" s="13" t="s">
        <v>160</v>
      </c>
      <c r="BM236" s="205" t="s">
        <v>860</v>
      </c>
    </row>
    <row r="237" spans="2:65" s="1" customFormat="1" ht="16.5" customHeight="1">
      <c r="B237" s="30"/>
      <c r="C237" s="194" t="s">
        <v>861</v>
      </c>
      <c r="D237" s="194" t="s">
        <v>155</v>
      </c>
      <c r="E237" s="195" t="s">
        <v>862</v>
      </c>
      <c r="F237" s="196" t="s">
        <v>863</v>
      </c>
      <c r="G237" s="197" t="s">
        <v>818</v>
      </c>
      <c r="H237" s="198">
        <v>30</v>
      </c>
      <c r="I237" s="199"/>
      <c r="J237" s="200">
        <f t="shared" si="50"/>
        <v>0</v>
      </c>
      <c r="K237" s="196" t="s">
        <v>1</v>
      </c>
      <c r="L237" s="34"/>
      <c r="M237" s="201" t="s">
        <v>1</v>
      </c>
      <c r="N237" s="202" t="s">
        <v>39</v>
      </c>
      <c r="O237" s="63"/>
      <c r="P237" s="203">
        <f t="shared" si="51"/>
        <v>0</v>
      </c>
      <c r="Q237" s="203">
        <v>0</v>
      </c>
      <c r="R237" s="203">
        <f t="shared" si="52"/>
        <v>0</v>
      </c>
      <c r="S237" s="203">
        <v>0</v>
      </c>
      <c r="T237" s="204">
        <f t="shared" si="53"/>
        <v>0</v>
      </c>
      <c r="AR237" s="205" t="s">
        <v>160</v>
      </c>
      <c r="AT237" s="205" t="s">
        <v>155</v>
      </c>
      <c r="AU237" s="205" t="s">
        <v>82</v>
      </c>
      <c r="AY237" s="13" t="s">
        <v>153</v>
      </c>
      <c r="BE237" s="206">
        <f t="shared" si="54"/>
        <v>0</v>
      </c>
      <c r="BF237" s="206">
        <f t="shared" si="55"/>
        <v>0</v>
      </c>
      <c r="BG237" s="206">
        <f t="shared" si="56"/>
        <v>0</v>
      </c>
      <c r="BH237" s="206">
        <f t="shared" si="57"/>
        <v>0</v>
      </c>
      <c r="BI237" s="206">
        <f t="shared" si="58"/>
        <v>0</v>
      </c>
      <c r="BJ237" s="13" t="s">
        <v>160</v>
      </c>
      <c r="BK237" s="206">
        <f t="shared" si="59"/>
        <v>0</v>
      </c>
      <c r="BL237" s="13" t="s">
        <v>160</v>
      </c>
      <c r="BM237" s="205" t="s">
        <v>864</v>
      </c>
    </row>
    <row r="238" spans="2:65" s="1" customFormat="1" ht="16.5" customHeight="1">
      <c r="B238" s="30"/>
      <c r="C238" s="194" t="s">
        <v>712</v>
      </c>
      <c r="D238" s="194" t="s">
        <v>155</v>
      </c>
      <c r="E238" s="195" t="s">
        <v>865</v>
      </c>
      <c r="F238" s="196" t="s">
        <v>866</v>
      </c>
      <c r="G238" s="197" t="s">
        <v>818</v>
      </c>
      <c r="H238" s="198">
        <v>35</v>
      </c>
      <c r="I238" s="199"/>
      <c r="J238" s="200">
        <f t="shared" si="50"/>
        <v>0</v>
      </c>
      <c r="K238" s="196" t="s">
        <v>1</v>
      </c>
      <c r="L238" s="34"/>
      <c r="M238" s="201" t="s">
        <v>1</v>
      </c>
      <c r="N238" s="202" t="s">
        <v>39</v>
      </c>
      <c r="O238" s="63"/>
      <c r="P238" s="203">
        <f t="shared" si="51"/>
        <v>0</v>
      </c>
      <c r="Q238" s="203">
        <v>0</v>
      </c>
      <c r="R238" s="203">
        <f t="shared" si="52"/>
        <v>0</v>
      </c>
      <c r="S238" s="203">
        <v>0</v>
      </c>
      <c r="T238" s="204">
        <f t="shared" si="53"/>
        <v>0</v>
      </c>
      <c r="AR238" s="205" t="s">
        <v>160</v>
      </c>
      <c r="AT238" s="205" t="s">
        <v>155</v>
      </c>
      <c r="AU238" s="205" t="s">
        <v>82</v>
      </c>
      <c r="AY238" s="13" t="s">
        <v>153</v>
      </c>
      <c r="BE238" s="206">
        <f t="shared" si="54"/>
        <v>0</v>
      </c>
      <c r="BF238" s="206">
        <f t="shared" si="55"/>
        <v>0</v>
      </c>
      <c r="BG238" s="206">
        <f t="shared" si="56"/>
        <v>0</v>
      </c>
      <c r="BH238" s="206">
        <f t="shared" si="57"/>
        <v>0</v>
      </c>
      <c r="BI238" s="206">
        <f t="shared" si="58"/>
        <v>0</v>
      </c>
      <c r="BJ238" s="13" t="s">
        <v>160</v>
      </c>
      <c r="BK238" s="206">
        <f t="shared" si="59"/>
        <v>0</v>
      </c>
      <c r="BL238" s="13" t="s">
        <v>160</v>
      </c>
      <c r="BM238" s="205" t="s">
        <v>867</v>
      </c>
    </row>
    <row r="239" spans="2:65" s="1" customFormat="1" ht="16.5" customHeight="1">
      <c r="B239" s="30"/>
      <c r="C239" s="194" t="s">
        <v>868</v>
      </c>
      <c r="D239" s="194" t="s">
        <v>155</v>
      </c>
      <c r="E239" s="195" t="s">
        <v>869</v>
      </c>
      <c r="F239" s="196" t="s">
        <v>870</v>
      </c>
      <c r="G239" s="197" t="s">
        <v>268</v>
      </c>
      <c r="H239" s="198">
        <v>80</v>
      </c>
      <c r="I239" s="199"/>
      <c r="J239" s="200">
        <f t="shared" si="50"/>
        <v>0</v>
      </c>
      <c r="K239" s="196" t="s">
        <v>1</v>
      </c>
      <c r="L239" s="34"/>
      <c r="M239" s="201" t="s">
        <v>1</v>
      </c>
      <c r="N239" s="202" t="s">
        <v>39</v>
      </c>
      <c r="O239" s="63"/>
      <c r="P239" s="203">
        <f t="shared" si="51"/>
        <v>0</v>
      </c>
      <c r="Q239" s="203">
        <v>0</v>
      </c>
      <c r="R239" s="203">
        <f t="shared" si="52"/>
        <v>0</v>
      </c>
      <c r="S239" s="203">
        <v>0</v>
      </c>
      <c r="T239" s="204">
        <f t="shared" si="53"/>
        <v>0</v>
      </c>
      <c r="AR239" s="205" t="s">
        <v>160</v>
      </c>
      <c r="AT239" s="205" t="s">
        <v>155</v>
      </c>
      <c r="AU239" s="205" t="s">
        <v>82</v>
      </c>
      <c r="AY239" s="13" t="s">
        <v>153</v>
      </c>
      <c r="BE239" s="206">
        <f t="shared" si="54"/>
        <v>0</v>
      </c>
      <c r="BF239" s="206">
        <f t="shared" si="55"/>
        <v>0</v>
      </c>
      <c r="BG239" s="206">
        <f t="shared" si="56"/>
        <v>0</v>
      </c>
      <c r="BH239" s="206">
        <f t="shared" si="57"/>
        <v>0</v>
      </c>
      <c r="BI239" s="206">
        <f t="shared" si="58"/>
        <v>0</v>
      </c>
      <c r="BJ239" s="13" t="s">
        <v>160</v>
      </c>
      <c r="BK239" s="206">
        <f t="shared" si="59"/>
        <v>0</v>
      </c>
      <c r="BL239" s="13" t="s">
        <v>160</v>
      </c>
      <c r="BM239" s="205" t="s">
        <v>871</v>
      </c>
    </row>
    <row r="240" spans="2:65" s="1" customFormat="1" ht="16.5" customHeight="1">
      <c r="B240" s="30"/>
      <c r="C240" s="194" t="s">
        <v>715</v>
      </c>
      <c r="D240" s="194" t="s">
        <v>155</v>
      </c>
      <c r="E240" s="195" t="s">
        <v>872</v>
      </c>
      <c r="F240" s="196" t="s">
        <v>873</v>
      </c>
      <c r="G240" s="197" t="s">
        <v>268</v>
      </c>
      <c r="H240" s="198">
        <v>150</v>
      </c>
      <c r="I240" s="199"/>
      <c r="J240" s="200">
        <f t="shared" si="50"/>
        <v>0</v>
      </c>
      <c r="K240" s="196" t="s">
        <v>1</v>
      </c>
      <c r="L240" s="34"/>
      <c r="M240" s="201" t="s">
        <v>1</v>
      </c>
      <c r="N240" s="202" t="s">
        <v>39</v>
      </c>
      <c r="O240" s="63"/>
      <c r="P240" s="203">
        <f t="shared" si="51"/>
        <v>0</v>
      </c>
      <c r="Q240" s="203">
        <v>0</v>
      </c>
      <c r="R240" s="203">
        <f t="shared" si="52"/>
        <v>0</v>
      </c>
      <c r="S240" s="203">
        <v>0</v>
      </c>
      <c r="T240" s="204">
        <f t="shared" si="53"/>
        <v>0</v>
      </c>
      <c r="AR240" s="205" t="s">
        <v>160</v>
      </c>
      <c r="AT240" s="205" t="s">
        <v>155</v>
      </c>
      <c r="AU240" s="205" t="s">
        <v>82</v>
      </c>
      <c r="AY240" s="13" t="s">
        <v>153</v>
      </c>
      <c r="BE240" s="206">
        <f t="shared" si="54"/>
        <v>0</v>
      </c>
      <c r="BF240" s="206">
        <f t="shared" si="55"/>
        <v>0</v>
      </c>
      <c r="BG240" s="206">
        <f t="shared" si="56"/>
        <v>0</v>
      </c>
      <c r="BH240" s="206">
        <f t="shared" si="57"/>
        <v>0</v>
      </c>
      <c r="BI240" s="206">
        <f t="shared" si="58"/>
        <v>0</v>
      </c>
      <c r="BJ240" s="13" t="s">
        <v>160</v>
      </c>
      <c r="BK240" s="206">
        <f t="shared" si="59"/>
        <v>0</v>
      </c>
      <c r="BL240" s="13" t="s">
        <v>160</v>
      </c>
      <c r="BM240" s="205" t="s">
        <v>874</v>
      </c>
    </row>
    <row r="241" spans="2:65" s="1" customFormat="1" ht="16.5" customHeight="1">
      <c r="B241" s="30"/>
      <c r="C241" s="194" t="s">
        <v>875</v>
      </c>
      <c r="D241" s="194" t="s">
        <v>155</v>
      </c>
      <c r="E241" s="195" t="s">
        <v>876</v>
      </c>
      <c r="F241" s="196" t="s">
        <v>877</v>
      </c>
      <c r="G241" s="197" t="s">
        <v>268</v>
      </c>
      <c r="H241" s="198">
        <v>250</v>
      </c>
      <c r="I241" s="199"/>
      <c r="J241" s="200">
        <f t="shared" si="50"/>
        <v>0</v>
      </c>
      <c r="K241" s="196" t="s">
        <v>1</v>
      </c>
      <c r="L241" s="34"/>
      <c r="M241" s="201" t="s">
        <v>1</v>
      </c>
      <c r="N241" s="202" t="s">
        <v>39</v>
      </c>
      <c r="O241" s="63"/>
      <c r="P241" s="203">
        <f t="shared" si="51"/>
        <v>0</v>
      </c>
      <c r="Q241" s="203">
        <v>0</v>
      </c>
      <c r="R241" s="203">
        <f t="shared" si="52"/>
        <v>0</v>
      </c>
      <c r="S241" s="203">
        <v>0</v>
      </c>
      <c r="T241" s="204">
        <f t="shared" si="53"/>
        <v>0</v>
      </c>
      <c r="AR241" s="205" t="s">
        <v>160</v>
      </c>
      <c r="AT241" s="205" t="s">
        <v>155</v>
      </c>
      <c r="AU241" s="205" t="s">
        <v>82</v>
      </c>
      <c r="AY241" s="13" t="s">
        <v>153</v>
      </c>
      <c r="BE241" s="206">
        <f t="shared" si="54"/>
        <v>0</v>
      </c>
      <c r="BF241" s="206">
        <f t="shared" si="55"/>
        <v>0</v>
      </c>
      <c r="BG241" s="206">
        <f t="shared" si="56"/>
        <v>0</v>
      </c>
      <c r="BH241" s="206">
        <f t="shared" si="57"/>
        <v>0</v>
      </c>
      <c r="BI241" s="206">
        <f t="shared" si="58"/>
        <v>0</v>
      </c>
      <c r="BJ241" s="13" t="s">
        <v>160</v>
      </c>
      <c r="BK241" s="206">
        <f t="shared" si="59"/>
        <v>0</v>
      </c>
      <c r="BL241" s="13" t="s">
        <v>160</v>
      </c>
      <c r="BM241" s="205" t="s">
        <v>878</v>
      </c>
    </row>
    <row r="242" spans="2:65" s="1" customFormat="1" ht="16.5" customHeight="1">
      <c r="B242" s="30"/>
      <c r="C242" s="194" t="s">
        <v>718</v>
      </c>
      <c r="D242" s="194" t="s">
        <v>155</v>
      </c>
      <c r="E242" s="195" t="s">
        <v>879</v>
      </c>
      <c r="F242" s="196" t="s">
        <v>880</v>
      </c>
      <c r="G242" s="197" t="s">
        <v>277</v>
      </c>
      <c r="H242" s="198">
        <v>1</v>
      </c>
      <c r="I242" s="199"/>
      <c r="J242" s="200">
        <f t="shared" si="50"/>
        <v>0</v>
      </c>
      <c r="K242" s="196" t="s">
        <v>1</v>
      </c>
      <c r="L242" s="34"/>
      <c r="M242" s="201" t="s">
        <v>1</v>
      </c>
      <c r="N242" s="202" t="s">
        <v>39</v>
      </c>
      <c r="O242" s="63"/>
      <c r="P242" s="203">
        <f t="shared" si="51"/>
        <v>0</v>
      </c>
      <c r="Q242" s="203">
        <v>0</v>
      </c>
      <c r="R242" s="203">
        <f t="shared" si="52"/>
        <v>0</v>
      </c>
      <c r="S242" s="203">
        <v>0</v>
      </c>
      <c r="T242" s="204">
        <f t="shared" si="53"/>
        <v>0</v>
      </c>
      <c r="AR242" s="205" t="s">
        <v>160</v>
      </c>
      <c r="AT242" s="205" t="s">
        <v>155</v>
      </c>
      <c r="AU242" s="205" t="s">
        <v>82</v>
      </c>
      <c r="AY242" s="13" t="s">
        <v>153</v>
      </c>
      <c r="BE242" s="206">
        <f t="shared" si="54"/>
        <v>0</v>
      </c>
      <c r="BF242" s="206">
        <f t="shared" si="55"/>
        <v>0</v>
      </c>
      <c r="BG242" s="206">
        <f t="shared" si="56"/>
        <v>0</v>
      </c>
      <c r="BH242" s="206">
        <f t="shared" si="57"/>
        <v>0</v>
      </c>
      <c r="BI242" s="206">
        <f t="shared" si="58"/>
        <v>0</v>
      </c>
      <c r="BJ242" s="13" t="s">
        <v>160</v>
      </c>
      <c r="BK242" s="206">
        <f t="shared" si="59"/>
        <v>0</v>
      </c>
      <c r="BL242" s="13" t="s">
        <v>160</v>
      </c>
      <c r="BM242" s="205" t="s">
        <v>881</v>
      </c>
    </row>
    <row r="243" spans="2:65" s="1" customFormat="1" ht="16.5" customHeight="1">
      <c r="B243" s="30"/>
      <c r="C243" s="194" t="s">
        <v>882</v>
      </c>
      <c r="D243" s="194" t="s">
        <v>155</v>
      </c>
      <c r="E243" s="195" t="s">
        <v>883</v>
      </c>
      <c r="F243" s="196" t="s">
        <v>884</v>
      </c>
      <c r="G243" s="197" t="s">
        <v>277</v>
      </c>
      <c r="H243" s="198">
        <v>1</v>
      </c>
      <c r="I243" s="199"/>
      <c r="J243" s="200">
        <f t="shared" si="50"/>
        <v>0</v>
      </c>
      <c r="K243" s="196" t="s">
        <v>1</v>
      </c>
      <c r="L243" s="34"/>
      <c r="M243" s="201" t="s">
        <v>1</v>
      </c>
      <c r="N243" s="202" t="s">
        <v>39</v>
      </c>
      <c r="O243" s="63"/>
      <c r="P243" s="203">
        <f t="shared" si="51"/>
        <v>0</v>
      </c>
      <c r="Q243" s="203">
        <v>0</v>
      </c>
      <c r="R243" s="203">
        <f t="shared" si="52"/>
        <v>0</v>
      </c>
      <c r="S243" s="203">
        <v>0</v>
      </c>
      <c r="T243" s="204">
        <f t="shared" si="53"/>
        <v>0</v>
      </c>
      <c r="AR243" s="205" t="s">
        <v>160</v>
      </c>
      <c r="AT243" s="205" t="s">
        <v>155</v>
      </c>
      <c r="AU243" s="205" t="s">
        <v>82</v>
      </c>
      <c r="AY243" s="13" t="s">
        <v>153</v>
      </c>
      <c r="BE243" s="206">
        <f t="shared" si="54"/>
        <v>0</v>
      </c>
      <c r="BF243" s="206">
        <f t="shared" si="55"/>
        <v>0</v>
      </c>
      <c r="BG243" s="206">
        <f t="shared" si="56"/>
        <v>0</v>
      </c>
      <c r="BH243" s="206">
        <f t="shared" si="57"/>
        <v>0</v>
      </c>
      <c r="BI243" s="206">
        <f t="shared" si="58"/>
        <v>0</v>
      </c>
      <c r="BJ243" s="13" t="s">
        <v>160</v>
      </c>
      <c r="BK243" s="206">
        <f t="shared" si="59"/>
        <v>0</v>
      </c>
      <c r="BL243" s="13" t="s">
        <v>160</v>
      </c>
      <c r="BM243" s="205" t="s">
        <v>885</v>
      </c>
    </row>
    <row r="244" spans="2:65" s="1" customFormat="1" ht="16.5" customHeight="1">
      <c r="B244" s="30"/>
      <c r="C244" s="194" t="s">
        <v>721</v>
      </c>
      <c r="D244" s="194" t="s">
        <v>155</v>
      </c>
      <c r="E244" s="195" t="s">
        <v>886</v>
      </c>
      <c r="F244" s="196" t="s">
        <v>887</v>
      </c>
      <c r="G244" s="197" t="s">
        <v>277</v>
      </c>
      <c r="H244" s="198">
        <v>1</v>
      </c>
      <c r="I244" s="199"/>
      <c r="J244" s="200">
        <f t="shared" si="50"/>
        <v>0</v>
      </c>
      <c r="K244" s="196" t="s">
        <v>1</v>
      </c>
      <c r="L244" s="34"/>
      <c r="M244" s="217" t="s">
        <v>1</v>
      </c>
      <c r="N244" s="218" t="s">
        <v>39</v>
      </c>
      <c r="O244" s="219"/>
      <c r="P244" s="220">
        <f t="shared" si="51"/>
        <v>0</v>
      </c>
      <c r="Q244" s="220">
        <v>0</v>
      </c>
      <c r="R244" s="220">
        <f t="shared" si="52"/>
        <v>0</v>
      </c>
      <c r="S244" s="220">
        <v>0</v>
      </c>
      <c r="T244" s="221">
        <f t="shared" si="53"/>
        <v>0</v>
      </c>
      <c r="AR244" s="205" t="s">
        <v>160</v>
      </c>
      <c r="AT244" s="205" t="s">
        <v>155</v>
      </c>
      <c r="AU244" s="205" t="s">
        <v>82</v>
      </c>
      <c r="AY244" s="13" t="s">
        <v>153</v>
      </c>
      <c r="BE244" s="206">
        <f t="shared" si="54"/>
        <v>0</v>
      </c>
      <c r="BF244" s="206">
        <f t="shared" si="55"/>
        <v>0</v>
      </c>
      <c r="BG244" s="206">
        <f t="shared" si="56"/>
        <v>0</v>
      </c>
      <c r="BH244" s="206">
        <f t="shared" si="57"/>
        <v>0</v>
      </c>
      <c r="BI244" s="206">
        <f t="shared" si="58"/>
        <v>0</v>
      </c>
      <c r="BJ244" s="13" t="s">
        <v>160</v>
      </c>
      <c r="BK244" s="206">
        <f t="shared" si="59"/>
        <v>0</v>
      </c>
      <c r="BL244" s="13" t="s">
        <v>160</v>
      </c>
      <c r="BM244" s="205" t="s">
        <v>888</v>
      </c>
    </row>
    <row r="245" spans="2:65" s="1" customFormat="1" ht="6.95" customHeight="1">
      <c r="B245" s="46"/>
      <c r="C245" s="47"/>
      <c r="D245" s="47"/>
      <c r="E245" s="47"/>
      <c r="F245" s="47"/>
      <c r="G245" s="47"/>
      <c r="H245" s="47"/>
      <c r="I245" s="145"/>
      <c r="J245" s="47"/>
      <c r="K245" s="47"/>
      <c r="L245" s="34"/>
    </row>
  </sheetData>
  <sheetProtection algorithmName="SHA-512" hashValue="1HEuGbOPh4wW3EyXY+t3qen8u51N87FUMtuAmYa3rj2pU7Vc1xihcpPKFWnfEl6eLisu/8wdjHoVbsVBCYCMvA==" saltValue="MEXUzMUbmKV/sFcMtz8QwUoU9P9kVtcTwnc6Q1CyfJpzHtlprDBN/vtoIFsBnkdOG/v6JL7a65O7gzlkSb1wQw==" spinCount="100000" sheet="1" objects="1" scenarios="1" formatColumns="0" formatRows="0" autoFilter="0"/>
  <autoFilter ref="C127:K24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0"/>
  <sheetViews>
    <sheetView showGridLines="0" topLeftCell="A113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89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ht="12" customHeight="1">
      <c r="B8" s="16"/>
      <c r="D8" s="113" t="s">
        <v>109</v>
      </c>
      <c r="L8" s="16"/>
    </row>
    <row r="9" spans="2:46" s="1" customFormat="1" ht="16.5" customHeight="1">
      <c r="B9" s="34"/>
      <c r="E9" s="273" t="s">
        <v>579</v>
      </c>
      <c r="F9" s="276"/>
      <c r="G9" s="276"/>
      <c r="H9" s="276"/>
      <c r="I9" s="114"/>
      <c r="L9" s="34"/>
    </row>
    <row r="10" spans="2:46" s="1" customFormat="1" ht="12" customHeight="1">
      <c r="B10" s="34"/>
      <c r="D10" s="113" t="s">
        <v>580</v>
      </c>
      <c r="I10" s="114"/>
      <c r="L10" s="34"/>
    </row>
    <row r="11" spans="2:46" s="1" customFormat="1" ht="36.950000000000003" customHeight="1">
      <c r="B11" s="34"/>
      <c r="E11" s="275" t="s">
        <v>889</v>
      </c>
      <c r="F11" s="276"/>
      <c r="G11" s="276"/>
      <c r="H11" s="276"/>
      <c r="I11" s="114"/>
      <c r="L11" s="34"/>
    </row>
    <row r="12" spans="2:46" s="1" customFormat="1">
      <c r="B12" s="34"/>
      <c r="I12" s="114"/>
      <c r="L12" s="34"/>
    </row>
    <row r="13" spans="2:46" s="1" customFormat="1" ht="12" customHeight="1">
      <c r="B13" s="34"/>
      <c r="D13" s="113" t="s">
        <v>18</v>
      </c>
      <c r="F13" s="102" t="s">
        <v>1</v>
      </c>
      <c r="I13" s="115" t="s">
        <v>19</v>
      </c>
      <c r="J13" s="102" t="s">
        <v>1</v>
      </c>
      <c r="L13" s="34"/>
    </row>
    <row r="14" spans="2:46" s="1" customFormat="1" ht="12" customHeight="1">
      <c r="B14" s="34"/>
      <c r="D14" s="113" t="s">
        <v>20</v>
      </c>
      <c r="F14" s="102" t="s">
        <v>21</v>
      </c>
      <c r="I14" s="115" t="s">
        <v>22</v>
      </c>
      <c r="J14" s="116">
        <f>'Rekapitulace stavby'!AN8</f>
        <v>0</v>
      </c>
      <c r="L14" s="34"/>
    </row>
    <row r="15" spans="2:46" s="1" customFormat="1" ht="10.9" customHeight="1">
      <c r="B15" s="34"/>
      <c r="I15" s="114"/>
      <c r="L15" s="34"/>
    </row>
    <row r="16" spans="2:46" s="1" customFormat="1" ht="12" customHeight="1">
      <c r="B16" s="34"/>
      <c r="D16" s="113" t="s">
        <v>23</v>
      </c>
      <c r="I16" s="115" t="s">
        <v>24</v>
      </c>
      <c r="J16" s="102" t="str">
        <f>IF('Rekapitulace stavby'!AN10="","",'Rekapitulace stavby'!AN10)</f>
        <v/>
      </c>
      <c r="L16" s="34"/>
    </row>
    <row r="17" spans="2:12" s="1" customFormat="1" ht="18" customHeight="1">
      <c r="B17" s="34"/>
      <c r="E17" s="102" t="str">
        <f>IF('Rekapitulace stavby'!E11="","",'Rekapitulace stavby'!E11)</f>
        <v xml:space="preserve"> </v>
      </c>
      <c r="I17" s="115" t="s">
        <v>25</v>
      </c>
      <c r="J17" s="102" t="str">
        <f>IF('Rekapitulace stavby'!AN11="","",'Rekapitulace stavby'!AN11)</f>
        <v/>
      </c>
      <c r="L17" s="34"/>
    </row>
    <row r="18" spans="2:12" s="1" customFormat="1" ht="6.95" customHeight="1">
      <c r="B18" s="34"/>
      <c r="I18" s="114"/>
      <c r="L18" s="34"/>
    </row>
    <row r="19" spans="2:12" s="1" customFormat="1" ht="12" customHeight="1">
      <c r="B19" s="34"/>
      <c r="D19" s="113" t="s">
        <v>26</v>
      </c>
      <c r="I19" s="115" t="s">
        <v>24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77" t="str">
        <f>'Rekapitulace stavby'!E14</f>
        <v>Vyplň údaj</v>
      </c>
      <c r="F20" s="278"/>
      <c r="G20" s="278"/>
      <c r="H20" s="278"/>
      <c r="I20" s="115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4"/>
      <c r="L21" s="34"/>
    </row>
    <row r="22" spans="2:12" s="1" customFormat="1" ht="12" customHeight="1">
      <c r="B22" s="34"/>
      <c r="D22" s="113" t="s">
        <v>28</v>
      </c>
      <c r="I22" s="115" t="s">
        <v>24</v>
      </c>
      <c r="J22" s="102" t="str">
        <f>IF('Rekapitulace stavby'!AN16="","",'Rekapitulace stavby'!AN16)</f>
        <v/>
      </c>
      <c r="L22" s="34"/>
    </row>
    <row r="23" spans="2:12" s="1" customFormat="1" ht="18" customHeight="1">
      <c r="B23" s="34"/>
      <c r="E23" s="102" t="str">
        <f>IF('Rekapitulace stavby'!E17="","",'Rekapitulace stavby'!E17)</f>
        <v xml:space="preserve"> </v>
      </c>
      <c r="I23" s="115" t="s">
        <v>25</v>
      </c>
      <c r="J23" s="102" t="str">
        <f>IF('Rekapitulace stavby'!AN17="","",'Rekapitulace stavby'!AN17)</f>
        <v/>
      </c>
      <c r="L23" s="34"/>
    </row>
    <row r="24" spans="2:12" s="1" customFormat="1" ht="6.95" customHeight="1">
      <c r="B24" s="34"/>
      <c r="I24" s="114"/>
      <c r="L24" s="34"/>
    </row>
    <row r="25" spans="2:12" s="1" customFormat="1" ht="12" customHeight="1">
      <c r="B25" s="34"/>
      <c r="D25" s="113" t="s">
        <v>29</v>
      </c>
      <c r="I25" s="115" t="s">
        <v>24</v>
      </c>
      <c r="J25" s="102" t="str">
        <f>IF('Rekapitulace stavby'!AN19="","",'Rekapitulace stavby'!AN19)</f>
        <v/>
      </c>
      <c r="L25" s="34"/>
    </row>
    <row r="26" spans="2:12" s="1" customFormat="1" ht="18" customHeight="1">
      <c r="B26" s="34"/>
      <c r="E26" s="102" t="str">
        <f>IF('Rekapitulace stavby'!E20="","",'Rekapitulace stavby'!E20)</f>
        <v xml:space="preserve"> </v>
      </c>
      <c r="I26" s="115" t="s">
        <v>25</v>
      </c>
      <c r="J26" s="102" t="str">
        <f>IF('Rekapitulace stavby'!AN20="","",'Rekapitulace stavby'!AN20)</f>
        <v/>
      </c>
      <c r="L26" s="34"/>
    </row>
    <row r="27" spans="2:12" s="1" customFormat="1" ht="6.95" customHeight="1">
      <c r="B27" s="34"/>
      <c r="I27" s="114"/>
      <c r="L27" s="34"/>
    </row>
    <row r="28" spans="2:12" s="1" customFormat="1" ht="12" customHeight="1">
      <c r="B28" s="34"/>
      <c r="D28" s="113" t="s">
        <v>31</v>
      </c>
      <c r="I28" s="114"/>
      <c r="L28" s="34"/>
    </row>
    <row r="29" spans="2:12" s="7" customFormat="1" ht="16.5" customHeight="1">
      <c r="B29" s="117"/>
      <c r="E29" s="279" t="s">
        <v>1</v>
      </c>
      <c r="F29" s="279"/>
      <c r="G29" s="279"/>
      <c r="H29" s="279"/>
      <c r="I29" s="118"/>
      <c r="L29" s="117"/>
    </row>
    <row r="30" spans="2:12" s="1" customFormat="1" ht="6.95" customHeight="1">
      <c r="B30" s="34"/>
      <c r="I30" s="114"/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25.35" customHeight="1">
      <c r="B32" s="34"/>
      <c r="D32" s="120" t="s">
        <v>32</v>
      </c>
      <c r="I32" s="114"/>
      <c r="J32" s="121">
        <f>ROUND(J123, 1)</f>
        <v>0</v>
      </c>
      <c r="L32" s="34"/>
    </row>
    <row r="33" spans="2:12" s="1" customFormat="1" ht="6.95" customHeight="1">
      <c r="B33" s="34"/>
      <c r="D33" s="59"/>
      <c r="E33" s="59"/>
      <c r="F33" s="59"/>
      <c r="G33" s="59"/>
      <c r="H33" s="59"/>
      <c r="I33" s="119"/>
      <c r="J33" s="59"/>
      <c r="K33" s="59"/>
      <c r="L33" s="34"/>
    </row>
    <row r="34" spans="2:12" s="1" customFormat="1" ht="14.45" customHeight="1">
      <c r="B34" s="34"/>
      <c r="F34" s="122" t="s">
        <v>34</v>
      </c>
      <c r="I34" s="123" t="s">
        <v>33</v>
      </c>
      <c r="J34" s="122" t="s">
        <v>35</v>
      </c>
      <c r="L34" s="34"/>
    </row>
    <row r="35" spans="2:12" s="1" customFormat="1" ht="14.45" hidden="1" customHeight="1">
      <c r="B35" s="34"/>
      <c r="D35" s="124" t="s">
        <v>36</v>
      </c>
      <c r="E35" s="113" t="s">
        <v>37</v>
      </c>
      <c r="F35" s="125">
        <f>ROUND((SUM(BE123:BE139)),  1)</f>
        <v>0</v>
      </c>
      <c r="I35" s="126">
        <v>0.21</v>
      </c>
      <c r="J35" s="125">
        <f>ROUND(((SUM(BE123:BE139))*I35),  1)</f>
        <v>0</v>
      </c>
      <c r="L35" s="34"/>
    </row>
    <row r="36" spans="2:12" s="1" customFormat="1" ht="14.45" hidden="1" customHeight="1">
      <c r="B36" s="34"/>
      <c r="E36" s="113" t="s">
        <v>38</v>
      </c>
      <c r="F36" s="125">
        <f>ROUND((SUM(BF123:BF139)),  1)</f>
        <v>0</v>
      </c>
      <c r="I36" s="126">
        <v>0.15</v>
      </c>
      <c r="J36" s="125">
        <f>ROUND(((SUM(BF123:BF139))*I36),  1)</f>
        <v>0</v>
      </c>
      <c r="L36" s="34"/>
    </row>
    <row r="37" spans="2:12" s="1" customFormat="1" ht="14.45" customHeight="1">
      <c r="B37" s="34"/>
      <c r="D37" s="113" t="s">
        <v>36</v>
      </c>
      <c r="E37" s="113" t="s">
        <v>39</v>
      </c>
      <c r="F37" s="125">
        <f>ROUND((SUM(BG123:BG139)),  1)</f>
        <v>0</v>
      </c>
      <c r="I37" s="126">
        <v>0.21</v>
      </c>
      <c r="J37" s="125">
        <f>0</f>
        <v>0</v>
      </c>
      <c r="L37" s="34"/>
    </row>
    <row r="38" spans="2:12" s="1" customFormat="1" ht="14.45" customHeight="1">
      <c r="B38" s="34"/>
      <c r="E38" s="113" t="s">
        <v>40</v>
      </c>
      <c r="F38" s="125">
        <f>ROUND((SUM(BH123:BH139)),  1)</f>
        <v>0</v>
      </c>
      <c r="I38" s="126">
        <v>0.15</v>
      </c>
      <c r="J38" s="125">
        <f>0</f>
        <v>0</v>
      </c>
      <c r="L38" s="34"/>
    </row>
    <row r="39" spans="2:12" s="1" customFormat="1" ht="14.45" hidden="1" customHeight="1">
      <c r="B39" s="34"/>
      <c r="E39" s="113" t="s">
        <v>41</v>
      </c>
      <c r="F39" s="125">
        <f>ROUND((SUM(BI123:BI139)),  1)</f>
        <v>0</v>
      </c>
      <c r="I39" s="126">
        <v>0</v>
      </c>
      <c r="J39" s="125">
        <f>0</f>
        <v>0</v>
      </c>
      <c r="L39" s="34"/>
    </row>
    <row r="40" spans="2:12" s="1" customFormat="1" ht="6.95" customHeight="1">
      <c r="B40" s="34"/>
      <c r="I40" s="114"/>
      <c r="L40" s="34"/>
    </row>
    <row r="41" spans="2:12" s="1" customFormat="1" ht="25.35" customHeight="1">
      <c r="B41" s="34"/>
      <c r="C41" s="127"/>
      <c r="D41" s="128" t="s">
        <v>42</v>
      </c>
      <c r="E41" s="129"/>
      <c r="F41" s="129"/>
      <c r="G41" s="130" t="s">
        <v>43</v>
      </c>
      <c r="H41" s="131" t="s">
        <v>44</v>
      </c>
      <c r="I41" s="132"/>
      <c r="J41" s="133">
        <f>SUM(J32:J39)</f>
        <v>0</v>
      </c>
      <c r="K41" s="134"/>
      <c r="L41" s="34"/>
    </row>
    <row r="42" spans="2:12" s="1" customFormat="1" ht="14.45" customHeight="1">
      <c r="B42" s="34"/>
      <c r="I42" s="114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12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12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12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12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12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12" ht="12" hidden="1" customHeight="1">
      <c r="B86" s="17"/>
      <c r="C86" s="25" t="s">
        <v>109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hidden="1" customHeight="1">
      <c r="B87" s="30"/>
      <c r="C87" s="31"/>
      <c r="D87" s="31"/>
      <c r="E87" s="271" t="s">
        <v>579</v>
      </c>
      <c r="F87" s="270"/>
      <c r="G87" s="270"/>
      <c r="H87" s="270"/>
      <c r="I87" s="114"/>
      <c r="J87" s="31"/>
      <c r="K87" s="31"/>
      <c r="L87" s="34"/>
    </row>
    <row r="88" spans="2:12" s="1" customFormat="1" ht="12" hidden="1" customHeight="1">
      <c r="B88" s="30"/>
      <c r="C88" s="25" t="s">
        <v>580</v>
      </c>
      <c r="D88" s="31"/>
      <c r="E88" s="31"/>
      <c r="F88" s="31"/>
      <c r="G88" s="31"/>
      <c r="H88" s="31"/>
      <c r="I88" s="114"/>
      <c r="J88" s="31"/>
      <c r="K88" s="31"/>
      <c r="L88" s="34"/>
    </row>
    <row r="89" spans="2:12" s="1" customFormat="1" ht="16.5" hidden="1" customHeight="1">
      <c r="B89" s="30"/>
      <c r="C89" s="31"/>
      <c r="D89" s="31"/>
      <c r="E89" s="238" t="str">
        <f>E11</f>
        <v>02 - Hromosvod</v>
      </c>
      <c r="F89" s="270"/>
      <c r="G89" s="270"/>
      <c r="H89" s="270"/>
      <c r="I89" s="114"/>
      <c r="J89" s="31"/>
      <c r="K89" s="31"/>
      <c r="L89" s="34"/>
    </row>
    <row r="90" spans="2:12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12" s="1" customFormat="1" ht="12" hidden="1" customHeight="1">
      <c r="B91" s="30"/>
      <c r="C91" s="25" t="s">
        <v>20</v>
      </c>
      <c r="D91" s="31"/>
      <c r="E91" s="31"/>
      <c r="F91" s="23" t="str">
        <f>F14</f>
        <v xml:space="preserve"> </v>
      </c>
      <c r="G91" s="31"/>
      <c r="H91" s="31"/>
      <c r="I91" s="115" t="s">
        <v>22</v>
      </c>
      <c r="J91" s="58">
        <f>IF(J14="","",J14)</f>
        <v>0</v>
      </c>
      <c r="K91" s="31"/>
      <c r="L91" s="34"/>
    </row>
    <row r="92" spans="2:12" s="1" customFormat="1" ht="6.95" hidden="1" customHeight="1">
      <c r="B92" s="30"/>
      <c r="C92" s="31"/>
      <c r="D92" s="31"/>
      <c r="E92" s="31"/>
      <c r="F92" s="31"/>
      <c r="G92" s="31"/>
      <c r="H92" s="31"/>
      <c r="I92" s="114"/>
      <c r="J92" s="31"/>
      <c r="K92" s="31"/>
      <c r="L92" s="34"/>
    </row>
    <row r="93" spans="2:12" s="1" customFormat="1" ht="15.2" hidden="1" customHeight="1">
      <c r="B93" s="30"/>
      <c r="C93" s="25" t="s">
        <v>23</v>
      </c>
      <c r="D93" s="31"/>
      <c r="E93" s="31"/>
      <c r="F93" s="23" t="str">
        <f>E17</f>
        <v xml:space="preserve"> </v>
      </c>
      <c r="G93" s="31"/>
      <c r="H93" s="31"/>
      <c r="I93" s="115" t="s">
        <v>28</v>
      </c>
      <c r="J93" s="28" t="str">
        <f>E23</f>
        <v xml:space="preserve"> </v>
      </c>
      <c r="K93" s="31"/>
      <c r="L93" s="34"/>
    </row>
    <row r="94" spans="2:12" s="1" customFormat="1" ht="15.2" hidden="1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5" t="s">
        <v>29</v>
      </c>
      <c r="J94" s="28" t="str">
        <f>E26</f>
        <v xml:space="preserve"> </v>
      </c>
      <c r="K94" s="31"/>
      <c r="L94" s="34"/>
    </row>
    <row r="95" spans="2:12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12" s="1" customFormat="1" ht="29.25" hidden="1" customHeight="1">
      <c r="B96" s="30"/>
      <c r="C96" s="149" t="s">
        <v>112</v>
      </c>
      <c r="D96" s="150"/>
      <c r="E96" s="150"/>
      <c r="F96" s="150"/>
      <c r="G96" s="150"/>
      <c r="H96" s="150"/>
      <c r="I96" s="151"/>
      <c r="J96" s="152" t="s">
        <v>113</v>
      </c>
      <c r="K96" s="150"/>
      <c r="L96" s="34"/>
    </row>
    <row r="97" spans="2:47" s="1" customFormat="1" ht="10.35" hidden="1" customHeight="1">
      <c r="B97" s="30"/>
      <c r="C97" s="31"/>
      <c r="D97" s="31"/>
      <c r="E97" s="31"/>
      <c r="F97" s="31"/>
      <c r="G97" s="31"/>
      <c r="H97" s="31"/>
      <c r="I97" s="114"/>
      <c r="J97" s="31"/>
      <c r="K97" s="31"/>
      <c r="L97" s="34"/>
    </row>
    <row r="98" spans="2:47" s="1" customFormat="1" ht="22.9" hidden="1" customHeight="1">
      <c r="B98" s="30"/>
      <c r="C98" s="153" t="s">
        <v>114</v>
      </c>
      <c r="D98" s="31"/>
      <c r="E98" s="31"/>
      <c r="F98" s="31"/>
      <c r="G98" s="31"/>
      <c r="H98" s="31"/>
      <c r="I98" s="114"/>
      <c r="J98" s="76">
        <f>J123</f>
        <v>0</v>
      </c>
      <c r="K98" s="31"/>
      <c r="L98" s="34"/>
      <c r="AU98" s="13" t="s">
        <v>115</v>
      </c>
    </row>
    <row r="99" spans="2:47" s="8" customFormat="1" ht="24.95" hidden="1" customHeight="1">
      <c r="B99" s="154"/>
      <c r="C99" s="155"/>
      <c r="D99" s="156" t="s">
        <v>129</v>
      </c>
      <c r="E99" s="157"/>
      <c r="F99" s="157"/>
      <c r="G99" s="157"/>
      <c r="H99" s="157"/>
      <c r="I99" s="158"/>
      <c r="J99" s="159">
        <f>J124</f>
        <v>0</v>
      </c>
      <c r="K99" s="155"/>
      <c r="L99" s="160"/>
    </row>
    <row r="100" spans="2:47" s="9" customFormat="1" ht="19.899999999999999" hidden="1" customHeight="1">
      <c r="B100" s="161"/>
      <c r="C100" s="96"/>
      <c r="D100" s="162" t="s">
        <v>890</v>
      </c>
      <c r="E100" s="163"/>
      <c r="F100" s="163"/>
      <c r="G100" s="163"/>
      <c r="H100" s="163"/>
      <c r="I100" s="164"/>
      <c r="J100" s="165">
        <f>J125</f>
        <v>0</v>
      </c>
      <c r="K100" s="96"/>
      <c r="L100" s="166"/>
    </row>
    <row r="101" spans="2:47" s="9" customFormat="1" ht="19.899999999999999" hidden="1" customHeight="1">
      <c r="B101" s="161"/>
      <c r="C101" s="96"/>
      <c r="D101" s="162" t="s">
        <v>891</v>
      </c>
      <c r="E101" s="163"/>
      <c r="F101" s="163"/>
      <c r="G101" s="163"/>
      <c r="H101" s="163"/>
      <c r="I101" s="164"/>
      <c r="J101" s="165">
        <f>J134</f>
        <v>0</v>
      </c>
      <c r="K101" s="96"/>
      <c r="L101" s="166"/>
    </row>
    <row r="102" spans="2:47" s="1" customFormat="1" ht="21.75" hidden="1" customHeight="1">
      <c r="B102" s="30"/>
      <c r="C102" s="31"/>
      <c r="D102" s="31"/>
      <c r="E102" s="31"/>
      <c r="F102" s="31"/>
      <c r="G102" s="31"/>
      <c r="H102" s="31"/>
      <c r="I102" s="114"/>
      <c r="J102" s="31"/>
      <c r="K102" s="31"/>
      <c r="L102" s="34"/>
    </row>
    <row r="103" spans="2:47" s="1" customFormat="1" ht="6.95" hidden="1" customHeight="1">
      <c r="B103" s="46"/>
      <c r="C103" s="47"/>
      <c r="D103" s="47"/>
      <c r="E103" s="47"/>
      <c r="F103" s="47"/>
      <c r="G103" s="47"/>
      <c r="H103" s="47"/>
      <c r="I103" s="145"/>
      <c r="J103" s="47"/>
      <c r="K103" s="47"/>
      <c r="L103" s="34"/>
    </row>
    <row r="104" spans="2:47" hidden="1"/>
    <row r="105" spans="2:47" hidden="1"/>
    <row r="106" spans="2:47" hidden="1"/>
    <row r="107" spans="2:47" s="1" customFormat="1" ht="6.95" customHeight="1">
      <c r="B107" s="48"/>
      <c r="C107" s="49"/>
      <c r="D107" s="49"/>
      <c r="E107" s="49"/>
      <c r="F107" s="49"/>
      <c r="G107" s="49"/>
      <c r="H107" s="49"/>
      <c r="I107" s="148"/>
      <c r="J107" s="49"/>
      <c r="K107" s="49"/>
      <c r="L107" s="34"/>
    </row>
    <row r="108" spans="2:47" s="1" customFormat="1" ht="24.95" customHeight="1">
      <c r="B108" s="30"/>
      <c r="C108" s="19" t="s">
        <v>138</v>
      </c>
      <c r="D108" s="31"/>
      <c r="E108" s="31"/>
      <c r="F108" s="31"/>
      <c r="G108" s="31"/>
      <c r="H108" s="31"/>
      <c r="I108" s="114"/>
      <c r="J108" s="31"/>
      <c r="K108" s="31"/>
      <c r="L108" s="34"/>
    </row>
    <row r="109" spans="2:47" s="1" customFormat="1" ht="6.95" customHeight="1">
      <c r="B109" s="30"/>
      <c r="C109" s="31"/>
      <c r="D109" s="31"/>
      <c r="E109" s="31"/>
      <c r="F109" s="31"/>
      <c r="G109" s="31"/>
      <c r="H109" s="31"/>
      <c r="I109" s="114"/>
      <c r="J109" s="31"/>
      <c r="K109" s="31"/>
      <c r="L109" s="34"/>
    </row>
    <row r="110" spans="2:47" s="1" customFormat="1" ht="12" customHeight="1">
      <c r="B110" s="30"/>
      <c r="C110" s="25" t="s">
        <v>16</v>
      </c>
      <c r="D110" s="31"/>
      <c r="E110" s="31"/>
      <c r="F110" s="31"/>
      <c r="G110" s="31"/>
      <c r="H110" s="31"/>
      <c r="I110" s="114"/>
      <c r="J110" s="31"/>
      <c r="K110" s="31"/>
      <c r="L110" s="34"/>
    </row>
    <row r="111" spans="2:47" s="1" customFormat="1" ht="16.5" customHeight="1">
      <c r="B111" s="30"/>
      <c r="C111" s="31"/>
      <c r="D111" s="31"/>
      <c r="E111" s="271" t="str">
        <f>E7</f>
        <v>Porodna krav</v>
      </c>
      <c r="F111" s="272"/>
      <c r="G111" s="272"/>
      <c r="H111" s="272"/>
      <c r="I111" s="114"/>
      <c r="J111" s="31"/>
      <c r="K111" s="31"/>
      <c r="L111" s="34"/>
    </row>
    <row r="112" spans="2:47" ht="12" customHeight="1">
      <c r="B112" s="17"/>
      <c r="C112" s="25" t="s">
        <v>109</v>
      </c>
      <c r="D112" s="18"/>
      <c r="E112" s="18"/>
      <c r="F112" s="18"/>
      <c r="G112" s="18"/>
      <c r="H112" s="18"/>
      <c r="J112" s="18"/>
      <c r="K112" s="18"/>
      <c r="L112" s="16"/>
    </row>
    <row r="113" spans="2:65" s="1" customFormat="1" ht="16.5" customHeight="1">
      <c r="B113" s="30"/>
      <c r="C113" s="31"/>
      <c r="D113" s="31"/>
      <c r="E113" s="271" t="s">
        <v>579</v>
      </c>
      <c r="F113" s="270"/>
      <c r="G113" s="270"/>
      <c r="H113" s="270"/>
      <c r="I113" s="114"/>
      <c r="J113" s="31"/>
      <c r="K113" s="31"/>
      <c r="L113" s="34"/>
    </row>
    <row r="114" spans="2:65" s="1" customFormat="1" ht="12" customHeight="1">
      <c r="B114" s="30"/>
      <c r="C114" s="25" t="s">
        <v>580</v>
      </c>
      <c r="D114" s="31"/>
      <c r="E114" s="31"/>
      <c r="F114" s="31"/>
      <c r="G114" s="31"/>
      <c r="H114" s="31"/>
      <c r="I114" s="114"/>
      <c r="J114" s="31"/>
      <c r="K114" s="31"/>
      <c r="L114" s="34"/>
    </row>
    <row r="115" spans="2:65" s="1" customFormat="1" ht="16.5" customHeight="1">
      <c r="B115" s="30"/>
      <c r="C115" s="31"/>
      <c r="D115" s="31"/>
      <c r="E115" s="238" t="str">
        <f>E11</f>
        <v>02 - Hromosvod</v>
      </c>
      <c r="F115" s="270"/>
      <c r="G115" s="270"/>
      <c r="H115" s="270"/>
      <c r="I115" s="114"/>
      <c r="J115" s="31"/>
      <c r="K115" s="31"/>
      <c r="L115" s="34"/>
    </row>
    <row r="116" spans="2:65" s="1" customFormat="1" ht="6.95" customHeight="1">
      <c r="B116" s="30"/>
      <c r="C116" s="31"/>
      <c r="D116" s="31"/>
      <c r="E116" s="31"/>
      <c r="F116" s="31"/>
      <c r="G116" s="31"/>
      <c r="H116" s="31"/>
      <c r="I116" s="114"/>
      <c r="J116" s="31"/>
      <c r="K116" s="31"/>
      <c r="L116" s="34"/>
    </row>
    <row r="117" spans="2:65" s="1" customFormat="1" ht="12" customHeight="1">
      <c r="B117" s="30"/>
      <c r="C117" s="25" t="s">
        <v>20</v>
      </c>
      <c r="D117" s="31"/>
      <c r="E117" s="31"/>
      <c r="F117" s="23" t="str">
        <f>F14</f>
        <v xml:space="preserve"> </v>
      </c>
      <c r="G117" s="31"/>
      <c r="H117" s="31"/>
      <c r="I117" s="115" t="s">
        <v>22</v>
      </c>
      <c r="J117" s="58">
        <f>IF(J14="","",J14)</f>
        <v>0</v>
      </c>
      <c r="K117" s="31"/>
      <c r="L117" s="34"/>
    </row>
    <row r="118" spans="2:65" s="1" customFormat="1" ht="6.95" customHeight="1">
      <c r="B118" s="30"/>
      <c r="C118" s="31"/>
      <c r="D118" s="31"/>
      <c r="E118" s="31"/>
      <c r="F118" s="31"/>
      <c r="G118" s="31"/>
      <c r="H118" s="31"/>
      <c r="I118" s="114"/>
      <c r="J118" s="31"/>
      <c r="K118" s="31"/>
      <c r="L118" s="34"/>
    </row>
    <row r="119" spans="2:65" s="1" customFormat="1" ht="15.2" customHeight="1">
      <c r="B119" s="30"/>
      <c r="C119" s="25" t="s">
        <v>23</v>
      </c>
      <c r="D119" s="31"/>
      <c r="E119" s="31"/>
      <c r="F119" s="23" t="str">
        <f>E17</f>
        <v xml:space="preserve"> </v>
      </c>
      <c r="G119" s="31"/>
      <c r="H119" s="31"/>
      <c r="I119" s="115" t="s">
        <v>28</v>
      </c>
      <c r="J119" s="28" t="str">
        <f>E23</f>
        <v xml:space="preserve"> </v>
      </c>
      <c r="K119" s="31"/>
      <c r="L119" s="34"/>
    </row>
    <row r="120" spans="2:65" s="1" customFormat="1" ht="15.2" customHeight="1">
      <c r="B120" s="30"/>
      <c r="C120" s="25" t="s">
        <v>26</v>
      </c>
      <c r="D120" s="31"/>
      <c r="E120" s="31"/>
      <c r="F120" s="23" t="str">
        <f>IF(E20="","",E20)</f>
        <v>Vyplň údaj</v>
      </c>
      <c r="G120" s="31"/>
      <c r="H120" s="31"/>
      <c r="I120" s="115" t="s">
        <v>29</v>
      </c>
      <c r="J120" s="28" t="str">
        <f>E26</f>
        <v xml:space="preserve"> </v>
      </c>
      <c r="K120" s="31"/>
      <c r="L120" s="34"/>
    </row>
    <row r="121" spans="2:65" s="1" customFormat="1" ht="10.35" customHeight="1">
      <c r="B121" s="30"/>
      <c r="C121" s="31"/>
      <c r="D121" s="31"/>
      <c r="E121" s="31"/>
      <c r="F121" s="31"/>
      <c r="G121" s="31"/>
      <c r="H121" s="31"/>
      <c r="I121" s="114"/>
      <c r="J121" s="31"/>
      <c r="K121" s="31"/>
      <c r="L121" s="34"/>
    </row>
    <row r="122" spans="2:65" s="10" customFormat="1" ht="29.25" customHeight="1">
      <c r="B122" s="167"/>
      <c r="C122" s="168" t="s">
        <v>139</v>
      </c>
      <c r="D122" s="169" t="s">
        <v>57</v>
      </c>
      <c r="E122" s="169" t="s">
        <v>53</v>
      </c>
      <c r="F122" s="169" t="s">
        <v>54</v>
      </c>
      <c r="G122" s="169" t="s">
        <v>140</v>
      </c>
      <c r="H122" s="169" t="s">
        <v>141</v>
      </c>
      <c r="I122" s="170" t="s">
        <v>142</v>
      </c>
      <c r="J122" s="171" t="s">
        <v>113</v>
      </c>
      <c r="K122" s="172" t="s">
        <v>143</v>
      </c>
      <c r="L122" s="173"/>
      <c r="M122" s="67" t="s">
        <v>1</v>
      </c>
      <c r="N122" s="68" t="s">
        <v>36</v>
      </c>
      <c r="O122" s="68" t="s">
        <v>144</v>
      </c>
      <c r="P122" s="68" t="s">
        <v>145</v>
      </c>
      <c r="Q122" s="68" t="s">
        <v>146</v>
      </c>
      <c r="R122" s="68" t="s">
        <v>147</v>
      </c>
      <c r="S122" s="68" t="s">
        <v>148</v>
      </c>
      <c r="T122" s="69" t="s">
        <v>149</v>
      </c>
    </row>
    <row r="123" spans="2:65" s="1" customFormat="1" ht="22.9" customHeight="1">
      <c r="B123" s="30"/>
      <c r="C123" s="74" t="s">
        <v>150</v>
      </c>
      <c r="D123" s="31"/>
      <c r="E123" s="31"/>
      <c r="F123" s="31"/>
      <c r="G123" s="31"/>
      <c r="H123" s="31"/>
      <c r="I123" s="114"/>
      <c r="J123" s="174">
        <f>BK123</f>
        <v>0</v>
      </c>
      <c r="K123" s="31"/>
      <c r="L123" s="34"/>
      <c r="M123" s="70"/>
      <c r="N123" s="71"/>
      <c r="O123" s="71"/>
      <c r="P123" s="175">
        <f>P124</f>
        <v>0</v>
      </c>
      <c r="Q123" s="71"/>
      <c r="R123" s="175">
        <f>R124</f>
        <v>0.18509900000000001</v>
      </c>
      <c r="S123" s="71"/>
      <c r="T123" s="176">
        <f>T124</f>
        <v>0</v>
      </c>
      <c r="AT123" s="13" t="s">
        <v>71</v>
      </c>
      <c r="AU123" s="13" t="s">
        <v>115</v>
      </c>
      <c r="BK123" s="177">
        <f>BK124</f>
        <v>0</v>
      </c>
    </row>
    <row r="124" spans="2:65" s="11" customFormat="1" ht="25.9" customHeight="1">
      <c r="B124" s="178"/>
      <c r="C124" s="179"/>
      <c r="D124" s="180" t="s">
        <v>71</v>
      </c>
      <c r="E124" s="181" t="s">
        <v>451</v>
      </c>
      <c r="F124" s="181" t="s">
        <v>452</v>
      </c>
      <c r="G124" s="179"/>
      <c r="H124" s="179"/>
      <c r="I124" s="182"/>
      <c r="J124" s="183">
        <f>BK124</f>
        <v>0</v>
      </c>
      <c r="K124" s="179"/>
      <c r="L124" s="184"/>
      <c r="M124" s="185"/>
      <c r="N124" s="186"/>
      <c r="O124" s="186"/>
      <c r="P124" s="187">
        <f>P125+P134</f>
        <v>0</v>
      </c>
      <c r="Q124" s="186"/>
      <c r="R124" s="187">
        <f>R125+R134</f>
        <v>0.18509900000000001</v>
      </c>
      <c r="S124" s="186"/>
      <c r="T124" s="188">
        <f>T125+T134</f>
        <v>0</v>
      </c>
      <c r="AR124" s="189" t="s">
        <v>82</v>
      </c>
      <c r="AT124" s="190" t="s">
        <v>71</v>
      </c>
      <c r="AU124" s="190" t="s">
        <v>72</v>
      </c>
      <c r="AY124" s="189" t="s">
        <v>153</v>
      </c>
      <c r="BK124" s="191">
        <f>BK125+BK134</f>
        <v>0</v>
      </c>
    </row>
    <row r="125" spans="2:65" s="11" customFormat="1" ht="22.9" customHeight="1">
      <c r="B125" s="178"/>
      <c r="C125" s="179"/>
      <c r="D125" s="180" t="s">
        <v>71</v>
      </c>
      <c r="E125" s="192" t="s">
        <v>892</v>
      </c>
      <c r="F125" s="192" t="s">
        <v>88</v>
      </c>
      <c r="G125" s="179"/>
      <c r="H125" s="179"/>
      <c r="I125" s="182"/>
      <c r="J125" s="193">
        <f>BK125</f>
        <v>0</v>
      </c>
      <c r="K125" s="179"/>
      <c r="L125" s="184"/>
      <c r="M125" s="185"/>
      <c r="N125" s="186"/>
      <c r="O125" s="186"/>
      <c r="P125" s="187">
        <f>SUM(P126:P133)</f>
        <v>0</v>
      </c>
      <c r="Q125" s="186"/>
      <c r="R125" s="187">
        <f>SUM(R126:R133)</f>
        <v>0.18509900000000001</v>
      </c>
      <c r="S125" s="186"/>
      <c r="T125" s="188">
        <f>SUM(T126:T133)</f>
        <v>0</v>
      </c>
      <c r="AR125" s="189" t="s">
        <v>82</v>
      </c>
      <c r="AT125" s="190" t="s">
        <v>71</v>
      </c>
      <c r="AU125" s="190" t="s">
        <v>80</v>
      </c>
      <c r="AY125" s="189" t="s">
        <v>153</v>
      </c>
      <c r="BK125" s="191">
        <f>SUM(BK126:BK133)</f>
        <v>0</v>
      </c>
    </row>
    <row r="126" spans="2:65" s="1" customFormat="1" ht="24" customHeight="1">
      <c r="B126" s="30"/>
      <c r="C126" s="194" t="s">
        <v>212</v>
      </c>
      <c r="D126" s="194" t="s">
        <v>155</v>
      </c>
      <c r="E126" s="195" t="s">
        <v>893</v>
      </c>
      <c r="F126" s="196" t="s">
        <v>894</v>
      </c>
      <c r="G126" s="197" t="s">
        <v>268</v>
      </c>
      <c r="H126" s="198">
        <v>32</v>
      </c>
      <c r="I126" s="199"/>
      <c r="J126" s="200">
        <f t="shared" ref="J126:J133" si="0">ROUND(I126*H126,1)</f>
        <v>0</v>
      </c>
      <c r="K126" s="196" t="s">
        <v>159</v>
      </c>
      <c r="L126" s="34"/>
      <c r="M126" s="201" t="s">
        <v>1</v>
      </c>
      <c r="N126" s="202" t="s">
        <v>39</v>
      </c>
      <c r="O126" s="63"/>
      <c r="P126" s="203">
        <f t="shared" ref="P126:P133" si="1">O126*H126</f>
        <v>0</v>
      </c>
      <c r="Q126" s="203">
        <v>0</v>
      </c>
      <c r="R126" s="203">
        <f t="shared" ref="R126:R133" si="2">Q126*H126</f>
        <v>0</v>
      </c>
      <c r="S126" s="203">
        <v>0</v>
      </c>
      <c r="T126" s="204">
        <f t="shared" ref="T126:T133" si="3">S126*H126</f>
        <v>0</v>
      </c>
      <c r="AR126" s="205" t="s">
        <v>223</v>
      </c>
      <c r="AT126" s="205" t="s">
        <v>155</v>
      </c>
      <c r="AU126" s="205" t="s">
        <v>82</v>
      </c>
      <c r="AY126" s="13" t="s">
        <v>153</v>
      </c>
      <c r="BE126" s="206">
        <f t="shared" ref="BE126:BE133" si="4">IF(N126="základní",J126,0)</f>
        <v>0</v>
      </c>
      <c r="BF126" s="206">
        <f t="shared" ref="BF126:BF133" si="5">IF(N126="snížená",J126,0)</f>
        <v>0</v>
      </c>
      <c r="BG126" s="206">
        <f t="shared" ref="BG126:BG133" si="6">IF(N126="zákl. přenesená",J126,0)</f>
        <v>0</v>
      </c>
      <c r="BH126" s="206">
        <f t="shared" ref="BH126:BH133" si="7">IF(N126="sníž. přenesená",J126,0)</f>
        <v>0</v>
      </c>
      <c r="BI126" s="206">
        <f t="shared" ref="BI126:BI133" si="8">IF(N126="nulová",J126,0)</f>
        <v>0</v>
      </c>
      <c r="BJ126" s="13" t="s">
        <v>160</v>
      </c>
      <c r="BK126" s="206">
        <f t="shared" ref="BK126:BK133" si="9">ROUND(I126*H126,1)</f>
        <v>0</v>
      </c>
      <c r="BL126" s="13" t="s">
        <v>223</v>
      </c>
      <c r="BM126" s="205" t="s">
        <v>895</v>
      </c>
    </row>
    <row r="127" spans="2:65" s="1" customFormat="1" ht="16.5" customHeight="1">
      <c r="B127" s="30"/>
      <c r="C127" s="207" t="s">
        <v>216</v>
      </c>
      <c r="D127" s="207" t="s">
        <v>310</v>
      </c>
      <c r="E127" s="208" t="s">
        <v>896</v>
      </c>
      <c r="F127" s="209" t="s">
        <v>897</v>
      </c>
      <c r="G127" s="210" t="s">
        <v>506</v>
      </c>
      <c r="H127" s="211">
        <v>19.84</v>
      </c>
      <c r="I127" s="212"/>
      <c r="J127" s="213">
        <f t="shared" si="0"/>
        <v>0</v>
      </c>
      <c r="K127" s="209" t="s">
        <v>159</v>
      </c>
      <c r="L127" s="214"/>
      <c r="M127" s="215" t="s">
        <v>1</v>
      </c>
      <c r="N127" s="216" t="s">
        <v>39</v>
      </c>
      <c r="O127" s="63"/>
      <c r="P127" s="203">
        <f t="shared" si="1"/>
        <v>0</v>
      </c>
      <c r="Q127" s="203">
        <v>1E-3</v>
      </c>
      <c r="R127" s="203">
        <f t="shared" si="2"/>
        <v>1.984E-2</v>
      </c>
      <c r="S127" s="203">
        <v>0</v>
      </c>
      <c r="T127" s="204">
        <f t="shared" si="3"/>
        <v>0</v>
      </c>
      <c r="AR127" s="205" t="s">
        <v>292</v>
      </c>
      <c r="AT127" s="205" t="s">
        <v>310</v>
      </c>
      <c r="AU127" s="205" t="s">
        <v>82</v>
      </c>
      <c r="AY127" s="13" t="s">
        <v>153</v>
      </c>
      <c r="BE127" s="206">
        <f t="shared" si="4"/>
        <v>0</v>
      </c>
      <c r="BF127" s="206">
        <f t="shared" si="5"/>
        <v>0</v>
      </c>
      <c r="BG127" s="206">
        <f t="shared" si="6"/>
        <v>0</v>
      </c>
      <c r="BH127" s="206">
        <f t="shared" si="7"/>
        <v>0</v>
      </c>
      <c r="BI127" s="206">
        <f t="shared" si="8"/>
        <v>0</v>
      </c>
      <c r="BJ127" s="13" t="s">
        <v>160</v>
      </c>
      <c r="BK127" s="206">
        <f t="shared" si="9"/>
        <v>0</v>
      </c>
      <c r="BL127" s="13" t="s">
        <v>223</v>
      </c>
      <c r="BM127" s="205" t="s">
        <v>898</v>
      </c>
    </row>
    <row r="128" spans="2:65" s="1" customFormat="1" ht="16.5" customHeight="1">
      <c r="B128" s="30"/>
      <c r="C128" s="194" t="s">
        <v>8</v>
      </c>
      <c r="D128" s="194" t="s">
        <v>155</v>
      </c>
      <c r="E128" s="195" t="s">
        <v>899</v>
      </c>
      <c r="F128" s="196" t="s">
        <v>900</v>
      </c>
      <c r="G128" s="197" t="s">
        <v>255</v>
      </c>
      <c r="H128" s="198">
        <v>14</v>
      </c>
      <c r="I128" s="199"/>
      <c r="J128" s="200">
        <f t="shared" si="0"/>
        <v>0</v>
      </c>
      <c r="K128" s="196" t="s">
        <v>159</v>
      </c>
      <c r="L128" s="34"/>
      <c r="M128" s="201" t="s">
        <v>1</v>
      </c>
      <c r="N128" s="202" t="s">
        <v>39</v>
      </c>
      <c r="O128" s="63"/>
      <c r="P128" s="203">
        <f t="shared" si="1"/>
        <v>0</v>
      </c>
      <c r="Q128" s="203">
        <v>0</v>
      </c>
      <c r="R128" s="203">
        <f t="shared" si="2"/>
        <v>0</v>
      </c>
      <c r="S128" s="203">
        <v>0</v>
      </c>
      <c r="T128" s="204">
        <f t="shared" si="3"/>
        <v>0</v>
      </c>
      <c r="AR128" s="205" t="s">
        <v>223</v>
      </c>
      <c r="AT128" s="205" t="s">
        <v>155</v>
      </c>
      <c r="AU128" s="205" t="s">
        <v>82</v>
      </c>
      <c r="AY128" s="13" t="s">
        <v>153</v>
      </c>
      <c r="BE128" s="206">
        <f t="shared" si="4"/>
        <v>0</v>
      </c>
      <c r="BF128" s="206">
        <f t="shared" si="5"/>
        <v>0</v>
      </c>
      <c r="BG128" s="206">
        <f t="shared" si="6"/>
        <v>0</v>
      </c>
      <c r="BH128" s="206">
        <f t="shared" si="7"/>
        <v>0</v>
      </c>
      <c r="BI128" s="206">
        <f t="shared" si="8"/>
        <v>0</v>
      </c>
      <c r="BJ128" s="13" t="s">
        <v>160</v>
      </c>
      <c r="BK128" s="206">
        <f t="shared" si="9"/>
        <v>0</v>
      </c>
      <c r="BL128" s="13" t="s">
        <v>223</v>
      </c>
      <c r="BM128" s="205" t="s">
        <v>901</v>
      </c>
    </row>
    <row r="129" spans="2:65" s="1" customFormat="1" ht="16.5" customHeight="1">
      <c r="B129" s="30"/>
      <c r="C129" s="207" t="s">
        <v>223</v>
      </c>
      <c r="D129" s="207" t="s">
        <v>310</v>
      </c>
      <c r="E129" s="208" t="s">
        <v>902</v>
      </c>
      <c r="F129" s="209" t="s">
        <v>903</v>
      </c>
      <c r="G129" s="210" t="s">
        <v>255</v>
      </c>
      <c r="H129" s="211">
        <v>14</v>
      </c>
      <c r="I129" s="212"/>
      <c r="J129" s="213">
        <f t="shared" si="0"/>
        <v>0</v>
      </c>
      <c r="K129" s="209" t="s">
        <v>159</v>
      </c>
      <c r="L129" s="214"/>
      <c r="M129" s="215" t="s">
        <v>1</v>
      </c>
      <c r="N129" s="216" t="s">
        <v>39</v>
      </c>
      <c r="O129" s="63"/>
      <c r="P129" s="203">
        <f t="shared" si="1"/>
        <v>0</v>
      </c>
      <c r="Q129" s="203">
        <v>2.0000000000000001E-4</v>
      </c>
      <c r="R129" s="203">
        <f t="shared" si="2"/>
        <v>2.8E-3</v>
      </c>
      <c r="S129" s="203">
        <v>0</v>
      </c>
      <c r="T129" s="204">
        <f t="shared" si="3"/>
        <v>0</v>
      </c>
      <c r="AR129" s="205" t="s">
        <v>292</v>
      </c>
      <c r="AT129" s="205" t="s">
        <v>310</v>
      </c>
      <c r="AU129" s="205" t="s">
        <v>82</v>
      </c>
      <c r="AY129" s="13" t="s">
        <v>153</v>
      </c>
      <c r="BE129" s="206">
        <f t="shared" si="4"/>
        <v>0</v>
      </c>
      <c r="BF129" s="206">
        <f t="shared" si="5"/>
        <v>0</v>
      </c>
      <c r="BG129" s="206">
        <f t="shared" si="6"/>
        <v>0</v>
      </c>
      <c r="BH129" s="206">
        <f t="shared" si="7"/>
        <v>0</v>
      </c>
      <c r="BI129" s="206">
        <f t="shared" si="8"/>
        <v>0</v>
      </c>
      <c r="BJ129" s="13" t="s">
        <v>160</v>
      </c>
      <c r="BK129" s="206">
        <f t="shared" si="9"/>
        <v>0</v>
      </c>
      <c r="BL129" s="13" t="s">
        <v>223</v>
      </c>
      <c r="BM129" s="205" t="s">
        <v>904</v>
      </c>
    </row>
    <row r="130" spans="2:65" s="1" customFormat="1" ht="24" customHeight="1">
      <c r="B130" s="30"/>
      <c r="C130" s="194" t="s">
        <v>228</v>
      </c>
      <c r="D130" s="194" t="s">
        <v>155</v>
      </c>
      <c r="E130" s="195" t="s">
        <v>905</v>
      </c>
      <c r="F130" s="196" t="s">
        <v>906</v>
      </c>
      <c r="G130" s="197" t="s">
        <v>268</v>
      </c>
      <c r="H130" s="198">
        <v>495</v>
      </c>
      <c r="I130" s="199"/>
      <c r="J130" s="200">
        <f t="shared" si="0"/>
        <v>0</v>
      </c>
      <c r="K130" s="196" t="s">
        <v>159</v>
      </c>
      <c r="L130" s="34"/>
      <c r="M130" s="201" t="s">
        <v>1</v>
      </c>
      <c r="N130" s="202" t="s">
        <v>39</v>
      </c>
      <c r="O130" s="63"/>
      <c r="P130" s="203">
        <f t="shared" si="1"/>
        <v>0</v>
      </c>
      <c r="Q130" s="203">
        <v>0</v>
      </c>
      <c r="R130" s="203">
        <f t="shared" si="2"/>
        <v>0</v>
      </c>
      <c r="S130" s="203">
        <v>0</v>
      </c>
      <c r="T130" s="204">
        <f t="shared" si="3"/>
        <v>0</v>
      </c>
      <c r="AR130" s="205" t="s">
        <v>223</v>
      </c>
      <c r="AT130" s="205" t="s">
        <v>155</v>
      </c>
      <c r="AU130" s="205" t="s">
        <v>82</v>
      </c>
      <c r="AY130" s="13" t="s">
        <v>153</v>
      </c>
      <c r="BE130" s="206">
        <f t="shared" si="4"/>
        <v>0</v>
      </c>
      <c r="BF130" s="206">
        <f t="shared" si="5"/>
        <v>0</v>
      </c>
      <c r="BG130" s="206">
        <f t="shared" si="6"/>
        <v>0</v>
      </c>
      <c r="BH130" s="206">
        <f t="shared" si="7"/>
        <v>0</v>
      </c>
      <c r="BI130" s="206">
        <f t="shared" si="8"/>
        <v>0</v>
      </c>
      <c r="BJ130" s="13" t="s">
        <v>160</v>
      </c>
      <c r="BK130" s="206">
        <f t="shared" si="9"/>
        <v>0</v>
      </c>
      <c r="BL130" s="13" t="s">
        <v>223</v>
      </c>
      <c r="BM130" s="205" t="s">
        <v>907</v>
      </c>
    </row>
    <row r="131" spans="2:65" s="1" customFormat="1" ht="16.5" customHeight="1">
      <c r="B131" s="30"/>
      <c r="C131" s="207" t="s">
        <v>232</v>
      </c>
      <c r="D131" s="207" t="s">
        <v>310</v>
      </c>
      <c r="E131" s="208" t="s">
        <v>908</v>
      </c>
      <c r="F131" s="209" t="s">
        <v>909</v>
      </c>
      <c r="G131" s="210" t="s">
        <v>506</v>
      </c>
      <c r="H131" s="211">
        <v>66.825000000000003</v>
      </c>
      <c r="I131" s="212"/>
      <c r="J131" s="213">
        <f t="shared" si="0"/>
        <v>0</v>
      </c>
      <c r="K131" s="209" t="s">
        <v>159</v>
      </c>
      <c r="L131" s="214"/>
      <c r="M131" s="215" t="s">
        <v>1</v>
      </c>
      <c r="N131" s="216" t="s">
        <v>39</v>
      </c>
      <c r="O131" s="63"/>
      <c r="P131" s="203">
        <f t="shared" si="1"/>
        <v>0</v>
      </c>
      <c r="Q131" s="203">
        <v>1E-3</v>
      </c>
      <c r="R131" s="203">
        <f t="shared" si="2"/>
        <v>6.6825000000000009E-2</v>
      </c>
      <c r="S131" s="203">
        <v>0</v>
      </c>
      <c r="T131" s="204">
        <f t="shared" si="3"/>
        <v>0</v>
      </c>
      <c r="AR131" s="205" t="s">
        <v>292</v>
      </c>
      <c r="AT131" s="205" t="s">
        <v>310</v>
      </c>
      <c r="AU131" s="205" t="s">
        <v>82</v>
      </c>
      <c r="AY131" s="13" t="s">
        <v>153</v>
      </c>
      <c r="BE131" s="206">
        <f t="shared" si="4"/>
        <v>0</v>
      </c>
      <c r="BF131" s="206">
        <f t="shared" si="5"/>
        <v>0</v>
      </c>
      <c r="BG131" s="206">
        <f t="shared" si="6"/>
        <v>0</v>
      </c>
      <c r="BH131" s="206">
        <f t="shared" si="7"/>
        <v>0</v>
      </c>
      <c r="BI131" s="206">
        <f t="shared" si="8"/>
        <v>0</v>
      </c>
      <c r="BJ131" s="13" t="s">
        <v>160</v>
      </c>
      <c r="BK131" s="206">
        <f t="shared" si="9"/>
        <v>0</v>
      </c>
      <c r="BL131" s="13" t="s">
        <v>223</v>
      </c>
      <c r="BM131" s="205" t="s">
        <v>910</v>
      </c>
    </row>
    <row r="132" spans="2:65" s="1" customFormat="1" ht="16.5" customHeight="1">
      <c r="B132" s="30"/>
      <c r="C132" s="207" t="s">
        <v>236</v>
      </c>
      <c r="D132" s="207" t="s">
        <v>310</v>
      </c>
      <c r="E132" s="208" t="s">
        <v>911</v>
      </c>
      <c r="F132" s="209" t="s">
        <v>912</v>
      </c>
      <c r="G132" s="210" t="s">
        <v>255</v>
      </c>
      <c r="H132" s="211">
        <v>455.4</v>
      </c>
      <c r="I132" s="212"/>
      <c r="J132" s="213">
        <f t="shared" si="0"/>
        <v>0</v>
      </c>
      <c r="K132" s="209" t="s">
        <v>1</v>
      </c>
      <c r="L132" s="214"/>
      <c r="M132" s="215" t="s">
        <v>1</v>
      </c>
      <c r="N132" s="216" t="s">
        <v>39</v>
      </c>
      <c r="O132" s="63"/>
      <c r="P132" s="203">
        <f t="shared" si="1"/>
        <v>0</v>
      </c>
      <c r="Q132" s="203">
        <v>2.1000000000000001E-4</v>
      </c>
      <c r="R132" s="203">
        <f t="shared" si="2"/>
        <v>9.5633999999999997E-2</v>
      </c>
      <c r="S132" s="203">
        <v>0</v>
      </c>
      <c r="T132" s="204">
        <f t="shared" si="3"/>
        <v>0</v>
      </c>
      <c r="AR132" s="205" t="s">
        <v>292</v>
      </c>
      <c r="AT132" s="205" t="s">
        <v>310</v>
      </c>
      <c r="AU132" s="205" t="s">
        <v>82</v>
      </c>
      <c r="AY132" s="13" t="s">
        <v>153</v>
      </c>
      <c r="BE132" s="206">
        <f t="shared" si="4"/>
        <v>0</v>
      </c>
      <c r="BF132" s="206">
        <f t="shared" si="5"/>
        <v>0</v>
      </c>
      <c r="BG132" s="206">
        <f t="shared" si="6"/>
        <v>0</v>
      </c>
      <c r="BH132" s="206">
        <f t="shared" si="7"/>
        <v>0</v>
      </c>
      <c r="BI132" s="206">
        <f t="shared" si="8"/>
        <v>0</v>
      </c>
      <c r="BJ132" s="13" t="s">
        <v>160</v>
      </c>
      <c r="BK132" s="206">
        <f t="shared" si="9"/>
        <v>0</v>
      </c>
      <c r="BL132" s="13" t="s">
        <v>223</v>
      </c>
      <c r="BM132" s="205" t="s">
        <v>913</v>
      </c>
    </row>
    <row r="133" spans="2:65" s="1" customFormat="1" ht="16.5" customHeight="1">
      <c r="B133" s="30"/>
      <c r="C133" s="194" t="s">
        <v>240</v>
      </c>
      <c r="D133" s="194" t="s">
        <v>155</v>
      </c>
      <c r="E133" s="195" t="s">
        <v>914</v>
      </c>
      <c r="F133" s="196" t="s">
        <v>915</v>
      </c>
      <c r="G133" s="197" t="s">
        <v>255</v>
      </c>
      <c r="H133" s="198">
        <v>14</v>
      </c>
      <c r="I133" s="199"/>
      <c r="J133" s="200">
        <f t="shared" si="0"/>
        <v>0</v>
      </c>
      <c r="K133" s="196" t="s">
        <v>1</v>
      </c>
      <c r="L133" s="34"/>
      <c r="M133" s="201" t="s">
        <v>1</v>
      </c>
      <c r="N133" s="202" t="s">
        <v>39</v>
      </c>
      <c r="O133" s="63"/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AR133" s="205" t="s">
        <v>223</v>
      </c>
      <c r="AT133" s="205" t="s">
        <v>155</v>
      </c>
      <c r="AU133" s="205" t="s">
        <v>82</v>
      </c>
      <c r="AY133" s="13" t="s">
        <v>153</v>
      </c>
      <c r="BE133" s="206">
        <f t="shared" si="4"/>
        <v>0</v>
      </c>
      <c r="BF133" s="206">
        <f t="shared" si="5"/>
        <v>0</v>
      </c>
      <c r="BG133" s="206">
        <f t="shared" si="6"/>
        <v>0</v>
      </c>
      <c r="BH133" s="206">
        <f t="shared" si="7"/>
        <v>0</v>
      </c>
      <c r="BI133" s="206">
        <f t="shared" si="8"/>
        <v>0</v>
      </c>
      <c r="BJ133" s="13" t="s">
        <v>160</v>
      </c>
      <c r="BK133" s="206">
        <f t="shared" si="9"/>
        <v>0</v>
      </c>
      <c r="BL133" s="13" t="s">
        <v>223</v>
      </c>
      <c r="BM133" s="205" t="s">
        <v>916</v>
      </c>
    </row>
    <row r="134" spans="2:65" s="11" customFormat="1" ht="22.9" customHeight="1">
      <c r="B134" s="178"/>
      <c r="C134" s="179"/>
      <c r="D134" s="180" t="s">
        <v>71</v>
      </c>
      <c r="E134" s="192" t="s">
        <v>917</v>
      </c>
      <c r="F134" s="192" t="s">
        <v>918</v>
      </c>
      <c r="G134" s="179"/>
      <c r="H134" s="179"/>
      <c r="I134" s="182"/>
      <c r="J134" s="193">
        <f>BK134</f>
        <v>0</v>
      </c>
      <c r="K134" s="179"/>
      <c r="L134" s="184"/>
      <c r="M134" s="185"/>
      <c r="N134" s="186"/>
      <c r="O134" s="186"/>
      <c r="P134" s="187">
        <f>SUM(P135:P139)</f>
        <v>0</v>
      </c>
      <c r="Q134" s="186"/>
      <c r="R134" s="187">
        <f>SUM(R135:R139)</f>
        <v>0</v>
      </c>
      <c r="S134" s="186"/>
      <c r="T134" s="188">
        <f>SUM(T135:T139)</f>
        <v>0</v>
      </c>
      <c r="AR134" s="189" t="s">
        <v>82</v>
      </c>
      <c r="AT134" s="190" t="s">
        <v>71</v>
      </c>
      <c r="AU134" s="190" t="s">
        <v>80</v>
      </c>
      <c r="AY134" s="189" t="s">
        <v>153</v>
      </c>
      <c r="BK134" s="191">
        <f>SUM(BK135:BK139)</f>
        <v>0</v>
      </c>
    </row>
    <row r="135" spans="2:65" s="1" customFormat="1" ht="24" customHeight="1">
      <c r="B135" s="30"/>
      <c r="C135" s="194" t="s">
        <v>252</v>
      </c>
      <c r="D135" s="194" t="s">
        <v>155</v>
      </c>
      <c r="E135" s="195" t="s">
        <v>919</v>
      </c>
      <c r="F135" s="196" t="s">
        <v>920</v>
      </c>
      <c r="G135" s="197" t="s">
        <v>921</v>
      </c>
      <c r="H135" s="198">
        <v>2</v>
      </c>
      <c r="I135" s="199"/>
      <c r="J135" s="200">
        <f>ROUND(I135*H135,1)</f>
        <v>0</v>
      </c>
      <c r="K135" s="196" t="s">
        <v>159</v>
      </c>
      <c r="L135" s="34"/>
      <c r="M135" s="201" t="s">
        <v>1</v>
      </c>
      <c r="N135" s="202" t="s">
        <v>39</v>
      </c>
      <c r="O135" s="63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05" t="s">
        <v>223</v>
      </c>
      <c r="AT135" s="205" t="s">
        <v>155</v>
      </c>
      <c r="AU135" s="205" t="s">
        <v>82</v>
      </c>
      <c r="AY135" s="13" t="s">
        <v>153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3" t="s">
        <v>160</v>
      </c>
      <c r="BK135" s="206">
        <f>ROUND(I135*H135,1)</f>
        <v>0</v>
      </c>
      <c r="BL135" s="13" t="s">
        <v>223</v>
      </c>
      <c r="BM135" s="205" t="s">
        <v>922</v>
      </c>
    </row>
    <row r="136" spans="2:65" s="1" customFormat="1" ht="16.5" customHeight="1">
      <c r="B136" s="30"/>
      <c r="C136" s="194" t="s">
        <v>7</v>
      </c>
      <c r="D136" s="194" t="s">
        <v>155</v>
      </c>
      <c r="E136" s="195" t="s">
        <v>923</v>
      </c>
      <c r="F136" s="196" t="s">
        <v>924</v>
      </c>
      <c r="G136" s="197" t="s">
        <v>255</v>
      </c>
      <c r="H136" s="198">
        <v>0.5</v>
      </c>
      <c r="I136" s="199"/>
      <c r="J136" s="200">
        <f>ROUND(I136*H136,1)</f>
        <v>0</v>
      </c>
      <c r="K136" s="196" t="s">
        <v>1</v>
      </c>
      <c r="L136" s="34"/>
      <c r="M136" s="201" t="s">
        <v>1</v>
      </c>
      <c r="N136" s="202" t="s">
        <v>39</v>
      </c>
      <c r="O136" s="63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205" t="s">
        <v>223</v>
      </c>
      <c r="AT136" s="205" t="s">
        <v>155</v>
      </c>
      <c r="AU136" s="205" t="s">
        <v>82</v>
      </c>
      <c r="AY136" s="13" t="s">
        <v>153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3" t="s">
        <v>160</v>
      </c>
      <c r="BK136" s="206">
        <f>ROUND(I136*H136,1)</f>
        <v>0</v>
      </c>
      <c r="BL136" s="13" t="s">
        <v>223</v>
      </c>
      <c r="BM136" s="205" t="s">
        <v>925</v>
      </c>
    </row>
    <row r="137" spans="2:65" s="1" customFormat="1" ht="16.5" customHeight="1">
      <c r="B137" s="30"/>
      <c r="C137" s="207" t="s">
        <v>257</v>
      </c>
      <c r="D137" s="207" t="s">
        <v>310</v>
      </c>
      <c r="E137" s="208" t="s">
        <v>926</v>
      </c>
      <c r="F137" s="209" t="s">
        <v>927</v>
      </c>
      <c r="G137" s="210" t="s">
        <v>841</v>
      </c>
      <c r="H137" s="223"/>
      <c r="I137" s="212"/>
      <c r="J137" s="213">
        <f>ROUND(I137*H137,1)</f>
        <v>0</v>
      </c>
      <c r="K137" s="209" t="s">
        <v>1</v>
      </c>
      <c r="L137" s="214"/>
      <c r="M137" s="215" t="s">
        <v>1</v>
      </c>
      <c r="N137" s="216" t="s">
        <v>39</v>
      </c>
      <c r="O137" s="63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05" t="s">
        <v>292</v>
      </c>
      <c r="AT137" s="205" t="s">
        <v>310</v>
      </c>
      <c r="AU137" s="205" t="s">
        <v>82</v>
      </c>
      <c r="AY137" s="13" t="s">
        <v>153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3" t="s">
        <v>160</v>
      </c>
      <c r="BK137" s="206">
        <f>ROUND(I137*H137,1)</f>
        <v>0</v>
      </c>
      <c r="BL137" s="13" t="s">
        <v>223</v>
      </c>
      <c r="BM137" s="205" t="s">
        <v>928</v>
      </c>
    </row>
    <row r="138" spans="2:65" s="1" customFormat="1" ht="16.5" customHeight="1">
      <c r="B138" s="30"/>
      <c r="C138" s="194" t="s">
        <v>261</v>
      </c>
      <c r="D138" s="194" t="s">
        <v>155</v>
      </c>
      <c r="E138" s="195" t="s">
        <v>929</v>
      </c>
      <c r="F138" s="196" t="s">
        <v>930</v>
      </c>
      <c r="G138" s="197" t="s">
        <v>255</v>
      </c>
      <c r="H138" s="198">
        <v>1</v>
      </c>
      <c r="I138" s="199"/>
      <c r="J138" s="200">
        <f>ROUND(I138*H138,1)</f>
        <v>0</v>
      </c>
      <c r="K138" s="196" t="s">
        <v>159</v>
      </c>
      <c r="L138" s="34"/>
      <c r="M138" s="201" t="s">
        <v>1</v>
      </c>
      <c r="N138" s="202" t="s">
        <v>39</v>
      </c>
      <c r="O138" s="63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205" t="s">
        <v>223</v>
      </c>
      <c r="AT138" s="205" t="s">
        <v>155</v>
      </c>
      <c r="AU138" s="205" t="s">
        <v>82</v>
      </c>
      <c r="AY138" s="13" t="s">
        <v>153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3" t="s">
        <v>160</v>
      </c>
      <c r="BK138" s="206">
        <f>ROUND(I138*H138,1)</f>
        <v>0</v>
      </c>
      <c r="BL138" s="13" t="s">
        <v>223</v>
      </c>
      <c r="BM138" s="205" t="s">
        <v>931</v>
      </c>
    </row>
    <row r="139" spans="2:65" s="1" customFormat="1" ht="16.5" customHeight="1">
      <c r="B139" s="30"/>
      <c r="C139" s="194" t="s">
        <v>265</v>
      </c>
      <c r="D139" s="194" t="s">
        <v>155</v>
      </c>
      <c r="E139" s="195" t="s">
        <v>932</v>
      </c>
      <c r="F139" s="196" t="s">
        <v>933</v>
      </c>
      <c r="G139" s="197" t="s">
        <v>255</v>
      </c>
      <c r="H139" s="198">
        <v>1</v>
      </c>
      <c r="I139" s="199"/>
      <c r="J139" s="200">
        <f>ROUND(I139*H139,1)</f>
        <v>0</v>
      </c>
      <c r="K139" s="196" t="s">
        <v>1</v>
      </c>
      <c r="L139" s="34"/>
      <c r="M139" s="217" t="s">
        <v>1</v>
      </c>
      <c r="N139" s="218" t="s">
        <v>39</v>
      </c>
      <c r="O139" s="219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AR139" s="205" t="s">
        <v>223</v>
      </c>
      <c r="AT139" s="205" t="s">
        <v>155</v>
      </c>
      <c r="AU139" s="205" t="s">
        <v>82</v>
      </c>
      <c r="AY139" s="13" t="s">
        <v>153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3" t="s">
        <v>160</v>
      </c>
      <c r="BK139" s="206">
        <f>ROUND(I139*H139,1)</f>
        <v>0</v>
      </c>
      <c r="BL139" s="13" t="s">
        <v>223</v>
      </c>
      <c r="BM139" s="205" t="s">
        <v>934</v>
      </c>
    </row>
    <row r="140" spans="2:65" s="1" customFormat="1" ht="6.95" customHeight="1">
      <c r="B140" s="46"/>
      <c r="C140" s="47"/>
      <c r="D140" s="47"/>
      <c r="E140" s="47"/>
      <c r="F140" s="47"/>
      <c r="G140" s="47"/>
      <c r="H140" s="47"/>
      <c r="I140" s="145"/>
      <c r="J140" s="47"/>
      <c r="K140" s="47"/>
      <c r="L140" s="34"/>
    </row>
  </sheetData>
  <sheetProtection algorithmName="SHA-512" hashValue="7uv8bpW0tcR6alIEdhPteA2HcwpUKtxgsIkwD+6J4ZRkuZVumwNAbzhVuk8cMZIENeibWMUiocTowdn50aguLg==" saltValue="fm1aOsikKwPiou65mAlaLGNMjaaz7RpaS2HGKtyAS3NKxHpHgGF5/30Bh3BbtBwUcv3J1E45p0o+M+F4h3InEQ==" spinCount="100000" sheet="1" objects="1" scenarios="1" formatColumns="0" formatRows="0" autoFilter="0"/>
  <autoFilter ref="C122:K13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3"/>
  <sheetViews>
    <sheetView showGridLines="0" topLeftCell="A74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92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s="1" customFormat="1" ht="12" customHeight="1">
      <c r="B8" s="34"/>
      <c r="D8" s="113" t="s">
        <v>109</v>
      </c>
      <c r="I8" s="114"/>
      <c r="L8" s="34"/>
    </row>
    <row r="9" spans="2:46" s="1" customFormat="1" ht="36.950000000000003" customHeight="1">
      <c r="B9" s="34"/>
      <c r="E9" s="275" t="s">
        <v>935</v>
      </c>
      <c r="F9" s="276"/>
      <c r="G9" s="276"/>
      <c r="H9" s="276"/>
      <c r="I9" s="114"/>
      <c r="L9" s="34"/>
    </row>
    <row r="10" spans="2:46" s="1" customFormat="1">
      <c r="B10" s="34"/>
      <c r="I10" s="114"/>
      <c r="L10" s="34"/>
    </row>
    <row r="11" spans="2:46" s="1" customFormat="1" ht="12" customHeight="1">
      <c r="B11" s="34"/>
      <c r="D11" s="113" t="s">
        <v>18</v>
      </c>
      <c r="F11" s="102" t="s">
        <v>1</v>
      </c>
      <c r="I11" s="115" t="s">
        <v>19</v>
      </c>
      <c r="J11" s="102" t="s">
        <v>1</v>
      </c>
      <c r="L11" s="34"/>
    </row>
    <row r="12" spans="2:46" s="1" customFormat="1" ht="12" customHeight="1">
      <c r="B12" s="34"/>
      <c r="D12" s="113" t="s">
        <v>20</v>
      </c>
      <c r="F12" s="102" t="s">
        <v>21</v>
      </c>
      <c r="I12" s="115" t="s">
        <v>22</v>
      </c>
      <c r="J12" s="116">
        <f>'Rekapitulace stavby'!AN8</f>
        <v>0</v>
      </c>
      <c r="L12" s="34"/>
    </row>
    <row r="13" spans="2:46" s="1" customFormat="1" ht="10.9" customHeight="1">
      <c r="B13" s="34"/>
      <c r="I13" s="114"/>
      <c r="L13" s="34"/>
    </row>
    <row r="14" spans="2:46" s="1" customFormat="1" ht="12" customHeight="1">
      <c r="B14" s="34"/>
      <c r="D14" s="113" t="s">
        <v>23</v>
      </c>
      <c r="I14" s="115" t="s">
        <v>24</v>
      </c>
      <c r="J14" s="102" t="str">
        <f>IF('Rekapitulace stavby'!AN10="","",'Rekapitulace stavby'!AN10)</f>
        <v/>
      </c>
      <c r="L14" s="34"/>
    </row>
    <row r="15" spans="2:46" s="1" customFormat="1" ht="18" customHeight="1">
      <c r="B15" s="34"/>
      <c r="E15" s="102" t="str">
        <f>IF('Rekapitulace stavby'!E11="","",'Rekapitulace stavby'!E11)</f>
        <v xml:space="preserve"> </v>
      </c>
      <c r="I15" s="115" t="s">
        <v>25</v>
      </c>
      <c r="J15" s="102" t="str">
        <f>IF('Rekapitulace stavby'!AN11="","",'Rekapitulace stavby'!AN11)</f>
        <v/>
      </c>
      <c r="L15" s="34"/>
    </row>
    <row r="16" spans="2:46" s="1" customFormat="1" ht="6.95" customHeight="1">
      <c r="B16" s="34"/>
      <c r="I16" s="114"/>
      <c r="L16" s="34"/>
    </row>
    <row r="17" spans="2:12" s="1" customFormat="1" ht="12" customHeight="1">
      <c r="B17" s="34"/>
      <c r="D17" s="113" t="s">
        <v>26</v>
      </c>
      <c r="I17" s="115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77" t="str">
        <f>'Rekapitulace stavby'!E14</f>
        <v>Vyplň údaj</v>
      </c>
      <c r="F18" s="278"/>
      <c r="G18" s="278"/>
      <c r="H18" s="278"/>
      <c r="I18" s="115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4"/>
      <c r="L19" s="34"/>
    </row>
    <row r="20" spans="2:12" s="1" customFormat="1" ht="12" customHeight="1">
      <c r="B20" s="34"/>
      <c r="D20" s="113" t="s">
        <v>28</v>
      </c>
      <c r="I20" s="115" t="s">
        <v>24</v>
      </c>
      <c r="J20" s="102" t="str">
        <f>IF('Rekapitulace stavby'!AN16="","",'Rekapitulace stavby'!AN16)</f>
        <v/>
      </c>
      <c r="L20" s="34"/>
    </row>
    <row r="21" spans="2:12" s="1" customFormat="1" ht="18" customHeight="1">
      <c r="B21" s="34"/>
      <c r="E21" s="102" t="str">
        <f>IF('Rekapitulace stavby'!E17="","",'Rekapitulace stavby'!E17)</f>
        <v xml:space="preserve"> </v>
      </c>
      <c r="I21" s="115" t="s">
        <v>25</v>
      </c>
      <c r="J21" s="102" t="str">
        <f>IF('Rekapitulace stavby'!AN17="","",'Rekapitulace stavby'!AN17)</f>
        <v/>
      </c>
      <c r="L21" s="34"/>
    </row>
    <row r="22" spans="2:12" s="1" customFormat="1" ht="6.95" customHeight="1">
      <c r="B22" s="34"/>
      <c r="I22" s="114"/>
      <c r="L22" s="34"/>
    </row>
    <row r="23" spans="2:12" s="1" customFormat="1" ht="12" customHeight="1">
      <c r="B23" s="34"/>
      <c r="D23" s="113" t="s">
        <v>29</v>
      </c>
      <c r="I23" s="115" t="s">
        <v>24</v>
      </c>
      <c r="J23" s="102" t="str">
        <f>IF('Rekapitulace stavby'!AN19="","",'Rekapitulace stavby'!AN19)</f>
        <v/>
      </c>
      <c r="L23" s="34"/>
    </row>
    <row r="24" spans="2:12" s="1" customFormat="1" ht="18" customHeight="1">
      <c r="B24" s="34"/>
      <c r="E24" s="102" t="str">
        <f>IF('Rekapitulace stavby'!E20="","",'Rekapitulace stavby'!E20)</f>
        <v xml:space="preserve"> </v>
      </c>
      <c r="I24" s="115" t="s">
        <v>25</v>
      </c>
      <c r="J24" s="102" t="str">
        <f>IF('Rekapitulace stavby'!AN20="","",'Rekapitulace stavby'!AN20)</f>
        <v/>
      </c>
      <c r="L24" s="34"/>
    </row>
    <row r="25" spans="2:12" s="1" customFormat="1" ht="6.95" customHeight="1">
      <c r="B25" s="34"/>
      <c r="I25" s="114"/>
      <c r="L25" s="34"/>
    </row>
    <row r="26" spans="2:12" s="1" customFormat="1" ht="12" customHeight="1">
      <c r="B26" s="34"/>
      <c r="D26" s="113" t="s">
        <v>31</v>
      </c>
      <c r="I26" s="114"/>
      <c r="L26" s="34"/>
    </row>
    <row r="27" spans="2:12" s="7" customFormat="1" ht="16.5" customHeight="1">
      <c r="B27" s="117"/>
      <c r="E27" s="279" t="s">
        <v>1</v>
      </c>
      <c r="F27" s="279"/>
      <c r="G27" s="279"/>
      <c r="H27" s="279"/>
      <c r="I27" s="118"/>
      <c r="L27" s="117"/>
    </row>
    <row r="28" spans="2:12" s="1" customFormat="1" ht="6.95" customHeight="1">
      <c r="B28" s="34"/>
      <c r="I28" s="114"/>
      <c r="L28" s="34"/>
    </row>
    <row r="29" spans="2:12" s="1" customFormat="1" ht="6.95" customHeight="1">
      <c r="B29" s="34"/>
      <c r="D29" s="59"/>
      <c r="E29" s="59"/>
      <c r="F29" s="59"/>
      <c r="G29" s="59"/>
      <c r="H29" s="59"/>
      <c r="I29" s="119"/>
      <c r="J29" s="59"/>
      <c r="K29" s="59"/>
      <c r="L29" s="34"/>
    </row>
    <row r="30" spans="2:12" s="1" customFormat="1" ht="25.35" customHeight="1">
      <c r="B30" s="34"/>
      <c r="D30" s="120" t="s">
        <v>32</v>
      </c>
      <c r="I30" s="114"/>
      <c r="J30" s="121">
        <f>ROUND(J120, 1)</f>
        <v>0</v>
      </c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14.45" customHeight="1">
      <c r="B32" s="34"/>
      <c r="F32" s="122" t="s">
        <v>34</v>
      </c>
      <c r="I32" s="123" t="s">
        <v>33</v>
      </c>
      <c r="J32" s="122" t="s">
        <v>35</v>
      </c>
      <c r="L32" s="34"/>
    </row>
    <row r="33" spans="2:12" s="1" customFormat="1" ht="14.45" hidden="1" customHeight="1">
      <c r="B33" s="34"/>
      <c r="D33" s="124" t="s">
        <v>36</v>
      </c>
      <c r="E33" s="113" t="s">
        <v>37</v>
      </c>
      <c r="F33" s="125">
        <f>ROUND((SUM(BE120:BE152)),  1)</f>
        <v>0</v>
      </c>
      <c r="I33" s="126">
        <v>0.21</v>
      </c>
      <c r="J33" s="125">
        <f>ROUND(((SUM(BE120:BE152))*I33),  1)</f>
        <v>0</v>
      </c>
      <c r="L33" s="34"/>
    </row>
    <row r="34" spans="2:12" s="1" customFormat="1" ht="14.45" hidden="1" customHeight="1">
      <c r="B34" s="34"/>
      <c r="E34" s="113" t="s">
        <v>38</v>
      </c>
      <c r="F34" s="125">
        <f>ROUND((SUM(BF120:BF152)),  1)</f>
        <v>0</v>
      </c>
      <c r="I34" s="126">
        <v>0.15</v>
      </c>
      <c r="J34" s="125">
        <f>ROUND(((SUM(BF120:BF152))*I34),  1)</f>
        <v>0</v>
      </c>
      <c r="L34" s="34"/>
    </row>
    <row r="35" spans="2:12" s="1" customFormat="1" ht="14.45" customHeight="1">
      <c r="B35" s="34"/>
      <c r="D35" s="113" t="s">
        <v>36</v>
      </c>
      <c r="E35" s="113" t="s">
        <v>39</v>
      </c>
      <c r="F35" s="125">
        <f>ROUND((SUM(BG120:BG152)),  1)</f>
        <v>0</v>
      </c>
      <c r="I35" s="126">
        <v>0.21</v>
      </c>
      <c r="J35" s="125">
        <f>0</f>
        <v>0</v>
      </c>
      <c r="L35" s="34"/>
    </row>
    <row r="36" spans="2:12" s="1" customFormat="1" ht="14.45" customHeight="1">
      <c r="B36" s="34"/>
      <c r="E36" s="113" t="s">
        <v>40</v>
      </c>
      <c r="F36" s="125">
        <f>ROUND((SUM(BH120:BH152)),  1)</f>
        <v>0</v>
      </c>
      <c r="I36" s="126">
        <v>0.15</v>
      </c>
      <c r="J36" s="125">
        <f>0</f>
        <v>0</v>
      </c>
      <c r="L36" s="34"/>
    </row>
    <row r="37" spans="2:12" s="1" customFormat="1" ht="14.45" hidden="1" customHeight="1">
      <c r="B37" s="34"/>
      <c r="E37" s="113" t="s">
        <v>41</v>
      </c>
      <c r="F37" s="125">
        <f>ROUND((SUM(BI120:BI152)),  1)</f>
        <v>0</v>
      </c>
      <c r="I37" s="126">
        <v>0</v>
      </c>
      <c r="J37" s="125">
        <f>0</f>
        <v>0</v>
      </c>
      <c r="L37" s="34"/>
    </row>
    <row r="38" spans="2:12" s="1" customFormat="1" ht="6.95" customHeight="1">
      <c r="B38" s="34"/>
      <c r="I38" s="114"/>
      <c r="L38" s="34"/>
    </row>
    <row r="39" spans="2:12" s="1" customFormat="1" ht="25.35" customHeight="1">
      <c r="B39" s="34"/>
      <c r="C39" s="127"/>
      <c r="D39" s="128" t="s">
        <v>42</v>
      </c>
      <c r="E39" s="129"/>
      <c r="F39" s="129"/>
      <c r="G39" s="130" t="s">
        <v>43</v>
      </c>
      <c r="H39" s="131" t="s">
        <v>44</v>
      </c>
      <c r="I39" s="132"/>
      <c r="J39" s="133">
        <f>SUM(J30:J37)</f>
        <v>0</v>
      </c>
      <c r="K39" s="134"/>
      <c r="L39" s="34"/>
    </row>
    <row r="40" spans="2:12" s="1" customFormat="1" ht="14.45" customHeight="1">
      <c r="B40" s="34"/>
      <c r="I40" s="114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47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47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47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47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47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47" s="1" customFormat="1" ht="12" hidden="1" customHeight="1">
      <c r="B86" s="30"/>
      <c r="C86" s="25" t="s">
        <v>109</v>
      </c>
      <c r="D86" s="31"/>
      <c r="E86" s="31"/>
      <c r="F86" s="31"/>
      <c r="G86" s="31"/>
      <c r="H86" s="31"/>
      <c r="I86" s="114"/>
      <c r="J86" s="31"/>
      <c r="K86" s="31"/>
      <c r="L86" s="34"/>
    </row>
    <row r="87" spans="2:47" s="1" customFormat="1" ht="16.5" hidden="1" customHeight="1">
      <c r="B87" s="30"/>
      <c r="C87" s="31"/>
      <c r="D87" s="31"/>
      <c r="E87" s="238" t="str">
        <f>E9</f>
        <v>03 - Ocelová konstrukce</v>
      </c>
      <c r="F87" s="270"/>
      <c r="G87" s="270"/>
      <c r="H87" s="270"/>
      <c r="I87" s="114"/>
      <c r="J87" s="31"/>
      <c r="K87" s="31"/>
      <c r="L87" s="34"/>
    </row>
    <row r="88" spans="2:47" s="1" customFormat="1" ht="6.95" hidden="1" customHeight="1">
      <c r="B88" s="30"/>
      <c r="C88" s="31"/>
      <c r="D88" s="31"/>
      <c r="E88" s="31"/>
      <c r="F88" s="31"/>
      <c r="G88" s="31"/>
      <c r="H88" s="31"/>
      <c r="I88" s="114"/>
      <c r="J88" s="31"/>
      <c r="K88" s="31"/>
      <c r="L88" s="34"/>
    </row>
    <row r="89" spans="2:47" s="1" customFormat="1" ht="12" hidden="1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15" t="s">
        <v>22</v>
      </c>
      <c r="J89" s="58">
        <f>IF(J12="","",J12)</f>
        <v>0</v>
      </c>
      <c r="K89" s="31"/>
      <c r="L89" s="34"/>
    </row>
    <row r="90" spans="2:47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47" s="1" customFormat="1" ht="15.2" hidden="1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15" t="s">
        <v>28</v>
      </c>
      <c r="J91" s="28" t="str">
        <f>E21</f>
        <v xml:space="preserve"> </v>
      </c>
      <c r="K91" s="31"/>
      <c r="L91" s="34"/>
    </row>
    <row r="92" spans="2:47" s="1" customFormat="1" ht="15.2" hidden="1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5" t="s">
        <v>29</v>
      </c>
      <c r="J92" s="28" t="str">
        <f>E24</f>
        <v xml:space="preserve"> </v>
      </c>
      <c r="K92" s="31"/>
      <c r="L92" s="34"/>
    </row>
    <row r="93" spans="2:47" s="1" customFormat="1" ht="10.35" hidden="1" customHeight="1">
      <c r="B93" s="30"/>
      <c r="C93" s="31"/>
      <c r="D93" s="31"/>
      <c r="E93" s="31"/>
      <c r="F93" s="31"/>
      <c r="G93" s="31"/>
      <c r="H93" s="31"/>
      <c r="I93" s="114"/>
      <c r="J93" s="31"/>
      <c r="K93" s="31"/>
      <c r="L93" s="34"/>
    </row>
    <row r="94" spans="2:47" s="1" customFormat="1" ht="29.25" hidden="1" customHeight="1">
      <c r="B94" s="30"/>
      <c r="C94" s="149" t="s">
        <v>112</v>
      </c>
      <c r="D94" s="150"/>
      <c r="E94" s="150"/>
      <c r="F94" s="150"/>
      <c r="G94" s="150"/>
      <c r="H94" s="150"/>
      <c r="I94" s="151"/>
      <c r="J94" s="152" t="s">
        <v>113</v>
      </c>
      <c r="K94" s="150"/>
      <c r="L94" s="34"/>
    </row>
    <row r="95" spans="2:47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47" s="1" customFormat="1" ht="22.9" hidden="1" customHeight="1">
      <c r="B96" s="30"/>
      <c r="C96" s="153" t="s">
        <v>114</v>
      </c>
      <c r="D96" s="31"/>
      <c r="E96" s="31"/>
      <c r="F96" s="31"/>
      <c r="G96" s="31"/>
      <c r="H96" s="31"/>
      <c r="I96" s="114"/>
      <c r="J96" s="76">
        <f>J120</f>
        <v>0</v>
      </c>
      <c r="K96" s="31"/>
      <c r="L96" s="34"/>
      <c r="AU96" s="13" t="s">
        <v>115</v>
      </c>
    </row>
    <row r="97" spans="2:12" s="8" customFormat="1" ht="24.95" hidden="1" customHeight="1">
      <c r="B97" s="154"/>
      <c r="C97" s="155"/>
      <c r="D97" s="156" t="s">
        <v>936</v>
      </c>
      <c r="E97" s="157"/>
      <c r="F97" s="157"/>
      <c r="G97" s="157"/>
      <c r="H97" s="157"/>
      <c r="I97" s="158"/>
      <c r="J97" s="159">
        <f>J121</f>
        <v>0</v>
      </c>
      <c r="K97" s="155"/>
      <c r="L97" s="160"/>
    </row>
    <row r="98" spans="2:12" s="8" customFormat="1" ht="24.95" hidden="1" customHeight="1">
      <c r="B98" s="154"/>
      <c r="C98" s="155"/>
      <c r="D98" s="156" t="s">
        <v>937</v>
      </c>
      <c r="E98" s="157"/>
      <c r="F98" s="157"/>
      <c r="G98" s="157"/>
      <c r="H98" s="157"/>
      <c r="I98" s="158"/>
      <c r="J98" s="159">
        <f>J128</f>
        <v>0</v>
      </c>
      <c r="K98" s="155"/>
      <c r="L98" s="160"/>
    </row>
    <row r="99" spans="2:12" s="8" customFormat="1" ht="24.95" hidden="1" customHeight="1">
      <c r="B99" s="154"/>
      <c r="C99" s="155"/>
      <c r="D99" s="156" t="s">
        <v>938</v>
      </c>
      <c r="E99" s="157"/>
      <c r="F99" s="157"/>
      <c r="G99" s="157"/>
      <c r="H99" s="157"/>
      <c r="I99" s="158"/>
      <c r="J99" s="159">
        <f>J133</f>
        <v>0</v>
      </c>
      <c r="K99" s="155"/>
      <c r="L99" s="160"/>
    </row>
    <row r="100" spans="2:12" s="8" customFormat="1" ht="24.95" hidden="1" customHeight="1">
      <c r="B100" s="154"/>
      <c r="C100" s="155"/>
      <c r="D100" s="156" t="s">
        <v>939</v>
      </c>
      <c r="E100" s="157"/>
      <c r="F100" s="157"/>
      <c r="G100" s="157"/>
      <c r="H100" s="157"/>
      <c r="I100" s="158"/>
      <c r="J100" s="159">
        <f>J148</f>
        <v>0</v>
      </c>
      <c r="K100" s="155"/>
      <c r="L100" s="160"/>
    </row>
    <row r="101" spans="2:12" s="1" customFormat="1" ht="21.75" hidden="1" customHeight="1">
      <c r="B101" s="30"/>
      <c r="C101" s="31"/>
      <c r="D101" s="31"/>
      <c r="E101" s="31"/>
      <c r="F101" s="31"/>
      <c r="G101" s="31"/>
      <c r="H101" s="31"/>
      <c r="I101" s="114"/>
      <c r="J101" s="31"/>
      <c r="K101" s="31"/>
      <c r="L101" s="34"/>
    </row>
    <row r="102" spans="2:12" s="1" customFormat="1" ht="6.95" hidden="1" customHeight="1">
      <c r="B102" s="46"/>
      <c r="C102" s="47"/>
      <c r="D102" s="47"/>
      <c r="E102" s="47"/>
      <c r="F102" s="47"/>
      <c r="G102" s="47"/>
      <c r="H102" s="47"/>
      <c r="I102" s="145"/>
      <c r="J102" s="47"/>
      <c r="K102" s="47"/>
      <c r="L102" s="34"/>
    </row>
    <row r="103" spans="2:12" hidden="1"/>
    <row r="104" spans="2:12" hidden="1"/>
    <row r="105" spans="2:12" hidden="1"/>
    <row r="106" spans="2:12" s="1" customFormat="1" ht="6.95" customHeight="1">
      <c r="B106" s="48"/>
      <c r="C106" s="49"/>
      <c r="D106" s="49"/>
      <c r="E106" s="49"/>
      <c r="F106" s="49"/>
      <c r="G106" s="49"/>
      <c r="H106" s="49"/>
      <c r="I106" s="148"/>
      <c r="J106" s="49"/>
      <c r="K106" s="49"/>
      <c r="L106" s="34"/>
    </row>
    <row r="107" spans="2:12" s="1" customFormat="1" ht="24.95" customHeight="1">
      <c r="B107" s="30"/>
      <c r="C107" s="19" t="s">
        <v>138</v>
      </c>
      <c r="D107" s="31"/>
      <c r="E107" s="31"/>
      <c r="F107" s="31"/>
      <c r="G107" s="31"/>
      <c r="H107" s="31"/>
      <c r="I107" s="114"/>
      <c r="J107" s="31"/>
      <c r="K107" s="31"/>
      <c r="L107" s="34"/>
    </row>
    <row r="108" spans="2:12" s="1" customFormat="1" ht="6.95" customHeight="1">
      <c r="B108" s="30"/>
      <c r="C108" s="31"/>
      <c r="D108" s="31"/>
      <c r="E108" s="31"/>
      <c r="F108" s="31"/>
      <c r="G108" s="31"/>
      <c r="H108" s="31"/>
      <c r="I108" s="114"/>
      <c r="J108" s="31"/>
      <c r="K108" s="31"/>
      <c r="L108" s="34"/>
    </row>
    <row r="109" spans="2:12" s="1" customFormat="1" ht="12" customHeight="1">
      <c r="B109" s="30"/>
      <c r="C109" s="25" t="s">
        <v>16</v>
      </c>
      <c r="D109" s="31"/>
      <c r="E109" s="31"/>
      <c r="F109" s="31"/>
      <c r="G109" s="31"/>
      <c r="H109" s="31"/>
      <c r="I109" s="114"/>
      <c r="J109" s="31"/>
      <c r="K109" s="31"/>
      <c r="L109" s="34"/>
    </row>
    <row r="110" spans="2:12" s="1" customFormat="1" ht="16.5" customHeight="1">
      <c r="B110" s="30"/>
      <c r="C110" s="31"/>
      <c r="D110" s="31"/>
      <c r="E110" s="271" t="str">
        <f>E7</f>
        <v>Porodna krav</v>
      </c>
      <c r="F110" s="272"/>
      <c r="G110" s="272"/>
      <c r="H110" s="272"/>
      <c r="I110" s="114"/>
      <c r="J110" s="31"/>
      <c r="K110" s="31"/>
      <c r="L110" s="34"/>
    </row>
    <row r="111" spans="2:12" s="1" customFormat="1" ht="12" customHeight="1">
      <c r="B111" s="30"/>
      <c r="C111" s="25" t="s">
        <v>109</v>
      </c>
      <c r="D111" s="31"/>
      <c r="E111" s="31"/>
      <c r="F111" s="31"/>
      <c r="G111" s="31"/>
      <c r="H111" s="31"/>
      <c r="I111" s="114"/>
      <c r="J111" s="31"/>
      <c r="K111" s="31"/>
      <c r="L111" s="34"/>
    </row>
    <row r="112" spans="2:12" s="1" customFormat="1" ht="16.5" customHeight="1">
      <c r="B112" s="30"/>
      <c r="C112" s="31"/>
      <c r="D112" s="31"/>
      <c r="E112" s="238" t="str">
        <f>E9</f>
        <v>03 - Ocelová konstrukce</v>
      </c>
      <c r="F112" s="270"/>
      <c r="G112" s="270"/>
      <c r="H112" s="270"/>
      <c r="I112" s="114"/>
      <c r="J112" s="31"/>
      <c r="K112" s="31"/>
      <c r="L112" s="34"/>
    </row>
    <row r="113" spans="2:65" s="1" customFormat="1" ht="6.95" customHeight="1">
      <c r="B113" s="30"/>
      <c r="C113" s="31"/>
      <c r="D113" s="31"/>
      <c r="E113" s="31"/>
      <c r="F113" s="31"/>
      <c r="G113" s="31"/>
      <c r="H113" s="31"/>
      <c r="I113" s="114"/>
      <c r="J113" s="31"/>
      <c r="K113" s="31"/>
      <c r="L113" s="34"/>
    </row>
    <row r="114" spans="2:65" s="1" customFormat="1" ht="12" customHeight="1">
      <c r="B114" s="30"/>
      <c r="C114" s="25" t="s">
        <v>20</v>
      </c>
      <c r="D114" s="31"/>
      <c r="E114" s="31"/>
      <c r="F114" s="23" t="str">
        <f>F12</f>
        <v xml:space="preserve"> </v>
      </c>
      <c r="G114" s="31"/>
      <c r="H114" s="31"/>
      <c r="I114" s="115" t="s">
        <v>22</v>
      </c>
      <c r="J114" s="58">
        <f>IF(J12="","",J12)</f>
        <v>0</v>
      </c>
      <c r="K114" s="31"/>
      <c r="L114" s="34"/>
    </row>
    <row r="115" spans="2:65" s="1" customFormat="1" ht="6.95" customHeight="1">
      <c r="B115" s="30"/>
      <c r="C115" s="31"/>
      <c r="D115" s="31"/>
      <c r="E115" s="31"/>
      <c r="F115" s="31"/>
      <c r="G115" s="31"/>
      <c r="H115" s="31"/>
      <c r="I115" s="114"/>
      <c r="J115" s="31"/>
      <c r="K115" s="31"/>
      <c r="L115" s="34"/>
    </row>
    <row r="116" spans="2:65" s="1" customFormat="1" ht="15.2" customHeight="1">
      <c r="B116" s="30"/>
      <c r="C116" s="25" t="s">
        <v>23</v>
      </c>
      <c r="D116" s="31"/>
      <c r="E116" s="31"/>
      <c r="F116" s="23" t="str">
        <f>E15</f>
        <v xml:space="preserve"> </v>
      </c>
      <c r="G116" s="31"/>
      <c r="H116" s="31"/>
      <c r="I116" s="115" t="s">
        <v>28</v>
      </c>
      <c r="J116" s="28" t="str">
        <f>E21</f>
        <v xml:space="preserve"> </v>
      </c>
      <c r="K116" s="31"/>
      <c r="L116" s="34"/>
    </row>
    <row r="117" spans="2:65" s="1" customFormat="1" ht="15.2" customHeight="1">
      <c r="B117" s="30"/>
      <c r="C117" s="25" t="s">
        <v>26</v>
      </c>
      <c r="D117" s="31"/>
      <c r="E117" s="31"/>
      <c r="F117" s="23" t="str">
        <f>IF(E18="","",E18)</f>
        <v>Vyplň údaj</v>
      </c>
      <c r="G117" s="31"/>
      <c r="H117" s="31"/>
      <c r="I117" s="115" t="s">
        <v>29</v>
      </c>
      <c r="J117" s="28" t="str">
        <f>E24</f>
        <v xml:space="preserve"> </v>
      </c>
      <c r="K117" s="31"/>
      <c r="L117" s="34"/>
    </row>
    <row r="118" spans="2:65" s="1" customFormat="1" ht="10.35" customHeight="1">
      <c r="B118" s="30"/>
      <c r="C118" s="31"/>
      <c r="D118" s="31"/>
      <c r="E118" s="31"/>
      <c r="F118" s="31"/>
      <c r="G118" s="31"/>
      <c r="H118" s="31"/>
      <c r="I118" s="114"/>
      <c r="J118" s="31"/>
      <c r="K118" s="31"/>
      <c r="L118" s="34"/>
    </row>
    <row r="119" spans="2:65" s="10" customFormat="1" ht="29.25" customHeight="1">
      <c r="B119" s="167"/>
      <c r="C119" s="168" t="s">
        <v>139</v>
      </c>
      <c r="D119" s="169" t="s">
        <v>57</v>
      </c>
      <c r="E119" s="169" t="s">
        <v>53</v>
      </c>
      <c r="F119" s="169" t="s">
        <v>54</v>
      </c>
      <c r="G119" s="169" t="s">
        <v>140</v>
      </c>
      <c r="H119" s="169" t="s">
        <v>141</v>
      </c>
      <c r="I119" s="170" t="s">
        <v>142</v>
      </c>
      <c r="J119" s="171" t="s">
        <v>113</v>
      </c>
      <c r="K119" s="172" t="s">
        <v>143</v>
      </c>
      <c r="L119" s="173"/>
      <c r="M119" s="67" t="s">
        <v>1</v>
      </c>
      <c r="N119" s="68" t="s">
        <v>36</v>
      </c>
      <c r="O119" s="68" t="s">
        <v>144</v>
      </c>
      <c r="P119" s="68" t="s">
        <v>145</v>
      </c>
      <c r="Q119" s="68" t="s">
        <v>146</v>
      </c>
      <c r="R119" s="68" t="s">
        <v>147</v>
      </c>
      <c r="S119" s="68" t="s">
        <v>148</v>
      </c>
      <c r="T119" s="69" t="s">
        <v>149</v>
      </c>
    </row>
    <row r="120" spans="2:65" s="1" customFormat="1" ht="22.9" customHeight="1">
      <c r="B120" s="30"/>
      <c r="C120" s="74" t="s">
        <v>150</v>
      </c>
      <c r="D120" s="31"/>
      <c r="E120" s="31"/>
      <c r="F120" s="31"/>
      <c r="G120" s="31"/>
      <c r="H120" s="31"/>
      <c r="I120" s="114"/>
      <c r="J120" s="174">
        <f>BK120</f>
        <v>0</v>
      </c>
      <c r="K120" s="31"/>
      <c r="L120" s="34"/>
      <c r="M120" s="70"/>
      <c r="N120" s="71"/>
      <c r="O120" s="71"/>
      <c r="P120" s="175">
        <f>P121+P128+P133+P148</f>
        <v>0</v>
      </c>
      <c r="Q120" s="71"/>
      <c r="R120" s="175">
        <f>R121+R128+R133+R148</f>
        <v>0</v>
      </c>
      <c r="S120" s="71"/>
      <c r="T120" s="176">
        <f>T121+T128+T133+T148</f>
        <v>0</v>
      </c>
      <c r="AT120" s="13" t="s">
        <v>71</v>
      </c>
      <c r="AU120" s="13" t="s">
        <v>115</v>
      </c>
      <c r="BK120" s="177">
        <f>BK121+BK128+BK133+BK148</f>
        <v>0</v>
      </c>
    </row>
    <row r="121" spans="2:65" s="11" customFormat="1" ht="25.9" customHeight="1">
      <c r="B121" s="178"/>
      <c r="C121" s="179"/>
      <c r="D121" s="180" t="s">
        <v>71</v>
      </c>
      <c r="E121" s="181" t="s">
        <v>80</v>
      </c>
      <c r="F121" s="181" t="s">
        <v>940</v>
      </c>
      <c r="G121" s="179"/>
      <c r="H121" s="179"/>
      <c r="I121" s="182"/>
      <c r="J121" s="183">
        <f>BK121</f>
        <v>0</v>
      </c>
      <c r="K121" s="179"/>
      <c r="L121" s="184"/>
      <c r="M121" s="185"/>
      <c r="N121" s="186"/>
      <c r="O121" s="186"/>
      <c r="P121" s="187">
        <f>SUM(P122:P127)</f>
        <v>0</v>
      </c>
      <c r="Q121" s="186"/>
      <c r="R121" s="187">
        <f>SUM(R122:R127)</f>
        <v>0</v>
      </c>
      <c r="S121" s="186"/>
      <c r="T121" s="188">
        <f>SUM(T122:T127)</f>
        <v>0</v>
      </c>
      <c r="AR121" s="189" t="s">
        <v>80</v>
      </c>
      <c r="AT121" s="190" t="s">
        <v>71</v>
      </c>
      <c r="AU121" s="190" t="s">
        <v>72</v>
      </c>
      <c r="AY121" s="189" t="s">
        <v>153</v>
      </c>
      <c r="BK121" s="191">
        <f>SUM(BK122:BK127)</f>
        <v>0</v>
      </c>
    </row>
    <row r="122" spans="2:65" s="1" customFormat="1" ht="60" customHeight="1">
      <c r="B122" s="30"/>
      <c r="C122" s="194" t="s">
        <v>72</v>
      </c>
      <c r="D122" s="194" t="s">
        <v>155</v>
      </c>
      <c r="E122" s="195" t="s">
        <v>941</v>
      </c>
      <c r="F122" s="196" t="s">
        <v>942</v>
      </c>
      <c r="G122" s="197" t="s">
        <v>943</v>
      </c>
      <c r="H122" s="198">
        <v>0</v>
      </c>
      <c r="I122" s="199"/>
      <c r="J122" s="200">
        <f t="shared" ref="J122:J127" si="0">ROUND(I122*H122,1)</f>
        <v>0</v>
      </c>
      <c r="K122" s="196" t="s">
        <v>1</v>
      </c>
      <c r="L122" s="34"/>
      <c r="M122" s="201" t="s">
        <v>1</v>
      </c>
      <c r="N122" s="202" t="s">
        <v>39</v>
      </c>
      <c r="O122" s="63"/>
      <c r="P122" s="203">
        <f t="shared" ref="P122:P127" si="1">O122*H122</f>
        <v>0</v>
      </c>
      <c r="Q122" s="203">
        <v>0</v>
      </c>
      <c r="R122" s="203">
        <f t="shared" ref="R122:R127" si="2">Q122*H122</f>
        <v>0</v>
      </c>
      <c r="S122" s="203">
        <v>0</v>
      </c>
      <c r="T122" s="204">
        <f t="shared" ref="T122:T127" si="3">S122*H122</f>
        <v>0</v>
      </c>
      <c r="AR122" s="205" t="s">
        <v>160</v>
      </c>
      <c r="AT122" s="205" t="s">
        <v>155</v>
      </c>
      <c r="AU122" s="205" t="s">
        <v>80</v>
      </c>
      <c r="AY122" s="13" t="s">
        <v>153</v>
      </c>
      <c r="BE122" s="206">
        <f t="shared" ref="BE122:BE127" si="4">IF(N122="základní",J122,0)</f>
        <v>0</v>
      </c>
      <c r="BF122" s="206">
        <f t="shared" ref="BF122:BF127" si="5">IF(N122="snížená",J122,0)</f>
        <v>0</v>
      </c>
      <c r="BG122" s="206">
        <f t="shared" ref="BG122:BG127" si="6">IF(N122="zákl. přenesená",J122,0)</f>
        <v>0</v>
      </c>
      <c r="BH122" s="206">
        <f t="shared" ref="BH122:BH127" si="7">IF(N122="sníž. přenesená",J122,0)</f>
        <v>0</v>
      </c>
      <c r="BI122" s="206">
        <f t="shared" ref="BI122:BI127" si="8">IF(N122="nulová",J122,0)</f>
        <v>0</v>
      </c>
      <c r="BJ122" s="13" t="s">
        <v>160</v>
      </c>
      <c r="BK122" s="206">
        <f t="shared" ref="BK122:BK127" si="9">ROUND(I122*H122,1)</f>
        <v>0</v>
      </c>
      <c r="BL122" s="13" t="s">
        <v>160</v>
      </c>
      <c r="BM122" s="205" t="s">
        <v>82</v>
      </c>
    </row>
    <row r="123" spans="2:65" s="1" customFormat="1" ht="16.5" customHeight="1">
      <c r="B123" s="30"/>
      <c r="C123" s="194" t="s">
        <v>80</v>
      </c>
      <c r="D123" s="194" t="s">
        <v>155</v>
      </c>
      <c r="E123" s="195" t="s">
        <v>944</v>
      </c>
      <c r="F123" s="196" t="s">
        <v>940</v>
      </c>
      <c r="G123" s="197" t="s">
        <v>506</v>
      </c>
      <c r="H123" s="198">
        <v>68840</v>
      </c>
      <c r="I123" s="199"/>
      <c r="J123" s="200">
        <f t="shared" si="0"/>
        <v>0</v>
      </c>
      <c r="K123" s="196" t="s">
        <v>1</v>
      </c>
      <c r="L123" s="34"/>
      <c r="M123" s="201" t="s">
        <v>1</v>
      </c>
      <c r="N123" s="202" t="s">
        <v>39</v>
      </c>
      <c r="O123" s="63"/>
      <c r="P123" s="203">
        <f t="shared" si="1"/>
        <v>0</v>
      </c>
      <c r="Q123" s="203">
        <v>0</v>
      </c>
      <c r="R123" s="203">
        <f t="shared" si="2"/>
        <v>0</v>
      </c>
      <c r="S123" s="203">
        <v>0</v>
      </c>
      <c r="T123" s="204">
        <f t="shared" si="3"/>
        <v>0</v>
      </c>
      <c r="AR123" s="205" t="s">
        <v>160</v>
      </c>
      <c r="AT123" s="205" t="s">
        <v>155</v>
      </c>
      <c r="AU123" s="205" t="s">
        <v>80</v>
      </c>
      <c r="AY123" s="13" t="s">
        <v>153</v>
      </c>
      <c r="BE123" s="206">
        <f t="shared" si="4"/>
        <v>0</v>
      </c>
      <c r="BF123" s="206">
        <f t="shared" si="5"/>
        <v>0</v>
      </c>
      <c r="BG123" s="206">
        <f t="shared" si="6"/>
        <v>0</v>
      </c>
      <c r="BH123" s="206">
        <f t="shared" si="7"/>
        <v>0</v>
      </c>
      <c r="BI123" s="206">
        <f t="shared" si="8"/>
        <v>0</v>
      </c>
      <c r="BJ123" s="13" t="s">
        <v>160</v>
      </c>
      <c r="BK123" s="206">
        <f t="shared" si="9"/>
        <v>0</v>
      </c>
      <c r="BL123" s="13" t="s">
        <v>160</v>
      </c>
      <c r="BM123" s="205" t="s">
        <v>160</v>
      </c>
    </row>
    <row r="124" spans="2:65" s="1" customFormat="1" ht="16.5" customHeight="1">
      <c r="B124" s="30"/>
      <c r="C124" s="194" t="s">
        <v>82</v>
      </c>
      <c r="D124" s="194" t="s">
        <v>155</v>
      </c>
      <c r="E124" s="195" t="s">
        <v>945</v>
      </c>
      <c r="F124" s="196" t="s">
        <v>946</v>
      </c>
      <c r="G124" s="197" t="s">
        <v>506</v>
      </c>
      <c r="H124" s="198">
        <v>10470</v>
      </c>
      <c r="I124" s="199"/>
      <c r="J124" s="200">
        <f t="shared" si="0"/>
        <v>0</v>
      </c>
      <c r="K124" s="196" t="s">
        <v>1</v>
      </c>
      <c r="L124" s="34"/>
      <c r="M124" s="201" t="s">
        <v>1</v>
      </c>
      <c r="N124" s="202" t="s">
        <v>39</v>
      </c>
      <c r="O124" s="63"/>
      <c r="P124" s="203">
        <f t="shared" si="1"/>
        <v>0</v>
      </c>
      <c r="Q124" s="203">
        <v>0</v>
      </c>
      <c r="R124" s="203">
        <f t="shared" si="2"/>
        <v>0</v>
      </c>
      <c r="S124" s="203">
        <v>0</v>
      </c>
      <c r="T124" s="204">
        <f t="shared" si="3"/>
        <v>0</v>
      </c>
      <c r="AR124" s="205" t="s">
        <v>160</v>
      </c>
      <c r="AT124" s="205" t="s">
        <v>155</v>
      </c>
      <c r="AU124" s="205" t="s">
        <v>80</v>
      </c>
      <c r="AY124" s="13" t="s">
        <v>153</v>
      </c>
      <c r="BE124" s="206">
        <f t="shared" si="4"/>
        <v>0</v>
      </c>
      <c r="BF124" s="206">
        <f t="shared" si="5"/>
        <v>0</v>
      </c>
      <c r="BG124" s="206">
        <f t="shared" si="6"/>
        <v>0</v>
      </c>
      <c r="BH124" s="206">
        <f t="shared" si="7"/>
        <v>0</v>
      </c>
      <c r="BI124" s="206">
        <f t="shared" si="8"/>
        <v>0</v>
      </c>
      <c r="BJ124" s="13" t="s">
        <v>160</v>
      </c>
      <c r="BK124" s="206">
        <f t="shared" si="9"/>
        <v>0</v>
      </c>
      <c r="BL124" s="13" t="s">
        <v>160</v>
      </c>
      <c r="BM124" s="205" t="s">
        <v>177</v>
      </c>
    </row>
    <row r="125" spans="2:65" s="1" customFormat="1" ht="16.5" customHeight="1">
      <c r="B125" s="30"/>
      <c r="C125" s="194" t="s">
        <v>165</v>
      </c>
      <c r="D125" s="194" t="s">
        <v>155</v>
      </c>
      <c r="E125" s="195" t="s">
        <v>947</v>
      </c>
      <c r="F125" s="196" t="s">
        <v>948</v>
      </c>
      <c r="G125" s="197" t="s">
        <v>506</v>
      </c>
      <c r="H125" s="198">
        <v>9960</v>
      </c>
      <c r="I125" s="199"/>
      <c r="J125" s="200">
        <f t="shared" si="0"/>
        <v>0</v>
      </c>
      <c r="K125" s="196" t="s">
        <v>1</v>
      </c>
      <c r="L125" s="34"/>
      <c r="M125" s="201" t="s">
        <v>1</v>
      </c>
      <c r="N125" s="202" t="s">
        <v>39</v>
      </c>
      <c r="O125" s="63"/>
      <c r="P125" s="203">
        <f t="shared" si="1"/>
        <v>0</v>
      </c>
      <c r="Q125" s="203">
        <v>0</v>
      </c>
      <c r="R125" s="203">
        <f t="shared" si="2"/>
        <v>0</v>
      </c>
      <c r="S125" s="203">
        <v>0</v>
      </c>
      <c r="T125" s="204">
        <f t="shared" si="3"/>
        <v>0</v>
      </c>
      <c r="AR125" s="205" t="s">
        <v>160</v>
      </c>
      <c r="AT125" s="205" t="s">
        <v>155</v>
      </c>
      <c r="AU125" s="205" t="s">
        <v>80</v>
      </c>
      <c r="AY125" s="13" t="s">
        <v>153</v>
      </c>
      <c r="BE125" s="206">
        <f t="shared" si="4"/>
        <v>0</v>
      </c>
      <c r="BF125" s="206">
        <f t="shared" si="5"/>
        <v>0</v>
      </c>
      <c r="BG125" s="206">
        <f t="shared" si="6"/>
        <v>0</v>
      </c>
      <c r="BH125" s="206">
        <f t="shared" si="7"/>
        <v>0</v>
      </c>
      <c r="BI125" s="206">
        <f t="shared" si="8"/>
        <v>0</v>
      </c>
      <c r="BJ125" s="13" t="s">
        <v>160</v>
      </c>
      <c r="BK125" s="206">
        <f t="shared" si="9"/>
        <v>0</v>
      </c>
      <c r="BL125" s="13" t="s">
        <v>160</v>
      </c>
      <c r="BM125" s="205" t="s">
        <v>186</v>
      </c>
    </row>
    <row r="126" spans="2:65" s="1" customFormat="1" ht="16.5" customHeight="1">
      <c r="B126" s="30"/>
      <c r="C126" s="194" t="s">
        <v>160</v>
      </c>
      <c r="D126" s="194" t="s">
        <v>155</v>
      </c>
      <c r="E126" s="195" t="s">
        <v>949</v>
      </c>
      <c r="F126" s="196" t="s">
        <v>950</v>
      </c>
      <c r="G126" s="197" t="s">
        <v>612</v>
      </c>
      <c r="H126" s="198">
        <v>1</v>
      </c>
      <c r="I126" s="199"/>
      <c r="J126" s="200">
        <f t="shared" si="0"/>
        <v>0</v>
      </c>
      <c r="K126" s="196" t="s">
        <v>1</v>
      </c>
      <c r="L126" s="34"/>
      <c r="M126" s="201" t="s">
        <v>1</v>
      </c>
      <c r="N126" s="202" t="s">
        <v>39</v>
      </c>
      <c r="O126" s="63"/>
      <c r="P126" s="203">
        <f t="shared" si="1"/>
        <v>0</v>
      </c>
      <c r="Q126" s="203">
        <v>0</v>
      </c>
      <c r="R126" s="203">
        <f t="shared" si="2"/>
        <v>0</v>
      </c>
      <c r="S126" s="203">
        <v>0</v>
      </c>
      <c r="T126" s="204">
        <f t="shared" si="3"/>
        <v>0</v>
      </c>
      <c r="AR126" s="205" t="s">
        <v>160</v>
      </c>
      <c r="AT126" s="205" t="s">
        <v>155</v>
      </c>
      <c r="AU126" s="205" t="s">
        <v>80</v>
      </c>
      <c r="AY126" s="13" t="s">
        <v>153</v>
      </c>
      <c r="BE126" s="206">
        <f t="shared" si="4"/>
        <v>0</v>
      </c>
      <c r="BF126" s="206">
        <f t="shared" si="5"/>
        <v>0</v>
      </c>
      <c r="BG126" s="206">
        <f t="shared" si="6"/>
        <v>0</v>
      </c>
      <c r="BH126" s="206">
        <f t="shared" si="7"/>
        <v>0</v>
      </c>
      <c r="BI126" s="206">
        <f t="shared" si="8"/>
        <v>0</v>
      </c>
      <c r="BJ126" s="13" t="s">
        <v>160</v>
      </c>
      <c r="BK126" s="206">
        <f t="shared" si="9"/>
        <v>0</v>
      </c>
      <c r="BL126" s="13" t="s">
        <v>160</v>
      </c>
      <c r="BM126" s="205" t="s">
        <v>198</v>
      </c>
    </row>
    <row r="127" spans="2:65" s="1" customFormat="1" ht="16.5" customHeight="1">
      <c r="B127" s="30"/>
      <c r="C127" s="194" t="s">
        <v>173</v>
      </c>
      <c r="D127" s="194" t="s">
        <v>155</v>
      </c>
      <c r="E127" s="195" t="s">
        <v>951</v>
      </c>
      <c r="F127" s="196" t="s">
        <v>952</v>
      </c>
      <c r="G127" s="197" t="s">
        <v>612</v>
      </c>
      <c r="H127" s="198">
        <v>1</v>
      </c>
      <c r="I127" s="199"/>
      <c r="J127" s="200">
        <f t="shared" si="0"/>
        <v>0</v>
      </c>
      <c r="K127" s="196" t="s">
        <v>1</v>
      </c>
      <c r="L127" s="34"/>
      <c r="M127" s="201" t="s">
        <v>1</v>
      </c>
      <c r="N127" s="202" t="s">
        <v>39</v>
      </c>
      <c r="O127" s="63"/>
      <c r="P127" s="203">
        <f t="shared" si="1"/>
        <v>0</v>
      </c>
      <c r="Q127" s="203">
        <v>0</v>
      </c>
      <c r="R127" s="203">
        <f t="shared" si="2"/>
        <v>0</v>
      </c>
      <c r="S127" s="203">
        <v>0</v>
      </c>
      <c r="T127" s="204">
        <f t="shared" si="3"/>
        <v>0</v>
      </c>
      <c r="AR127" s="205" t="s">
        <v>160</v>
      </c>
      <c r="AT127" s="205" t="s">
        <v>155</v>
      </c>
      <c r="AU127" s="205" t="s">
        <v>80</v>
      </c>
      <c r="AY127" s="13" t="s">
        <v>153</v>
      </c>
      <c r="BE127" s="206">
        <f t="shared" si="4"/>
        <v>0</v>
      </c>
      <c r="BF127" s="206">
        <f t="shared" si="5"/>
        <v>0</v>
      </c>
      <c r="BG127" s="206">
        <f t="shared" si="6"/>
        <v>0</v>
      </c>
      <c r="BH127" s="206">
        <f t="shared" si="7"/>
        <v>0</v>
      </c>
      <c r="BI127" s="206">
        <f t="shared" si="8"/>
        <v>0</v>
      </c>
      <c r="BJ127" s="13" t="s">
        <v>160</v>
      </c>
      <c r="BK127" s="206">
        <f t="shared" si="9"/>
        <v>0</v>
      </c>
      <c r="BL127" s="13" t="s">
        <v>160</v>
      </c>
      <c r="BM127" s="205" t="s">
        <v>206</v>
      </c>
    </row>
    <row r="128" spans="2:65" s="11" customFormat="1" ht="25.9" customHeight="1">
      <c r="B128" s="178"/>
      <c r="C128" s="179"/>
      <c r="D128" s="180" t="s">
        <v>71</v>
      </c>
      <c r="E128" s="181" t="s">
        <v>82</v>
      </c>
      <c r="F128" s="181" t="s">
        <v>953</v>
      </c>
      <c r="G128" s="179"/>
      <c r="H128" s="179"/>
      <c r="I128" s="182"/>
      <c r="J128" s="183">
        <f>BK128</f>
        <v>0</v>
      </c>
      <c r="K128" s="179"/>
      <c r="L128" s="184"/>
      <c r="M128" s="185"/>
      <c r="N128" s="186"/>
      <c r="O128" s="186"/>
      <c r="P128" s="187">
        <f>SUM(P129:P132)</f>
        <v>0</v>
      </c>
      <c r="Q128" s="186"/>
      <c r="R128" s="187">
        <f>SUM(R129:R132)</f>
        <v>0</v>
      </c>
      <c r="S128" s="186"/>
      <c r="T128" s="188">
        <f>SUM(T129:T132)</f>
        <v>0</v>
      </c>
      <c r="AR128" s="189" t="s">
        <v>80</v>
      </c>
      <c r="AT128" s="190" t="s">
        <v>71</v>
      </c>
      <c r="AU128" s="190" t="s">
        <v>72</v>
      </c>
      <c r="AY128" s="189" t="s">
        <v>153</v>
      </c>
      <c r="BK128" s="191">
        <f>SUM(BK129:BK132)</f>
        <v>0</v>
      </c>
    </row>
    <row r="129" spans="2:65" s="1" customFormat="1" ht="24" customHeight="1">
      <c r="B129" s="30"/>
      <c r="C129" s="194" t="s">
        <v>177</v>
      </c>
      <c r="D129" s="194" t="s">
        <v>155</v>
      </c>
      <c r="E129" s="195" t="s">
        <v>954</v>
      </c>
      <c r="F129" s="196" t="s">
        <v>955</v>
      </c>
      <c r="G129" s="197" t="s">
        <v>209</v>
      </c>
      <c r="H129" s="198">
        <v>1605</v>
      </c>
      <c r="I129" s="199"/>
      <c r="J129" s="200">
        <f>ROUND(I129*H129,1)</f>
        <v>0</v>
      </c>
      <c r="K129" s="196" t="s">
        <v>1</v>
      </c>
      <c r="L129" s="34"/>
      <c r="M129" s="201" t="s">
        <v>1</v>
      </c>
      <c r="N129" s="202" t="s">
        <v>39</v>
      </c>
      <c r="O129" s="63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05" t="s">
        <v>160</v>
      </c>
      <c r="AT129" s="205" t="s">
        <v>155</v>
      </c>
      <c r="AU129" s="205" t="s">
        <v>80</v>
      </c>
      <c r="AY129" s="13" t="s">
        <v>153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3" t="s">
        <v>160</v>
      </c>
      <c r="BK129" s="206">
        <f>ROUND(I129*H129,1)</f>
        <v>0</v>
      </c>
      <c r="BL129" s="13" t="s">
        <v>160</v>
      </c>
      <c r="BM129" s="205" t="s">
        <v>216</v>
      </c>
    </row>
    <row r="130" spans="2:65" s="1" customFormat="1" ht="36" customHeight="1">
      <c r="B130" s="30"/>
      <c r="C130" s="194" t="s">
        <v>181</v>
      </c>
      <c r="D130" s="194" t="s">
        <v>155</v>
      </c>
      <c r="E130" s="195" t="s">
        <v>956</v>
      </c>
      <c r="F130" s="196" t="s">
        <v>957</v>
      </c>
      <c r="G130" s="197" t="s">
        <v>209</v>
      </c>
      <c r="H130" s="198">
        <v>1605</v>
      </c>
      <c r="I130" s="199"/>
      <c r="J130" s="200">
        <f>ROUND(I130*H130,1)</f>
        <v>0</v>
      </c>
      <c r="K130" s="196" t="s">
        <v>1</v>
      </c>
      <c r="L130" s="34"/>
      <c r="M130" s="201" t="s">
        <v>1</v>
      </c>
      <c r="N130" s="202" t="s">
        <v>39</v>
      </c>
      <c r="O130" s="63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05" t="s">
        <v>160</v>
      </c>
      <c r="AT130" s="205" t="s">
        <v>155</v>
      </c>
      <c r="AU130" s="205" t="s">
        <v>80</v>
      </c>
      <c r="AY130" s="13" t="s">
        <v>153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3" t="s">
        <v>160</v>
      </c>
      <c r="BK130" s="206">
        <f>ROUND(I130*H130,1)</f>
        <v>0</v>
      </c>
      <c r="BL130" s="13" t="s">
        <v>160</v>
      </c>
      <c r="BM130" s="205" t="s">
        <v>223</v>
      </c>
    </row>
    <row r="131" spans="2:65" s="1" customFormat="1" ht="24" customHeight="1">
      <c r="B131" s="30"/>
      <c r="C131" s="194" t="s">
        <v>186</v>
      </c>
      <c r="D131" s="194" t="s">
        <v>155</v>
      </c>
      <c r="E131" s="195" t="s">
        <v>958</v>
      </c>
      <c r="F131" s="196" t="s">
        <v>959</v>
      </c>
      <c r="G131" s="197" t="s">
        <v>209</v>
      </c>
      <c r="H131" s="198">
        <v>468</v>
      </c>
      <c r="I131" s="199"/>
      <c r="J131" s="200">
        <f>ROUND(I131*H131,1)</f>
        <v>0</v>
      </c>
      <c r="K131" s="196" t="s">
        <v>1</v>
      </c>
      <c r="L131" s="34"/>
      <c r="M131" s="201" t="s">
        <v>1</v>
      </c>
      <c r="N131" s="202" t="s">
        <v>39</v>
      </c>
      <c r="O131" s="63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05" t="s">
        <v>160</v>
      </c>
      <c r="AT131" s="205" t="s">
        <v>155</v>
      </c>
      <c r="AU131" s="205" t="s">
        <v>80</v>
      </c>
      <c r="AY131" s="13" t="s">
        <v>153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3" t="s">
        <v>160</v>
      </c>
      <c r="BK131" s="206">
        <f>ROUND(I131*H131,1)</f>
        <v>0</v>
      </c>
      <c r="BL131" s="13" t="s">
        <v>160</v>
      </c>
      <c r="BM131" s="205" t="s">
        <v>232</v>
      </c>
    </row>
    <row r="132" spans="2:65" s="1" customFormat="1" ht="36" customHeight="1">
      <c r="B132" s="30"/>
      <c r="C132" s="194" t="s">
        <v>190</v>
      </c>
      <c r="D132" s="194" t="s">
        <v>155</v>
      </c>
      <c r="E132" s="195" t="s">
        <v>960</v>
      </c>
      <c r="F132" s="196" t="s">
        <v>961</v>
      </c>
      <c r="G132" s="197" t="s">
        <v>209</v>
      </c>
      <c r="H132" s="198">
        <v>54</v>
      </c>
      <c r="I132" s="199"/>
      <c r="J132" s="200">
        <f>ROUND(I132*H132,1)</f>
        <v>0</v>
      </c>
      <c r="K132" s="196" t="s">
        <v>1</v>
      </c>
      <c r="L132" s="34"/>
      <c r="M132" s="201" t="s">
        <v>1</v>
      </c>
      <c r="N132" s="202" t="s">
        <v>39</v>
      </c>
      <c r="O132" s="63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205" t="s">
        <v>160</v>
      </c>
      <c r="AT132" s="205" t="s">
        <v>155</v>
      </c>
      <c r="AU132" s="205" t="s">
        <v>80</v>
      </c>
      <c r="AY132" s="13" t="s">
        <v>153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3" t="s">
        <v>160</v>
      </c>
      <c r="BK132" s="206">
        <f>ROUND(I132*H132,1)</f>
        <v>0</v>
      </c>
      <c r="BL132" s="13" t="s">
        <v>160</v>
      </c>
      <c r="BM132" s="205" t="s">
        <v>240</v>
      </c>
    </row>
    <row r="133" spans="2:65" s="11" customFormat="1" ht="25.9" customHeight="1">
      <c r="B133" s="178"/>
      <c r="C133" s="179"/>
      <c r="D133" s="180" t="s">
        <v>71</v>
      </c>
      <c r="E133" s="181" t="s">
        <v>165</v>
      </c>
      <c r="F133" s="181" t="s">
        <v>962</v>
      </c>
      <c r="G133" s="179"/>
      <c r="H133" s="179"/>
      <c r="I133" s="182"/>
      <c r="J133" s="183">
        <f>BK133</f>
        <v>0</v>
      </c>
      <c r="K133" s="179"/>
      <c r="L133" s="184"/>
      <c r="M133" s="185"/>
      <c r="N133" s="186"/>
      <c r="O133" s="186"/>
      <c r="P133" s="187">
        <f>SUM(P134:P147)</f>
        <v>0</v>
      </c>
      <c r="Q133" s="186"/>
      <c r="R133" s="187">
        <f>SUM(R134:R147)</f>
        <v>0</v>
      </c>
      <c r="S133" s="186"/>
      <c r="T133" s="188">
        <f>SUM(T134:T147)</f>
        <v>0</v>
      </c>
      <c r="AR133" s="189" t="s">
        <v>80</v>
      </c>
      <c r="AT133" s="190" t="s">
        <v>71</v>
      </c>
      <c r="AU133" s="190" t="s">
        <v>72</v>
      </c>
      <c r="AY133" s="189" t="s">
        <v>153</v>
      </c>
      <c r="BK133" s="191">
        <f>SUM(BK134:BK147)</f>
        <v>0</v>
      </c>
    </row>
    <row r="134" spans="2:65" s="1" customFormat="1" ht="24" customHeight="1">
      <c r="B134" s="30"/>
      <c r="C134" s="194" t="s">
        <v>198</v>
      </c>
      <c r="D134" s="194" t="s">
        <v>155</v>
      </c>
      <c r="E134" s="195" t="s">
        <v>963</v>
      </c>
      <c r="F134" s="196" t="s">
        <v>964</v>
      </c>
      <c r="G134" s="197" t="s">
        <v>277</v>
      </c>
      <c r="H134" s="198">
        <v>1</v>
      </c>
      <c r="I134" s="199"/>
      <c r="J134" s="200">
        <f t="shared" ref="J134:J147" si="10">ROUND(I134*H134,1)</f>
        <v>0</v>
      </c>
      <c r="K134" s="196" t="s">
        <v>1</v>
      </c>
      <c r="L134" s="34"/>
      <c r="M134" s="201" t="s">
        <v>1</v>
      </c>
      <c r="N134" s="202" t="s">
        <v>39</v>
      </c>
      <c r="O134" s="63"/>
      <c r="P134" s="203">
        <f t="shared" ref="P134:P147" si="11">O134*H134</f>
        <v>0</v>
      </c>
      <c r="Q134" s="203">
        <v>0</v>
      </c>
      <c r="R134" s="203">
        <f t="shared" ref="R134:R147" si="12">Q134*H134</f>
        <v>0</v>
      </c>
      <c r="S134" s="203">
        <v>0</v>
      </c>
      <c r="T134" s="204">
        <f t="shared" ref="T134:T147" si="13">S134*H134</f>
        <v>0</v>
      </c>
      <c r="AR134" s="205" t="s">
        <v>160</v>
      </c>
      <c r="AT134" s="205" t="s">
        <v>155</v>
      </c>
      <c r="AU134" s="205" t="s">
        <v>80</v>
      </c>
      <c r="AY134" s="13" t="s">
        <v>153</v>
      </c>
      <c r="BE134" s="206">
        <f t="shared" ref="BE134:BE147" si="14">IF(N134="základní",J134,0)</f>
        <v>0</v>
      </c>
      <c r="BF134" s="206">
        <f t="shared" ref="BF134:BF147" si="15">IF(N134="snížená",J134,0)</f>
        <v>0</v>
      </c>
      <c r="BG134" s="206">
        <f t="shared" ref="BG134:BG147" si="16">IF(N134="zákl. přenesená",J134,0)</f>
        <v>0</v>
      </c>
      <c r="BH134" s="206">
        <f t="shared" ref="BH134:BH147" si="17">IF(N134="sníž. přenesená",J134,0)</f>
        <v>0</v>
      </c>
      <c r="BI134" s="206">
        <f t="shared" ref="BI134:BI147" si="18">IF(N134="nulová",J134,0)</f>
        <v>0</v>
      </c>
      <c r="BJ134" s="13" t="s">
        <v>160</v>
      </c>
      <c r="BK134" s="206">
        <f t="shared" ref="BK134:BK147" si="19">ROUND(I134*H134,1)</f>
        <v>0</v>
      </c>
      <c r="BL134" s="13" t="s">
        <v>160</v>
      </c>
      <c r="BM134" s="205" t="s">
        <v>248</v>
      </c>
    </row>
    <row r="135" spans="2:65" s="1" customFormat="1" ht="24" customHeight="1">
      <c r="B135" s="30"/>
      <c r="C135" s="194" t="s">
        <v>202</v>
      </c>
      <c r="D135" s="194" t="s">
        <v>155</v>
      </c>
      <c r="E135" s="195" t="s">
        <v>965</v>
      </c>
      <c r="F135" s="196" t="s">
        <v>966</v>
      </c>
      <c r="G135" s="197" t="s">
        <v>277</v>
      </c>
      <c r="H135" s="198">
        <v>1</v>
      </c>
      <c r="I135" s="199"/>
      <c r="J135" s="200">
        <f t="shared" si="10"/>
        <v>0</v>
      </c>
      <c r="K135" s="196" t="s">
        <v>1</v>
      </c>
      <c r="L135" s="34"/>
      <c r="M135" s="201" t="s">
        <v>1</v>
      </c>
      <c r="N135" s="202" t="s">
        <v>39</v>
      </c>
      <c r="O135" s="63"/>
      <c r="P135" s="203">
        <f t="shared" si="11"/>
        <v>0</v>
      </c>
      <c r="Q135" s="203">
        <v>0</v>
      </c>
      <c r="R135" s="203">
        <f t="shared" si="12"/>
        <v>0</v>
      </c>
      <c r="S135" s="203">
        <v>0</v>
      </c>
      <c r="T135" s="204">
        <f t="shared" si="13"/>
        <v>0</v>
      </c>
      <c r="AR135" s="205" t="s">
        <v>160</v>
      </c>
      <c r="AT135" s="205" t="s">
        <v>155</v>
      </c>
      <c r="AU135" s="205" t="s">
        <v>80</v>
      </c>
      <c r="AY135" s="13" t="s">
        <v>153</v>
      </c>
      <c r="BE135" s="206">
        <f t="shared" si="14"/>
        <v>0</v>
      </c>
      <c r="BF135" s="206">
        <f t="shared" si="15"/>
        <v>0</v>
      </c>
      <c r="BG135" s="206">
        <f t="shared" si="16"/>
        <v>0</v>
      </c>
      <c r="BH135" s="206">
        <f t="shared" si="17"/>
        <v>0</v>
      </c>
      <c r="BI135" s="206">
        <f t="shared" si="18"/>
        <v>0</v>
      </c>
      <c r="BJ135" s="13" t="s">
        <v>160</v>
      </c>
      <c r="BK135" s="206">
        <f t="shared" si="19"/>
        <v>0</v>
      </c>
      <c r="BL135" s="13" t="s">
        <v>160</v>
      </c>
      <c r="BM135" s="205" t="s">
        <v>257</v>
      </c>
    </row>
    <row r="136" spans="2:65" s="1" customFormat="1" ht="24" customHeight="1">
      <c r="B136" s="30"/>
      <c r="C136" s="194" t="s">
        <v>206</v>
      </c>
      <c r="D136" s="194" t="s">
        <v>155</v>
      </c>
      <c r="E136" s="195" t="s">
        <v>967</v>
      </c>
      <c r="F136" s="196" t="s">
        <v>968</v>
      </c>
      <c r="G136" s="197" t="s">
        <v>969</v>
      </c>
      <c r="H136" s="198">
        <v>140</v>
      </c>
      <c r="I136" s="199"/>
      <c r="J136" s="200">
        <f t="shared" si="10"/>
        <v>0</v>
      </c>
      <c r="K136" s="196" t="s">
        <v>1</v>
      </c>
      <c r="L136" s="34"/>
      <c r="M136" s="201" t="s">
        <v>1</v>
      </c>
      <c r="N136" s="202" t="s">
        <v>39</v>
      </c>
      <c r="O136" s="63"/>
      <c r="P136" s="203">
        <f t="shared" si="11"/>
        <v>0</v>
      </c>
      <c r="Q136" s="203">
        <v>0</v>
      </c>
      <c r="R136" s="203">
        <f t="shared" si="12"/>
        <v>0</v>
      </c>
      <c r="S136" s="203">
        <v>0</v>
      </c>
      <c r="T136" s="204">
        <f t="shared" si="13"/>
        <v>0</v>
      </c>
      <c r="AR136" s="205" t="s">
        <v>160</v>
      </c>
      <c r="AT136" s="205" t="s">
        <v>155</v>
      </c>
      <c r="AU136" s="205" t="s">
        <v>80</v>
      </c>
      <c r="AY136" s="13" t="s">
        <v>153</v>
      </c>
      <c r="BE136" s="206">
        <f t="shared" si="14"/>
        <v>0</v>
      </c>
      <c r="BF136" s="206">
        <f t="shared" si="15"/>
        <v>0</v>
      </c>
      <c r="BG136" s="206">
        <f t="shared" si="16"/>
        <v>0</v>
      </c>
      <c r="BH136" s="206">
        <f t="shared" si="17"/>
        <v>0</v>
      </c>
      <c r="BI136" s="206">
        <f t="shared" si="18"/>
        <v>0</v>
      </c>
      <c r="BJ136" s="13" t="s">
        <v>160</v>
      </c>
      <c r="BK136" s="206">
        <f t="shared" si="19"/>
        <v>0</v>
      </c>
      <c r="BL136" s="13" t="s">
        <v>160</v>
      </c>
      <c r="BM136" s="205" t="s">
        <v>265</v>
      </c>
    </row>
    <row r="137" spans="2:65" s="1" customFormat="1" ht="16.5" customHeight="1">
      <c r="B137" s="30"/>
      <c r="C137" s="194" t="s">
        <v>212</v>
      </c>
      <c r="D137" s="194" t="s">
        <v>155</v>
      </c>
      <c r="E137" s="195" t="s">
        <v>970</v>
      </c>
      <c r="F137" s="196" t="s">
        <v>971</v>
      </c>
      <c r="G137" s="197" t="s">
        <v>277</v>
      </c>
      <c r="H137" s="198">
        <v>4</v>
      </c>
      <c r="I137" s="199"/>
      <c r="J137" s="200">
        <f t="shared" si="10"/>
        <v>0</v>
      </c>
      <c r="K137" s="196" t="s">
        <v>1</v>
      </c>
      <c r="L137" s="34"/>
      <c r="M137" s="201" t="s">
        <v>1</v>
      </c>
      <c r="N137" s="202" t="s">
        <v>39</v>
      </c>
      <c r="O137" s="63"/>
      <c r="P137" s="203">
        <f t="shared" si="11"/>
        <v>0</v>
      </c>
      <c r="Q137" s="203">
        <v>0</v>
      </c>
      <c r="R137" s="203">
        <f t="shared" si="12"/>
        <v>0</v>
      </c>
      <c r="S137" s="203">
        <v>0</v>
      </c>
      <c r="T137" s="204">
        <f t="shared" si="13"/>
        <v>0</v>
      </c>
      <c r="AR137" s="205" t="s">
        <v>160</v>
      </c>
      <c r="AT137" s="205" t="s">
        <v>155</v>
      </c>
      <c r="AU137" s="205" t="s">
        <v>80</v>
      </c>
      <c r="AY137" s="13" t="s">
        <v>153</v>
      </c>
      <c r="BE137" s="206">
        <f t="shared" si="14"/>
        <v>0</v>
      </c>
      <c r="BF137" s="206">
        <f t="shared" si="15"/>
        <v>0</v>
      </c>
      <c r="BG137" s="206">
        <f t="shared" si="16"/>
        <v>0</v>
      </c>
      <c r="BH137" s="206">
        <f t="shared" si="17"/>
        <v>0</v>
      </c>
      <c r="BI137" s="206">
        <f t="shared" si="18"/>
        <v>0</v>
      </c>
      <c r="BJ137" s="13" t="s">
        <v>160</v>
      </c>
      <c r="BK137" s="206">
        <f t="shared" si="19"/>
        <v>0</v>
      </c>
      <c r="BL137" s="13" t="s">
        <v>160</v>
      </c>
      <c r="BM137" s="205" t="s">
        <v>274</v>
      </c>
    </row>
    <row r="138" spans="2:65" s="1" customFormat="1" ht="16.5" customHeight="1">
      <c r="B138" s="30"/>
      <c r="C138" s="194" t="s">
        <v>216</v>
      </c>
      <c r="D138" s="194" t="s">
        <v>155</v>
      </c>
      <c r="E138" s="195" t="s">
        <v>972</v>
      </c>
      <c r="F138" s="196" t="s">
        <v>973</v>
      </c>
      <c r="G138" s="197" t="s">
        <v>277</v>
      </c>
      <c r="H138" s="198">
        <v>1</v>
      </c>
      <c r="I138" s="199"/>
      <c r="J138" s="200">
        <f t="shared" si="10"/>
        <v>0</v>
      </c>
      <c r="K138" s="196" t="s">
        <v>1</v>
      </c>
      <c r="L138" s="34"/>
      <c r="M138" s="201" t="s">
        <v>1</v>
      </c>
      <c r="N138" s="202" t="s">
        <v>39</v>
      </c>
      <c r="O138" s="63"/>
      <c r="P138" s="203">
        <f t="shared" si="11"/>
        <v>0</v>
      </c>
      <c r="Q138" s="203">
        <v>0</v>
      </c>
      <c r="R138" s="203">
        <f t="shared" si="12"/>
        <v>0</v>
      </c>
      <c r="S138" s="203">
        <v>0</v>
      </c>
      <c r="T138" s="204">
        <f t="shared" si="13"/>
        <v>0</v>
      </c>
      <c r="AR138" s="205" t="s">
        <v>160</v>
      </c>
      <c r="AT138" s="205" t="s">
        <v>155</v>
      </c>
      <c r="AU138" s="205" t="s">
        <v>80</v>
      </c>
      <c r="AY138" s="13" t="s">
        <v>153</v>
      </c>
      <c r="BE138" s="206">
        <f t="shared" si="14"/>
        <v>0</v>
      </c>
      <c r="BF138" s="206">
        <f t="shared" si="15"/>
        <v>0</v>
      </c>
      <c r="BG138" s="206">
        <f t="shared" si="16"/>
        <v>0</v>
      </c>
      <c r="BH138" s="206">
        <f t="shared" si="17"/>
        <v>0</v>
      </c>
      <c r="BI138" s="206">
        <f t="shared" si="18"/>
        <v>0</v>
      </c>
      <c r="BJ138" s="13" t="s">
        <v>160</v>
      </c>
      <c r="BK138" s="206">
        <f t="shared" si="19"/>
        <v>0</v>
      </c>
      <c r="BL138" s="13" t="s">
        <v>160</v>
      </c>
      <c r="BM138" s="205" t="s">
        <v>284</v>
      </c>
    </row>
    <row r="139" spans="2:65" s="1" customFormat="1" ht="24" customHeight="1">
      <c r="B139" s="30"/>
      <c r="C139" s="194" t="s">
        <v>8</v>
      </c>
      <c r="D139" s="194" t="s">
        <v>155</v>
      </c>
      <c r="E139" s="195" t="s">
        <v>974</v>
      </c>
      <c r="F139" s="196" t="s">
        <v>975</v>
      </c>
      <c r="G139" s="197" t="s">
        <v>277</v>
      </c>
      <c r="H139" s="198">
        <v>2</v>
      </c>
      <c r="I139" s="199"/>
      <c r="J139" s="200">
        <f t="shared" si="10"/>
        <v>0</v>
      </c>
      <c r="K139" s="196" t="s">
        <v>1</v>
      </c>
      <c r="L139" s="34"/>
      <c r="M139" s="201" t="s">
        <v>1</v>
      </c>
      <c r="N139" s="202" t="s">
        <v>39</v>
      </c>
      <c r="O139" s="63"/>
      <c r="P139" s="203">
        <f t="shared" si="11"/>
        <v>0</v>
      </c>
      <c r="Q139" s="203">
        <v>0</v>
      </c>
      <c r="R139" s="203">
        <f t="shared" si="12"/>
        <v>0</v>
      </c>
      <c r="S139" s="203">
        <v>0</v>
      </c>
      <c r="T139" s="204">
        <f t="shared" si="13"/>
        <v>0</v>
      </c>
      <c r="AR139" s="205" t="s">
        <v>160</v>
      </c>
      <c r="AT139" s="205" t="s">
        <v>155</v>
      </c>
      <c r="AU139" s="205" t="s">
        <v>80</v>
      </c>
      <c r="AY139" s="13" t="s">
        <v>153</v>
      </c>
      <c r="BE139" s="206">
        <f t="shared" si="14"/>
        <v>0</v>
      </c>
      <c r="BF139" s="206">
        <f t="shared" si="15"/>
        <v>0</v>
      </c>
      <c r="BG139" s="206">
        <f t="shared" si="16"/>
        <v>0</v>
      </c>
      <c r="BH139" s="206">
        <f t="shared" si="17"/>
        <v>0</v>
      </c>
      <c r="BI139" s="206">
        <f t="shared" si="18"/>
        <v>0</v>
      </c>
      <c r="BJ139" s="13" t="s">
        <v>160</v>
      </c>
      <c r="BK139" s="206">
        <f t="shared" si="19"/>
        <v>0</v>
      </c>
      <c r="BL139" s="13" t="s">
        <v>160</v>
      </c>
      <c r="BM139" s="205" t="s">
        <v>292</v>
      </c>
    </row>
    <row r="140" spans="2:65" s="1" customFormat="1" ht="24" customHeight="1">
      <c r="B140" s="30"/>
      <c r="C140" s="194" t="s">
        <v>223</v>
      </c>
      <c r="D140" s="194" t="s">
        <v>155</v>
      </c>
      <c r="E140" s="195" t="s">
        <v>976</v>
      </c>
      <c r="F140" s="196" t="s">
        <v>977</v>
      </c>
      <c r="G140" s="197" t="s">
        <v>277</v>
      </c>
      <c r="H140" s="198">
        <v>4</v>
      </c>
      <c r="I140" s="199"/>
      <c r="J140" s="200">
        <f t="shared" si="10"/>
        <v>0</v>
      </c>
      <c r="K140" s="196" t="s">
        <v>1</v>
      </c>
      <c r="L140" s="34"/>
      <c r="M140" s="201" t="s">
        <v>1</v>
      </c>
      <c r="N140" s="202" t="s">
        <v>39</v>
      </c>
      <c r="O140" s="63"/>
      <c r="P140" s="203">
        <f t="shared" si="11"/>
        <v>0</v>
      </c>
      <c r="Q140" s="203">
        <v>0</v>
      </c>
      <c r="R140" s="203">
        <f t="shared" si="12"/>
        <v>0</v>
      </c>
      <c r="S140" s="203">
        <v>0</v>
      </c>
      <c r="T140" s="204">
        <f t="shared" si="13"/>
        <v>0</v>
      </c>
      <c r="AR140" s="205" t="s">
        <v>160</v>
      </c>
      <c r="AT140" s="205" t="s">
        <v>155</v>
      </c>
      <c r="AU140" s="205" t="s">
        <v>80</v>
      </c>
      <c r="AY140" s="13" t="s">
        <v>153</v>
      </c>
      <c r="BE140" s="206">
        <f t="shared" si="14"/>
        <v>0</v>
      </c>
      <c r="BF140" s="206">
        <f t="shared" si="15"/>
        <v>0</v>
      </c>
      <c r="BG140" s="206">
        <f t="shared" si="16"/>
        <v>0</v>
      </c>
      <c r="BH140" s="206">
        <f t="shared" si="17"/>
        <v>0</v>
      </c>
      <c r="BI140" s="206">
        <f t="shared" si="18"/>
        <v>0</v>
      </c>
      <c r="BJ140" s="13" t="s">
        <v>160</v>
      </c>
      <c r="BK140" s="206">
        <f t="shared" si="19"/>
        <v>0</v>
      </c>
      <c r="BL140" s="13" t="s">
        <v>160</v>
      </c>
      <c r="BM140" s="205" t="s">
        <v>301</v>
      </c>
    </row>
    <row r="141" spans="2:65" s="1" customFormat="1" ht="24" customHeight="1">
      <c r="B141" s="30"/>
      <c r="C141" s="194" t="s">
        <v>228</v>
      </c>
      <c r="D141" s="194" t="s">
        <v>155</v>
      </c>
      <c r="E141" s="195" t="s">
        <v>978</v>
      </c>
      <c r="F141" s="196" t="s">
        <v>979</v>
      </c>
      <c r="G141" s="197" t="s">
        <v>277</v>
      </c>
      <c r="H141" s="198">
        <v>2</v>
      </c>
      <c r="I141" s="199"/>
      <c r="J141" s="200">
        <f t="shared" si="10"/>
        <v>0</v>
      </c>
      <c r="K141" s="196" t="s">
        <v>1</v>
      </c>
      <c r="L141" s="34"/>
      <c r="M141" s="201" t="s">
        <v>1</v>
      </c>
      <c r="N141" s="202" t="s">
        <v>39</v>
      </c>
      <c r="O141" s="63"/>
      <c r="P141" s="203">
        <f t="shared" si="11"/>
        <v>0</v>
      </c>
      <c r="Q141" s="203">
        <v>0</v>
      </c>
      <c r="R141" s="203">
        <f t="shared" si="12"/>
        <v>0</v>
      </c>
      <c r="S141" s="203">
        <v>0</v>
      </c>
      <c r="T141" s="204">
        <f t="shared" si="13"/>
        <v>0</v>
      </c>
      <c r="AR141" s="205" t="s">
        <v>160</v>
      </c>
      <c r="AT141" s="205" t="s">
        <v>155</v>
      </c>
      <c r="AU141" s="205" t="s">
        <v>80</v>
      </c>
      <c r="AY141" s="13" t="s">
        <v>153</v>
      </c>
      <c r="BE141" s="206">
        <f t="shared" si="14"/>
        <v>0</v>
      </c>
      <c r="BF141" s="206">
        <f t="shared" si="15"/>
        <v>0</v>
      </c>
      <c r="BG141" s="206">
        <f t="shared" si="16"/>
        <v>0</v>
      </c>
      <c r="BH141" s="206">
        <f t="shared" si="17"/>
        <v>0</v>
      </c>
      <c r="BI141" s="206">
        <f t="shared" si="18"/>
        <v>0</v>
      </c>
      <c r="BJ141" s="13" t="s">
        <v>160</v>
      </c>
      <c r="BK141" s="206">
        <f t="shared" si="19"/>
        <v>0</v>
      </c>
      <c r="BL141" s="13" t="s">
        <v>160</v>
      </c>
      <c r="BM141" s="205" t="s">
        <v>309</v>
      </c>
    </row>
    <row r="142" spans="2:65" s="1" customFormat="1" ht="24" customHeight="1">
      <c r="B142" s="30"/>
      <c r="C142" s="194" t="s">
        <v>232</v>
      </c>
      <c r="D142" s="194" t="s">
        <v>155</v>
      </c>
      <c r="E142" s="195" t="s">
        <v>980</v>
      </c>
      <c r="F142" s="196" t="s">
        <v>981</v>
      </c>
      <c r="G142" s="197" t="s">
        <v>277</v>
      </c>
      <c r="H142" s="198">
        <v>2</v>
      </c>
      <c r="I142" s="199"/>
      <c r="J142" s="200">
        <f t="shared" si="10"/>
        <v>0</v>
      </c>
      <c r="K142" s="196" t="s">
        <v>1</v>
      </c>
      <c r="L142" s="34"/>
      <c r="M142" s="201" t="s">
        <v>1</v>
      </c>
      <c r="N142" s="202" t="s">
        <v>39</v>
      </c>
      <c r="O142" s="63"/>
      <c r="P142" s="203">
        <f t="shared" si="11"/>
        <v>0</v>
      </c>
      <c r="Q142" s="203">
        <v>0</v>
      </c>
      <c r="R142" s="203">
        <f t="shared" si="12"/>
        <v>0</v>
      </c>
      <c r="S142" s="203">
        <v>0</v>
      </c>
      <c r="T142" s="204">
        <f t="shared" si="13"/>
        <v>0</v>
      </c>
      <c r="AR142" s="205" t="s">
        <v>160</v>
      </c>
      <c r="AT142" s="205" t="s">
        <v>155</v>
      </c>
      <c r="AU142" s="205" t="s">
        <v>80</v>
      </c>
      <c r="AY142" s="13" t="s">
        <v>153</v>
      </c>
      <c r="BE142" s="206">
        <f t="shared" si="14"/>
        <v>0</v>
      </c>
      <c r="BF142" s="206">
        <f t="shared" si="15"/>
        <v>0</v>
      </c>
      <c r="BG142" s="206">
        <f t="shared" si="16"/>
        <v>0</v>
      </c>
      <c r="BH142" s="206">
        <f t="shared" si="17"/>
        <v>0</v>
      </c>
      <c r="BI142" s="206">
        <f t="shared" si="18"/>
        <v>0</v>
      </c>
      <c r="BJ142" s="13" t="s">
        <v>160</v>
      </c>
      <c r="BK142" s="206">
        <f t="shared" si="19"/>
        <v>0</v>
      </c>
      <c r="BL142" s="13" t="s">
        <v>160</v>
      </c>
      <c r="BM142" s="205" t="s">
        <v>319</v>
      </c>
    </row>
    <row r="143" spans="2:65" s="1" customFormat="1" ht="24" customHeight="1">
      <c r="B143" s="30"/>
      <c r="C143" s="194" t="s">
        <v>236</v>
      </c>
      <c r="D143" s="194" t="s">
        <v>155</v>
      </c>
      <c r="E143" s="195" t="s">
        <v>982</v>
      </c>
      <c r="F143" s="196" t="s">
        <v>983</v>
      </c>
      <c r="G143" s="197" t="s">
        <v>277</v>
      </c>
      <c r="H143" s="198">
        <v>2</v>
      </c>
      <c r="I143" s="199"/>
      <c r="J143" s="200">
        <f t="shared" si="10"/>
        <v>0</v>
      </c>
      <c r="K143" s="196" t="s">
        <v>1</v>
      </c>
      <c r="L143" s="34"/>
      <c r="M143" s="201" t="s">
        <v>1</v>
      </c>
      <c r="N143" s="202" t="s">
        <v>39</v>
      </c>
      <c r="O143" s="63"/>
      <c r="P143" s="203">
        <f t="shared" si="11"/>
        <v>0</v>
      </c>
      <c r="Q143" s="203">
        <v>0</v>
      </c>
      <c r="R143" s="203">
        <f t="shared" si="12"/>
        <v>0</v>
      </c>
      <c r="S143" s="203">
        <v>0</v>
      </c>
      <c r="T143" s="204">
        <f t="shared" si="13"/>
        <v>0</v>
      </c>
      <c r="AR143" s="205" t="s">
        <v>160</v>
      </c>
      <c r="AT143" s="205" t="s">
        <v>155</v>
      </c>
      <c r="AU143" s="205" t="s">
        <v>80</v>
      </c>
      <c r="AY143" s="13" t="s">
        <v>153</v>
      </c>
      <c r="BE143" s="206">
        <f t="shared" si="14"/>
        <v>0</v>
      </c>
      <c r="BF143" s="206">
        <f t="shared" si="15"/>
        <v>0</v>
      </c>
      <c r="BG143" s="206">
        <f t="shared" si="16"/>
        <v>0</v>
      </c>
      <c r="BH143" s="206">
        <f t="shared" si="17"/>
        <v>0</v>
      </c>
      <c r="BI143" s="206">
        <f t="shared" si="18"/>
        <v>0</v>
      </c>
      <c r="BJ143" s="13" t="s">
        <v>160</v>
      </c>
      <c r="BK143" s="206">
        <f t="shared" si="19"/>
        <v>0</v>
      </c>
      <c r="BL143" s="13" t="s">
        <v>160</v>
      </c>
      <c r="BM143" s="205" t="s">
        <v>327</v>
      </c>
    </row>
    <row r="144" spans="2:65" s="1" customFormat="1" ht="24" customHeight="1">
      <c r="B144" s="30"/>
      <c r="C144" s="194" t="s">
        <v>240</v>
      </c>
      <c r="D144" s="194" t="s">
        <v>155</v>
      </c>
      <c r="E144" s="195" t="s">
        <v>984</v>
      </c>
      <c r="F144" s="196" t="s">
        <v>985</v>
      </c>
      <c r="G144" s="197" t="s">
        <v>277</v>
      </c>
      <c r="H144" s="198">
        <v>2</v>
      </c>
      <c r="I144" s="199"/>
      <c r="J144" s="200">
        <f t="shared" si="10"/>
        <v>0</v>
      </c>
      <c r="K144" s="196" t="s">
        <v>1</v>
      </c>
      <c r="L144" s="34"/>
      <c r="M144" s="201" t="s">
        <v>1</v>
      </c>
      <c r="N144" s="202" t="s">
        <v>39</v>
      </c>
      <c r="O144" s="63"/>
      <c r="P144" s="203">
        <f t="shared" si="11"/>
        <v>0</v>
      </c>
      <c r="Q144" s="203">
        <v>0</v>
      </c>
      <c r="R144" s="203">
        <f t="shared" si="12"/>
        <v>0</v>
      </c>
      <c r="S144" s="203">
        <v>0</v>
      </c>
      <c r="T144" s="204">
        <f t="shared" si="13"/>
        <v>0</v>
      </c>
      <c r="AR144" s="205" t="s">
        <v>160</v>
      </c>
      <c r="AT144" s="205" t="s">
        <v>155</v>
      </c>
      <c r="AU144" s="205" t="s">
        <v>80</v>
      </c>
      <c r="AY144" s="13" t="s">
        <v>153</v>
      </c>
      <c r="BE144" s="206">
        <f t="shared" si="14"/>
        <v>0</v>
      </c>
      <c r="BF144" s="206">
        <f t="shared" si="15"/>
        <v>0</v>
      </c>
      <c r="BG144" s="206">
        <f t="shared" si="16"/>
        <v>0</v>
      </c>
      <c r="BH144" s="206">
        <f t="shared" si="17"/>
        <v>0</v>
      </c>
      <c r="BI144" s="206">
        <f t="shared" si="18"/>
        <v>0</v>
      </c>
      <c r="BJ144" s="13" t="s">
        <v>160</v>
      </c>
      <c r="BK144" s="206">
        <f t="shared" si="19"/>
        <v>0</v>
      </c>
      <c r="BL144" s="13" t="s">
        <v>160</v>
      </c>
      <c r="BM144" s="205" t="s">
        <v>335</v>
      </c>
    </row>
    <row r="145" spans="2:65" s="1" customFormat="1" ht="16.5" customHeight="1">
      <c r="B145" s="30"/>
      <c r="C145" s="194" t="s">
        <v>223</v>
      </c>
      <c r="D145" s="194" t="s">
        <v>155</v>
      </c>
      <c r="E145" s="195" t="s">
        <v>986</v>
      </c>
      <c r="F145" s="196" t="s">
        <v>987</v>
      </c>
      <c r="G145" s="197" t="s">
        <v>277</v>
      </c>
      <c r="H145" s="198">
        <v>14</v>
      </c>
      <c r="I145" s="199"/>
      <c r="J145" s="200">
        <f t="shared" si="10"/>
        <v>0</v>
      </c>
      <c r="K145" s="196" t="s">
        <v>1</v>
      </c>
      <c r="L145" s="34"/>
      <c r="M145" s="201" t="s">
        <v>1</v>
      </c>
      <c r="N145" s="202" t="s">
        <v>39</v>
      </c>
      <c r="O145" s="63"/>
      <c r="P145" s="203">
        <f t="shared" si="11"/>
        <v>0</v>
      </c>
      <c r="Q145" s="203">
        <v>0</v>
      </c>
      <c r="R145" s="203">
        <f t="shared" si="12"/>
        <v>0</v>
      </c>
      <c r="S145" s="203">
        <v>0</v>
      </c>
      <c r="T145" s="204">
        <f t="shared" si="13"/>
        <v>0</v>
      </c>
      <c r="AR145" s="205" t="s">
        <v>160</v>
      </c>
      <c r="AT145" s="205" t="s">
        <v>155</v>
      </c>
      <c r="AU145" s="205" t="s">
        <v>80</v>
      </c>
      <c r="AY145" s="13" t="s">
        <v>153</v>
      </c>
      <c r="BE145" s="206">
        <f t="shared" si="14"/>
        <v>0</v>
      </c>
      <c r="BF145" s="206">
        <f t="shared" si="15"/>
        <v>0</v>
      </c>
      <c r="BG145" s="206">
        <f t="shared" si="16"/>
        <v>0</v>
      </c>
      <c r="BH145" s="206">
        <f t="shared" si="17"/>
        <v>0</v>
      </c>
      <c r="BI145" s="206">
        <f t="shared" si="18"/>
        <v>0</v>
      </c>
      <c r="BJ145" s="13" t="s">
        <v>160</v>
      </c>
      <c r="BK145" s="206">
        <f t="shared" si="19"/>
        <v>0</v>
      </c>
      <c r="BL145" s="13" t="s">
        <v>160</v>
      </c>
      <c r="BM145" s="205" t="s">
        <v>343</v>
      </c>
    </row>
    <row r="146" spans="2:65" s="1" customFormat="1" ht="16.5" customHeight="1">
      <c r="B146" s="30"/>
      <c r="C146" s="194" t="s">
        <v>228</v>
      </c>
      <c r="D146" s="194" t="s">
        <v>155</v>
      </c>
      <c r="E146" s="195" t="s">
        <v>988</v>
      </c>
      <c r="F146" s="196" t="s">
        <v>989</v>
      </c>
      <c r="G146" s="197" t="s">
        <v>277</v>
      </c>
      <c r="H146" s="198">
        <v>14</v>
      </c>
      <c r="I146" s="199"/>
      <c r="J146" s="200">
        <f t="shared" si="10"/>
        <v>0</v>
      </c>
      <c r="K146" s="196" t="s">
        <v>1</v>
      </c>
      <c r="L146" s="34"/>
      <c r="M146" s="201" t="s">
        <v>1</v>
      </c>
      <c r="N146" s="202" t="s">
        <v>39</v>
      </c>
      <c r="O146" s="63"/>
      <c r="P146" s="203">
        <f t="shared" si="11"/>
        <v>0</v>
      </c>
      <c r="Q146" s="203">
        <v>0</v>
      </c>
      <c r="R146" s="203">
        <f t="shared" si="12"/>
        <v>0</v>
      </c>
      <c r="S146" s="203">
        <v>0</v>
      </c>
      <c r="T146" s="204">
        <f t="shared" si="13"/>
        <v>0</v>
      </c>
      <c r="AR146" s="205" t="s">
        <v>160</v>
      </c>
      <c r="AT146" s="205" t="s">
        <v>155</v>
      </c>
      <c r="AU146" s="205" t="s">
        <v>80</v>
      </c>
      <c r="AY146" s="13" t="s">
        <v>153</v>
      </c>
      <c r="BE146" s="206">
        <f t="shared" si="14"/>
        <v>0</v>
      </c>
      <c r="BF146" s="206">
        <f t="shared" si="15"/>
        <v>0</v>
      </c>
      <c r="BG146" s="206">
        <f t="shared" si="16"/>
        <v>0</v>
      </c>
      <c r="BH146" s="206">
        <f t="shared" si="17"/>
        <v>0</v>
      </c>
      <c r="BI146" s="206">
        <f t="shared" si="18"/>
        <v>0</v>
      </c>
      <c r="BJ146" s="13" t="s">
        <v>160</v>
      </c>
      <c r="BK146" s="206">
        <f t="shared" si="19"/>
        <v>0</v>
      </c>
      <c r="BL146" s="13" t="s">
        <v>160</v>
      </c>
      <c r="BM146" s="205" t="s">
        <v>353</v>
      </c>
    </row>
    <row r="147" spans="2:65" s="1" customFormat="1" ht="48" customHeight="1">
      <c r="B147" s="30"/>
      <c r="C147" s="194" t="s">
        <v>232</v>
      </c>
      <c r="D147" s="194" t="s">
        <v>155</v>
      </c>
      <c r="E147" s="195" t="s">
        <v>990</v>
      </c>
      <c r="F147" s="196" t="s">
        <v>991</v>
      </c>
      <c r="G147" s="197" t="s">
        <v>277</v>
      </c>
      <c r="H147" s="198">
        <v>1</v>
      </c>
      <c r="I147" s="199"/>
      <c r="J147" s="200">
        <f t="shared" si="10"/>
        <v>0</v>
      </c>
      <c r="K147" s="196" t="s">
        <v>1</v>
      </c>
      <c r="L147" s="34"/>
      <c r="M147" s="201" t="s">
        <v>1</v>
      </c>
      <c r="N147" s="202" t="s">
        <v>39</v>
      </c>
      <c r="O147" s="63"/>
      <c r="P147" s="203">
        <f t="shared" si="11"/>
        <v>0</v>
      </c>
      <c r="Q147" s="203">
        <v>0</v>
      </c>
      <c r="R147" s="203">
        <f t="shared" si="12"/>
        <v>0</v>
      </c>
      <c r="S147" s="203">
        <v>0</v>
      </c>
      <c r="T147" s="204">
        <f t="shared" si="13"/>
        <v>0</v>
      </c>
      <c r="AR147" s="205" t="s">
        <v>160</v>
      </c>
      <c r="AT147" s="205" t="s">
        <v>155</v>
      </c>
      <c r="AU147" s="205" t="s">
        <v>80</v>
      </c>
      <c r="AY147" s="13" t="s">
        <v>153</v>
      </c>
      <c r="BE147" s="206">
        <f t="shared" si="14"/>
        <v>0</v>
      </c>
      <c r="BF147" s="206">
        <f t="shared" si="15"/>
        <v>0</v>
      </c>
      <c r="BG147" s="206">
        <f t="shared" si="16"/>
        <v>0</v>
      </c>
      <c r="BH147" s="206">
        <f t="shared" si="17"/>
        <v>0</v>
      </c>
      <c r="BI147" s="206">
        <f t="shared" si="18"/>
        <v>0</v>
      </c>
      <c r="BJ147" s="13" t="s">
        <v>160</v>
      </c>
      <c r="BK147" s="206">
        <f t="shared" si="19"/>
        <v>0</v>
      </c>
      <c r="BL147" s="13" t="s">
        <v>160</v>
      </c>
      <c r="BM147" s="205" t="s">
        <v>361</v>
      </c>
    </row>
    <row r="148" spans="2:65" s="11" customFormat="1" ht="25.9" customHeight="1">
      <c r="B148" s="178"/>
      <c r="C148" s="179"/>
      <c r="D148" s="180" t="s">
        <v>71</v>
      </c>
      <c r="E148" s="181" t="s">
        <v>160</v>
      </c>
      <c r="F148" s="181" t="s">
        <v>992</v>
      </c>
      <c r="G148" s="179"/>
      <c r="H148" s="179"/>
      <c r="I148" s="182"/>
      <c r="J148" s="183">
        <f>BK148</f>
        <v>0</v>
      </c>
      <c r="K148" s="179"/>
      <c r="L148" s="184"/>
      <c r="M148" s="185"/>
      <c r="N148" s="186"/>
      <c r="O148" s="186"/>
      <c r="P148" s="187">
        <f>SUM(P149:P152)</f>
        <v>0</v>
      </c>
      <c r="Q148" s="186"/>
      <c r="R148" s="187">
        <f>SUM(R149:R152)</f>
        <v>0</v>
      </c>
      <c r="S148" s="186"/>
      <c r="T148" s="188">
        <f>SUM(T149:T152)</f>
        <v>0</v>
      </c>
      <c r="AR148" s="189" t="s">
        <v>80</v>
      </c>
      <c r="AT148" s="190" t="s">
        <v>71</v>
      </c>
      <c r="AU148" s="190" t="s">
        <v>72</v>
      </c>
      <c r="AY148" s="189" t="s">
        <v>153</v>
      </c>
      <c r="BK148" s="191">
        <f>SUM(BK149:BK152)</f>
        <v>0</v>
      </c>
    </row>
    <row r="149" spans="2:65" s="1" customFormat="1" ht="48" customHeight="1">
      <c r="B149" s="30"/>
      <c r="C149" s="194" t="s">
        <v>236</v>
      </c>
      <c r="D149" s="194" t="s">
        <v>155</v>
      </c>
      <c r="E149" s="195" t="s">
        <v>993</v>
      </c>
      <c r="F149" s="196" t="s">
        <v>994</v>
      </c>
      <c r="G149" s="197" t="s">
        <v>969</v>
      </c>
      <c r="H149" s="198">
        <v>175</v>
      </c>
      <c r="I149" s="199"/>
      <c r="J149" s="200">
        <f>ROUND(I149*H149,1)</f>
        <v>0</v>
      </c>
      <c r="K149" s="196" t="s">
        <v>1</v>
      </c>
      <c r="L149" s="34"/>
      <c r="M149" s="201" t="s">
        <v>1</v>
      </c>
      <c r="N149" s="202" t="s">
        <v>39</v>
      </c>
      <c r="O149" s="63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AR149" s="205" t="s">
        <v>160</v>
      </c>
      <c r="AT149" s="205" t="s">
        <v>155</v>
      </c>
      <c r="AU149" s="205" t="s">
        <v>80</v>
      </c>
      <c r="AY149" s="13" t="s">
        <v>153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3" t="s">
        <v>160</v>
      </c>
      <c r="BK149" s="206">
        <f>ROUND(I149*H149,1)</f>
        <v>0</v>
      </c>
      <c r="BL149" s="13" t="s">
        <v>160</v>
      </c>
      <c r="BM149" s="205" t="s">
        <v>369</v>
      </c>
    </row>
    <row r="150" spans="2:65" s="1" customFormat="1" ht="48" customHeight="1">
      <c r="B150" s="30"/>
      <c r="C150" s="194" t="s">
        <v>240</v>
      </c>
      <c r="D150" s="194" t="s">
        <v>155</v>
      </c>
      <c r="E150" s="195" t="s">
        <v>995</v>
      </c>
      <c r="F150" s="196" t="s">
        <v>996</v>
      </c>
      <c r="G150" s="197" t="s">
        <v>969</v>
      </c>
      <c r="H150" s="198">
        <v>90</v>
      </c>
      <c r="I150" s="199"/>
      <c r="J150" s="200">
        <f>ROUND(I150*H150,1)</f>
        <v>0</v>
      </c>
      <c r="K150" s="196" t="s">
        <v>1</v>
      </c>
      <c r="L150" s="34"/>
      <c r="M150" s="201" t="s">
        <v>1</v>
      </c>
      <c r="N150" s="202" t="s">
        <v>39</v>
      </c>
      <c r="O150" s="63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AR150" s="205" t="s">
        <v>160</v>
      </c>
      <c r="AT150" s="205" t="s">
        <v>155</v>
      </c>
      <c r="AU150" s="205" t="s">
        <v>80</v>
      </c>
      <c r="AY150" s="13" t="s">
        <v>153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3" t="s">
        <v>160</v>
      </c>
      <c r="BK150" s="206">
        <f>ROUND(I150*H150,1)</f>
        <v>0</v>
      </c>
      <c r="BL150" s="13" t="s">
        <v>160</v>
      </c>
      <c r="BM150" s="205" t="s">
        <v>377</v>
      </c>
    </row>
    <row r="151" spans="2:65" s="1" customFormat="1" ht="48" customHeight="1">
      <c r="B151" s="30"/>
      <c r="C151" s="194" t="s">
        <v>7</v>
      </c>
      <c r="D151" s="194" t="s">
        <v>155</v>
      </c>
      <c r="E151" s="195" t="s">
        <v>997</v>
      </c>
      <c r="F151" s="196" t="s">
        <v>998</v>
      </c>
      <c r="G151" s="197" t="s">
        <v>277</v>
      </c>
      <c r="H151" s="198">
        <v>18</v>
      </c>
      <c r="I151" s="199"/>
      <c r="J151" s="200">
        <f>ROUND(I151*H151,1)</f>
        <v>0</v>
      </c>
      <c r="K151" s="196" t="s">
        <v>1</v>
      </c>
      <c r="L151" s="34"/>
      <c r="M151" s="201" t="s">
        <v>1</v>
      </c>
      <c r="N151" s="202" t="s">
        <v>39</v>
      </c>
      <c r="O151" s="63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AR151" s="205" t="s">
        <v>160</v>
      </c>
      <c r="AT151" s="205" t="s">
        <v>155</v>
      </c>
      <c r="AU151" s="205" t="s">
        <v>80</v>
      </c>
      <c r="AY151" s="13" t="s">
        <v>153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3" t="s">
        <v>160</v>
      </c>
      <c r="BK151" s="206">
        <f>ROUND(I151*H151,1)</f>
        <v>0</v>
      </c>
      <c r="BL151" s="13" t="s">
        <v>160</v>
      </c>
      <c r="BM151" s="205" t="s">
        <v>385</v>
      </c>
    </row>
    <row r="152" spans="2:65" s="1" customFormat="1" ht="48" customHeight="1">
      <c r="B152" s="30"/>
      <c r="C152" s="194" t="s">
        <v>248</v>
      </c>
      <c r="D152" s="194" t="s">
        <v>155</v>
      </c>
      <c r="E152" s="195" t="s">
        <v>999</v>
      </c>
      <c r="F152" s="196" t="s">
        <v>1000</v>
      </c>
      <c r="G152" s="197" t="s">
        <v>277</v>
      </c>
      <c r="H152" s="198">
        <v>36</v>
      </c>
      <c r="I152" s="199"/>
      <c r="J152" s="200">
        <f>ROUND(I152*H152,1)</f>
        <v>0</v>
      </c>
      <c r="K152" s="196" t="s">
        <v>1</v>
      </c>
      <c r="L152" s="34"/>
      <c r="M152" s="217" t="s">
        <v>1</v>
      </c>
      <c r="N152" s="218" t="s">
        <v>39</v>
      </c>
      <c r="O152" s="219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AR152" s="205" t="s">
        <v>160</v>
      </c>
      <c r="AT152" s="205" t="s">
        <v>155</v>
      </c>
      <c r="AU152" s="205" t="s">
        <v>80</v>
      </c>
      <c r="AY152" s="13" t="s">
        <v>153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3" t="s">
        <v>160</v>
      </c>
      <c r="BK152" s="206">
        <f>ROUND(I152*H152,1)</f>
        <v>0</v>
      </c>
      <c r="BL152" s="13" t="s">
        <v>160</v>
      </c>
      <c r="BM152" s="205" t="s">
        <v>393</v>
      </c>
    </row>
    <row r="153" spans="2:65" s="1" customFormat="1" ht="6.95" customHeight="1">
      <c r="B153" s="46"/>
      <c r="C153" s="47"/>
      <c r="D153" s="47"/>
      <c r="E153" s="47"/>
      <c r="F153" s="47"/>
      <c r="G153" s="47"/>
      <c r="H153" s="47"/>
      <c r="I153" s="145"/>
      <c r="J153" s="47"/>
      <c r="K153" s="47"/>
      <c r="L153" s="34"/>
    </row>
  </sheetData>
  <sheetProtection algorithmName="SHA-512" hashValue="ppUpOYZLRzIsR8ocTOTD+H31/xK1CKD+ctewcYbRdFg4gukhCvcyDv5pZZ7LGI32xUe6wlyt+Bqnwb8C6mDMiA==" saltValue="Fjg4v7w8qFshB9VZmga4al71jGpmU6fX76NUnma8RdUW+7NFTh4oRDvfzDMwL01bXlhIuh0KZurBNJ3LIQ221Q==" spinCount="100000" sheet="1" objects="1" scenarios="1" formatColumns="0" formatRows="0" autoFilter="0"/>
  <autoFilter ref="C119:K15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1"/>
  <sheetViews>
    <sheetView showGridLines="0" topLeftCell="A18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95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s="1" customFormat="1" ht="12" customHeight="1">
      <c r="B8" s="34"/>
      <c r="D8" s="113" t="s">
        <v>109</v>
      </c>
      <c r="I8" s="114"/>
      <c r="L8" s="34"/>
    </row>
    <row r="9" spans="2:46" s="1" customFormat="1" ht="36.950000000000003" customHeight="1">
      <c r="B9" s="34"/>
      <c r="E9" s="275" t="s">
        <v>1001</v>
      </c>
      <c r="F9" s="276"/>
      <c r="G9" s="276"/>
      <c r="H9" s="276"/>
      <c r="I9" s="114"/>
      <c r="L9" s="34"/>
    </row>
    <row r="10" spans="2:46" s="1" customFormat="1">
      <c r="B10" s="34"/>
      <c r="I10" s="114"/>
      <c r="L10" s="34"/>
    </row>
    <row r="11" spans="2:46" s="1" customFormat="1" ht="12" customHeight="1">
      <c r="B11" s="34"/>
      <c r="D11" s="113" t="s">
        <v>18</v>
      </c>
      <c r="F11" s="102" t="s">
        <v>1</v>
      </c>
      <c r="I11" s="115" t="s">
        <v>19</v>
      </c>
      <c r="J11" s="102" t="s">
        <v>1</v>
      </c>
      <c r="L11" s="34"/>
    </row>
    <row r="12" spans="2:46" s="1" customFormat="1" ht="12" customHeight="1">
      <c r="B12" s="34"/>
      <c r="D12" s="113" t="s">
        <v>20</v>
      </c>
      <c r="F12" s="102" t="s">
        <v>21</v>
      </c>
      <c r="I12" s="115" t="s">
        <v>22</v>
      </c>
      <c r="J12" s="116">
        <f>'Rekapitulace stavby'!AN8</f>
        <v>0</v>
      </c>
      <c r="L12" s="34"/>
    </row>
    <row r="13" spans="2:46" s="1" customFormat="1" ht="10.9" customHeight="1">
      <c r="B13" s="34"/>
      <c r="I13" s="114"/>
      <c r="L13" s="34"/>
    </row>
    <row r="14" spans="2:46" s="1" customFormat="1" ht="12" customHeight="1">
      <c r="B14" s="34"/>
      <c r="D14" s="113" t="s">
        <v>23</v>
      </c>
      <c r="I14" s="115" t="s">
        <v>24</v>
      </c>
      <c r="J14" s="102" t="str">
        <f>IF('Rekapitulace stavby'!AN10="","",'Rekapitulace stavby'!AN10)</f>
        <v/>
      </c>
      <c r="L14" s="34"/>
    </row>
    <row r="15" spans="2:46" s="1" customFormat="1" ht="18" customHeight="1">
      <c r="B15" s="34"/>
      <c r="E15" s="102" t="str">
        <f>IF('Rekapitulace stavby'!E11="","",'Rekapitulace stavby'!E11)</f>
        <v xml:space="preserve"> </v>
      </c>
      <c r="I15" s="115" t="s">
        <v>25</v>
      </c>
      <c r="J15" s="102" t="str">
        <f>IF('Rekapitulace stavby'!AN11="","",'Rekapitulace stavby'!AN11)</f>
        <v/>
      </c>
      <c r="L15" s="34"/>
    </row>
    <row r="16" spans="2:46" s="1" customFormat="1" ht="6.95" customHeight="1">
      <c r="B16" s="34"/>
      <c r="I16" s="114"/>
      <c r="L16" s="34"/>
    </row>
    <row r="17" spans="2:12" s="1" customFormat="1" ht="12" customHeight="1">
      <c r="B17" s="34"/>
      <c r="D17" s="113" t="s">
        <v>26</v>
      </c>
      <c r="I17" s="115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77" t="str">
        <f>'Rekapitulace stavby'!E14</f>
        <v>Vyplň údaj</v>
      </c>
      <c r="F18" s="278"/>
      <c r="G18" s="278"/>
      <c r="H18" s="278"/>
      <c r="I18" s="115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4"/>
      <c r="L19" s="34"/>
    </row>
    <row r="20" spans="2:12" s="1" customFormat="1" ht="12" customHeight="1">
      <c r="B20" s="34"/>
      <c r="D20" s="113" t="s">
        <v>28</v>
      </c>
      <c r="I20" s="115" t="s">
        <v>24</v>
      </c>
      <c r="J20" s="102" t="str">
        <f>IF('Rekapitulace stavby'!AN16="","",'Rekapitulace stavby'!AN16)</f>
        <v/>
      </c>
      <c r="L20" s="34"/>
    </row>
    <row r="21" spans="2:12" s="1" customFormat="1" ht="18" customHeight="1">
      <c r="B21" s="34"/>
      <c r="E21" s="102" t="str">
        <f>IF('Rekapitulace stavby'!E17="","",'Rekapitulace stavby'!E17)</f>
        <v xml:space="preserve"> </v>
      </c>
      <c r="I21" s="115" t="s">
        <v>25</v>
      </c>
      <c r="J21" s="102" t="str">
        <f>IF('Rekapitulace stavby'!AN17="","",'Rekapitulace stavby'!AN17)</f>
        <v/>
      </c>
      <c r="L21" s="34"/>
    </row>
    <row r="22" spans="2:12" s="1" customFormat="1" ht="6.95" customHeight="1">
      <c r="B22" s="34"/>
      <c r="I22" s="114"/>
      <c r="L22" s="34"/>
    </row>
    <row r="23" spans="2:12" s="1" customFormat="1" ht="12" customHeight="1">
      <c r="B23" s="34"/>
      <c r="D23" s="113" t="s">
        <v>29</v>
      </c>
      <c r="I23" s="115" t="s">
        <v>24</v>
      </c>
      <c r="J23" s="102" t="str">
        <f>IF('Rekapitulace stavby'!AN19="","",'Rekapitulace stavby'!AN19)</f>
        <v/>
      </c>
      <c r="L23" s="34"/>
    </row>
    <row r="24" spans="2:12" s="1" customFormat="1" ht="18" customHeight="1">
      <c r="B24" s="34"/>
      <c r="E24" s="102" t="str">
        <f>IF('Rekapitulace stavby'!E20="","",'Rekapitulace stavby'!E20)</f>
        <v xml:space="preserve"> </v>
      </c>
      <c r="I24" s="115" t="s">
        <v>25</v>
      </c>
      <c r="J24" s="102" t="str">
        <f>IF('Rekapitulace stavby'!AN20="","",'Rekapitulace stavby'!AN20)</f>
        <v/>
      </c>
      <c r="L24" s="34"/>
    </row>
    <row r="25" spans="2:12" s="1" customFormat="1" ht="6.95" customHeight="1">
      <c r="B25" s="34"/>
      <c r="I25" s="114"/>
      <c r="L25" s="34"/>
    </row>
    <row r="26" spans="2:12" s="1" customFormat="1" ht="12" customHeight="1">
      <c r="B26" s="34"/>
      <c r="D26" s="113" t="s">
        <v>31</v>
      </c>
      <c r="I26" s="114"/>
      <c r="L26" s="34"/>
    </row>
    <row r="27" spans="2:12" s="7" customFormat="1" ht="16.5" customHeight="1">
      <c r="B27" s="117"/>
      <c r="E27" s="279" t="s">
        <v>1</v>
      </c>
      <c r="F27" s="279"/>
      <c r="G27" s="279"/>
      <c r="H27" s="279"/>
      <c r="I27" s="118"/>
      <c r="L27" s="117"/>
    </row>
    <row r="28" spans="2:12" s="1" customFormat="1" ht="6.95" customHeight="1">
      <c r="B28" s="34"/>
      <c r="I28" s="114"/>
      <c r="L28" s="34"/>
    </row>
    <row r="29" spans="2:12" s="1" customFormat="1" ht="6.95" customHeight="1">
      <c r="B29" s="34"/>
      <c r="D29" s="59"/>
      <c r="E29" s="59"/>
      <c r="F29" s="59"/>
      <c r="G29" s="59"/>
      <c r="H29" s="59"/>
      <c r="I29" s="119"/>
      <c r="J29" s="59"/>
      <c r="K29" s="59"/>
      <c r="L29" s="34"/>
    </row>
    <row r="30" spans="2:12" s="1" customFormat="1" ht="25.35" customHeight="1">
      <c r="B30" s="34"/>
      <c r="D30" s="120" t="s">
        <v>32</v>
      </c>
      <c r="I30" s="114"/>
      <c r="J30" s="121">
        <f>ROUND(J125, 1)</f>
        <v>0</v>
      </c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14.45" customHeight="1">
      <c r="B32" s="34"/>
      <c r="F32" s="122" t="s">
        <v>34</v>
      </c>
      <c r="I32" s="123" t="s">
        <v>33</v>
      </c>
      <c r="J32" s="122" t="s">
        <v>35</v>
      </c>
      <c r="L32" s="34"/>
    </row>
    <row r="33" spans="2:12" s="1" customFormat="1" ht="14.45" hidden="1" customHeight="1">
      <c r="B33" s="34"/>
      <c r="D33" s="124" t="s">
        <v>36</v>
      </c>
      <c r="E33" s="113" t="s">
        <v>37</v>
      </c>
      <c r="F33" s="125">
        <f>ROUND((SUM(BE125:BE200)),  1)</f>
        <v>0</v>
      </c>
      <c r="I33" s="126">
        <v>0.21</v>
      </c>
      <c r="J33" s="125">
        <f>ROUND(((SUM(BE125:BE200))*I33),  1)</f>
        <v>0</v>
      </c>
      <c r="L33" s="34"/>
    </row>
    <row r="34" spans="2:12" s="1" customFormat="1" ht="14.45" hidden="1" customHeight="1">
      <c r="B34" s="34"/>
      <c r="E34" s="113" t="s">
        <v>38</v>
      </c>
      <c r="F34" s="125">
        <f>ROUND((SUM(BF125:BF200)),  1)</f>
        <v>0</v>
      </c>
      <c r="I34" s="126">
        <v>0.15</v>
      </c>
      <c r="J34" s="125">
        <f>ROUND(((SUM(BF125:BF200))*I34),  1)</f>
        <v>0</v>
      </c>
      <c r="L34" s="34"/>
    </row>
    <row r="35" spans="2:12" s="1" customFormat="1" ht="14.45" customHeight="1">
      <c r="B35" s="34"/>
      <c r="D35" s="113" t="s">
        <v>36</v>
      </c>
      <c r="E35" s="113" t="s">
        <v>39</v>
      </c>
      <c r="F35" s="125">
        <f>ROUND((SUM(BG125:BG200)),  1)</f>
        <v>0</v>
      </c>
      <c r="I35" s="126">
        <v>0.21</v>
      </c>
      <c r="J35" s="125">
        <f>0</f>
        <v>0</v>
      </c>
      <c r="L35" s="34"/>
    </row>
    <row r="36" spans="2:12" s="1" customFormat="1" ht="14.45" customHeight="1">
      <c r="B36" s="34"/>
      <c r="E36" s="113" t="s">
        <v>40</v>
      </c>
      <c r="F36" s="125">
        <f>ROUND((SUM(BH125:BH200)),  1)</f>
        <v>0</v>
      </c>
      <c r="I36" s="126">
        <v>0.15</v>
      </c>
      <c r="J36" s="125">
        <f>0</f>
        <v>0</v>
      </c>
      <c r="L36" s="34"/>
    </row>
    <row r="37" spans="2:12" s="1" customFormat="1" ht="14.45" hidden="1" customHeight="1">
      <c r="B37" s="34"/>
      <c r="E37" s="113" t="s">
        <v>41</v>
      </c>
      <c r="F37" s="125">
        <f>ROUND((SUM(BI125:BI200)),  1)</f>
        <v>0</v>
      </c>
      <c r="I37" s="126">
        <v>0</v>
      </c>
      <c r="J37" s="125">
        <f>0</f>
        <v>0</v>
      </c>
      <c r="L37" s="34"/>
    </row>
    <row r="38" spans="2:12" s="1" customFormat="1" ht="6.95" customHeight="1">
      <c r="B38" s="34"/>
      <c r="I38" s="114"/>
      <c r="L38" s="34"/>
    </row>
    <row r="39" spans="2:12" s="1" customFormat="1" ht="25.35" customHeight="1">
      <c r="B39" s="34"/>
      <c r="C39" s="127"/>
      <c r="D39" s="128" t="s">
        <v>42</v>
      </c>
      <c r="E39" s="129"/>
      <c r="F39" s="129"/>
      <c r="G39" s="130" t="s">
        <v>43</v>
      </c>
      <c r="H39" s="131" t="s">
        <v>44</v>
      </c>
      <c r="I39" s="132"/>
      <c r="J39" s="133">
        <f>SUM(J30:J37)</f>
        <v>0</v>
      </c>
      <c r="K39" s="134"/>
      <c r="L39" s="34"/>
    </row>
    <row r="40" spans="2:12" s="1" customFormat="1" ht="14.45" customHeight="1">
      <c r="B40" s="34"/>
      <c r="I40" s="114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47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47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47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47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47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47" s="1" customFormat="1" ht="12" hidden="1" customHeight="1">
      <c r="B86" s="30"/>
      <c r="C86" s="25" t="s">
        <v>109</v>
      </c>
      <c r="D86" s="31"/>
      <c r="E86" s="31"/>
      <c r="F86" s="31"/>
      <c r="G86" s="31"/>
      <c r="H86" s="31"/>
      <c r="I86" s="114"/>
      <c r="J86" s="31"/>
      <c r="K86" s="31"/>
      <c r="L86" s="34"/>
    </row>
    <row r="87" spans="2:47" s="1" customFormat="1" ht="16.5" hidden="1" customHeight="1">
      <c r="B87" s="30"/>
      <c r="C87" s="31"/>
      <c r="D87" s="31"/>
      <c r="E87" s="238" t="str">
        <f>E9</f>
        <v>04 - Technologie</v>
      </c>
      <c r="F87" s="270"/>
      <c r="G87" s="270"/>
      <c r="H87" s="270"/>
      <c r="I87" s="114"/>
      <c r="J87" s="31"/>
      <c r="K87" s="31"/>
      <c r="L87" s="34"/>
    </row>
    <row r="88" spans="2:47" s="1" customFormat="1" ht="6.95" hidden="1" customHeight="1">
      <c r="B88" s="30"/>
      <c r="C88" s="31"/>
      <c r="D88" s="31"/>
      <c r="E88" s="31"/>
      <c r="F88" s="31"/>
      <c r="G88" s="31"/>
      <c r="H88" s="31"/>
      <c r="I88" s="114"/>
      <c r="J88" s="31"/>
      <c r="K88" s="31"/>
      <c r="L88" s="34"/>
    </row>
    <row r="89" spans="2:47" s="1" customFormat="1" ht="12" hidden="1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15" t="s">
        <v>22</v>
      </c>
      <c r="J89" s="58">
        <f>IF(J12="","",J12)</f>
        <v>0</v>
      </c>
      <c r="K89" s="31"/>
      <c r="L89" s="34"/>
    </row>
    <row r="90" spans="2:47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47" s="1" customFormat="1" ht="15.2" hidden="1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15" t="s">
        <v>28</v>
      </c>
      <c r="J91" s="28" t="str">
        <f>E21</f>
        <v xml:space="preserve"> </v>
      </c>
      <c r="K91" s="31"/>
      <c r="L91" s="34"/>
    </row>
    <row r="92" spans="2:47" s="1" customFormat="1" ht="15.2" hidden="1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5" t="s">
        <v>29</v>
      </c>
      <c r="J92" s="28" t="str">
        <f>E24</f>
        <v xml:space="preserve"> </v>
      </c>
      <c r="K92" s="31"/>
      <c r="L92" s="34"/>
    </row>
    <row r="93" spans="2:47" s="1" customFormat="1" ht="10.35" hidden="1" customHeight="1">
      <c r="B93" s="30"/>
      <c r="C93" s="31"/>
      <c r="D93" s="31"/>
      <c r="E93" s="31"/>
      <c r="F93" s="31"/>
      <c r="G93" s="31"/>
      <c r="H93" s="31"/>
      <c r="I93" s="114"/>
      <c r="J93" s="31"/>
      <c r="K93" s="31"/>
      <c r="L93" s="34"/>
    </row>
    <row r="94" spans="2:47" s="1" customFormat="1" ht="29.25" hidden="1" customHeight="1">
      <c r="B94" s="30"/>
      <c r="C94" s="149" t="s">
        <v>112</v>
      </c>
      <c r="D94" s="150"/>
      <c r="E94" s="150"/>
      <c r="F94" s="150"/>
      <c r="G94" s="150"/>
      <c r="H94" s="150"/>
      <c r="I94" s="151"/>
      <c r="J94" s="152" t="s">
        <v>113</v>
      </c>
      <c r="K94" s="150"/>
      <c r="L94" s="34"/>
    </row>
    <row r="95" spans="2:47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47" s="1" customFormat="1" ht="22.9" hidden="1" customHeight="1">
      <c r="B96" s="30"/>
      <c r="C96" s="153" t="s">
        <v>114</v>
      </c>
      <c r="D96" s="31"/>
      <c r="E96" s="31"/>
      <c r="F96" s="31"/>
      <c r="G96" s="31"/>
      <c r="H96" s="31"/>
      <c r="I96" s="114"/>
      <c r="J96" s="76">
        <f>J125</f>
        <v>0</v>
      </c>
      <c r="K96" s="31"/>
      <c r="L96" s="34"/>
      <c r="AU96" s="13" t="s">
        <v>115</v>
      </c>
    </row>
    <row r="97" spans="2:12" s="8" customFormat="1" ht="24.95" hidden="1" customHeight="1">
      <c r="B97" s="154"/>
      <c r="C97" s="155"/>
      <c r="D97" s="156" t="s">
        <v>1002</v>
      </c>
      <c r="E97" s="157"/>
      <c r="F97" s="157"/>
      <c r="G97" s="157"/>
      <c r="H97" s="157"/>
      <c r="I97" s="158"/>
      <c r="J97" s="159">
        <f>J126</f>
        <v>0</v>
      </c>
      <c r="K97" s="155"/>
      <c r="L97" s="160"/>
    </row>
    <row r="98" spans="2:12" s="9" customFormat="1" ht="19.899999999999999" hidden="1" customHeight="1">
      <c r="B98" s="161"/>
      <c r="C98" s="96"/>
      <c r="D98" s="162" t="s">
        <v>1003</v>
      </c>
      <c r="E98" s="163"/>
      <c r="F98" s="163"/>
      <c r="G98" s="163"/>
      <c r="H98" s="163"/>
      <c r="I98" s="164"/>
      <c r="J98" s="165">
        <f>J127</f>
        <v>0</v>
      </c>
      <c r="K98" s="96"/>
      <c r="L98" s="166"/>
    </row>
    <row r="99" spans="2:12" s="9" customFormat="1" ht="19.899999999999999" hidden="1" customHeight="1">
      <c r="B99" s="161"/>
      <c r="C99" s="96"/>
      <c r="D99" s="162" t="s">
        <v>1004</v>
      </c>
      <c r="E99" s="163"/>
      <c r="F99" s="163"/>
      <c r="G99" s="163"/>
      <c r="H99" s="163"/>
      <c r="I99" s="164"/>
      <c r="J99" s="165">
        <f>J141</f>
        <v>0</v>
      </c>
      <c r="K99" s="96"/>
      <c r="L99" s="166"/>
    </row>
    <row r="100" spans="2:12" s="9" customFormat="1" ht="19.899999999999999" hidden="1" customHeight="1">
      <c r="B100" s="161"/>
      <c r="C100" s="96"/>
      <c r="D100" s="162" t="s">
        <v>1005</v>
      </c>
      <c r="E100" s="163"/>
      <c r="F100" s="163"/>
      <c r="G100" s="163"/>
      <c r="H100" s="163"/>
      <c r="I100" s="164"/>
      <c r="J100" s="165">
        <f>J148</f>
        <v>0</v>
      </c>
      <c r="K100" s="96"/>
      <c r="L100" s="166"/>
    </row>
    <row r="101" spans="2:12" s="9" customFormat="1" ht="19.899999999999999" hidden="1" customHeight="1">
      <c r="B101" s="161"/>
      <c r="C101" s="96"/>
      <c r="D101" s="162" t="s">
        <v>1006</v>
      </c>
      <c r="E101" s="163"/>
      <c r="F101" s="163"/>
      <c r="G101" s="163"/>
      <c r="H101" s="163"/>
      <c r="I101" s="164"/>
      <c r="J101" s="165">
        <f>J167</f>
        <v>0</v>
      </c>
      <c r="K101" s="96"/>
      <c r="L101" s="166"/>
    </row>
    <row r="102" spans="2:12" s="9" customFormat="1" ht="19.899999999999999" hidden="1" customHeight="1">
      <c r="B102" s="161"/>
      <c r="C102" s="96"/>
      <c r="D102" s="162" t="s">
        <v>1007</v>
      </c>
      <c r="E102" s="163"/>
      <c r="F102" s="163"/>
      <c r="G102" s="163"/>
      <c r="H102" s="163"/>
      <c r="I102" s="164"/>
      <c r="J102" s="165">
        <f>J175</f>
        <v>0</v>
      </c>
      <c r="K102" s="96"/>
      <c r="L102" s="166"/>
    </row>
    <row r="103" spans="2:12" s="9" customFormat="1" ht="19.899999999999999" hidden="1" customHeight="1">
      <c r="B103" s="161"/>
      <c r="C103" s="96"/>
      <c r="D103" s="162" t="s">
        <v>1008</v>
      </c>
      <c r="E103" s="163"/>
      <c r="F103" s="163"/>
      <c r="G103" s="163"/>
      <c r="H103" s="163"/>
      <c r="I103" s="164"/>
      <c r="J103" s="165">
        <f>J190</f>
        <v>0</v>
      </c>
      <c r="K103" s="96"/>
      <c r="L103" s="166"/>
    </row>
    <row r="104" spans="2:12" s="9" customFormat="1" ht="19.899999999999999" hidden="1" customHeight="1">
      <c r="B104" s="161"/>
      <c r="C104" s="96"/>
      <c r="D104" s="162" t="s">
        <v>1009</v>
      </c>
      <c r="E104" s="163"/>
      <c r="F104" s="163"/>
      <c r="G104" s="163"/>
      <c r="H104" s="163"/>
      <c r="I104" s="164"/>
      <c r="J104" s="165">
        <f>J194</f>
        <v>0</v>
      </c>
      <c r="K104" s="96"/>
      <c r="L104" s="166"/>
    </row>
    <row r="105" spans="2:12" s="9" customFormat="1" ht="19.899999999999999" hidden="1" customHeight="1">
      <c r="B105" s="161"/>
      <c r="C105" s="96"/>
      <c r="D105" s="162" t="s">
        <v>1010</v>
      </c>
      <c r="E105" s="163"/>
      <c r="F105" s="163"/>
      <c r="G105" s="163"/>
      <c r="H105" s="163"/>
      <c r="I105" s="164"/>
      <c r="J105" s="165">
        <f>J199</f>
        <v>0</v>
      </c>
      <c r="K105" s="96"/>
      <c r="L105" s="166"/>
    </row>
    <row r="106" spans="2:12" s="1" customFormat="1" ht="21.75" hidden="1" customHeight="1">
      <c r="B106" s="30"/>
      <c r="C106" s="31"/>
      <c r="D106" s="31"/>
      <c r="E106" s="31"/>
      <c r="F106" s="31"/>
      <c r="G106" s="31"/>
      <c r="H106" s="31"/>
      <c r="I106" s="114"/>
      <c r="J106" s="31"/>
      <c r="K106" s="31"/>
      <c r="L106" s="34"/>
    </row>
    <row r="107" spans="2:12" s="1" customFormat="1" ht="6.95" hidden="1" customHeight="1">
      <c r="B107" s="46"/>
      <c r="C107" s="47"/>
      <c r="D107" s="47"/>
      <c r="E107" s="47"/>
      <c r="F107" s="47"/>
      <c r="G107" s="47"/>
      <c r="H107" s="47"/>
      <c r="I107" s="145"/>
      <c r="J107" s="47"/>
      <c r="K107" s="47"/>
      <c r="L107" s="34"/>
    </row>
    <row r="108" spans="2:12" hidden="1"/>
    <row r="109" spans="2:12" hidden="1"/>
    <row r="110" spans="2:12" hidden="1"/>
    <row r="111" spans="2:12" s="1" customFormat="1" ht="6.95" customHeight="1">
      <c r="B111" s="48"/>
      <c r="C111" s="49"/>
      <c r="D111" s="49"/>
      <c r="E111" s="49"/>
      <c r="F111" s="49"/>
      <c r="G111" s="49"/>
      <c r="H111" s="49"/>
      <c r="I111" s="148"/>
      <c r="J111" s="49"/>
      <c r="K111" s="49"/>
      <c r="L111" s="34"/>
    </row>
    <row r="112" spans="2:12" s="1" customFormat="1" ht="24.95" customHeight="1">
      <c r="B112" s="30"/>
      <c r="C112" s="19" t="s">
        <v>138</v>
      </c>
      <c r="D112" s="31"/>
      <c r="E112" s="31"/>
      <c r="F112" s="31"/>
      <c r="G112" s="31"/>
      <c r="H112" s="31"/>
      <c r="I112" s="114"/>
      <c r="J112" s="31"/>
      <c r="K112" s="31"/>
      <c r="L112" s="34"/>
    </row>
    <row r="113" spans="2:65" s="1" customFormat="1" ht="6.95" customHeight="1">
      <c r="B113" s="30"/>
      <c r="C113" s="31"/>
      <c r="D113" s="31"/>
      <c r="E113" s="31"/>
      <c r="F113" s="31"/>
      <c r="G113" s="31"/>
      <c r="H113" s="31"/>
      <c r="I113" s="114"/>
      <c r="J113" s="31"/>
      <c r="K113" s="31"/>
      <c r="L113" s="34"/>
    </row>
    <row r="114" spans="2:65" s="1" customFormat="1" ht="12" customHeight="1">
      <c r="B114" s="30"/>
      <c r="C114" s="25" t="s">
        <v>16</v>
      </c>
      <c r="D114" s="31"/>
      <c r="E114" s="31"/>
      <c r="F114" s="31"/>
      <c r="G114" s="31"/>
      <c r="H114" s="31"/>
      <c r="I114" s="114"/>
      <c r="J114" s="31"/>
      <c r="K114" s="31"/>
      <c r="L114" s="34"/>
    </row>
    <row r="115" spans="2:65" s="1" customFormat="1" ht="16.5" customHeight="1">
      <c r="B115" s="30"/>
      <c r="C115" s="31"/>
      <c r="D115" s="31"/>
      <c r="E115" s="271" t="str">
        <f>E7</f>
        <v>Porodna krav</v>
      </c>
      <c r="F115" s="272"/>
      <c r="G115" s="272"/>
      <c r="H115" s="272"/>
      <c r="I115" s="114"/>
      <c r="J115" s="31"/>
      <c r="K115" s="31"/>
      <c r="L115" s="34"/>
    </row>
    <row r="116" spans="2:65" s="1" customFormat="1" ht="12" customHeight="1">
      <c r="B116" s="30"/>
      <c r="C116" s="25" t="s">
        <v>109</v>
      </c>
      <c r="D116" s="31"/>
      <c r="E116" s="31"/>
      <c r="F116" s="31"/>
      <c r="G116" s="31"/>
      <c r="H116" s="31"/>
      <c r="I116" s="114"/>
      <c r="J116" s="31"/>
      <c r="K116" s="31"/>
      <c r="L116" s="34"/>
    </row>
    <row r="117" spans="2:65" s="1" customFormat="1" ht="16.5" customHeight="1">
      <c r="B117" s="30"/>
      <c r="C117" s="31"/>
      <c r="D117" s="31"/>
      <c r="E117" s="238" t="str">
        <f>E9</f>
        <v>04 - Technologie</v>
      </c>
      <c r="F117" s="270"/>
      <c r="G117" s="270"/>
      <c r="H117" s="270"/>
      <c r="I117" s="114"/>
      <c r="J117" s="31"/>
      <c r="K117" s="31"/>
      <c r="L117" s="34"/>
    </row>
    <row r="118" spans="2:65" s="1" customFormat="1" ht="6.95" customHeight="1">
      <c r="B118" s="30"/>
      <c r="C118" s="31"/>
      <c r="D118" s="31"/>
      <c r="E118" s="31"/>
      <c r="F118" s="31"/>
      <c r="G118" s="31"/>
      <c r="H118" s="31"/>
      <c r="I118" s="114"/>
      <c r="J118" s="31"/>
      <c r="K118" s="31"/>
      <c r="L118" s="34"/>
    </row>
    <row r="119" spans="2:65" s="1" customFormat="1" ht="12" customHeight="1">
      <c r="B119" s="30"/>
      <c r="C119" s="25" t="s">
        <v>20</v>
      </c>
      <c r="D119" s="31"/>
      <c r="E119" s="31"/>
      <c r="F119" s="23" t="str">
        <f>F12</f>
        <v xml:space="preserve"> </v>
      </c>
      <c r="G119" s="31"/>
      <c r="H119" s="31"/>
      <c r="I119" s="115" t="s">
        <v>22</v>
      </c>
      <c r="J119" s="58">
        <f>IF(J12="","",J12)</f>
        <v>0</v>
      </c>
      <c r="K119" s="31"/>
      <c r="L119" s="34"/>
    </row>
    <row r="120" spans="2:65" s="1" customFormat="1" ht="6.95" customHeight="1">
      <c r="B120" s="30"/>
      <c r="C120" s="31"/>
      <c r="D120" s="31"/>
      <c r="E120" s="31"/>
      <c r="F120" s="31"/>
      <c r="G120" s="31"/>
      <c r="H120" s="31"/>
      <c r="I120" s="114"/>
      <c r="J120" s="31"/>
      <c r="K120" s="31"/>
      <c r="L120" s="34"/>
    </row>
    <row r="121" spans="2:65" s="1" customFormat="1" ht="15.2" customHeight="1">
      <c r="B121" s="30"/>
      <c r="C121" s="25" t="s">
        <v>23</v>
      </c>
      <c r="D121" s="31"/>
      <c r="E121" s="31"/>
      <c r="F121" s="23" t="str">
        <f>E15</f>
        <v xml:space="preserve"> </v>
      </c>
      <c r="G121" s="31"/>
      <c r="H121" s="31"/>
      <c r="I121" s="115" t="s">
        <v>28</v>
      </c>
      <c r="J121" s="28" t="str">
        <f>E21</f>
        <v xml:space="preserve"> </v>
      </c>
      <c r="K121" s="31"/>
      <c r="L121" s="34"/>
    </row>
    <row r="122" spans="2:65" s="1" customFormat="1" ht="15.2" customHeight="1">
      <c r="B122" s="30"/>
      <c r="C122" s="25" t="s">
        <v>26</v>
      </c>
      <c r="D122" s="31"/>
      <c r="E122" s="31"/>
      <c r="F122" s="23" t="str">
        <f>IF(E18="","",E18)</f>
        <v>Vyplň údaj</v>
      </c>
      <c r="G122" s="31"/>
      <c r="H122" s="31"/>
      <c r="I122" s="115" t="s">
        <v>29</v>
      </c>
      <c r="J122" s="28" t="str">
        <f>E24</f>
        <v xml:space="preserve"> </v>
      </c>
      <c r="K122" s="31"/>
      <c r="L122" s="34"/>
    </row>
    <row r="123" spans="2:65" s="1" customFormat="1" ht="10.35" customHeight="1">
      <c r="B123" s="30"/>
      <c r="C123" s="31"/>
      <c r="D123" s="31"/>
      <c r="E123" s="31"/>
      <c r="F123" s="31"/>
      <c r="G123" s="31"/>
      <c r="H123" s="31"/>
      <c r="I123" s="114"/>
      <c r="J123" s="31"/>
      <c r="K123" s="31"/>
      <c r="L123" s="34"/>
    </row>
    <row r="124" spans="2:65" s="10" customFormat="1" ht="29.25" customHeight="1">
      <c r="B124" s="167"/>
      <c r="C124" s="168" t="s">
        <v>139</v>
      </c>
      <c r="D124" s="169" t="s">
        <v>57</v>
      </c>
      <c r="E124" s="169" t="s">
        <v>53</v>
      </c>
      <c r="F124" s="169" t="s">
        <v>54</v>
      </c>
      <c r="G124" s="169" t="s">
        <v>140</v>
      </c>
      <c r="H124" s="169" t="s">
        <v>141</v>
      </c>
      <c r="I124" s="170" t="s">
        <v>142</v>
      </c>
      <c r="J124" s="171" t="s">
        <v>113</v>
      </c>
      <c r="K124" s="172" t="s">
        <v>143</v>
      </c>
      <c r="L124" s="173"/>
      <c r="M124" s="67" t="s">
        <v>1</v>
      </c>
      <c r="N124" s="68" t="s">
        <v>36</v>
      </c>
      <c r="O124" s="68" t="s">
        <v>144</v>
      </c>
      <c r="P124" s="68" t="s">
        <v>145</v>
      </c>
      <c r="Q124" s="68" t="s">
        <v>146</v>
      </c>
      <c r="R124" s="68" t="s">
        <v>147</v>
      </c>
      <c r="S124" s="68" t="s">
        <v>148</v>
      </c>
      <c r="T124" s="69" t="s">
        <v>149</v>
      </c>
    </row>
    <row r="125" spans="2:65" s="1" customFormat="1" ht="22.9" customHeight="1">
      <c r="B125" s="30"/>
      <c r="C125" s="74" t="s">
        <v>150</v>
      </c>
      <c r="D125" s="31"/>
      <c r="E125" s="31"/>
      <c r="F125" s="31"/>
      <c r="G125" s="31"/>
      <c r="H125" s="31"/>
      <c r="I125" s="114"/>
      <c r="J125" s="174">
        <f>BK125</f>
        <v>0</v>
      </c>
      <c r="K125" s="31"/>
      <c r="L125" s="34"/>
      <c r="M125" s="70"/>
      <c r="N125" s="71"/>
      <c r="O125" s="71"/>
      <c r="P125" s="175">
        <f>P126</f>
        <v>0</v>
      </c>
      <c r="Q125" s="71"/>
      <c r="R125" s="175">
        <f>R126</f>
        <v>0</v>
      </c>
      <c r="S125" s="71"/>
      <c r="T125" s="176">
        <f>T126</f>
        <v>0</v>
      </c>
      <c r="AT125" s="13" t="s">
        <v>71</v>
      </c>
      <c r="AU125" s="13" t="s">
        <v>115</v>
      </c>
      <c r="BK125" s="177">
        <f>BK126</f>
        <v>0</v>
      </c>
    </row>
    <row r="126" spans="2:65" s="11" customFormat="1" ht="25.9" customHeight="1">
      <c r="B126" s="178"/>
      <c r="C126" s="179"/>
      <c r="D126" s="180" t="s">
        <v>71</v>
      </c>
      <c r="E126" s="181" t="s">
        <v>151</v>
      </c>
      <c r="F126" s="181" t="s">
        <v>151</v>
      </c>
      <c r="G126" s="179"/>
      <c r="H126" s="179"/>
      <c r="I126" s="182"/>
      <c r="J126" s="183">
        <f>BK126</f>
        <v>0</v>
      </c>
      <c r="K126" s="179"/>
      <c r="L126" s="184"/>
      <c r="M126" s="185"/>
      <c r="N126" s="186"/>
      <c r="O126" s="186"/>
      <c r="P126" s="187">
        <f>P127+P141+P148+P167+P175+P190+P194+P199</f>
        <v>0</v>
      </c>
      <c r="Q126" s="186"/>
      <c r="R126" s="187">
        <f>R127+R141+R148+R167+R175+R190+R194+R199</f>
        <v>0</v>
      </c>
      <c r="S126" s="186"/>
      <c r="T126" s="188">
        <f>T127+T141+T148+T167+T175+T190+T194+T199</f>
        <v>0</v>
      </c>
      <c r="AR126" s="189" t="s">
        <v>80</v>
      </c>
      <c r="AT126" s="190" t="s">
        <v>71</v>
      </c>
      <c r="AU126" s="190" t="s">
        <v>72</v>
      </c>
      <c r="AY126" s="189" t="s">
        <v>153</v>
      </c>
      <c r="BK126" s="191">
        <f>BK127+BK141+BK148+BK167+BK175+BK190+BK194+BK199</f>
        <v>0</v>
      </c>
    </row>
    <row r="127" spans="2:65" s="11" customFormat="1" ht="22.9" customHeight="1">
      <c r="B127" s="178"/>
      <c r="C127" s="179"/>
      <c r="D127" s="180" t="s">
        <v>71</v>
      </c>
      <c r="E127" s="192" t="s">
        <v>77</v>
      </c>
      <c r="F127" s="192" t="s">
        <v>1011</v>
      </c>
      <c r="G127" s="179"/>
      <c r="H127" s="179"/>
      <c r="I127" s="182"/>
      <c r="J127" s="193">
        <f>BK127</f>
        <v>0</v>
      </c>
      <c r="K127" s="179"/>
      <c r="L127" s="184"/>
      <c r="M127" s="185"/>
      <c r="N127" s="186"/>
      <c r="O127" s="186"/>
      <c r="P127" s="187">
        <f>SUM(P128:P140)</f>
        <v>0</v>
      </c>
      <c r="Q127" s="186"/>
      <c r="R127" s="187">
        <f>SUM(R128:R140)</f>
        <v>0</v>
      </c>
      <c r="S127" s="186"/>
      <c r="T127" s="188">
        <f>SUM(T128:T140)</f>
        <v>0</v>
      </c>
      <c r="AR127" s="189" t="s">
        <v>80</v>
      </c>
      <c r="AT127" s="190" t="s">
        <v>71</v>
      </c>
      <c r="AU127" s="190" t="s">
        <v>80</v>
      </c>
      <c r="AY127" s="189" t="s">
        <v>153</v>
      </c>
      <c r="BK127" s="191">
        <f>SUM(BK128:BK140)</f>
        <v>0</v>
      </c>
    </row>
    <row r="128" spans="2:65" s="1" customFormat="1" ht="36" customHeight="1">
      <c r="B128" s="30"/>
      <c r="C128" s="194" t="s">
        <v>80</v>
      </c>
      <c r="D128" s="194" t="s">
        <v>155</v>
      </c>
      <c r="E128" s="195" t="s">
        <v>1012</v>
      </c>
      <c r="F128" s="196" t="s">
        <v>1013</v>
      </c>
      <c r="G128" s="197" t="s">
        <v>255</v>
      </c>
      <c r="H128" s="198">
        <v>122</v>
      </c>
      <c r="I128" s="199"/>
      <c r="J128" s="200">
        <f t="shared" ref="J128:J140" si="0">ROUND(I128*H128,1)</f>
        <v>0</v>
      </c>
      <c r="K128" s="196" t="s">
        <v>1</v>
      </c>
      <c r="L128" s="34"/>
      <c r="M128" s="201" t="s">
        <v>1</v>
      </c>
      <c r="N128" s="202" t="s">
        <v>39</v>
      </c>
      <c r="O128" s="63"/>
      <c r="P128" s="203">
        <f t="shared" ref="P128:P140" si="1">O128*H128</f>
        <v>0</v>
      </c>
      <c r="Q128" s="203">
        <v>0</v>
      </c>
      <c r="R128" s="203">
        <f t="shared" ref="R128:R140" si="2">Q128*H128</f>
        <v>0</v>
      </c>
      <c r="S128" s="203">
        <v>0</v>
      </c>
      <c r="T128" s="204">
        <f t="shared" ref="T128:T140" si="3">S128*H128</f>
        <v>0</v>
      </c>
      <c r="AR128" s="205" t="s">
        <v>160</v>
      </c>
      <c r="AT128" s="205" t="s">
        <v>155</v>
      </c>
      <c r="AU128" s="205" t="s">
        <v>82</v>
      </c>
      <c r="AY128" s="13" t="s">
        <v>153</v>
      </c>
      <c r="BE128" s="206">
        <f t="shared" ref="BE128:BE140" si="4">IF(N128="základní",J128,0)</f>
        <v>0</v>
      </c>
      <c r="BF128" s="206">
        <f t="shared" ref="BF128:BF140" si="5">IF(N128="snížená",J128,0)</f>
        <v>0</v>
      </c>
      <c r="BG128" s="206">
        <f t="shared" ref="BG128:BG140" si="6">IF(N128="zákl. přenesená",J128,0)</f>
        <v>0</v>
      </c>
      <c r="BH128" s="206">
        <f t="shared" ref="BH128:BH140" si="7">IF(N128="sníž. přenesená",J128,0)</f>
        <v>0</v>
      </c>
      <c r="BI128" s="206">
        <f t="shared" ref="BI128:BI140" si="8">IF(N128="nulová",J128,0)</f>
        <v>0</v>
      </c>
      <c r="BJ128" s="13" t="s">
        <v>160</v>
      </c>
      <c r="BK128" s="206">
        <f t="shared" ref="BK128:BK140" si="9">ROUND(I128*H128,1)</f>
        <v>0</v>
      </c>
      <c r="BL128" s="13" t="s">
        <v>160</v>
      </c>
      <c r="BM128" s="205" t="s">
        <v>1014</v>
      </c>
    </row>
    <row r="129" spans="2:65" s="1" customFormat="1" ht="16.5" customHeight="1">
      <c r="B129" s="30"/>
      <c r="C129" s="194" t="s">
        <v>82</v>
      </c>
      <c r="D129" s="194" t="s">
        <v>155</v>
      </c>
      <c r="E129" s="195" t="s">
        <v>1015</v>
      </c>
      <c r="F129" s="196" t="s">
        <v>1016</v>
      </c>
      <c r="G129" s="197" t="s">
        <v>255</v>
      </c>
      <c r="H129" s="198">
        <v>120</v>
      </c>
      <c r="I129" s="199"/>
      <c r="J129" s="200">
        <f t="shared" si="0"/>
        <v>0</v>
      </c>
      <c r="K129" s="196" t="s">
        <v>1</v>
      </c>
      <c r="L129" s="34"/>
      <c r="M129" s="201" t="s">
        <v>1</v>
      </c>
      <c r="N129" s="202" t="s">
        <v>39</v>
      </c>
      <c r="O129" s="63"/>
      <c r="P129" s="203">
        <f t="shared" si="1"/>
        <v>0</v>
      </c>
      <c r="Q129" s="203">
        <v>0</v>
      </c>
      <c r="R129" s="203">
        <f t="shared" si="2"/>
        <v>0</v>
      </c>
      <c r="S129" s="203">
        <v>0</v>
      </c>
      <c r="T129" s="204">
        <f t="shared" si="3"/>
        <v>0</v>
      </c>
      <c r="AR129" s="205" t="s">
        <v>160</v>
      </c>
      <c r="AT129" s="205" t="s">
        <v>155</v>
      </c>
      <c r="AU129" s="205" t="s">
        <v>82</v>
      </c>
      <c r="AY129" s="13" t="s">
        <v>153</v>
      </c>
      <c r="BE129" s="206">
        <f t="shared" si="4"/>
        <v>0</v>
      </c>
      <c r="BF129" s="206">
        <f t="shared" si="5"/>
        <v>0</v>
      </c>
      <c r="BG129" s="206">
        <f t="shared" si="6"/>
        <v>0</v>
      </c>
      <c r="BH129" s="206">
        <f t="shared" si="7"/>
        <v>0</v>
      </c>
      <c r="BI129" s="206">
        <f t="shared" si="8"/>
        <v>0</v>
      </c>
      <c r="BJ129" s="13" t="s">
        <v>160</v>
      </c>
      <c r="BK129" s="206">
        <f t="shared" si="9"/>
        <v>0</v>
      </c>
      <c r="BL129" s="13" t="s">
        <v>160</v>
      </c>
      <c r="BM129" s="205" t="s">
        <v>1017</v>
      </c>
    </row>
    <row r="130" spans="2:65" s="1" customFormat="1" ht="16.5" customHeight="1">
      <c r="B130" s="30"/>
      <c r="C130" s="194" t="s">
        <v>165</v>
      </c>
      <c r="D130" s="194" t="s">
        <v>155</v>
      </c>
      <c r="E130" s="195" t="s">
        <v>1018</v>
      </c>
      <c r="F130" s="196" t="s">
        <v>1019</v>
      </c>
      <c r="G130" s="197" t="s">
        <v>255</v>
      </c>
      <c r="H130" s="198">
        <v>62</v>
      </c>
      <c r="I130" s="199"/>
      <c r="J130" s="200">
        <f t="shared" si="0"/>
        <v>0</v>
      </c>
      <c r="K130" s="196" t="s">
        <v>1</v>
      </c>
      <c r="L130" s="34"/>
      <c r="M130" s="201" t="s">
        <v>1</v>
      </c>
      <c r="N130" s="202" t="s">
        <v>39</v>
      </c>
      <c r="O130" s="63"/>
      <c r="P130" s="203">
        <f t="shared" si="1"/>
        <v>0</v>
      </c>
      <c r="Q130" s="203">
        <v>0</v>
      </c>
      <c r="R130" s="203">
        <f t="shared" si="2"/>
        <v>0</v>
      </c>
      <c r="S130" s="203">
        <v>0</v>
      </c>
      <c r="T130" s="204">
        <f t="shared" si="3"/>
        <v>0</v>
      </c>
      <c r="AR130" s="205" t="s">
        <v>160</v>
      </c>
      <c r="AT130" s="205" t="s">
        <v>155</v>
      </c>
      <c r="AU130" s="205" t="s">
        <v>82</v>
      </c>
      <c r="AY130" s="13" t="s">
        <v>153</v>
      </c>
      <c r="BE130" s="206">
        <f t="shared" si="4"/>
        <v>0</v>
      </c>
      <c r="BF130" s="206">
        <f t="shared" si="5"/>
        <v>0</v>
      </c>
      <c r="BG130" s="206">
        <f t="shared" si="6"/>
        <v>0</v>
      </c>
      <c r="BH130" s="206">
        <f t="shared" si="7"/>
        <v>0</v>
      </c>
      <c r="BI130" s="206">
        <f t="shared" si="8"/>
        <v>0</v>
      </c>
      <c r="BJ130" s="13" t="s">
        <v>160</v>
      </c>
      <c r="BK130" s="206">
        <f t="shared" si="9"/>
        <v>0</v>
      </c>
      <c r="BL130" s="13" t="s">
        <v>160</v>
      </c>
      <c r="BM130" s="205" t="s">
        <v>1020</v>
      </c>
    </row>
    <row r="131" spans="2:65" s="1" customFormat="1" ht="48" customHeight="1">
      <c r="B131" s="30"/>
      <c r="C131" s="194" t="s">
        <v>160</v>
      </c>
      <c r="D131" s="194" t="s">
        <v>155</v>
      </c>
      <c r="E131" s="195" t="s">
        <v>1021</v>
      </c>
      <c r="F131" s="196" t="s">
        <v>1022</v>
      </c>
      <c r="G131" s="197" t="s">
        <v>255</v>
      </c>
      <c r="H131" s="198">
        <v>42</v>
      </c>
      <c r="I131" s="199"/>
      <c r="J131" s="200">
        <f t="shared" si="0"/>
        <v>0</v>
      </c>
      <c r="K131" s="196" t="s">
        <v>1</v>
      </c>
      <c r="L131" s="34"/>
      <c r="M131" s="201" t="s">
        <v>1</v>
      </c>
      <c r="N131" s="202" t="s">
        <v>39</v>
      </c>
      <c r="O131" s="63"/>
      <c r="P131" s="203">
        <f t="shared" si="1"/>
        <v>0</v>
      </c>
      <c r="Q131" s="203">
        <v>0</v>
      </c>
      <c r="R131" s="203">
        <f t="shared" si="2"/>
        <v>0</v>
      </c>
      <c r="S131" s="203">
        <v>0</v>
      </c>
      <c r="T131" s="204">
        <f t="shared" si="3"/>
        <v>0</v>
      </c>
      <c r="AR131" s="205" t="s">
        <v>160</v>
      </c>
      <c r="AT131" s="205" t="s">
        <v>155</v>
      </c>
      <c r="AU131" s="205" t="s">
        <v>82</v>
      </c>
      <c r="AY131" s="13" t="s">
        <v>153</v>
      </c>
      <c r="BE131" s="206">
        <f t="shared" si="4"/>
        <v>0</v>
      </c>
      <c r="BF131" s="206">
        <f t="shared" si="5"/>
        <v>0</v>
      </c>
      <c r="BG131" s="206">
        <f t="shared" si="6"/>
        <v>0</v>
      </c>
      <c r="BH131" s="206">
        <f t="shared" si="7"/>
        <v>0</v>
      </c>
      <c r="BI131" s="206">
        <f t="shared" si="8"/>
        <v>0</v>
      </c>
      <c r="BJ131" s="13" t="s">
        <v>160</v>
      </c>
      <c r="BK131" s="206">
        <f t="shared" si="9"/>
        <v>0</v>
      </c>
      <c r="BL131" s="13" t="s">
        <v>160</v>
      </c>
      <c r="BM131" s="205" t="s">
        <v>1023</v>
      </c>
    </row>
    <row r="132" spans="2:65" s="1" customFormat="1" ht="16.5" customHeight="1">
      <c r="B132" s="30"/>
      <c r="C132" s="194" t="s">
        <v>173</v>
      </c>
      <c r="D132" s="194" t="s">
        <v>155</v>
      </c>
      <c r="E132" s="195" t="s">
        <v>1024</v>
      </c>
      <c r="F132" s="196" t="s">
        <v>1025</v>
      </c>
      <c r="G132" s="197" t="s">
        <v>268</v>
      </c>
      <c r="H132" s="198">
        <v>198</v>
      </c>
      <c r="I132" s="199"/>
      <c r="J132" s="200">
        <f t="shared" si="0"/>
        <v>0</v>
      </c>
      <c r="K132" s="196" t="s">
        <v>1</v>
      </c>
      <c r="L132" s="34"/>
      <c r="M132" s="201" t="s">
        <v>1</v>
      </c>
      <c r="N132" s="202" t="s">
        <v>39</v>
      </c>
      <c r="O132" s="63"/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AR132" s="205" t="s">
        <v>160</v>
      </c>
      <c r="AT132" s="205" t="s">
        <v>155</v>
      </c>
      <c r="AU132" s="205" t="s">
        <v>82</v>
      </c>
      <c r="AY132" s="13" t="s">
        <v>153</v>
      </c>
      <c r="BE132" s="206">
        <f t="shared" si="4"/>
        <v>0</v>
      </c>
      <c r="BF132" s="206">
        <f t="shared" si="5"/>
        <v>0</v>
      </c>
      <c r="BG132" s="206">
        <f t="shared" si="6"/>
        <v>0</v>
      </c>
      <c r="BH132" s="206">
        <f t="shared" si="7"/>
        <v>0</v>
      </c>
      <c r="BI132" s="206">
        <f t="shared" si="8"/>
        <v>0</v>
      </c>
      <c r="BJ132" s="13" t="s">
        <v>160</v>
      </c>
      <c r="BK132" s="206">
        <f t="shared" si="9"/>
        <v>0</v>
      </c>
      <c r="BL132" s="13" t="s">
        <v>160</v>
      </c>
      <c r="BM132" s="205" t="s">
        <v>1026</v>
      </c>
    </row>
    <row r="133" spans="2:65" s="1" customFormat="1" ht="16.5" customHeight="1">
      <c r="B133" s="30"/>
      <c r="C133" s="194" t="s">
        <v>177</v>
      </c>
      <c r="D133" s="194" t="s">
        <v>155</v>
      </c>
      <c r="E133" s="195" t="s">
        <v>1027</v>
      </c>
      <c r="F133" s="196" t="s">
        <v>1028</v>
      </c>
      <c r="G133" s="197" t="s">
        <v>255</v>
      </c>
      <c r="H133" s="198">
        <v>168</v>
      </c>
      <c r="I133" s="199"/>
      <c r="J133" s="200">
        <f t="shared" si="0"/>
        <v>0</v>
      </c>
      <c r="K133" s="196" t="s">
        <v>1</v>
      </c>
      <c r="L133" s="34"/>
      <c r="M133" s="201" t="s">
        <v>1</v>
      </c>
      <c r="N133" s="202" t="s">
        <v>39</v>
      </c>
      <c r="O133" s="63"/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AR133" s="205" t="s">
        <v>160</v>
      </c>
      <c r="AT133" s="205" t="s">
        <v>155</v>
      </c>
      <c r="AU133" s="205" t="s">
        <v>82</v>
      </c>
      <c r="AY133" s="13" t="s">
        <v>153</v>
      </c>
      <c r="BE133" s="206">
        <f t="shared" si="4"/>
        <v>0</v>
      </c>
      <c r="BF133" s="206">
        <f t="shared" si="5"/>
        <v>0</v>
      </c>
      <c r="BG133" s="206">
        <f t="shared" si="6"/>
        <v>0</v>
      </c>
      <c r="BH133" s="206">
        <f t="shared" si="7"/>
        <v>0</v>
      </c>
      <c r="BI133" s="206">
        <f t="shared" si="8"/>
        <v>0</v>
      </c>
      <c r="BJ133" s="13" t="s">
        <v>160</v>
      </c>
      <c r="BK133" s="206">
        <f t="shared" si="9"/>
        <v>0</v>
      </c>
      <c r="BL133" s="13" t="s">
        <v>160</v>
      </c>
      <c r="BM133" s="205" t="s">
        <v>1029</v>
      </c>
    </row>
    <row r="134" spans="2:65" s="1" customFormat="1" ht="16.5" customHeight="1">
      <c r="B134" s="30"/>
      <c r="C134" s="194" t="s">
        <v>181</v>
      </c>
      <c r="D134" s="194" t="s">
        <v>155</v>
      </c>
      <c r="E134" s="195" t="s">
        <v>1030</v>
      </c>
      <c r="F134" s="196" t="s">
        <v>1031</v>
      </c>
      <c r="G134" s="197" t="s">
        <v>255</v>
      </c>
      <c r="H134" s="198">
        <v>168</v>
      </c>
      <c r="I134" s="199"/>
      <c r="J134" s="200">
        <f t="shared" si="0"/>
        <v>0</v>
      </c>
      <c r="K134" s="196" t="s">
        <v>1</v>
      </c>
      <c r="L134" s="34"/>
      <c r="M134" s="201" t="s">
        <v>1</v>
      </c>
      <c r="N134" s="202" t="s">
        <v>39</v>
      </c>
      <c r="O134" s="63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AR134" s="205" t="s">
        <v>160</v>
      </c>
      <c r="AT134" s="205" t="s">
        <v>155</v>
      </c>
      <c r="AU134" s="205" t="s">
        <v>82</v>
      </c>
      <c r="AY134" s="13" t="s">
        <v>153</v>
      </c>
      <c r="BE134" s="206">
        <f t="shared" si="4"/>
        <v>0</v>
      </c>
      <c r="BF134" s="206">
        <f t="shared" si="5"/>
        <v>0</v>
      </c>
      <c r="BG134" s="206">
        <f t="shared" si="6"/>
        <v>0</v>
      </c>
      <c r="BH134" s="206">
        <f t="shared" si="7"/>
        <v>0</v>
      </c>
      <c r="BI134" s="206">
        <f t="shared" si="8"/>
        <v>0</v>
      </c>
      <c r="BJ134" s="13" t="s">
        <v>160</v>
      </c>
      <c r="BK134" s="206">
        <f t="shared" si="9"/>
        <v>0</v>
      </c>
      <c r="BL134" s="13" t="s">
        <v>160</v>
      </c>
      <c r="BM134" s="205" t="s">
        <v>1032</v>
      </c>
    </row>
    <row r="135" spans="2:65" s="1" customFormat="1" ht="16.5" customHeight="1">
      <c r="B135" s="30"/>
      <c r="C135" s="194" t="s">
        <v>186</v>
      </c>
      <c r="D135" s="194" t="s">
        <v>155</v>
      </c>
      <c r="E135" s="195" t="s">
        <v>1033</v>
      </c>
      <c r="F135" s="196" t="s">
        <v>1034</v>
      </c>
      <c r="G135" s="197" t="s">
        <v>255</v>
      </c>
      <c r="H135" s="198">
        <v>336</v>
      </c>
      <c r="I135" s="199"/>
      <c r="J135" s="200">
        <f t="shared" si="0"/>
        <v>0</v>
      </c>
      <c r="K135" s="196" t="s">
        <v>1</v>
      </c>
      <c r="L135" s="34"/>
      <c r="M135" s="201" t="s">
        <v>1</v>
      </c>
      <c r="N135" s="202" t="s">
        <v>39</v>
      </c>
      <c r="O135" s="63"/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AR135" s="205" t="s">
        <v>160</v>
      </c>
      <c r="AT135" s="205" t="s">
        <v>155</v>
      </c>
      <c r="AU135" s="205" t="s">
        <v>82</v>
      </c>
      <c r="AY135" s="13" t="s">
        <v>153</v>
      </c>
      <c r="BE135" s="206">
        <f t="shared" si="4"/>
        <v>0</v>
      </c>
      <c r="BF135" s="206">
        <f t="shared" si="5"/>
        <v>0</v>
      </c>
      <c r="BG135" s="206">
        <f t="shared" si="6"/>
        <v>0</v>
      </c>
      <c r="BH135" s="206">
        <f t="shared" si="7"/>
        <v>0</v>
      </c>
      <c r="BI135" s="206">
        <f t="shared" si="8"/>
        <v>0</v>
      </c>
      <c r="BJ135" s="13" t="s">
        <v>160</v>
      </c>
      <c r="BK135" s="206">
        <f t="shared" si="9"/>
        <v>0</v>
      </c>
      <c r="BL135" s="13" t="s">
        <v>160</v>
      </c>
      <c r="BM135" s="205" t="s">
        <v>1035</v>
      </c>
    </row>
    <row r="136" spans="2:65" s="1" customFormat="1" ht="16.5" customHeight="1">
      <c r="B136" s="30"/>
      <c r="C136" s="194" t="s">
        <v>190</v>
      </c>
      <c r="D136" s="194" t="s">
        <v>155</v>
      </c>
      <c r="E136" s="195" t="s">
        <v>1036</v>
      </c>
      <c r="F136" s="196" t="s">
        <v>1037</v>
      </c>
      <c r="G136" s="197" t="s">
        <v>255</v>
      </c>
      <c r="H136" s="198">
        <v>47</v>
      </c>
      <c r="I136" s="199"/>
      <c r="J136" s="200">
        <f t="shared" si="0"/>
        <v>0</v>
      </c>
      <c r="K136" s="196" t="s">
        <v>1</v>
      </c>
      <c r="L136" s="34"/>
      <c r="M136" s="201" t="s">
        <v>1</v>
      </c>
      <c r="N136" s="202" t="s">
        <v>39</v>
      </c>
      <c r="O136" s="63"/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AR136" s="205" t="s">
        <v>160</v>
      </c>
      <c r="AT136" s="205" t="s">
        <v>155</v>
      </c>
      <c r="AU136" s="205" t="s">
        <v>82</v>
      </c>
      <c r="AY136" s="13" t="s">
        <v>153</v>
      </c>
      <c r="BE136" s="206">
        <f t="shared" si="4"/>
        <v>0</v>
      </c>
      <c r="BF136" s="206">
        <f t="shared" si="5"/>
        <v>0</v>
      </c>
      <c r="BG136" s="206">
        <f t="shared" si="6"/>
        <v>0</v>
      </c>
      <c r="BH136" s="206">
        <f t="shared" si="7"/>
        <v>0</v>
      </c>
      <c r="BI136" s="206">
        <f t="shared" si="8"/>
        <v>0</v>
      </c>
      <c r="BJ136" s="13" t="s">
        <v>160</v>
      </c>
      <c r="BK136" s="206">
        <f t="shared" si="9"/>
        <v>0</v>
      </c>
      <c r="BL136" s="13" t="s">
        <v>160</v>
      </c>
      <c r="BM136" s="205" t="s">
        <v>1038</v>
      </c>
    </row>
    <row r="137" spans="2:65" s="1" customFormat="1" ht="16.5" customHeight="1">
      <c r="B137" s="30"/>
      <c r="C137" s="194" t="s">
        <v>198</v>
      </c>
      <c r="D137" s="194" t="s">
        <v>155</v>
      </c>
      <c r="E137" s="195" t="s">
        <v>1039</v>
      </c>
      <c r="F137" s="196" t="s">
        <v>1040</v>
      </c>
      <c r="G137" s="197" t="s">
        <v>255</v>
      </c>
      <c r="H137" s="198">
        <v>82</v>
      </c>
      <c r="I137" s="199"/>
      <c r="J137" s="200">
        <f t="shared" si="0"/>
        <v>0</v>
      </c>
      <c r="K137" s="196" t="s">
        <v>1</v>
      </c>
      <c r="L137" s="34"/>
      <c r="M137" s="201" t="s">
        <v>1</v>
      </c>
      <c r="N137" s="202" t="s">
        <v>39</v>
      </c>
      <c r="O137" s="63"/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AR137" s="205" t="s">
        <v>160</v>
      </c>
      <c r="AT137" s="205" t="s">
        <v>155</v>
      </c>
      <c r="AU137" s="205" t="s">
        <v>82</v>
      </c>
      <c r="AY137" s="13" t="s">
        <v>153</v>
      </c>
      <c r="BE137" s="206">
        <f t="shared" si="4"/>
        <v>0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3" t="s">
        <v>160</v>
      </c>
      <c r="BK137" s="206">
        <f t="shared" si="9"/>
        <v>0</v>
      </c>
      <c r="BL137" s="13" t="s">
        <v>160</v>
      </c>
      <c r="BM137" s="205" t="s">
        <v>1041</v>
      </c>
    </row>
    <row r="138" spans="2:65" s="1" customFormat="1" ht="16.5" customHeight="1">
      <c r="B138" s="30"/>
      <c r="C138" s="194" t="s">
        <v>202</v>
      </c>
      <c r="D138" s="194" t="s">
        <v>155</v>
      </c>
      <c r="E138" s="195" t="s">
        <v>1042</v>
      </c>
      <c r="F138" s="196" t="s">
        <v>1043</v>
      </c>
      <c r="G138" s="197" t="s">
        <v>255</v>
      </c>
      <c r="H138" s="198">
        <v>122</v>
      </c>
      <c r="I138" s="199"/>
      <c r="J138" s="200">
        <f t="shared" si="0"/>
        <v>0</v>
      </c>
      <c r="K138" s="196" t="s">
        <v>1</v>
      </c>
      <c r="L138" s="34"/>
      <c r="M138" s="201" t="s">
        <v>1</v>
      </c>
      <c r="N138" s="202" t="s">
        <v>39</v>
      </c>
      <c r="O138" s="63"/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AR138" s="205" t="s">
        <v>160</v>
      </c>
      <c r="AT138" s="205" t="s">
        <v>155</v>
      </c>
      <c r="AU138" s="205" t="s">
        <v>82</v>
      </c>
      <c r="AY138" s="13" t="s">
        <v>153</v>
      </c>
      <c r="BE138" s="206">
        <f t="shared" si="4"/>
        <v>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3" t="s">
        <v>160</v>
      </c>
      <c r="BK138" s="206">
        <f t="shared" si="9"/>
        <v>0</v>
      </c>
      <c r="BL138" s="13" t="s">
        <v>160</v>
      </c>
      <c r="BM138" s="205" t="s">
        <v>1044</v>
      </c>
    </row>
    <row r="139" spans="2:65" s="1" customFormat="1" ht="16.5" customHeight="1">
      <c r="B139" s="30"/>
      <c r="C139" s="194" t="s">
        <v>206</v>
      </c>
      <c r="D139" s="194" t="s">
        <v>155</v>
      </c>
      <c r="E139" s="195" t="s">
        <v>1045</v>
      </c>
      <c r="F139" s="196" t="s">
        <v>1046</v>
      </c>
      <c r="G139" s="197" t="s">
        <v>255</v>
      </c>
      <c r="H139" s="198">
        <v>14</v>
      </c>
      <c r="I139" s="199"/>
      <c r="J139" s="200">
        <f t="shared" si="0"/>
        <v>0</v>
      </c>
      <c r="K139" s="196" t="s">
        <v>1</v>
      </c>
      <c r="L139" s="34"/>
      <c r="M139" s="201" t="s">
        <v>1</v>
      </c>
      <c r="N139" s="202" t="s">
        <v>39</v>
      </c>
      <c r="O139" s="63"/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AR139" s="205" t="s">
        <v>160</v>
      </c>
      <c r="AT139" s="205" t="s">
        <v>155</v>
      </c>
      <c r="AU139" s="205" t="s">
        <v>82</v>
      </c>
      <c r="AY139" s="13" t="s">
        <v>153</v>
      </c>
      <c r="BE139" s="206">
        <f t="shared" si="4"/>
        <v>0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3" t="s">
        <v>160</v>
      </c>
      <c r="BK139" s="206">
        <f t="shared" si="9"/>
        <v>0</v>
      </c>
      <c r="BL139" s="13" t="s">
        <v>160</v>
      </c>
      <c r="BM139" s="205" t="s">
        <v>1047</v>
      </c>
    </row>
    <row r="140" spans="2:65" s="1" customFormat="1" ht="16.5" customHeight="1">
      <c r="B140" s="30"/>
      <c r="C140" s="194" t="s">
        <v>212</v>
      </c>
      <c r="D140" s="194" t="s">
        <v>155</v>
      </c>
      <c r="E140" s="195" t="s">
        <v>1048</v>
      </c>
      <c r="F140" s="196" t="s">
        <v>1049</v>
      </c>
      <c r="G140" s="197" t="s">
        <v>255</v>
      </c>
      <c r="H140" s="198">
        <v>56</v>
      </c>
      <c r="I140" s="199"/>
      <c r="J140" s="200">
        <f t="shared" si="0"/>
        <v>0</v>
      </c>
      <c r="K140" s="196" t="s">
        <v>1</v>
      </c>
      <c r="L140" s="34"/>
      <c r="M140" s="201" t="s">
        <v>1</v>
      </c>
      <c r="N140" s="202" t="s">
        <v>39</v>
      </c>
      <c r="O140" s="63"/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AR140" s="205" t="s">
        <v>160</v>
      </c>
      <c r="AT140" s="205" t="s">
        <v>155</v>
      </c>
      <c r="AU140" s="205" t="s">
        <v>82</v>
      </c>
      <c r="AY140" s="13" t="s">
        <v>153</v>
      </c>
      <c r="BE140" s="206">
        <f t="shared" si="4"/>
        <v>0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3" t="s">
        <v>160</v>
      </c>
      <c r="BK140" s="206">
        <f t="shared" si="9"/>
        <v>0</v>
      </c>
      <c r="BL140" s="13" t="s">
        <v>160</v>
      </c>
      <c r="BM140" s="205" t="s">
        <v>1050</v>
      </c>
    </row>
    <row r="141" spans="2:65" s="11" customFormat="1" ht="22.9" customHeight="1">
      <c r="B141" s="178"/>
      <c r="C141" s="179"/>
      <c r="D141" s="180" t="s">
        <v>71</v>
      </c>
      <c r="E141" s="192" t="s">
        <v>83</v>
      </c>
      <c r="F141" s="192" t="s">
        <v>1051</v>
      </c>
      <c r="G141" s="179"/>
      <c r="H141" s="179"/>
      <c r="I141" s="182"/>
      <c r="J141" s="193">
        <f>BK141</f>
        <v>0</v>
      </c>
      <c r="K141" s="179"/>
      <c r="L141" s="184"/>
      <c r="M141" s="185"/>
      <c r="N141" s="186"/>
      <c r="O141" s="186"/>
      <c r="P141" s="187">
        <f>SUM(P142:P147)</f>
        <v>0</v>
      </c>
      <c r="Q141" s="186"/>
      <c r="R141" s="187">
        <f>SUM(R142:R147)</f>
        <v>0</v>
      </c>
      <c r="S141" s="186"/>
      <c r="T141" s="188">
        <f>SUM(T142:T147)</f>
        <v>0</v>
      </c>
      <c r="AR141" s="189" t="s">
        <v>80</v>
      </c>
      <c r="AT141" s="190" t="s">
        <v>71</v>
      </c>
      <c r="AU141" s="190" t="s">
        <v>80</v>
      </c>
      <c r="AY141" s="189" t="s">
        <v>153</v>
      </c>
      <c r="BK141" s="191">
        <f>SUM(BK142:BK147)</f>
        <v>0</v>
      </c>
    </row>
    <row r="142" spans="2:65" s="1" customFormat="1" ht="48" customHeight="1">
      <c r="B142" s="30"/>
      <c r="C142" s="194" t="s">
        <v>216</v>
      </c>
      <c r="D142" s="194" t="s">
        <v>155</v>
      </c>
      <c r="E142" s="195" t="s">
        <v>1052</v>
      </c>
      <c r="F142" s="196" t="s">
        <v>1053</v>
      </c>
      <c r="G142" s="197" t="s">
        <v>255</v>
      </c>
      <c r="H142" s="198">
        <v>81</v>
      </c>
      <c r="I142" s="199"/>
      <c r="J142" s="200">
        <f t="shared" ref="J142:J147" si="10">ROUND(I142*H142,1)</f>
        <v>0</v>
      </c>
      <c r="K142" s="196" t="s">
        <v>1</v>
      </c>
      <c r="L142" s="34"/>
      <c r="M142" s="201" t="s">
        <v>1</v>
      </c>
      <c r="N142" s="202" t="s">
        <v>39</v>
      </c>
      <c r="O142" s="63"/>
      <c r="P142" s="203">
        <f t="shared" ref="P142:P147" si="11">O142*H142</f>
        <v>0</v>
      </c>
      <c r="Q142" s="203">
        <v>0</v>
      </c>
      <c r="R142" s="203">
        <f t="shared" ref="R142:R147" si="12">Q142*H142</f>
        <v>0</v>
      </c>
      <c r="S142" s="203">
        <v>0</v>
      </c>
      <c r="T142" s="204">
        <f t="shared" ref="T142:T147" si="13">S142*H142</f>
        <v>0</v>
      </c>
      <c r="AR142" s="205" t="s">
        <v>160</v>
      </c>
      <c r="AT142" s="205" t="s">
        <v>155</v>
      </c>
      <c r="AU142" s="205" t="s">
        <v>82</v>
      </c>
      <c r="AY142" s="13" t="s">
        <v>153</v>
      </c>
      <c r="BE142" s="206">
        <f t="shared" ref="BE142:BE147" si="14">IF(N142="základní",J142,0)</f>
        <v>0</v>
      </c>
      <c r="BF142" s="206">
        <f t="shared" ref="BF142:BF147" si="15">IF(N142="snížená",J142,0)</f>
        <v>0</v>
      </c>
      <c r="BG142" s="206">
        <f t="shared" ref="BG142:BG147" si="16">IF(N142="zákl. přenesená",J142,0)</f>
        <v>0</v>
      </c>
      <c r="BH142" s="206">
        <f t="shared" ref="BH142:BH147" si="17">IF(N142="sníž. přenesená",J142,0)</f>
        <v>0</v>
      </c>
      <c r="BI142" s="206">
        <f t="shared" ref="BI142:BI147" si="18">IF(N142="nulová",J142,0)</f>
        <v>0</v>
      </c>
      <c r="BJ142" s="13" t="s">
        <v>160</v>
      </c>
      <c r="BK142" s="206">
        <f t="shared" ref="BK142:BK147" si="19">ROUND(I142*H142,1)</f>
        <v>0</v>
      </c>
      <c r="BL142" s="13" t="s">
        <v>160</v>
      </c>
      <c r="BM142" s="205" t="s">
        <v>1054</v>
      </c>
    </row>
    <row r="143" spans="2:65" s="1" customFormat="1" ht="48" customHeight="1">
      <c r="B143" s="30"/>
      <c r="C143" s="194" t="s">
        <v>8</v>
      </c>
      <c r="D143" s="194" t="s">
        <v>155</v>
      </c>
      <c r="E143" s="195" t="s">
        <v>1055</v>
      </c>
      <c r="F143" s="196" t="s">
        <v>1056</v>
      </c>
      <c r="G143" s="197" t="s">
        <v>255</v>
      </c>
      <c r="H143" s="198">
        <v>10</v>
      </c>
      <c r="I143" s="199"/>
      <c r="J143" s="200">
        <f t="shared" si="10"/>
        <v>0</v>
      </c>
      <c r="K143" s="196" t="s">
        <v>1</v>
      </c>
      <c r="L143" s="34"/>
      <c r="M143" s="201" t="s">
        <v>1</v>
      </c>
      <c r="N143" s="202" t="s">
        <v>39</v>
      </c>
      <c r="O143" s="63"/>
      <c r="P143" s="203">
        <f t="shared" si="11"/>
        <v>0</v>
      </c>
      <c r="Q143" s="203">
        <v>0</v>
      </c>
      <c r="R143" s="203">
        <f t="shared" si="12"/>
        <v>0</v>
      </c>
      <c r="S143" s="203">
        <v>0</v>
      </c>
      <c r="T143" s="204">
        <f t="shared" si="13"/>
        <v>0</v>
      </c>
      <c r="AR143" s="205" t="s">
        <v>160</v>
      </c>
      <c r="AT143" s="205" t="s">
        <v>155</v>
      </c>
      <c r="AU143" s="205" t="s">
        <v>82</v>
      </c>
      <c r="AY143" s="13" t="s">
        <v>153</v>
      </c>
      <c r="BE143" s="206">
        <f t="shared" si="14"/>
        <v>0</v>
      </c>
      <c r="BF143" s="206">
        <f t="shared" si="15"/>
        <v>0</v>
      </c>
      <c r="BG143" s="206">
        <f t="shared" si="16"/>
        <v>0</v>
      </c>
      <c r="BH143" s="206">
        <f t="shared" si="17"/>
        <v>0</v>
      </c>
      <c r="BI143" s="206">
        <f t="shared" si="18"/>
        <v>0</v>
      </c>
      <c r="BJ143" s="13" t="s">
        <v>160</v>
      </c>
      <c r="BK143" s="206">
        <f t="shared" si="19"/>
        <v>0</v>
      </c>
      <c r="BL143" s="13" t="s">
        <v>160</v>
      </c>
      <c r="BM143" s="205" t="s">
        <v>1057</v>
      </c>
    </row>
    <row r="144" spans="2:65" s="1" customFormat="1" ht="48" customHeight="1">
      <c r="B144" s="30"/>
      <c r="C144" s="194" t="s">
        <v>223</v>
      </c>
      <c r="D144" s="194" t="s">
        <v>155</v>
      </c>
      <c r="E144" s="195" t="s">
        <v>1058</v>
      </c>
      <c r="F144" s="196" t="s">
        <v>1059</v>
      </c>
      <c r="G144" s="197" t="s">
        <v>255</v>
      </c>
      <c r="H144" s="198">
        <v>36</v>
      </c>
      <c r="I144" s="199"/>
      <c r="J144" s="200">
        <f t="shared" si="10"/>
        <v>0</v>
      </c>
      <c r="K144" s="196" t="s">
        <v>1</v>
      </c>
      <c r="L144" s="34"/>
      <c r="M144" s="201" t="s">
        <v>1</v>
      </c>
      <c r="N144" s="202" t="s">
        <v>39</v>
      </c>
      <c r="O144" s="63"/>
      <c r="P144" s="203">
        <f t="shared" si="11"/>
        <v>0</v>
      </c>
      <c r="Q144" s="203">
        <v>0</v>
      </c>
      <c r="R144" s="203">
        <f t="shared" si="12"/>
        <v>0</v>
      </c>
      <c r="S144" s="203">
        <v>0</v>
      </c>
      <c r="T144" s="204">
        <f t="shared" si="13"/>
        <v>0</v>
      </c>
      <c r="AR144" s="205" t="s">
        <v>160</v>
      </c>
      <c r="AT144" s="205" t="s">
        <v>155</v>
      </c>
      <c r="AU144" s="205" t="s">
        <v>82</v>
      </c>
      <c r="AY144" s="13" t="s">
        <v>153</v>
      </c>
      <c r="BE144" s="206">
        <f t="shared" si="14"/>
        <v>0</v>
      </c>
      <c r="BF144" s="206">
        <f t="shared" si="15"/>
        <v>0</v>
      </c>
      <c r="BG144" s="206">
        <f t="shared" si="16"/>
        <v>0</v>
      </c>
      <c r="BH144" s="206">
        <f t="shared" si="17"/>
        <v>0</v>
      </c>
      <c r="BI144" s="206">
        <f t="shared" si="18"/>
        <v>0</v>
      </c>
      <c r="BJ144" s="13" t="s">
        <v>160</v>
      </c>
      <c r="BK144" s="206">
        <f t="shared" si="19"/>
        <v>0</v>
      </c>
      <c r="BL144" s="13" t="s">
        <v>160</v>
      </c>
      <c r="BM144" s="205" t="s">
        <v>1060</v>
      </c>
    </row>
    <row r="145" spans="2:65" s="1" customFormat="1" ht="60" customHeight="1">
      <c r="B145" s="30"/>
      <c r="C145" s="194" t="s">
        <v>228</v>
      </c>
      <c r="D145" s="194" t="s">
        <v>155</v>
      </c>
      <c r="E145" s="195" t="s">
        <v>1061</v>
      </c>
      <c r="F145" s="196" t="s">
        <v>1062</v>
      </c>
      <c r="G145" s="197" t="s">
        <v>255</v>
      </c>
      <c r="H145" s="198">
        <v>50</v>
      </c>
      <c r="I145" s="199"/>
      <c r="J145" s="200">
        <f t="shared" si="10"/>
        <v>0</v>
      </c>
      <c r="K145" s="196" t="s">
        <v>1</v>
      </c>
      <c r="L145" s="34"/>
      <c r="M145" s="201" t="s">
        <v>1</v>
      </c>
      <c r="N145" s="202" t="s">
        <v>39</v>
      </c>
      <c r="O145" s="63"/>
      <c r="P145" s="203">
        <f t="shared" si="11"/>
        <v>0</v>
      </c>
      <c r="Q145" s="203">
        <v>0</v>
      </c>
      <c r="R145" s="203">
        <f t="shared" si="12"/>
        <v>0</v>
      </c>
      <c r="S145" s="203">
        <v>0</v>
      </c>
      <c r="T145" s="204">
        <f t="shared" si="13"/>
        <v>0</v>
      </c>
      <c r="AR145" s="205" t="s">
        <v>160</v>
      </c>
      <c r="AT145" s="205" t="s">
        <v>155</v>
      </c>
      <c r="AU145" s="205" t="s">
        <v>82</v>
      </c>
      <c r="AY145" s="13" t="s">
        <v>153</v>
      </c>
      <c r="BE145" s="206">
        <f t="shared" si="14"/>
        <v>0</v>
      </c>
      <c r="BF145" s="206">
        <f t="shared" si="15"/>
        <v>0</v>
      </c>
      <c r="BG145" s="206">
        <f t="shared" si="16"/>
        <v>0</v>
      </c>
      <c r="BH145" s="206">
        <f t="shared" si="17"/>
        <v>0</v>
      </c>
      <c r="BI145" s="206">
        <f t="shared" si="18"/>
        <v>0</v>
      </c>
      <c r="BJ145" s="13" t="s">
        <v>160</v>
      </c>
      <c r="BK145" s="206">
        <f t="shared" si="19"/>
        <v>0</v>
      </c>
      <c r="BL145" s="13" t="s">
        <v>160</v>
      </c>
      <c r="BM145" s="205" t="s">
        <v>1063</v>
      </c>
    </row>
    <row r="146" spans="2:65" s="1" customFormat="1" ht="60" customHeight="1">
      <c r="B146" s="30"/>
      <c r="C146" s="194" t="s">
        <v>232</v>
      </c>
      <c r="D146" s="194" t="s">
        <v>155</v>
      </c>
      <c r="E146" s="195" t="s">
        <v>1064</v>
      </c>
      <c r="F146" s="196" t="s">
        <v>1065</v>
      </c>
      <c r="G146" s="197" t="s">
        <v>255</v>
      </c>
      <c r="H146" s="198">
        <v>4</v>
      </c>
      <c r="I146" s="199"/>
      <c r="J146" s="200">
        <f t="shared" si="10"/>
        <v>0</v>
      </c>
      <c r="K146" s="196" t="s">
        <v>1</v>
      </c>
      <c r="L146" s="34"/>
      <c r="M146" s="201" t="s">
        <v>1</v>
      </c>
      <c r="N146" s="202" t="s">
        <v>39</v>
      </c>
      <c r="O146" s="63"/>
      <c r="P146" s="203">
        <f t="shared" si="11"/>
        <v>0</v>
      </c>
      <c r="Q146" s="203">
        <v>0</v>
      </c>
      <c r="R146" s="203">
        <f t="shared" si="12"/>
        <v>0</v>
      </c>
      <c r="S146" s="203">
        <v>0</v>
      </c>
      <c r="T146" s="204">
        <f t="shared" si="13"/>
        <v>0</v>
      </c>
      <c r="AR146" s="205" t="s">
        <v>160</v>
      </c>
      <c r="AT146" s="205" t="s">
        <v>155</v>
      </c>
      <c r="AU146" s="205" t="s">
        <v>82</v>
      </c>
      <c r="AY146" s="13" t="s">
        <v>153</v>
      </c>
      <c r="BE146" s="206">
        <f t="shared" si="14"/>
        <v>0</v>
      </c>
      <c r="BF146" s="206">
        <f t="shared" si="15"/>
        <v>0</v>
      </c>
      <c r="BG146" s="206">
        <f t="shared" si="16"/>
        <v>0</v>
      </c>
      <c r="BH146" s="206">
        <f t="shared" si="17"/>
        <v>0</v>
      </c>
      <c r="BI146" s="206">
        <f t="shared" si="18"/>
        <v>0</v>
      </c>
      <c r="BJ146" s="13" t="s">
        <v>160</v>
      </c>
      <c r="BK146" s="206">
        <f t="shared" si="19"/>
        <v>0</v>
      </c>
      <c r="BL146" s="13" t="s">
        <v>160</v>
      </c>
      <c r="BM146" s="205" t="s">
        <v>1066</v>
      </c>
    </row>
    <row r="147" spans="2:65" s="1" customFormat="1" ht="60" customHeight="1">
      <c r="B147" s="30"/>
      <c r="C147" s="194" t="s">
        <v>236</v>
      </c>
      <c r="D147" s="194" t="s">
        <v>155</v>
      </c>
      <c r="E147" s="195" t="s">
        <v>1067</v>
      </c>
      <c r="F147" s="196" t="s">
        <v>1068</v>
      </c>
      <c r="G147" s="197" t="s">
        <v>255</v>
      </c>
      <c r="H147" s="198">
        <v>4</v>
      </c>
      <c r="I147" s="199"/>
      <c r="J147" s="200">
        <f t="shared" si="10"/>
        <v>0</v>
      </c>
      <c r="K147" s="196" t="s">
        <v>1</v>
      </c>
      <c r="L147" s="34"/>
      <c r="M147" s="201" t="s">
        <v>1</v>
      </c>
      <c r="N147" s="202" t="s">
        <v>39</v>
      </c>
      <c r="O147" s="63"/>
      <c r="P147" s="203">
        <f t="shared" si="11"/>
        <v>0</v>
      </c>
      <c r="Q147" s="203">
        <v>0</v>
      </c>
      <c r="R147" s="203">
        <f t="shared" si="12"/>
        <v>0</v>
      </c>
      <c r="S147" s="203">
        <v>0</v>
      </c>
      <c r="T147" s="204">
        <f t="shared" si="13"/>
        <v>0</v>
      </c>
      <c r="AR147" s="205" t="s">
        <v>160</v>
      </c>
      <c r="AT147" s="205" t="s">
        <v>155</v>
      </c>
      <c r="AU147" s="205" t="s">
        <v>82</v>
      </c>
      <c r="AY147" s="13" t="s">
        <v>153</v>
      </c>
      <c r="BE147" s="206">
        <f t="shared" si="14"/>
        <v>0</v>
      </c>
      <c r="BF147" s="206">
        <f t="shared" si="15"/>
        <v>0</v>
      </c>
      <c r="BG147" s="206">
        <f t="shared" si="16"/>
        <v>0</v>
      </c>
      <c r="BH147" s="206">
        <f t="shared" si="17"/>
        <v>0</v>
      </c>
      <c r="BI147" s="206">
        <f t="shared" si="18"/>
        <v>0</v>
      </c>
      <c r="BJ147" s="13" t="s">
        <v>160</v>
      </c>
      <c r="BK147" s="206">
        <f t="shared" si="19"/>
        <v>0</v>
      </c>
      <c r="BL147" s="13" t="s">
        <v>160</v>
      </c>
      <c r="BM147" s="205" t="s">
        <v>1069</v>
      </c>
    </row>
    <row r="148" spans="2:65" s="11" customFormat="1" ht="22.9" customHeight="1">
      <c r="B148" s="178"/>
      <c r="C148" s="179"/>
      <c r="D148" s="180" t="s">
        <v>71</v>
      </c>
      <c r="E148" s="192" t="s">
        <v>90</v>
      </c>
      <c r="F148" s="192" t="s">
        <v>1070</v>
      </c>
      <c r="G148" s="179"/>
      <c r="H148" s="179"/>
      <c r="I148" s="182"/>
      <c r="J148" s="193">
        <f>BK148</f>
        <v>0</v>
      </c>
      <c r="K148" s="179"/>
      <c r="L148" s="184"/>
      <c r="M148" s="185"/>
      <c r="N148" s="186"/>
      <c r="O148" s="186"/>
      <c r="P148" s="187">
        <f>SUM(P149:P166)</f>
        <v>0</v>
      </c>
      <c r="Q148" s="186"/>
      <c r="R148" s="187">
        <f>SUM(R149:R166)</f>
        <v>0</v>
      </c>
      <c r="S148" s="186"/>
      <c r="T148" s="188">
        <f>SUM(T149:T166)</f>
        <v>0</v>
      </c>
      <c r="AR148" s="189" t="s">
        <v>80</v>
      </c>
      <c r="AT148" s="190" t="s">
        <v>71</v>
      </c>
      <c r="AU148" s="190" t="s">
        <v>80</v>
      </c>
      <c r="AY148" s="189" t="s">
        <v>153</v>
      </c>
      <c r="BK148" s="191">
        <f>SUM(BK149:BK166)</f>
        <v>0</v>
      </c>
    </row>
    <row r="149" spans="2:65" s="1" customFormat="1" ht="36" customHeight="1">
      <c r="B149" s="30"/>
      <c r="C149" s="194" t="s">
        <v>240</v>
      </c>
      <c r="D149" s="194" t="s">
        <v>155</v>
      </c>
      <c r="E149" s="195" t="s">
        <v>1071</v>
      </c>
      <c r="F149" s="196" t="s">
        <v>1072</v>
      </c>
      <c r="G149" s="197" t="s">
        <v>255</v>
      </c>
      <c r="H149" s="198">
        <v>2</v>
      </c>
      <c r="I149" s="199"/>
      <c r="J149" s="200">
        <f t="shared" ref="J149:J166" si="20">ROUND(I149*H149,1)</f>
        <v>0</v>
      </c>
      <c r="K149" s="196" t="s">
        <v>1</v>
      </c>
      <c r="L149" s="34"/>
      <c r="M149" s="201" t="s">
        <v>1</v>
      </c>
      <c r="N149" s="202" t="s">
        <v>39</v>
      </c>
      <c r="O149" s="63"/>
      <c r="P149" s="203">
        <f t="shared" ref="P149:P166" si="21">O149*H149</f>
        <v>0</v>
      </c>
      <c r="Q149" s="203">
        <v>0</v>
      </c>
      <c r="R149" s="203">
        <f t="shared" ref="R149:R166" si="22">Q149*H149</f>
        <v>0</v>
      </c>
      <c r="S149" s="203">
        <v>0</v>
      </c>
      <c r="T149" s="204">
        <f t="shared" ref="T149:T166" si="23">S149*H149</f>
        <v>0</v>
      </c>
      <c r="AR149" s="205" t="s">
        <v>160</v>
      </c>
      <c r="AT149" s="205" t="s">
        <v>155</v>
      </c>
      <c r="AU149" s="205" t="s">
        <v>82</v>
      </c>
      <c r="AY149" s="13" t="s">
        <v>153</v>
      </c>
      <c r="BE149" s="206">
        <f t="shared" ref="BE149:BE166" si="24">IF(N149="základní",J149,0)</f>
        <v>0</v>
      </c>
      <c r="BF149" s="206">
        <f t="shared" ref="BF149:BF166" si="25">IF(N149="snížená",J149,0)</f>
        <v>0</v>
      </c>
      <c r="BG149" s="206">
        <f t="shared" ref="BG149:BG166" si="26">IF(N149="zákl. přenesená",J149,0)</f>
        <v>0</v>
      </c>
      <c r="BH149" s="206">
        <f t="shared" ref="BH149:BH166" si="27">IF(N149="sníž. přenesená",J149,0)</f>
        <v>0</v>
      </c>
      <c r="BI149" s="206">
        <f t="shared" ref="BI149:BI166" si="28">IF(N149="nulová",J149,0)</f>
        <v>0</v>
      </c>
      <c r="BJ149" s="13" t="s">
        <v>160</v>
      </c>
      <c r="BK149" s="206">
        <f t="shared" ref="BK149:BK166" si="29">ROUND(I149*H149,1)</f>
        <v>0</v>
      </c>
      <c r="BL149" s="13" t="s">
        <v>160</v>
      </c>
      <c r="BM149" s="205" t="s">
        <v>1073</v>
      </c>
    </row>
    <row r="150" spans="2:65" s="1" customFormat="1" ht="36" customHeight="1">
      <c r="B150" s="30"/>
      <c r="C150" s="194" t="s">
        <v>7</v>
      </c>
      <c r="D150" s="194" t="s">
        <v>155</v>
      </c>
      <c r="E150" s="195" t="s">
        <v>1074</v>
      </c>
      <c r="F150" s="196" t="s">
        <v>1075</v>
      </c>
      <c r="G150" s="197" t="s">
        <v>255</v>
      </c>
      <c r="H150" s="198">
        <v>2</v>
      </c>
      <c r="I150" s="199"/>
      <c r="J150" s="200">
        <f t="shared" si="20"/>
        <v>0</v>
      </c>
      <c r="K150" s="196" t="s">
        <v>1</v>
      </c>
      <c r="L150" s="34"/>
      <c r="M150" s="201" t="s">
        <v>1</v>
      </c>
      <c r="N150" s="202" t="s">
        <v>39</v>
      </c>
      <c r="O150" s="63"/>
      <c r="P150" s="203">
        <f t="shared" si="21"/>
        <v>0</v>
      </c>
      <c r="Q150" s="203">
        <v>0</v>
      </c>
      <c r="R150" s="203">
        <f t="shared" si="22"/>
        <v>0</v>
      </c>
      <c r="S150" s="203">
        <v>0</v>
      </c>
      <c r="T150" s="204">
        <f t="shared" si="23"/>
        <v>0</v>
      </c>
      <c r="AR150" s="205" t="s">
        <v>160</v>
      </c>
      <c r="AT150" s="205" t="s">
        <v>155</v>
      </c>
      <c r="AU150" s="205" t="s">
        <v>82</v>
      </c>
      <c r="AY150" s="13" t="s">
        <v>153</v>
      </c>
      <c r="BE150" s="206">
        <f t="shared" si="24"/>
        <v>0</v>
      </c>
      <c r="BF150" s="206">
        <f t="shared" si="25"/>
        <v>0</v>
      </c>
      <c r="BG150" s="206">
        <f t="shared" si="26"/>
        <v>0</v>
      </c>
      <c r="BH150" s="206">
        <f t="shared" si="27"/>
        <v>0</v>
      </c>
      <c r="BI150" s="206">
        <f t="shared" si="28"/>
        <v>0</v>
      </c>
      <c r="BJ150" s="13" t="s">
        <v>160</v>
      </c>
      <c r="BK150" s="206">
        <f t="shared" si="29"/>
        <v>0</v>
      </c>
      <c r="BL150" s="13" t="s">
        <v>160</v>
      </c>
      <c r="BM150" s="205" t="s">
        <v>1076</v>
      </c>
    </row>
    <row r="151" spans="2:65" s="1" customFormat="1" ht="36" customHeight="1">
      <c r="B151" s="30"/>
      <c r="C151" s="194" t="s">
        <v>248</v>
      </c>
      <c r="D151" s="194" t="s">
        <v>155</v>
      </c>
      <c r="E151" s="195" t="s">
        <v>1077</v>
      </c>
      <c r="F151" s="196" t="s">
        <v>1078</v>
      </c>
      <c r="G151" s="197" t="s">
        <v>255</v>
      </c>
      <c r="H151" s="198">
        <v>4</v>
      </c>
      <c r="I151" s="199"/>
      <c r="J151" s="200">
        <f t="shared" si="20"/>
        <v>0</v>
      </c>
      <c r="K151" s="196" t="s">
        <v>1</v>
      </c>
      <c r="L151" s="34"/>
      <c r="M151" s="201" t="s">
        <v>1</v>
      </c>
      <c r="N151" s="202" t="s">
        <v>39</v>
      </c>
      <c r="O151" s="63"/>
      <c r="P151" s="203">
        <f t="shared" si="21"/>
        <v>0</v>
      </c>
      <c r="Q151" s="203">
        <v>0</v>
      </c>
      <c r="R151" s="203">
        <f t="shared" si="22"/>
        <v>0</v>
      </c>
      <c r="S151" s="203">
        <v>0</v>
      </c>
      <c r="T151" s="204">
        <f t="shared" si="23"/>
        <v>0</v>
      </c>
      <c r="AR151" s="205" t="s">
        <v>160</v>
      </c>
      <c r="AT151" s="205" t="s">
        <v>155</v>
      </c>
      <c r="AU151" s="205" t="s">
        <v>82</v>
      </c>
      <c r="AY151" s="13" t="s">
        <v>153</v>
      </c>
      <c r="BE151" s="206">
        <f t="shared" si="24"/>
        <v>0</v>
      </c>
      <c r="BF151" s="206">
        <f t="shared" si="25"/>
        <v>0</v>
      </c>
      <c r="BG151" s="206">
        <f t="shared" si="26"/>
        <v>0</v>
      </c>
      <c r="BH151" s="206">
        <f t="shared" si="27"/>
        <v>0</v>
      </c>
      <c r="BI151" s="206">
        <f t="shared" si="28"/>
        <v>0</v>
      </c>
      <c r="BJ151" s="13" t="s">
        <v>160</v>
      </c>
      <c r="BK151" s="206">
        <f t="shared" si="29"/>
        <v>0</v>
      </c>
      <c r="BL151" s="13" t="s">
        <v>160</v>
      </c>
      <c r="BM151" s="205" t="s">
        <v>1079</v>
      </c>
    </row>
    <row r="152" spans="2:65" s="1" customFormat="1" ht="36" customHeight="1">
      <c r="B152" s="30"/>
      <c r="C152" s="194" t="s">
        <v>252</v>
      </c>
      <c r="D152" s="194" t="s">
        <v>155</v>
      </c>
      <c r="E152" s="195" t="s">
        <v>1080</v>
      </c>
      <c r="F152" s="196" t="s">
        <v>1081</v>
      </c>
      <c r="G152" s="197" t="s">
        <v>255</v>
      </c>
      <c r="H152" s="198">
        <v>2</v>
      </c>
      <c r="I152" s="199"/>
      <c r="J152" s="200">
        <f t="shared" si="20"/>
        <v>0</v>
      </c>
      <c r="K152" s="196" t="s">
        <v>1</v>
      </c>
      <c r="L152" s="34"/>
      <c r="M152" s="201" t="s">
        <v>1</v>
      </c>
      <c r="N152" s="202" t="s">
        <v>39</v>
      </c>
      <c r="O152" s="63"/>
      <c r="P152" s="203">
        <f t="shared" si="21"/>
        <v>0</v>
      </c>
      <c r="Q152" s="203">
        <v>0</v>
      </c>
      <c r="R152" s="203">
        <f t="shared" si="22"/>
        <v>0</v>
      </c>
      <c r="S152" s="203">
        <v>0</v>
      </c>
      <c r="T152" s="204">
        <f t="shared" si="23"/>
        <v>0</v>
      </c>
      <c r="AR152" s="205" t="s">
        <v>160</v>
      </c>
      <c r="AT152" s="205" t="s">
        <v>155</v>
      </c>
      <c r="AU152" s="205" t="s">
        <v>82</v>
      </c>
      <c r="AY152" s="13" t="s">
        <v>153</v>
      </c>
      <c r="BE152" s="206">
        <f t="shared" si="24"/>
        <v>0</v>
      </c>
      <c r="BF152" s="206">
        <f t="shared" si="25"/>
        <v>0</v>
      </c>
      <c r="BG152" s="206">
        <f t="shared" si="26"/>
        <v>0</v>
      </c>
      <c r="BH152" s="206">
        <f t="shared" si="27"/>
        <v>0</v>
      </c>
      <c r="BI152" s="206">
        <f t="shared" si="28"/>
        <v>0</v>
      </c>
      <c r="BJ152" s="13" t="s">
        <v>160</v>
      </c>
      <c r="BK152" s="206">
        <f t="shared" si="29"/>
        <v>0</v>
      </c>
      <c r="BL152" s="13" t="s">
        <v>160</v>
      </c>
      <c r="BM152" s="205" t="s">
        <v>1082</v>
      </c>
    </row>
    <row r="153" spans="2:65" s="1" customFormat="1" ht="36" customHeight="1">
      <c r="B153" s="30"/>
      <c r="C153" s="194" t="s">
        <v>257</v>
      </c>
      <c r="D153" s="194" t="s">
        <v>155</v>
      </c>
      <c r="E153" s="195" t="s">
        <v>1083</v>
      </c>
      <c r="F153" s="196" t="s">
        <v>1084</v>
      </c>
      <c r="G153" s="197" t="s">
        <v>255</v>
      </c>
      <c r="H153" s="198">
        <v>3</v>
      </c>
      <c r="I153" s="199"/>
      <c r="J153" s="200">
        <f t="shared" si="20"/>
        <v>0</v>
      </c>
      <c r="K153" s="196" t="s">
        <v>1</v>
      </c>
      <c r="L153" s="34"/>
      <c r="M153" s="201" t="s">
        <v>1</v>
      </c>
      <c r="N153" s="202" t="s">
        <v>39</v>
      </c>
      <c r="O153" s="63"/>
      <c r="P153" s="203">
        <f t="shared" si="21"/>
        <v>0</v>
      </c>
      <c r="Q153" s="203">
        <v>0</v>
      </c>
      <c r="R153" s="203">
        <f t="shared" si="22"/>
        <v>0</v>
      </c>
      <c r="S153" s="203">
        <v>0</v>
      </c>
      <c r="T153" s="204">
        <f t="shared" si="23"/>
        <v>0</v>
      </c>
      <c r="AR153" s="205" t="s">
        <v>160</v>
      </c>
      <c r="AT153" s="205" t="s">
        <v>155</v>
      </c>
      <c r="AU153" s="205" t="s">
        <v>82</v>
      </c>
      <c r="AY153" s="13" t="s">
        <v>153</v>
      </c>
      <c r="BE153" s="206">
        <f t="shared" si="24"/>
        <v>0</v>
      </c>
      <c r="BF153" s="206">
        <f t="shared" si="25"/>
        <v>0</v>
      </c>
      <c r="BG153" s="206">
        <f t="shared" si="26"/>
        <v>0</v>
      </c>
      <c r="BH153" s="206">
        <f t="shared" si="27"/>
        <v>0</v>
      </c>
      <c r="BI153" s="206">
        <f t="shared" si="28"/>
        <v>0</v>
      </c>
      <c r="BJ153" s="13" t="s">
        <v>160</v>
      </c>
      <c r="BK153" s="206">
        <f t="shared" si="29"/>
        <v>0</v>
      </c>
      <c r="BL153" s="13" t="s">
        <v>160</v>
      </c>
      <c r="BM153" s="205" t="s">
        <v>1085</v>
      </c>
    </row>
    <row r="154" spans="2:65" s="1" customFormat="1" ht="36" customHeight="1">
      <c r="B154" s="30"/>
      <c r="C154" s="194" t="s">
        <v>261</v>
      </c>
      <c r="D154" s="194" t="s">
        <v>155</v>
      </c>
      <c r="E154" s="195" t="s">
        <v>1086</v>
      </c>
      <c r="F154" s="196" t="s">
        <v>1087</v>
      </c>
      <c r="G154" s="197" t="s">
        <v>255</v>
      </c>
      <c r="H154" s="198">
        <v>21</v>
      </c>
      <c r="I154" s="199"/>
      <c r="J154" s="200">
        <f t="shared" si="20"/>
        <v>0</v>
      </c>
      <c r="K154" s="196" t="s">
        <v>1</v>
      </c>
      <c r="L154" s="34"/>
      <c r="M154" s="201" t="s">
        <v>1</v>
      </c>
      <c r="N154" s="202" t="s">
        <v>39</v>
      </c>
      <c r="O154" s="63"/>
      <c r="P154" s="203">
        <f t="shared" si="21"/>
        <v>0</v>
      </c>
      <c r="Q154" s="203">
        <v>0</v>
      </c>
      <c r="R154" s="203">
        <f t="shared" si="22"/>
        <v>0</v>
      </c>
      <c r="S154" s="203">
        <v>0</v>
      </c>
      <c r="T154" s="204">
        <f t="shared" si="23"/>
        <v>0</v>
      </c>
      <c r="AR154" s="205" t="s">
        <v>160</v>
      </c>
      <c r="AT154" s="205" t="s">
        <v>155</v>
      </c>
      <c r="AU154" s="205" t="s">
        <v>82</v>
      </c>
      <c r="AY154" s="13" t="s">
        <v>153</v>
      </c>
      <c r="BE154" s="206">
        <f t="shared" si="24"/>
        <v>0</v>
      </c>
      <c r="BF154" s="206">
        <f t="shared" si="25"/>
        <v>0</v>
      </c>
      <c r="BG154" s="206">
        <f t="shared" si="26"/>
        <v>0</v>
      </c>
      <c r="BH154" s="206">
        <f t="shared" si="27"/>
        <v>0</v>
      </c>
      <c r="BI154" s="206">
        <f t="shared" si="28"/>
        <v>0</v>
      </c>
      <c r="BJ154" s="13" t="s">
        <v>160</v>
      </c>
      <c r="BK154" s="206">
        <f t="shared" si="29"/>
        <v>0</v>
      </c>
      <c r="BL154" s="13" t="s">
        <v>160</v>
      </c>
      <c r="BM154" s="205" t="s">
        <v>1088</v>
      </c>
    </row>
    <row r="155" spans="2:65" s="1" customFormat="1" ht="24" customHeight="1">
      <c r="B155" s="30"/>
      <c r="C155" s="194" t="s">
        <v>265</v>
      </c>
      <c r="D155" s="194" t="s">
        <v>155</v>
      </c>
      <c r="E155" s="195" t="s">
        <v>1089</v>
      </c>
      <c r="F155" s="196" t="s">
        <v>1090</v>
      </c>
      <c r="G155" s="197" t="s">
        <v>255</v>
      </c>
      <c r="H155" s="198">
        <v>7</v>
      </c>
      <c r="I155" s="199"/>
      <c r="J155" s="200">
        <f t="shared" si="20"/>
        <v>0</v>
      </c>
      <c r="K155" s="196" t="s">
        <v>1</v>
      </c>
      <c r="L155" s="34"/>
      <c r="M155" s="201" t="s">
        <v>1</v>
      </c>
      <c r="N155" s="202" t="s">
        <v>39</v>
      </c>
      <c r="O155" s="63"/>
      <c r="P155" s="203">
        <f t="shared" si="21"/>
        <v>0</v>
      </c>
      <c r="Q155" s="203">
        <v>0</v>
      </c>
      <c r="R155" s="203">
        <f t="shared" si="22"/>
        <v>0</v>
      </c>
      <c r="S155" s="203">
        <v>0</v>
      </c>
      <c r="T155" s="204">
        <f t="shared" si="23"/>
        <v>0</v>
      </c>
      <c r="AR155" s="205" t="s">
        <v>160</v>
      </c>
      <c r="AT155" s="205" t="s">
        <v>155</v>
      </c>
      <c r="AU155" s="205" t="s">
        <v>82</v>
      </c>
      <c r="AY155" s="13" t="s">
        <v>153</v>
      </c>
      <c r="BE155" s="206">
        <f t="shared" si="24"/>
        <v>0</v>
      </c>
      <c r="BF155" s="206">
        <f t="shared" si="25"/>
        <v>0</v>
      </c>
      <c r="BG155" s="206">
        <f t="shared" si="26"/>
        <v>0</v>
      </c>
      <c r="BH155" s="206">
        <f t="shared" si="27"/>
        <v>0</v>
      </c>
      <c r="BI155" s="206">
        <f t="shared" si="28"/>
        <v>0</v>
      </c>
      <c r="BJ155" s="13" t="s">
        <v>160</v>
      </c>
      <c r="BK155" s="206">
        <f t="shared" si="29"/>
        <v>0</v>
      </c>
      <c r="BL155" s="13" t="s">
        <v>160</v>
      </c>
      <c r="BM155" s="205" t="s">
        <v>1091</v>
      </c>
    </row>
    <row r="156" spans="2:65" s="1" customFormat="1" ht="36" customHeight="1">
      <c r="B156" s="30"/>
      <c r="C156" s="194" t="s">
        <v>270</v>
      </c>
      <c r="D156" s="194" t="s">
        <v>155</v>
      </c>
      <c r="E156" s="195" t="s">
        <v>1092</v>
      </c>
      <c r="F156" s="196" t="s">
        <v>1093</v>
      </c>
      <c r="G156" s="197" t="s">
        <v>255</v>
      </c>
      <c r="H156" s="198">
        <v>3</v>
      </c>
      <c r="I156" s="199"/>
      <c r="J156" s="200">
        <f t="shared" si="20"/>
        <v>0</v>
      </c>
      <c r="K156" s="196" t="s">
        <v>1</v>
      </c>
      <c r="L156" s="34"/>
      <c r="M156" s="201" t="s">
        <v>1</v>
      </c>
      <c r="N156" s="202" t="s">
        <v>39</v>
      </c>
      <c r="O156" s="63"/>
      <c r="P156" s="203">
        <f t="shared" si="21"/>
        <v>0</v>
      </c>
      <c r="Q156" s="203">
        <v>0</v>
      </c>
      <c r="R156" s="203">
        <f t="shared" si="22"/>
        <v>0</v>
      </c>
      <c r="S156" s="203">
        <v>0</v>
      </c>
      <c r="T156" s="204">
        <f t="shared" si="23"/>
        <v>0</v>
      </c>
      <c r="AR156" s="205" t="s">
        <v>160</v>
      </c>
      <c r="AT156" s="205" t="s">
        <v>155</v>
      </c>
      <c r="AU156" s="205" t="s">
        <v>82</v>
      </c>
      <c r="AY156" s="13" t="s">
        <v>153</v>
      </c>
      <c r="BE156" s="206">
        <f t="shared" si="24"/>
        <v>0</v>
      </c>
      <c r="BF156" s="206">
        <f t="shared" si="25"/>
        <v>0</v>
      </c>
      <c r="BG156" s="206">
        <f t="shared" si="26"/>
        <v>0</v>
      </c>
      <c r="BH156" s="206">
        <f t="shared" si="27"/>
        <v>0</v>
      </c>
      <c r="BI156" s="206">
        <f t="shared" si="28"/>
        <v>0</v>
      </c>
      <c r="BJ156" s="13" t="s">
        <v>160</v>
      </c>
      <c r="BK156" s="206">
        <f t="shared" si="29"/>
        <v>0</v>
      </c>
      <c r="BL156" s="13" t="s">
        <v>160</v>
      </c>
      <c r="BM156" s="205" t="s">
        <v>1094</v>
      </c>
    </row>
    <row r="157" spans="2:65" s="1" customFormat="1" ht="36" customHeight="1">
      <c r="B157" s="30"/>
      <c r="C157" s="194" t="s">
        <v>274</v>
      </c>
      <c r="D157" s="194" t="s">
        <v>155</v>
      </c>
      <c r="E157" s="195" t="s">
        <v>1095</v>
      </c>
      <c r="F157" s="196" t="s">
        <v>1096</v>
      </c>
      <c r="G157" s="197" t="s">
        <v>255</v>
      </c>
      <c r="H157" s="198">
        <v>6</v>
      </c>
      <c r="I157" s="199"/>
      <c r="J157" s="200">
        <f t="shared" si="20"/>
        <v>0</v>
      </c>
      <c r="K157" s="196" t="s">
        <v>1</v>
      </c>
      <c r="L157" s="34"/>
      <c r="M157" s="201" t="s">
        <v>1</v>
      </c>
      <c r="N157" s="202" t="s">
        <v>39</v>
      </c>
      <c r="O157" s="63"/>
      <c r="P157" s="203">
        <f t="shared" si="21"/>
        <v>0</v>
      </c>
      <c r="Q157" s="203">
        <v>0</v>
      </c>
      <c r="R157" s="203">
        <f t="shared" si="22"/>
        <v>0</v>
      </c>
      <c r="S157" s="203">
        <v>0</v>
      </c>
      <c r="T157" s="204">
        <f t="shared" si="23"/>
        <v>0</v>
      </c>
      <c r="AR157" s="205" t="s">
        <v>160</v>
      </c>
      <c r="AT157" s="205" t="s">
        <v>155</v>
      </c>
      <c r="AU157" s="205" t="s">
        <v>82</v>
      </c>
      <c r="AY157" s="13" t="s">
        <v>153</v>
      </c>
      <c r="BE157" s="206">
        <f t="shared" si="24"/>
        <v>0</v>
      </c>
      <c r="BF157" s="206">
        <f t="shared" si="25"/>
        <v>0</v>
      </c>
      <c r="BG157" s="206">
        <f t="shared" si="26"/>
        <v>0</v>
      </c>
      <c r="BH157" s="206">
        <f t="shared" si="27"/>
        <v>0</v>
      </c>
      <c r="BI157" s="206">
        <f t="shared" si="28"/>
        <v>0</v>
      </c>
      <c r="BJ157" s="13" t="s">
        <v>160</v>
      </c>
      <c r="BK157" s="206">
        <f t="shared" si="29"/>
        <v>0</v>
      </c>
      <c r="BL157" s="13" t="s">
        <v>160</v>
      </c>
      <c r="BM157" s="205" t="s">
        <v>1097</v>
      </c>
    </row>
    <row r="158" spans="2:65" s="1" customFormat="1" ht="36" customHeight="1">
      <c r="B158" s="30"/>
      <c r="C158" s="194" t="s">
        <v>280</v>
      </c>
      <c r="D158" s="194" t="s">
        <v>155</v>
      </c>
      <c r="E158" s="195" t="s">
        <v>1098</v>
      </c>
      <c r="F158" s="196" t="s">
        <v>1099</v>
      </c>
      <c r="G158" s="197" t="s">
        <v>255</v>
      </c>
      <c r="H158" s="198">
        <v>2</v>
      </c>
      <c r="I158" s="199"/>
      <c r="J158" s="200">
        <f t="shared" si="20"/>
        <v>0</v>
      </c>
      <c r="K158" s="196" t="s">
        <v>1</v>
      </c>
      <c r="L158" s="34"/>
      <c r="M158" s="201" t="s">
        <v>1</v>
      </c>
      <c r="N158" s="202" t="s">
        <v>39</v>
      </c>
      <c r="O158" s="63"/>
      <c r="P158" s="203">
        <f t="shared" si="21"/>
        <v>0</v>
      </c>
      <c r="Q158" s="203">
        <v>0</v>
      </c>
      <c r="R158" s="203">
        <f t="shared" si="22"/>
        <v>0</v>
      </c>
      <c r="S158" s="203">
        <v>0</v>
      </c>
      <c r="T158" s="204">
        <f t="shared" si="23"/>
        <v>0</v>
      </c>
      <c r="AR158" s="205" t="s">
        <v>160</v>
      </c>
      <c r="AT158" s="205" t="s">
        <v>155</v>
      </c>
      <c r="AU158" s="205" t="s">
        <v>82</v>
      </c>
      <c r="AY158" s="13" t="s">
        <v>153</v>
      </c>
      <c r="BE158" s="206">
        <f t="shared" si="24"/>
        <v>0</v>
      </c>
      <c r="BF158" s="206">
        <f t="shared" si="25"/>
        <v>0</v>
      </c>
      <c r="BG158" s="206">
        <f t="shared" si="26"/>
        <v>0</v>
      </c>
      <c r="BH158" s="206">
        <f t="shared" si="27"/>
        <v>0</v>
      </c>
      <c r="BI158" s="206">
        <f t="shared" si="28"/>
        <v>0</v>
      </c>
      <c r="BJ158" s="13" t="s">
        <v>160</v>
      </c>
      <c r="BK158" s="206">
        <f t="shared" si="29"/>
        <v>0</v>
      </c>
      <c r="BL158" s="13" t="s">
        <v>160</v>
      </c>
      <c r="BM158" s="205" t="s">
        <v>1100</v>
      </c>
    </row>
    <row r="159" spans="2:65" s="1" customFormat="1" ht="36" customHeight="1">
      <c r="B159" s="30"/>
      <c r="C159" s="194" t="s">
        <v>284</v>
      </c>
      <c r="D159" s="194" t="s">
        <v>155</v>
      </c>
      <c r="E159" s="195" t="s">
        <v>1101</v>
      </c>
      <c r="F159" s="196" t="s">
        <v>1102</v>
      </c>
      <c r="G159" s="197" t="s">
        <v>255</v>
      </c>
      <c r="H159" s="198">
        <v>14</v>
      </c>
      <c r="I159" s="199"/>
      <c r="J159" s="200">
        <f t="shared" si="20"/>
        <v>0</v>
      </c>
      <c r="K159" s="196" t="s">
        <v>1</v>
      </c>
      <c r="L159" s="34"/>
      <c r="M159" s="201" t="s">
        <v>1</v>
      </c>
      <c r="N159" s="202" t="s">
        <v>39</v>
      </c>
      <c r="O159" s="63"/>
      <c r="P159" s="203">
        <f t="shared" si="21"/>
        <v>0</v>
      </c>
      <c r="Q159" s="203">
        <v>0</v>
      </c>
      <c r="R159" s="203">
        <f t="shared" si="22"/>
        <v>0</v>
      </c>
      <c r="S159" s="203">
        <v>0</v>
      </c>
      <c r="T159" s="204">
        <f t="shared" si="23"/>
        <v>0</v>
      </c>
      <c r="AR159" s="205" t="s">
        <v>160</v>
      </c>
      <c r="AT159" s="205" t="s">
        <v>155</v>
      </c>
      <c r="AU159" s="205" t="s">
        <v>82</v>
      </c>
      <c r="AY159" s="13" t="s">
        <v>153</v>
      </c>
      <c r="BE159" s="206">
        <f t="shared" si="24"/>
        <v>0</v>
      </c>
      <c r="BF159" s="206">
        <f t="shared" si="25"/>
        <v>0</v>
      </c>
      <c r="BG159" s="206">
        <f t="shared" si="26"/>
        <v>0</v>
      </c>
      <c r="BH159" s="206">
        <f t="shared" si="27"/>
        <v>0</v>
      </c>
      <c r="BI159" s="206">
        <f t="shared" si="28"/>
        <v>0</v>
      </c>
      <c r="BJ159" s="13" t="s">
        <v>160</v>
      </c>
      <c r="BK159" s="206">
        <f t="shared" si="29"/>
        <v>0</v>
      </c>
      <c r="BL159" s="13" t="s">
        <v>160</v>
      </c>
      <c r="BM159" s="205" t="s">
        <v>1103</v>
      </c>
    </row>
    <row r="160" spans="2:65" s="1" customFormat="1" ht="16.5" customHeight="1">
      <c r="B160" s="30"/>
      <c r="C160" s="194" t="s">
        <v>288</v>
      </c>
      <c r="D160" s="194" t="s">
        <v>155</v>
      </c>
      <c r="E160" s="195" t="s">
        <v>1104</v>
      </c>
      <c r="F160" s="196" t="s">
        <v>1105</v>
      </c>
      <c r="G160" s="197" t="s">
        <v>255</v>
      </c>
      <c r="H160" s="198">
        <v>66</v>
      </c>
      <c r="I160" s="199"/>
      <c r="J160" s="200">
        <f t="shared" si="20"/>
        <v>0</v>
      </c>
      <c r="K160" s="196" t="s">
        <v>1</v>
      </c>
      <c r="L160" s="34"/>
      <c r="M160" s="201" t="s">
        <v>1</v>
      </c>
      <c r="N160" s="202" t="s">
        <v>39</v>
      </c>
      <c r="O160" s="63"/>
      <c r="P160" s="203">
        <f t="shared" si="21"/>
        <v>0</v>
      </c>
      <c r="Q160" s="203">
        <v>0</v>
      </c>
      <c r="R160" s="203">
        <f t="shared" si="22"/>
        <v>0</v>
      </c>
      <c r="S160" s="203">
        <v>0</v>
      </c>
      <c r="T160" s="204">
        <f t="shared" si="23"/>
        <v>0</v>
      </c>
      <c r="AR160" s="205" t="s">
        <v>160</v>
      </c>
      <c r="AT160" s="205" t="s">
        <v>155</v>
      </c>
      <c r="AU160" s="205" t="s">
        <v>82</v>
      </c>
      <c r="AY160" s="13" t="s">
        <v>153</v>
      </c>
      <c r="BE160" s="206">
        <f t="shared" si="24"/>
        <v>0</v>
      </c>
      <c r="BF160" s="206">
        <f t="shared" si="25"/>
        <v>0</v>
      </c>
      <c r="BG160" s="206">
        <f t="shared" si="26"/>
        <v>0</v>
      </c>
      <c r="BH160" s="206">
        <f t="shared" si="27"/>
        <v>0</v>
      </c>
      <c r="BI160" s="206">
        <f t="shared" si="28"/>
        <v>0</v>
      </c>
      <c r="BJ160" s="13" t="s">
        <v>160</v>
      </c>
      <c r="BK160" s="206">
        <f t="shared" si="29"/>
        <v>0</v>
      </c>
      <c r="BL160" s="13" t="s">
        <v>160</v>
      </c>
      <c r="BM160" s="205" t="s">
        <v>1106</v>
      </c>
    </row>
    <row r="161" spans="2:65" s="1" customFormat="1" ht="36" customHeight="1">
      <c r="B161" s="30"/>
      <c r="C161" s="194" t="s">
        <v>292</v>
      </c>
      <c r="D161" s="194" t="s">
        <v>155</v>
      </c>
      <c r="E161" s="195" t="s">
        <v>1107</v>
      </c>
      <c r="F161" s="196" t="s">
        <v>1108</v>
      </c>
      <c r="G161" s="197" t="s">
        <v>255</v>
      </c>
      <c r="H161" s="198">
        <v>18</v>
      </c>
      <c r="I161" s="199"/>
      <c r="J161" s="200">
        <f t="shared" si="20"/>
        <v>0</v>
      </c>
      <c r="K161" s="196" t="s">
        <v>1</v>
      </c>
      <c r="L161" s="34"/>
      <c r="M161" s="201" t="s">
        <v>1</v>
      </c>
      <c r="N161" s="202" t="s">
        <v>39</v>
      </c>
      <c r="O161" s="63"/>
      <c r="P161" s="203">
        <f t="shared" si="21"/>
        <v>0</v>
      </c>
      <c r="Q161" s="203">
        <v>0</v>
      </c>
      <c r="R161" s="203">
        <f t="shared" si="22"/>
        <v>0</v>
      </c>
      <c r="S161" s="203">
        <v>0</v>
      </c>
      <c r="T161" s="204">
        <f t="shared" si="23"/>
        <v>0</v>
      </c>
      <c r="AR161" s="205" t="s">
        <v>160</v>
      </c>
      <c r="AT161" s="205" t="s">
        <v>155</v>
      </c>
      <c r="AU161" s="205" t="s">
        <v>82</v>
      </c>
      <c r="AY161" s="13" t="s">
        <v>153</v>
      </c>
      <c r="BE161" s="206">
        <f t="shared" si="24"/>
        <v>0</v>
      </c>
      <c r="BF161" s="206">
        <f t="shared" si="25"/>
        <v>0</v>
      </c>
      <c r="BG161" s="206">
        <f t="shared" si="26"/>
        <v>0</v>
      </c>
      <c r="BH161" s="206">
        <f t="shared" si="27"/>
        <v>0</v>
      </c>
      <c r="BI161" s="206">
        <f t="shared" si="28"/>
        <v>0</v>
      </c>
      <c r="BJ161" s="13" t="s">
        <v>160</v>
      </c>
      <c r="BK161" s="206">
        <f t="shared" si="29"/>
        <v>0</v>
      </c>
      <c r="BL161" s="13" t="s">
        <v>160</v>
      </c>
      <c r="BM161" s="205" t="s">
        <v>1109</v>
      </c>
    </row>
    <row r="162" spans="2:65" s="1" customFormat="1" ht="36" customHeight="1">
      <c r="B162" s="30"/>
      <c r="C162" s="194" t="s">
        <v>296</v>
      </c>
      <c r="D162" s="194" t="s">
        <v>155</v>
      </c>
      <c r="E162" s="195" t="s">
        <v>1110</v>
      </c>
      <c r="F162" s="196" t="s">
        <v>1111</v>
      </c>
      <c r="G162" s="197" t="s">
        <v>255</v>
      </c>
      <c r="H162" s="198">
        <v>18</v>
      </c>
      <c r="I162" s="199"/>
      <c r="J162" s="200">
        <f t="shared" si="20"/>
        <v>0</v>
      </c>
      <c r="K162" s="196" t="s">
        <v>1</v>
      </c>
      <c r="L162" s="34"/>
      <c r="M162" s="201" t="s">
        <v>1</v>
      </c>
      <c r="N162" s="202" t="s">
        <v>39</v>
      </c>
      <c r="O162" s="63"/>
      <c r="P162" s="203">
        <f t="shared" si="21"/>
        <v>0</v>
      </c>
      <c r="Q162" s="203">
        <v>0</v>
      </c>
      <c r="R162" s="203">
        <f t="shared" si="22"/>
        <v>0</v>
      </c>
      <c r="S162" s="203">
        <v>0</v>
      </c>
      <c r="T162" s="204">
        <f t="shared" si="23"/>
        <v>0</v>
      </c>
      <c r="AR162" s="205" t="s">
        <v>160</v>
      </c>
      <c r="AT162" s="205" t="s">
        <v>155</v>
      </c>
      <c r="AU162" s="205" t="s">
        <v>82</v>
      </c>
      <c r="AY162" s="13" t="s">
        <v>153</v>
      </c>
      <c r="BE162" s="206">
        <f t="shared" si="24"/>
        <v>0</v>
      </c>
      <c r="BF162" s="206">
        <f t="shared" si="25"/>
        <v>0</v>
      </c>
      <c r="BG162" s="206">
        <f t="shared" si="26"/>
        <v>0</v>
      </c>
      <c r="BH162" s="206">
        <f t="shared" si="27"/>
        <v>0</v>
      </c>
      <c r="BI162" s="206">
        <f t="shared" si="28"/>
        <v>0</v>
      </c>
      <c r="BJ162" s="13" t="s">
        <v>160</v>
      </c>
      <c r="BK162" s="206">
        <f t="shared" si="29"/>
        <v>0</v>
      </c>
      <c r="BL162" s="13" t="s">
        <v>160</v>
      </c>
      <c r="BM162" s="205" t="s">
        <v>1112</v>
      </c>
    </row>
    <row r="163" spans="2:65" s="1" customFormat="1" ht="36" customHeight="1">
      <c r="B163" s="30"/>
      <c r="C163" s="194" t="s">
        <v>301</v>
      </c>
      <c r="D163" s="194" t="s">
        <v>155</v>
      </c>
      <c r="E163" s="195" t="s">
        <v>1113</v>
      </c>
      <c r="F163" s="196" t="s">
        <v>1114</v>
      </c>
      <c r="G163" s="197" t="s">
        <v>255</v>
      </c>
      <c r="H163" s="198">
        <v>30</v>
      </c>
      <c r="I163" s="199"/>
      <c r="J163" s="200">
        <f t="shared" si="20"/>
        <v>0</v>
      </c>
      <c r="K163" s="196" t="s">
        <v>1</v>
      </c>
      <c r="L163" s="34"/>
      <c r="M163" s="201" t="s">
        <v>1</v>
      </c>
      <c r="N163" s="202" t="s">
        <v>39</v>
      </c>
      <c r="O163" s="63"/>
      <c r="P163" s="203">
        <f t="shared" si="21"/>
        <v>0</v>
      </c>
      <c r="Q163" s="203">
        <v>0</v>
      </c>
      <c r="R163" s="203">
        <f t="shared" si="22"/>
        <v>0</v>
      </c>
      <c r="S163" s="203">
        <v>0</v>
      </c>
      <c r="T163" s="204">
        <f t="shared" si="23"/>
        <v>0</v>
      </c>
      <c r="AR163" s="205" t="s">
        <v>160</v>
      </c>
      <c r="AT163" s="205" t="s">
        <v>155</v>
      </c>
      <c r="AU163" s="205" t="s">
        <v>82</v>
      </c>
      <c r="AY163" s="13" t="s">
        <v>153</v>
      </c>
      <c r="BE163" s="206">
        <f t="shared" si="24"/>
        <v>0</v>
      </c>
      <c r="BF163" s="206">
        <f t="shared" si="25"/>
        <v>0</v>
      </c>
      <c r="BG163" s="206">
        <f t="shared" si="26"/>
        <v>0</v>
      </c>
      <c r="BH163" s="206">
        <f t="shared" si="27"/>
        <v>0</v>
      </c>
      <c r="BI163" s="206">
        <f t="shared" si="28"/>
        <v>0</v>
      </c>
      <c r="BJ163" s="13" t="s">
        <v>160</v>
      </c>
      <c r="BK163" s="206">
        <f t="shared" si="29"/>
        <v>0</v>
      </c>
      <c r="BL163" s="13" t="s">
        <v>160</v>
      </c>
      <c r="BM163" s="205" t="s">
        <v>1115</v>
      </c>
    </row>
    <row r="164" spans="2:65" s="1" customFormat="1" ht="24" customHeight="1">
      <c r="B164" s="30"/>
      <c r="C164" s="194" t="s">
        <v>305</v>
      </c>
      <c r="D164" s="194" t="s">
        <v>155</v>
      </c>
      <c r="E164" s="195" t="s">
        <v>1116</v>
      </c>
      <c r="F164" s="196" t="s">
        <v>1117</v>
      </c>
      <c r="G164" s="197" t="s">
        <v>255</v>
      </c>
      <c r="H164" s="198">
        <v>160</v>
      </c>
      <c r="I164" s="199"/>
      <c r="J164" s="200">
        <f t="shared" si="20"/>
        <v>0</v>
      </c>
      <c r="K164" s="196" t="s">
        <v>1</v>
      </c>
      <c r="L164" s="34"/>
      <c r="M164" s="201" t="s">
        <v>1</v>
      </c>
      <c r="N164" s="202" t="s">
        <v>39</v>
      </c>
      <c r="O164" s="63"/>
      <c r="P164" s="203">
        <f t="shared" si="21"/>
        <v>0</v>
      </c>
      <c r="Q164" s="203">
        <v>0</v>
      </c>
      <c r="R164" s="203">
        <f t="shared" si="22"/>
        <v>0</v>
      </c>
      <c r="S164" s="203">
        <v>0</v>
      </c>
      <c r="T164" s="204">
        <f t="shared" si="23"/>
        <v>0</v>
      </c>
      <c r="AR164" s="205" t="s">
        <v>160</v>
      </c>
      <c r="AT164" s="205" t="s">
        <v>155</v>
      </c>
      <c r="AU164" s="205" t="s">
        <v>82</v>
      </c>
      <c r="AY164" s="13" t="s">
        <v>153</v>
      </c>
      <c r="BE164" s="206">
        <f t="shared" si="24"/>
        <v>0</v>
      </c>
      <c r="BF164" s="206">
        <f t="shared" si="25"/>
        <v>0</v>
      </c>
      <c r="BG164" s="206">
        <f t="shared" si="26"/>
        <v>0</v>
      </c>
      <c r="BH164" s="206">
        <f t="shared" si="27"/>
        <v>0</v>
      </c>
      <c r="BI164" s="206">
        <f t="shared" si="28"/>
        <v>0</v>
      </c>
      <c r="BJ164" s="13" t="s">
        <v>160</v>
      </c>
      <c r="BK164" s="206">
        <f t="shared" si="29"/>
        <v>0</v>
      </c>
      <c r="BL164" s="13" t="s">
        <v>160</v>
      </c>
      <c r="BM164" s="205" t="s">
        <v>1118</v>
      </c>
    </row>
    <row r="165" spans="2:65" s="1" customFormat="1" ht="24" customHeight="1">
      <c r="B165" s="30"/>
      <c r="C165" s="194" t="s">
        <v>309</v>
      </c>
      <c r="D165" s="194" t="s">
        <v>155</v>
      </c>
      <c r="E165" s="195" t="s">
        <v>1119</v>
      </c>
      <c r="F165" s="196" t="s">
        <v>1120</v>
      </c>
      <c r="G165" s="197" t="s">
        <v>255</v>
      </c>
      <c r="H165" s="198">
        <v>46</v>
      </c>
      <c r="I165" s="199"/>
      <c r="J165" s="200">
        <f t="shared" si="20"/>
        <v>0</v>
      </c>
      <c r="K165" s="196" t="s">
        <v>1</v>
      </c>
      <c r="L165" s="34"/>
      <c r="M165" s="201" t="s">
        <v>1</v>
      </c>
      <c r="N165" s="202" t="s">
        <v>39</v>
      </c>
      <c r="O165" s="63"/>
      <c r="P165" s="203">
        <f t="shared" si="21"/>
        <v>0</v>
      </c>
      <c r="Q165" s="203">
        <v>0</v>
      </c>
      <c r="R165" s="203">
        <f t="shared" si="22"/>
        <v>0</v>
      </c>
      <c r="S165" s="203">
        <v>0</v>
      </c>
      <c r="T165" s="204">
        <f t="shared" si="23"/>
        <v>0</v>
      </c>
      <c r="AR165" s="205" t="s">
        <v>160</v>
      </c>
      <c r="AT165" s="205" t="s">
        <v>155</v>
      </c>
      <c r="AU165" s="205" t="s">
        <v>82</v>
      </c>
      <c r="AY165" s="13" t="s">
        <v>153</v>
      </c>
      <c r="BE165" s="206">
        <f t="shared" si="24"/>
        <v>0</v>
      </c>
      <c r="BF165" s="206">
        <f t="shared" si="25"/>
        <v>0</v>
      </c>
      <c r="BG165" s="206">
        <f t="shared" si="26"/>
        <v>0</v>
      </c>
      <c r="BH165" s="206">
        <f t="shared" si="27"/>
        <v>0</v>
      </c>
      <c r="BI165" s="206">
        <f t="shared" si="28"/>
        <v>0</v>
      </c>
      <c r="BJ165" s="13" t="s">
        <v>160</v>
      </c>
      <c r="BK165" s="206">
        <f t="shared" si="29"/>
        <v>0</v>
      </c>
      <c r="BL165" s="13" t="s">
        <v>160</v>
      </c>
      <c r="BM165" s="205" t="s">
        <v>1121</v>
      </c>
    </row>
    <row r="166" spans="2:65" s="1" customFormat="1" ht="16.5" customHeight="1">
      <c r="B166" s="30"/>
      <c r="C166" s="194" t="s">
        <v>315</v>
      </c>
      <c r="D166" s="194" t="s">
        <v>155</v>
      </c>
      <c r="E166" s="195" t="s">
        <v>1122</v>
      </c>
      <c r="F166" s="196" t="s">
        <v>1123</v>
      </c>
      <c r="G166" s="197" t="s">
        <v>255</v>
      </c>
      <c r="H166" s="198">
        <v>1</v>
      </c>
      <c r="I166" s="199"/>
      <c r="J166" s="200">
        <f t="shared" si="20"/>
        <v>0</v>
      </c>
      <c r="K166" s="196" t="s">
        <v>1</v>
      </c>
      <c r="L166" s="34"/>
      <c r="M166" s="201" t="s">
        <v>1</v>
      </c>
      <c r="N166" s="202" t="s">
        <v>39</v>
      </c>
      <c r="O166" s="63"/>
      <c r="P166" s="203">
        <f t="shared" si="21"/>
        <v>0</v>
      </c>
      <c r="Q166" s="203">
        <v>0</v>
      </c>
      <c r="R166" s="203">
        <f t="shared" si="22"/>
        <v>0</v>
      </c>
      <c r="S166" s="203">
        <v>0</v>
      </c>
      <c r="T166" s="204">
        <f t="shared" si="23"/>
        <v>0</v>
      </c>
      <c r="AR166" s="205" t="s">
        <v>160</v>
      </c>
      <c r="AT166" s="205" t="s">
        <v>155</v>
      </c>
      <c r="AU166" s="205" t="s">
        <v>82</v>
      </c>
      <c r="AY166" s="13" t="s">
        <v>153</v>
      </c>
      <c r="BE166" s="206">
        <f t="shared" si="24"/>
        <v>0</v>
      </c>
      <c r="BF166" s="206">
        <f t="shared" si="25"/>
        <v>0</v>
      </c>
      <c r="BG166" s="206">
        <f t="shared" si="26"/>
        <v>0</v>
      </c>
      <c r="BH166" s="206">
        <f t="shared" si="27"/>
        <v>0</v>
      </c>
      <c r="BI166" s="206">
        <f t="shared" si="28"/>
        <v>0</v>
      </c>
      <c r="BJ166" s="13" t="s">
        <v>160</v>
      </c>
      <c r="BK166" s="206">
        <f t="shared" si="29"/>
        <v>0</v>
      </c>
      <c r="BL166" s="13" t="s">
        <v>160</v>
      </c>
      <c r="BM166" s="205" t="s">
        <v>1124</v>
      </c>
    </row>
    <row r="167" spans="2:65" s="11" customFormat="1" ht="22.9" customHeight="1">
      <c r="B167" s="178"/>
      <c r="C167" s="179"/>
      <c r="D167" s="180" t="s">
        <v>71</v>
      </c>
      <c r="E167" s="192" t="s">
        <v>93</v>
      </c>
      <c r="F167" s="192" t="s">
        <v>1125</v>
      </c>
      <c r="G167" s="179"/>
      <c r="H167" s="179"/>
      <c r="I167" s="182"/>
      <c r="J167" s="193">
        <f>BK167</f>
        <v>0</v>
      </c>
      <c r="K167" s="179"/>
      <c r="L167" s="184"/>
      <c r="M167" s="185"/>
      <c r="N167" s="186"/>
      <c r="O167" s="186"/>
      <c r="P167" s="187">
        <f>SUM(P168:P174)</f>
        <v>0</v>
      </c>
      <c r="Q167" s="186"/>
      <c r="R167" s="187">
        <f>SUM(R168:R174)</f>
        <v>0</v>
      </c>
      <c r="S167" s="186"/>
      <c r="T167" s="188">
        <f>SUM(T168:T174)</f>
        <v>0</v>
      </c>
      <c r="AR167" s="189" t="s">
        <v>80</v>
      </c>
      <c r="AT167" s="190" t="s">
        <v>71</v>
      </c>
      <c r="AU167" s="190" t="s">
        <v>80</v>
      </c>
      <c r="AY167" s="189" t="s">
        <v>153</v>
      </c>
      <c r="BK167" s="191">
        <f>SUM(BK168:BK174)</f>
        <v>0</v>
      </c>
    </row>
    <row r="168" spans="2:65" s="1" customFormat="1" ht="16.5" customHeight="1">
      <c r="B168" s="30"/>
      <c r="C168" s="194" t="s">
        <v>319</v>
      </c>
      <c r="D168" s="194" t="s">
        <v>155</v>
      </c>
      <c r="E168" s="195" t="s">
        <v>1126</v>
      </c>
      <c r="F168" s="196" t="s">
        <v>1127</v>
      </c>
      <c r="G168" s="197" t="s">
        <v>268</v>
      </c>
      <c r="H168" s="198">
        <v>324</v>
      </c>
      <c r="I168" s="199"/>
      <c r="J168" s="200">
        <f t="shared" ref="J168:J174" si="30">ROUND(I168*H168,1)</f>
        <v>0</v>
      </c>
      <c r="K168" s="196" t="s">
        <v>1</v>
      </c>
      <c r="L168" s="34"/>
      <c r="M168" s="201" t="s">
        <v>1</v>
      </c>
      <c r="N168" s="202" t="s">
        <v>39</v>
      </c>
      <c r="O168" s="63"/>
      <c r="P168" s="203">
        <f t="shared" ref="P168:P174" si="31">O168*H168</f>
        <v>0</v>
      </c>
      <c r="Q168" s="203">
        <v>0</v>
      </c>
      <c r="R168" s="203">
        <f t="shared" ref="R168:R174" si="32">Q168*H168</f>
        <v>0</v>
      </c>
      <c r="S168" s="203">
        <v>0</v>
      </c>
      <c r="T168" s="204">
        <f t="shared" ref="T168:T174" si="33">S168*H168</f>
        <v>0</v>
      </c>
      <c r="AR168" s="205" t="s">
        <v>160</v>
      </c>
      <c r="AT168" s="205" t="s">
        <v>155</v>
      </c>
      <c r="AU168" s="205" t="s">
        <v>82</v>
      </c>
      <c r="AY168" s="13" t="s">
        <v>153</v>
      </c>
      <c r="BE168" s="206">
        <f t="shared" ref="BE168:BE174" si="34">IF(N168="základní",J168,0)</f>
        <v>0</v>
      </c>
      <c r="BF168" s="206">
        <f t="shared" ref="BF168:BF174" si="35">IF(N168="snížená",J168,0)</f>
        <v>0</v>
      </c>
      <c r="BG168" s="206">
        <f t="shared" ref="BG168:BG174" si="36">IF(N168="zákl. přenesená",J168,0)</f>
        <v>0</v>
      </c>
      <c r="BH168" s="206">
        <f t="shared" ref="BH168:BH174" si="37">IF(N168="sníž. přenesená",J168,0)</f>
        <v>0</v>
      </c>
      <c r="BI168" s="206">
        <f t="shared" ref="BI168:BI174" si="38">IF(N168="nulová",J168,0)</f>
        <v>0</v>
      </c>
      <c r="BJ168" s="13" t="s">
        <v>160</v>
      </c>
      <c r="BK168" s="206">
        <f t="shared" ref="BK168:BK174" si="39">ROUND(I168*H168,1)</f>
        <v>0</v>
      </c>
      <c r="BL168" s="13" t="s">
        <v>160</v>
      </c>
      <c r="BM168" s="205" t="s">
        <v>1128</v>
      </c>
    </row>
    <row r="169" spans="2:65" s="1" customFormat="1" ht="16.5" customHeight="1">
      <c r="B169" s="30"/>
      <c r="C169" s="194" t="s">
        <v>323</v>
      </c>
      <c r="D169" s="194" t="s">
        <v>155</v>
      </c>
      <c r="E169" s="195" t="s">
        <v>1129</v>
      </c>
      <c r="F169" s="196" t="s">
        <v>1130</v>
      </c>
      <c r="G169" s="197" t="s">
        <v>255</v>
      </c>
      <c r="H169" s="198">
        <v>222</v>
      </c>
      <c r="I169" s="199"/>
      <c r="J169" s="200">
        <f t="shared" si="30"/>
        <v>0</v>
      </c>
      <c r="K169" s="196" t="s">
        <v>1</v>
      </c>
      <c r="L169" s="34"/>
      <c r="M169" s="201" t="s">
        <v>1</v>
      </c>
      <c r="N169" s="202" t="s">
        <v>39</v>
      </c>
      <c r="O169" s="63"/>
      <c r="P169" s="203">
        <f t="shared" si="31"/>
        <v>0</v>
      </c>
      <c r="Q169" s="203">
        <v>0</v>
      </c>
      <c r="R169" s="203">
        <f t="shared" si="32"/>
        <v>0</v>
      </c>
      <c r="S169" s="203">
        <v>0</v>
      </c>
      <c r="T169" s="204">
        <f t="shared" si="33"/>
        <v>0</v>
      </c>
      <c r="AR169" s="205" t="s">
        <v>160</v>
      </c>
      <c r="AT169" s="205" t="s">
        <v>155</v>
      </c>
      <c r="AU169" s="205" t="s">
        <v>82</v>
      </c>
      <c r="AY169" s="13" t="s">
        <v>153</v>
      </c>
      <c r="BE169" s="206">
        <f t="shared" si="34"/>
        <v>0</v>
      </c>
      <c r="BF169" s="206">
        <f t="shared" si="35"/>
        <v>0</v>
      </c>
      <c r="BG169" s="206">
        <f t="shared" si="36"/>
        <v>0</v>
      </c>
      <c r="BH169" s="206">
        <f t="shared" si="37"/>
        <v>0</v>
      </c>
      <c r="BI169" s="206">
        <f t="shared" si="38"/>
        <v>0</v>
      </c>
      <c r="BJ169" s="13" t="s">
        <v>160</v>
      </c>
      <c r="BK169" s="206">
        <f t="shared" si="39"/>
        <v>0</v>
      </c>
      <c r="BL169" s="13" t="s">
        <v>160</v>
      </c>
      <c r="BM169" s="205" t="s">
        <v>1131</v>
      </c>
    </row>
    <row r="170" spans="2:65" s="1" customFormat="1" ht="16.5" customHeight="1">
      <c r="B170" s="30"/>
      <c r="C170" s="194" t="s">
        <v>327</v>
      </c>
      <c r="D170" s="194" t="s">
        <v>155</v>
      </c>
      <c r="E170" s="195" t="s">
        <v>1132</v>
      </c>
      <c r="F170" s="196" t="s">
        <v>1133</v>
      </c>
      <c r="G170" s="197" t="s">
        <v>255</v>
      </c>
      <c r="H170" s="198">
        <v>50</v>
      </c>
      <c r="I170" s="199"/>
      <c r="J170" s="200">
        <f t="shared" si="30"/>
        <v>0</v>
      </c>
      <c r="K170" s="196" t="s">
        <v>1</v>
      </c>
      <c r="L170" s="34"/>
      <c r="M170" s="201" t="s">
        <v>1</v>
      </c>
      <c r="N170" s="202" t="s">
        <v>39</v>
      </c>
      <c r="O170" s="63"/>
      <c r="P170" s="203">
        <f t="shared" si="31"/>
        <v>0</v>
      </c>
      <c r="Q170" s="203">
        <v>0</v>
      </c>
      <c r="R170" s="203">
        <f t="shared" si="32"/>
        <v>0</v>
      </c>
      <c r="S170" s="203">
        <v>0</v>
      </c>
      <c r="T170" s="204">
        <f t="shared" si="33"/>
        <v>0</v>
      </c>
      <c r="AR170" s="205" t="s">
        <v>160</v>
      </c>
      <c r="AT170" s="205" t="s">
        <v>155</v>
      </c>
      <c r="AU170" s="205" t="s">
        <v>82</v>
      </c>
      <c r="AY170" s="13" t="s">
        <v>153</v>
      </c>
      <c r="BE170" s="206">
        <f t="shared" si="34"/>
        <v>0</v>
      </c>
      <c r="BF170" s="206">
        <f t="shared" si="35"/>
        <v>0</v>
      </c>
      <c r="BG170" s="206">
        <f t="shared" si="36"/>
        <v>0</v>
      </c>
      <c r="BH170" s="206">
        <f t="shared" si="37"/>
        <v>0</v>
      </c>
      <c r="BI170" s="206">
        <f t="shared" si="38"/>
        <v>0</v>
      </c>
      <c r="BJ170" s="13" t="s">
        <v>160</v>
      </c>
      <c r="BK170" s="206">
        <f t="shared" si="39"/>
        <v>0</v>
      </c>
      <c r="BL170" s="13" t="s">
        <v>160</v>
      </c>
      <c r="BM170" s="205" t="s">
        <v>1134</v>
      </c>
    </row>
    <row r="171" spans="2:65" s="1" customFormat="1" ht="16.5" customHeight="1">
      <c r="B171" s="30"/>
      <c r="C171" s="194" t="s">
        <v>331</v>
      </c>
      <c r="D171" s="194" t="s">
        <v>155</v>
      </c>
      <c r="E171" s="195" t="s">
        <v>1135</v>
      </c>
      <c r="F171" s="196" t="s">
        <v>1136</v>
      </c>
      <c r="G171" s="197" t="s">
        <v>255</v>
      </c>
      <c r="H171" s="198">
        <v>100</v>
      </c>
      <c r="I171" s="199"/>
      <c r="J171" s="200">
        <f t="shared" si="30"/>
        <v>0</v>
      </c>
      <c r="K171" s="196" t="s">
        <v>1</v>
      </c>
      <c r="L171" s="34"/>
      <c r="M171" s="201" t="s">
        <v>1</v>
      </c>
      <c r="N171" s="202" t="s">
        <v>39</v>
      </c>
      <c r="O171" s="63"/>
      <c r="P171" s="203">
        <f t="shared" si="31"/>
        <v>0</v>
      </c>
      <c r="Q171" s="203">
        <v>0</v>
      </c>
      <c r="R171" s="203">
        <f t="shared" si="32"/>
        <v>0</v>
      </c>
      <c r="S171" s="203">
        <v>0</v>
      </c>
      <c r="T171" s="204">
        <f t="shared" si="33"/>
        <v>0</v>
      </c>
      <c r="AR171" s="205" t="s">
        <v>160</v>
      </c>
      <c r="AT171" s="205" t="s">
        <v>155</v>
      </c>
      <c r="AU171" s="205" t="s">
        <v>82</v>
      </c>
      <c r="AY171" s="13" t="s">
        <v>153</v>
      </c>
      <c r="BE171" s="206">
        <f t="shared" si="34"/>
        <v>0</v>
      </c>
      <c r="BF171" s="206">
        <f t="shared" si="35"/>
        <v>0</v>
      </c>
      <c r="BG171" s="206">
        <f t="shared" si="36"/>
        <v>0</v>
      </c>
      <c r="BH171" s="206">
        <f t="shared" si="37"/>
        <v>0</v>
      </c>
      <c r="BI171" s="206">
        <f t="shared" si="38"/>
        <v>0</v>
      </c>
      <c r="BJ171" s="13" t="s">
        <v>160</v>
      </c>
      <c r="BK171" s="206">
        <f t="shared" si="39"/>
        <v>0</v>
      </c>
      <c r="BL171" s="13" t="s">
        <v>160</v>
      </c>
      <c r="BM171" s="205" t="s">
        <v>1137</v>
      </c>
    </row>
    <row r="172" spans="2:65" s="1" customFormat="1" ht="16.5" customHeight="1">
      <c r="B172" s="30"/>
      <c r="C172" s="194" t="s">
        <v>335</v>
      </c>
      <c r="D172" s="194" t="s">
        <v>155</v>
      </c>
      <c r="E172" s="195" t="s">
        <v>1138</v>
      </c>
      <c r="F172" s="196" t="s">
        <v>1046</v>
      </c>
      <c r="G172" s="197" t="s">
        <v>255</v>
      </c>
      <c r="H172" s="198">
        <v>4</v>
      </c>
      <c r="I172" s="199"/>
      <c r="J172" s="200">
        <f t="shared" si="30"/>
        <v>0</v>
      </c>
      <c r="K172" s="196" t="s">
        <v>1</v>
      </c>
      <c r="L172" s="34"/>
      <c r="M172" s="201" t="s">
        <v>1</v>
      </c>
      <c r="N172" s="202" t="s">
        <v>39</v>
      </c>
      <c r="O172" s="63"/>
      <c r="P172" s="203">
        <f t="shared" si="31"/>
        <v>0</v>
      </c>
      <c r="Q172" s="203">
        <v>0</v>
      </c>
      <c r="R172" s="203">
        <f t="shared" si="32"/>
        <v>0</v>
      </c>
      <c r="S172" s="203">
        <v>0</v>
      </c>
      <c r="T172" s="204">
        <f t="shared" si="33"/>
        <v>0</v>
      </c>
      <c r="AR172" s="205" t="s">
        <v>160</v>
      </c>
      <c r="AT172" s="205" t="s">
        <v>155</v>
      </c>
      <c r="AU172" s="205" t="s">
        <v>82</v>
      </c>
      <c r="AY172" s="13" t="s">
        <v>153</v>
      </c>
      <c r="BE172" s="206">
        <f t="shared" si="34"/>
        <v>0</v>
      </c>
      <c r="BF172" s="206">
        <f t="shared" si="35"/>
        <v>0</v>
      </c>
      <c r="BG172" s="206">
        <f t="shared" si="36"/>
        <v>0</v>
      </c>
      <c r="BH172" s="206">
        <f t="shared" si="37"/>
        <v>0</v>
      </c>
      <c r="BI172" s="206">
        <f t="shared" si="38"/>
        <v>0</v>
      </c>
      <c r="BJ172" s="13" t="s">
        <v>160</v>
      </c>
      <c r="BK172" s="206">
        <f t="shared" si="39"/>
        <v>0</v>
      </c>
      <c r="BL172" s="13" t="s">
        <v>160</v>
      </c>
      <c r="BM172" s="205" t="s">
        <v>1139</v>
      </c>
    </row>
    <row r="173" spans="2:65" s="1" customFormat="1" ht="16.5" customHeight="1">
      <c r="B173" s="30"/>
      <c r="C173" s="194" t="s">
        <v>339</v>
      </c>
      <c r="D173" s="194" t="s">
        <v>155</v>
      </c>
      <c r="E173" s="195" t="s">
        <v>1140</v>
      </c>
      <c r="F173" s="196" t="s">
        <v>1049</v>
      </c>
      <c r="G173" s="197" t="s">
        <v>255</v>
      </c>
      <c r="H173" s="198">
        <v>8</v>
      </c>
      <c r="I173" s="199"/>
      <c r="J173" s="200">
        <f t="shared" si="30"/>
        <v>0</v>
      </c>
      <c r="K173" s="196" t="s">
        <v>1</v>
      </c>
      <c r="L173" s="34"/>
      <c r="M173" s="201" t="s">
        <v>1</v>
      </c>
      <c r="N173" s="202" t="s">
        <v>39</v>
      </c>
      <c r="O173" s="63"/>
      <c r="P173" s="203">
        <f t="shared" si="31"/>
        <v>0</v>
      </c>
      <c r="Q173" s="203">
        <v>0</v>
      </c>
      <c r="R173" s="203">
        <f t="shared" si="32"/>
        <v>0</v>
      </c>
      <c r="S173" s="203">
        <v>0</v>
      </c>
      <c r="T173" s="204">
        <f t="shared" si="33"/>
        <v>0</v>
      </c>
      <c r="AR173" s="205" t="s">
        <v>160</v>
      </c>
      <c r="AT173" s="205" t="s">
        <v>155</v>
      </c>
      <c r="AU173" s="205" t="s">
        <v>82</v>
      </c>
      <c r="AY173" s="13" t="s">
        <v>153</v>
      </c>
      <c r="BE173" s="206">
        <f t="shared" si="34"/>
        <v>0</v>
      </c>
      <c r="BF173" s="206">
        <f t="shared" si="35"/>
        <v>0</v>
      </c>
      <c r="BG173" s="206">
        <f t="shared" si="36"/>
        <v>0</v>
      </c>
      <c r="BH173" s="206">
        <f t="shared" si="37"/>
        <v>0</v>
      </c>
      <c r="BI173" s="206">
        <f t="shared" si="38"/>
        <v>0</v>
      </c>
      <c r="BJ173" s="13" t="s">
        <v>160</v>
      </c>
      <c r="BK173" s="206">
        <f t="shared" si="39"/>
        <v>0</v>
      </c>
      <c r="BL173" s="13" t="s">
        <v>160</v>
      </c>
      <c r="BM173" s="205" t="s">
        <v>1141</v>
      </c>
    </row>
    <row r="174" spans="2:65" s="1" customFormat="1" ht="16.5" customHeight="1">
      <c r="B174" s="30"/>
      <c r="C174" s="194" t="s">
        <v>343</v>
      </c>
      <c r="D174" s="194" t="s">
        <v>155</v>
      </c>
      <c r="E174" s="195" t="s">
        <v>1142</v>
      </c>
      <c r="F174" s="196" t="s">
        <v>1123</v>
      </c>
      <c r="G174" s="197" t="s">
        <v>1143</v>
      </c>
      <c r="H174" s="198">
        <v>1</v>
      </c>
      <c r="I174" s="199"/>
      <c r="J174" s="200">
        <f t="shared" si="30"/>
        <v>0</v>
      </c>
      <c r="K174" s="196" t="s">
        <v>1</v>
      </c>
      <c r="L174" s="34"/>
      <c r="M174" s="201" t="s">
        <v>1</v>
      </c>
      <c r="N174" s="202" t="s">
        <v>39</v>
      </c>
      <c r="O174" s="63"/>
      <c r="P174" s="203">
        <f t="shared" si="31"/>
        <v>0</v>
      </c>
      <c r="Q174" s="203">
        <v>0</v>
      </c>
      <c r="R174" s="203">
        <f t="shared" si="32"/>
        <v>0</v>
      </c>
      <c r="S174" s="203">
        <v>0</v>
      </c>
      <c r="T174" s="204">
        <f t="shared" si="33"/>
        <v>0</v>
      </c>
      <c r="AR174" s="205" t="s">
        <v>160</v>
      </c>
      <c r="AT174" s="205" t="s">
        <v>155</v>
      </c>
      <c r="AU174" s="205" t="s">
        <v>82</v>
      </c>
      <c r="AY174" s="13" t="s">
        <v>153</v>
      </c>
      <c r="BE174" s="206">
        <f t="shared" si="34"/>
        <v>0</v>
      </c>
      <c r="BF174" s="206">
        <f t="shared" si="35"/>
        <v>0</v>
      </c>
      <c r="BG174" s="206">
        <f t="shared" si="36"/>
        <v>0</v>
      </c>
      <c r="BH174" s="206">
        <f t="shared" si="37"/>
        <v>0</v>
      </c>
      <c r="BI174" s="206">
        <f t="shared" si="38"/>
        <v>0</v>
      </c>
      <c r="BJ174" s="13" t="s">
        <v>160</v>
      </c>
      <c r="BK174" s="206">
        <f t="shared" si="39"/>
        <v>0</v>
      </c>
      <c r="BL174" s="13" t="s">
        <v>160</v>
      </c>
      <c r="BM174" s="205" t="s">
        <v>1144</v>
      </c>
    </row>
    <row r="175" spans="2:65" s="11" customFormat="1" ht="22.9" customHeight="1">
      <c r="B175" s="178"/>
      <c r="C175" s="179"/>
      <c r="D175" s="180" t="s">
        <v>71</v>
      </c>
      <c r="E175" s="192" t="s">
        <v>96</v>
      </c>
      <c r="F175" s="192" t="s">
        <v>1145</v>
      </c>
      <c r="G175" s="179"/>
      <c r="H175" s="179"/>
      <c r="I175" s="182"/>
      <c r="J175" s="193">
        <f>BK175</f>
        <v>0</v>
      </c>
      <c r="K175" s="179"/>
      <c r="L175" s="184"/>
      <c r="M175" s="185"/>
      <c r="N175" s="186"/>
      <c r="O175" s="186"/>
      <c r="P175" s="187">
        <f>SUM(P176:P189)</f>
        <v>0</v>
      </c>
      <c r="Q175" s="186"/>
      <c r="R175" s="187">
        <f>SUM(R176:R189)</f>
        <v>0</v>
      </c>
      <c r="S175" s="186"/>
      <c r="T175" s="188">
        <f>SUM(T176:T189)</f>
        <v>0</v>
      </c>
      <c r="AR175" s="189" t="s">
        <v>80</v>
      </c>
      <c r="AT175" s="190" t="s">
        <v>71</v>
      </c>
      <c r="AU175" s="190" t="s">
        <v>80</v>
      </c>
      <c r="AY175" s="189" t="s">
        <v>153</v>
      </c>
      <c r="BK175" s="191">
        <f>SUM(BK176:BK189)</f>
        <v>0</v>
      </c>
    </row>
    <row r="176" spans="2:65" s="1" customFormat="1" ht="16.5" customHeight="1">
      <c r="B176" s="30"/>
      <c r="C176" s="194" t="s">
        <v>347</v>
      </c>
      <c r="D176" s="194" t="s">
        <v>155</v>
      </c>
      <c r="E176" s="195" t="s">
        <v>1146</v>
      </c>
      <c r="F176" s="196" t="s">
        <v>1147</v>
      </c>
      <c r="G176" s="197" t="s">
        <v>255</v>
      </c>
      <c r="H176" s="198">
        <v>38</v>
      </c>
      <c r="I176" s="199"/>
      <c r="J176" s="200">
        <f t="shared" ref="J176:J189" si="40">ROUND(I176*H176,1)</f>
        <v>0</v>
      </c>
      <c r="K176" s="196" t="s">
        <v>1</v>
      </c>
      <c r="L176" s="34"/>
      <c r="M176" s="201" t="s">
        <v>1</v>
      </c>
      <c r="N176" s="202" t="s">
        <v>39</v>
      </c>
      <c r="O176" s="63"/>
      <c r="P176" s="203">
        <f t="shared" ref="P176:P189" si="41">O176*H176</f>
        <v>0</v>
      </c>
      <c r="Q176" s="203">
        <v>0</v>
      </c>
      <c r="R176" s="203">
        <f t="shared" ref="R176:R189" si="42">Q176*H176</f>
        <v>0</v>
      </c>
      <c r="S176" s="203">
        <v>0</v>
      </c>
      <c r="T176" s="204">
        <f t="shared" ref="T176:T189" si="43">S176*H176</f>
        <v>0</v>
      </c>
      <c r="AR176" s="205" t="s">
        <v>160</v>
      </c>
      <c r="AT176" s="205" t="s">
        <v>155</v>
      </c>
      <c r="AU176" s="205" t="s">
        <v>82</v>
      </c>
      <c r="AY176" s="13" t="s">
        <v>153</v>
      </c>
      <c r="BE176" s="206">
        <f t="shared" ref="BE176:BE189" si="44">IF(N176="základní",J176,0)</f>
        <v>0</v>
      </c>
      <c r="BF176" s="206">
        <f t="shared" ref="BF176:BF189" si="45">IF(N176="snížená",J176,0)</f>
        <v>0</v>
      </c>
      <c r="BG176" s="206">
        <f t="shared" ref="BG176:BG189" si="46">IF(N176="zákl. přenesená",J176,0)</f>
        <v>0</v>
      </c>
      <c r="BH176" s="206">
        <f t="shared" ref="BH176:BH189" si="47">IF(N176="sníž. přenesená",J176,0)</f>
        <v>0</v>
      </c>
      <c r="BI176" s="206">
        <f t="shared" ref="BI176:BI189" si="48">IF(N176="nulová",J176,0)</f>
        <v>0</v>
      </c>
      <c r="BJ176" s="13" t="s">
        <v>160</v>
      </c>
      <c r="BK176" s="206">
        <f t="shared" ref="BK176:BK189" si="49">ROUND(I176*H176,1)</f>
        <v>0</v>
      </c>
      <c r="BL176" s="13" t="s">
        <v>160</v>
      </c>
      <c r="BM176" s="205" t="s">
        <v>1148</v>
      </c>
    </row>
    <row r="177" spans="2:65" s="1" customFormat="1" ht="16.5" customHeight="1">
      <c r="B177" s="30"/>
      <c r="C177" s="194" t="s">
        <v>353</v>
      </c>
      <c r="D177" s="194" t="s">
        <v>155</v>
      </c>
      <c r="E177" s="195" t="s">
        <v>1149</v>
      </c>
      <c r="F177" s="196" t="s">
        <v>1150</v>
      </c>
      <c r="G177" s="197" t="s">
        <v>255</v>
      </c>
      <c r="H177" s="198">
        <v>4</v>
      </c>
      <c r="I177" s="199"/>
      <c r="J177" s="200">
        <f t="shared" si="40"/>
        <v>0</v>
      </c>
      <c r="K177" s="196" t="s">
        <v>1</v>
      </c>
      <c r="L177" s="34"/>
      <c r="M177" s="201" t="s">
        <v>1</v>
      </c>
      <c r="N177" s="202" t="s">
        <v>39</v>
      </c>
      <c r="O177" s="63"/>
      <c r="P177" s="203">
        <f t="shared" si="41"/>
        <v>0</v>
      </c>
      <c r="Q177" s="203">
        <v>0</v>
      </c>
      <c r="R177" s="203">
        <f t="shared" si="42"/>
        <v>0</v>
      </c>
      <c r="S177" s="203">
        <v>0</v>
      </c>
      <c r="T177" s="204">
        <f t="shared" si="43"/>
        <v>0</v>
      </c>
      <c r="AR177" s="205" t="s">
        <v>160</v>
      </c>
      <c r="AT177" s="205" t="s">
        <v>155</v>
      </c>
      <c r="AU177" s="205" t="s">
        <v>82</v>
      </c>
      <c r="AY177" s="13" t="s">
        <v>153</v>
      </c>
      <c r="BE177" s="206">
        <f t="shared" si="44"/>
        <v>0</v>
      </c>
      <c r="BF177" s="206">
        <f t="shared" si="45"/>
        <v>0</v>
      </c>
      <c r="BG177" s="206">
        <f t="shared" si="46"/>
        <v>0</v>
      </c>
      <c r="BH177" s="206">
        <f t="shared" si="47"/>
        <v>0</v>
      </c>
      <c r="BI177" s="206">
        <f t="shared" si="48"/>
        <v>0</v>
      </c>
      <c r="BJ177" s="13" t="s">
        <v>160</v>
      </c>
      <c r="BK177" s="206">
        <f t="shared" si="49"/>
        <v>0</v>
      </c>
      <c r="BL177" s="13" t="s">
        <v>160</v>
      </c>
      <c r="BM177" s="205" t="s">
        <v>1151</v>
      </c>
    </row>
    <row r="178" spans="2:65" s="1" customFormat="1" ht="16.5" customHeight="1">
      <c r="B178" s="30"/>
      <c r="C178" s="194" t="s">
        <v>357</v>
      </c>
      <c r="D178" s="194" t="s">
        <v>155</v>
      </c>
      <c r="E178" s="195" t="s">
        <v>1152</v>
      </c>
      <c r="F178" s="196" t="s">
        <v>1130</v>
      </c>
      <c r="G178" s="197" t="s">
        <v>255</v>
      </c>
      <c r="H178" s="198">
        <v>4</v>
      </c>
      <c r="I178" s="199"/>
      <c r="J178" s="200">
        <f t="shared" si="40"/>
        <v>0</v>
      </c>
      <c r="K178" s="196" t="s">
        <v>1</v>
      </c>
      <c r="L178" s="34"/>
      <c r="M178" s="201" t="s">
        <v>1</v>
      </c>
      <c r="N178" s="202" t="s">
        <v>39</v>
      </c>
      <c r="O178" s="63"/>
      <c r="P178" s="203">
        <f t="shared" si="41"/>
        <v>0</v>
      </c>
      <c r="Q178" s="203">
        <v>0</v>
      </c>
      <c r="R178" s="203">
        <f t="shared" si="42"/>
        <v>0</v>
      </c>
      <c r="S178" s="203">
        <v>0</v>
      </c>
      <c r="T178" s="204">
        <f t="shared" si="43"/>
        <v>0</v>
      </c>
      <c r="AR178" s="205" t="s">
        <v>160</v>
      </c>
      <c r="AT178" s="205" t="s">
        <v>155</v>
      </c>
      <c r="AU178" s="205" t="s">
        <v>82</v>
      </c>
      <c r="AY178" s="13" t="s">
        <v>153</v>
      </c>
      <c r="BE178" s="206">
        <f t="shared" si="44"/>
        <v>0</v>
      </c>
      <c r="BF178" s="206">
        <f t="shared" si="45"/>
        <v>0</v>
      </c>
      <c r="BG178" s="206">
        <f t="shared" si="46"/>
        <v>0</v>
      </c>
      <c r="BH178" s="206">
        <f t="shared" si="47"/>
        <v>0</v>
      </c>
      <c r="BI178" s="206">
        <f t="shared" si="48"/>
        <v>0</v>
      </c>
      <c r="BJ178" s="13" t="s">
        <v>160</v>
      </c>
      <c r="BK178" s="206">
        <f t="shared" si="49"/>
        <v>0</v>
      </c>
      <c r="BL178" s="13" t="s">
        <v>160</v>
      </c>
      <c r="BM178" s="205" t="s">
        <v>1153</v>
      </c>
    </row>
    <row r="179" spans="2:65" s="1" customFormat="1" ht="16.5" customHeight="1">
      <c r="B179" s="30"/>
      <c r="C179" s="194" t="s">
        <v>361</v>
      </c>
      <c r="D179" s="194" t="s">
        <v>155</v>
      </c>
      <c r="E179" s="195" t="s">
        <v>1154</v>
      </c>
      <c r="F179" s="196" t="s">
        <v>1136</v>
      </c>
      <c r="G179" s="197" t="s">
        <v>255</v>
      </c>
      <c r="H179" s="198">
        <v>38</v>
      </c>
      <c r="I179" s="199"/>
      <c r="J179" s="200">
        <f t="shared" si="40"/>
        <v>0</v>
      </c>
      <c r="K179" s="196" t="s">
        <v>1</v>
      </c>
      <c r="L179" s="34"/>
      <c r="M179" s="201" t="s">
        <v>1</v>
      </c>
      <c r="N179" s="202" t="s">
        <v>39</v>
      </c>
      <c r="O179" s="63"/>
      <c r="P179" s="203">
        <f t="shared" si="41"/>
        <v>0</v>
      </c>
      <c r="Q179" s="203">
        <v>0</v>
      </c>
      <c r="R179" s="203">
        <f t="shared" si="42"/>
        <v>0</v>
      </c>
      <c r="S179" s="203">
        <v>0</v>
      </c>
      <c r="T179" s="204">
        <f t="shared" si="43"/>
        <v>0</v>
      </c>
      <c r="AR179" s="205" t="s">
        <v>160</v>
      </c>
      <c r="AT179" s="205" t="s">
        <v>155</v>
      </c>
      <c r="AU179" s="205" t="s">
        <v>82</v>
      </c>
      <c r="AY179" s="13" t="s">
        <v>153</v>
      </c>
      <c r="BE179" s="206">
        <f t="shared" si="44"/>
        <v>0</v>
      </c>
      <c r="BF179" s="206">
        <f t="shared" si="45"/>
        <v>0</v>
      </c>
      <c r="BG179" s="206">
        <f t="shared" si="46"/>
        <v>0</v>
      </c>
      <c r="BH179" s="206">
        <f t="shared" si="47"/>
        <v>0</v>
      </c>
      <c r="BI179" s="206">
        <f t="shared" si="48"/>
        <v>0</v>
      </c>
      <c r="BJ179" s="13" t="s">
        <v>160</v>
      </c>
      <c r="BK179" s="206">
        <f t="shared" si="49"/>
        <v>0</v>
      </c>
      <c r="BL179" s="13" t="s">
        <v>160</v>
      </c>
      <c r="BM179" s="205" t="s">
        <v>1155</v>
      </c>
    </row>
    <row r="180" spans="2:65" s="1" customFormat="1" ht="16.5" customHeight="1">
      <c r="B180" s="30"/>
      <c r="C180" s="194" t="s">
        <v>365</v>
      </c>
      <c r="D180" s="194" t="s">
        <v>155</v>
      </c>
      <c r="E180" s="195" t="s">
        <v>1156</v>
      </c>
      <c r="F180" s="196" t="s">
        <v>1157</v>
      </c>
      <c r="G180" s="197" t="s">
        <v>255</v>
      </c>
      <c r="H180" s="198">
        <v>4</v>
      </c>
      <c r="I180" s="199"/>
      <c r="J180" s="200">
        <f t="shared" si="40"/>
        <v>0</v>
      </c>
      <c r="K180" s="196" t="s">
        <v>1</v>
      </c>
      <c r="L180" s="34"/>
      <c r="M180" s="201" t="s">
        <v>1</v>
      </c>
      <c r="N180" s="202" t="s">
        <v>39</v>
      </c>
      <c r="O180" s="63"/>
      <c r="P180" s="203">
        <f t="shared" si="41"/>
        <v>0</v>
      </c>
      <c r="Q180" s="203">
        <v>0</v>
      </c>
      <c r="R180" s="203">
        <f t="shared" si="42"/>
        <v>0</v>
      </c>
      <c r="S180" s="203">
        <v>0</v>
      </c>
      <c r="T180" s="204">
        <f t="shared" si="43"/>
        <v>0</v>
      </c>
      <c r="AR180" s="205" t="s">
        <v>160</v>
      </c>
      <c r="AT180" s="205" t="s">
        <v>155</v>
      </c>
      <c r="AU180" s="205" t="s">
        <v>82</v>
      </c>
      <c r="AY180" s="13" t="s">
        <v>153</v>
      </c>
      <c r="BE180" s="206">
        <f t="shared" si="44"/>
        <v>0</v>
      </c>
      <c r="BF180" s="206">
        <f t="shared" si="45"/>
        <v>0</v>
      </c>
      <c r="BG180" s="206">
        <f t="shared" si="46"/>
        <v>0</v>
      </c>
      <c r="BH180" s="206">
        <f t="shared" si="47"/>
        <v>0</v>
      </c>
      <c r="BI180" s="206">
        <f t="shared" si="48"/>
        <v>0</v>
      </c>
      <c r="BJ180" s="13" t="s">
        <v>160</v>
      </c>
      <c r="BK180" s="206">
        <f t="shared" si="49"/>
        <v>0</v>
      </c>
      <c r="BL180" s="13" t="s">
        <v>160</v>
      </c>
      <c r="BM180" s="205" t="s">
        <v>1158</v>
      </c>
    </row>
    <row r="181" spans="2:65" s="1" customFormat="1" ht="16.5" customHeight="1">
      <c r="B181" s="30"/>
      <c r="C181" s="194" t="s">
        <v>369</v>
      </c>
      <c r="D181" s="194" t="s">
        <v>155</v>
      </c>
      <c r="E181" s="195" t="s">
        <v>1159</v>
      </c>
      <c r="F181" s="196" t="s">
        <v>1160</v>
      </c>
      <c r="G181" s="197" t="s">
        <v>255</v>
      </c>
      <c r="H181" s="198">
        <v>17</v>
      </c>
      <c r="I181" s="199"/>
      <c r="J181" s="200">
        <f t="shared" si="40"/>
        <v>0</v>
      </c>
      <c r="K181" s="196" t="s">
        <v>1</v>
      </c>
      <c r="L181" s="34"/>
      <c r="M181" s="201" t="s">
        <v>1</v>
      </c>
      <c r="N181" s="202" t="s">
        <v>39</v>
      </c>
      <c r="O181" s="63"/>
      <c r="P181" s="203">
        <f t="shared" si="41"/>
        <v>0</v>
      </c>
      <c r="Q181" s="203">
        <v>0</v>
      </c>
      <c r="R181" s="203">
        <f t="shared" si="42"/>
        <v>0</v>
      </c>
      <c r="S181" s="203">
        <v>0</v>
      </c>
      <c r="T181" s="204">
        <f t="shared" si="43"/>
        <v>0</v>
      </c>
      <c r="AR181" s="205" t="s">
        <v>160</v>
      </c>
      <c r="AT181" s="205" t="s">
        <v>155</v>
      </c>
      <c r="AU181" s="205" t="s">
        <v>82</v>
      </c>
      <c r="AY181" s="13" t="s">
        <v>153</v>
      </c>
      <c r="BE181" s="206">
        <f t="shared" si="44"/>
        <v>0</v>
      </c>
      <c r="BF181" s="206">
        <f t="shared" si="45"/>
        <v>0</v>
      </c>
      <c r="BG181" s="206">
        <f t="shared" si="46"/>
        <v>0</v>
      </c>
      <c r="BH181" s="206">
        <f t="shared" si="47"/>
        <v>0</v>
      </c>
      <c r="BI181" s="206">
        <f t="shared" si="48"/>
        <v>0</v>
      </c>
      <c r="BJ181" s="13" t="s">
        <v>160</v>
      </c>
      <c r="BK181" s="206">
        <f t="shared" si="49"/>
        <v>0</v>
      </c>
      <c r="BL181" s="13" t="s">
        <v>160</v>
      </c>
      <c r="BM181" s="205" t="s">
        <v>1161</v>
      </c>
    </row>
    <row r="182" spans="2:65" s="1" customFormat="1" ht="16.5" customHeight="1">
      <c r="B182" s="30"/>
      <c r="C182" s="194" t="s">
        <v>373</v>
      </c>
      <c r="D182" s="194" t="s">
        <v>155</v>
      </c>
      <c r="E182" s="195" t="s">
        <v>1162</v>
      </c>
      <c r="F182" s="196" t="s">
        <v>1163</v>
      </c>
      <c r="G182" s="197" t="s">
        <v>268</v>
      </c>
      <c r="H182" s="198">
        <v>102</v>
      </c>
      <c r="I182" s="199"/>
      <c r="J182" s="200">
        <f t="shared" si="40"/>
        <v>0</v>
      </c>
      <c r="K182" s="196" t="s">
        <v>1</v>
      </c>
      <c r="L182" s="34"/>
      <c r="M182" s="201" t="s">
        <v>1</v>
      </c>
      <c r="N182" s="202" t="s">
        <v>39</v>
      </c>
      <c r="O182" s="63"/>
      <c r="P182" s="203">
        <f t="shared" si="41"/>
        <v>0</v>
      </c>
      <c r="Q182" s="203">
        <v>0</v>
      </c>
      <c r="R182" s="203">
        <f t="shared" si="42"/>
        <v>0</v>
      </c>
      <c r="S182" s="203">
        <v>0</v>
      </c>
      <c r="T182" s="204">
        <f t="shared" si="43"/>
        <v>0</v>
      </c>
      <c r="AR182" s="205" t="s">
        <v>160</v>
      </c>
      <c r="AT182" s="205" t="s">
        <v>155</v>
      </c>
      <c r="AU182" s="205" t="s">
        <v>82</v>
      </c>
      <c r="AY182" s="13" t="s">
        <v>153</v>
      </c>
      <c r="BE182" s="206">
        <f t="shared" si="44"/>
        <v>0</v>
      </c>
      <c r="BF182" s="206">
        <f t="shared" si="45"/>
        <v>0</v>
      </c>
      <c r="BG182" s="206">
        <f t="shared" si="46"/>
        <v>0</v>
      </c>
      <c r="BH182" s="206">
        <f t="shared" si="47"/>
        <v>0</v>
      </c>
      <c r="BI182" s="206">
        <f t="shared" si="48"/>
        <v>0</v>
      </c>
      <c r="BJ182" s="13" t="s">
        <v>160</v>
      </c>
      <c r="BK182" s="206">
        <f t="shared" si="49"/>
        <v>0</v>
      </c>
      <c r="BL182" s="13" t="s">
        <v>160</v>
      </c>
      <c r="BM182" s="205" t="s">
        <v>1164</v>
      </c>
    </row>
    <row r="183" spans="2:65" s="1" customFormat="1" ht="16.5" customHeight="1">
      <c r="B183" s="30"/>
      <c r="C183" s="194" t="s">
        <v>377</v>
      </c>
      <c r="D183" s="194" t="s">
        <v>155</v>
      </c>
      <c r="E183" s="195" t="s">
        <v>1165</v>
      </c>
      <c r="F183" s="196" t="s">
        <v>1025</v>
      </c>
      <c r="G183" s="197" t="s">
        <v>268</v>
      </c>
      <c r="H183" s="198">
        <v>102</v>
      </c>
      <c r="I183" s="199"/>
      <c r="J183" s="200">
        <f t="shared" si="40"/>
        <v>0</v>
      </c>
      <c r="K183" s="196" t="s">
        <v>1</v>
      </c>
      <c r="L183" s="34"/>
      <c r="M183" s="201" t="s">
        <v>1</v>
      </c>
      <c r="N183" s="202" t="s">
        <v>39</v>
      </c>
      <c r="O183" s="63"/>
      <c r="P183" s="203">
        <f t="shared" si="41"/>
        <v>0</v>
      </c>
      <c r="Q183" s="203">
        <v>0</v>
      </c>
      <c r="R183" s="203">
        <f t="shared" si="42"/>
        <v>0</v>
      </c>
      <c r="S183" s="203">
        <v>0</v>
      </c>
      <c r="T183" s="204">
        <f t="shared" si="43"/>
        <v>0</v>
      </c>
      <c r="AR183" s="205" t="s">
        <v>160</v>
      </c>
      <c r="AT183" s="205" t="s">
        <v>155</v>
      </c>
      <c r="AU183" s="205" t="s">
        <v>82</v>
      </c>
      <c r="AY183" s="13" t="s">
        <v>153</v>
      </c>
      <c r="BE183" s="206">
        <f t="shared" si="44"/>
        <v>0</v>
      </c>
      <c r="BF183" s="206">
        <f t="shared" si="45"/>
        <v>0</v>
      </c>
      <c r="BG183" s="206">
        <f t="shared" si="46"/>
        <v>0</v>
      </c>
      <c r="BH183" s="206">
        <f t="shared" si="47"/>
        <v>0</v>
      </c>
      <c r="BI183" s="206">
        <f t="shared" si="48"/>
        <v>0</v>
      </c>
      <c r="BJ183" s="13" t="s">
        <v>160</v>
      </c>
      <c r="BK183" s="206">
        <f t="shared" si="49"/>
        <v>0</v>
      </c>
      <c r="BL183" s="13" t="s">
        <v>160</v>
      </c>
      <c r="BM183" s="205" t="s">
        <v>1166</v>
      </c>
    </row>
    <row r="184" spans="2:65" s="1" customFormat="1" ht="36" customHeight="1">
      <c r="B184" s="30"/>
      <c r="C184" s="194" t="s">
        <v>381</v>
      </c>
      <c r="D184" s="194" t="s">
        <v>155</v>
      </c>
      <c r="E184" s="195" t="s">
        <v>1167</v>
      </c>
      <c r="F184" s="196" t="s">
        <v>1168</v>
      </c>
      <c r="G184" s="197" t="s">
        <v>255</v>
      </c>
      <c r="H184" s="198">
        <v>18</v>
      </c>
      <c r="I184" s="199"/>
      <c r="J184" s="200">
        <f t="shared" si="40"/>
        <v>0</v>
      </c>
      <c r="K184" s="196" t="s">
        <v>1</v>
      </c>
      <c r="L184" s="34"/>
      <c r="M184" s="201" t="s">
        <v>1</v>
      </c>
      <c r="N184" s="202" t="s">
        <v>39</v>
      </c>
      <c r="O184" s="63"/>
      <c r="P184" s="203">
        <f t="shared" si="41"/>
        <v>0</v>
      </c>
      <c r="Q184" s="203">
        <v>0</v>
      </c>
      <c r="R184" s="203">
        <f t="shared" si="42"/>
        <v>0</v>
      </c>
      <c r="S184" s="203">
        <v>0</v>
      </c>
      <c r="T184" s="204">
        <f t="shared" si="43"/>
        <v>0</v>
      </c>
      <c r="AR184" s="205" t="s">
        <v>160</v>
      </c>
      <c r="AT184" s="205" t="s">
        <v>155</v>
      </c>
      <c r="AU184" s="205" t="s">
        <v>82</v>
      </c>
      <c r="AY184" s="13" t="s">
        <v>153</v>
      </c>
      <c r="BE184" s="206">
        <f t="shared" si="44"/>
        <v>0</v>
      </c>
      <c r="BF184" s="206">
        <f t="shared" si="45"/>
        <v>0</v>
      </c>
      <c r="BG184" s="206">
        <f t="shared" si="46"/>
        <v>0</v>
      </c>
      <c r="BH184" s="206">
        <f t="shared" si="47"/>
        <v>0</v>
      </c>
      <c r="BI184" s="206">
        <f t="shared" si="48"/>
        <v>0</v>
      </c>
      <c r="BJ184" s="13" t="s">
        <v>160</v>
      </c>
      <c r="BK184" s="206">
        <f t="shared" si="49"/>
        <v>0</v>
      </c>
      <c r="BL184" s="13" t="s">
        <v>160</v>
      </c>
      <c r="BM184" s="205" t="s">
        <v>1169</v>
      </c>
    </row>
    <row r="185" spans="2:65" s="1" customFormat="1" ht="16.5" customHeight="1">
      <c r="B185" s="30"/>
      <c r="C185" s="194" t="s">
        <v>385</v>
      </c>
      <c r="D185" s="194" t="s">
        <v>155</v>
      </c>
      <c r="E185" s="195" t="s">
        <v>1170</v>
      </c>
      <c r="F185" s="196" t="s">
        <v>1171</v>
      </c>
      <c r="G185" s="197" t="s">
        <v>255</v>
      </c>
      <c r="H185" s="198">
        <v>12</v>
      </c>
      <c r="I185" s="199"/>
      <c r="J185" s="200">
        <f t="shared" si="40"/>
        <v>0</v>
      </c>
      <c r="K185" s="196" t="s">
        <v>1</v>
      </c>
      <c r="L185" s="34"/>
      <c r="M185" s="201" t="s">
        <v>1</v>
      </c>
      <c r="N185" s="202" t="s">
        <v>39</v>
      </c>
      <c r="O185" s="63"/>
      <c r="P185" s="203">
        <f t="shared" si="41"/>
        <v>0</v>
      </c>
      <c r="Q185" s="203">
        <v>0</v>
      </c>
      <c r="R185" s="203">
        <f t="shared" si="42"/>
        <v>0</v>
      </c>
      <c r="S185" s="203">
        <v>0</v>
      </c>
      <c r="T185" s="204">
        <f t="shared" si="43"/>
        <v>0</v>
      </c>
      <c r="AR185" s="205" t="s">
        <v>160</v>
      </c>
      <c r="AT185" s="205" t="s">
        <v>155</v>
      </c>
      <c r="AU185" s="205" t="s">
        <v>82</v>
      </c>
      <c r="AY185" s="13" t="s">
        <v>153</v>
      </c>
      <c r="BE185" s="206">
        <f t="shared" si="44"/>
        <v>0</v>
      </c>
      <c r="BF185" s="206">
        <f t="shared" si="45"/>
        <v>0</v>
      </c>
      <c r="BG185" s="206">
        <f t="shared" si="46"/>
        <v>0</v>
      </c>
      <c r="BH185" s="206">
        <f t="shared" si="47"/>
        <v>0</v>
      </c>
      <c r="BI185" s="206">
        <f t="shared" si="48"/>
        <v>0</v>
      </c>
      <c r="BJ185" s="13" t="s">
        <v>160</v>
      </c>
      <c r="BK185" s="206">
        <f t="shared" si="49"/>
        <v>0</v>
      </c>
      <c r="BL185" s="13" t="s">
        <v>160</v>
      </c>
      <c r="BM185" s="205" t="s">
        <v>1172</v>
      </c>
    </row>
    <row r="186" spans="2:65" s="1" customFormat="1" ht="16.5" customHeight="1">
      <c r="B186" s="30"/>
      <c r="C186" s="194" t="s">
        <v>389</v>
      </c>
      <c r="D186" s="194" t="s">
        <v>155</v>
      </c>
      <c r="E186" s="195" t="s">
        <v>1173</v>
      </c>
      <c r="F186" s="196" t="s">
        <v>1174</v>
      </c>
      <c r="G186" s="197" t="s">
        <v>255</v>
      </c>
      <c r="H186" s="198">
        <v>30</v>
      </c>
      <c r="I186" s="199"/>
      <c r="J186" s="200">
        <f t="shared" si="40"/>
        <v>0</v>
      </c>
      <c r="K186" s="196" t="s">
        <v>1</v>
      </c>
      <c r="L186" s="34"/>
      <c r="M186" s="201" t="s">
        <v>1</v>
      </c>
      <c r="N186" s="202" t="s">
        <v>39</v>
      </c>
      <c r="O186" s="63"/>
      <c r="P186" s="203">
        <f t="shared" si="41"/>
        <v>0</v>
      </c>
      <c r="Q186" s="203">
        <v>0</v>
      </c>
      <c r="R186" s="203">
        <f t="shared" si="42"/>
        <v>0</v>
      </c>
      <c r="S186" s="203">
        <v>0</v>
      </c>
      <c r="T186" s="204">
        <f t="shared" si="43"/>
        <v>0</v>
      </c>
      <c r="AR186" s="205" t="s">
        <v>160</v>
      </c>
      <c r="AT186" s="205" t="s">
        <v>155</v>
      </c>
      <c r="AU186" s="205" t="s">
        <v>82</v>
      </c>
      <c r="AY186" s="13" t="s">
        <v>153</v>
      </c>
      <c r="BE186" s="206">
        <f t="shared" si="44"/>
        <v>0</v>
      </c>
      <c r="BF186" s="206">
        <f t="shared" si="45"/>
        <v>0</v>
      </c>
      <c r="BG186" s="206">
        <f t="shared" si="46"/>
        <v>0</v>
      </c>
      <c r="BH186" s="206">
        <f t="shared" si="47"/>
        <v>0</v>
      </c>
      <c r="BI186" s="206">
        <f t="shared" si="48"/>
        <v>0</v>
      </c>
      <c r="BJ186" s="13" t="s">
        <v>160</v>
      </c>
      <c r="BK186" s="206">
        <f t="shared" si="49"/>
        <v>0</v>
      </c>
      <c r="BL186" s="13" t="s">
        <v>160</v>
      </c>
      <c r="BM186" s="205" t="s">
        <v>1175</v>
      </c>
    </row>
    <row r="187" spans="2:65" s="1" customFormat="1" ht="16.5" customHeight="1">
      <c r="B187" s="30"/>
      <c r="C187" s="194" t="s">
        <v>393</v>
      </c>
      <c r="D187" s="194" t="s">
        <v>155</v>
      </c>
      <c r="E187" s="195" t="s">
        <v>1176</v>
      </c>
      <c r="F187" s="196" t="s">
        <v>1177</v>
      </c>
      <c r="G187" s="197" t="s">
        <v>255</v>
      </c>
      <c r="H187" s="198">
        <v>15</v>
      </c>
      <c r="I187" s="199"/>
      <c r="J187" s="200">
        <f t="shared" si="40"/>
        <v>0</v>
      </c>
      <c r="K187" s="196" t="s">
        <v>1</v>
      </c>
      <c r="L187" s="34"/>
      <c r="M187" s="201" t="s">
        <v>1</v>
      </c>
      <c r="N187" s="202" t="s">
        <v>39</v>
      </c>
      <c r="O187" s="63"/>
      <c r="P187" s="203">
        <f t="shared" si="41"/>
        <v>0</v>
      </c>
      <c r="Q187" s="203">
        <v>0</v>
      </c>
      <c r="R187" s="203">
        <f t="shared" si="42"/>
        <v>0</v>
      </c>
      <c r="S187" s="203">
        <v>0</v>
      </c>
      <c r="T187" s="204">
        <f t="shared" si="43"/>
        <v>0</v>
      </c>
      <c r="AR187" s="205" t="s">
        <v>160</v>
      </c>
      <c r="AT187" s="205" t="s">
        <v>155</v>
      </c>
      <c r="AU187" s="205" t="s">
        <v>82</v>
      </c>
      <c r="AY187" s="13" t="s">
        <v>153</v>
      </c>
      <c r="BE187" s="206">
        <f t="shared" si="44"/>
        <v>0</v>
      </c>
      <c r="BF187" s="206">
        <f t="shared" si="45"/>
        <v>0</v>
      </c>
      <c r="BG187" s="206">
        <f t="shared" si="46"/>
        <v>0</v>
      </c>
      <c r="BH187" s="206">
        <f t="shared" si="47"/>
        <v>0</v>
      </c>
      <c r="BI187" s="206">
        <f t="shared" si="48"/>
        <v>0</v>
      </c>
      <c r="BJ187" s="13" t="s">
        <v>160</v>
      </c>
      <c r="BK187" s="206">
        <f t="shared" si="49"/>
        <v>0</v>
      </c>
      <c r="BL187" s="13" t="s">
        <v>160</v>
      </c>
      <c r="BM187" s="205" t="s">
        <v>1178</v>
      </c>
    </row>
    <row r="188" spans="2:65" s="1" customFormat="1" ht="16.5" customHeight="1">
      <c r="B188" s="30"/>
      <c r="C188" s="194" t="s">
        <v>396</v>
      </c>
      <c r="D188" s="194" t="s">
        <v>155</v>
      </c>
      <c r="E188" s="195" t="s">
        <v>1179</v>
      </c>
      <c r="F188" s="196" t="s">
        <v>1180</v>
      </c>
      <c r="G188" s="197" t="s">
        <v>255</v>
      </c>
      <c r="H188" s="198">
        <v>6</v>
      </c>
      <c r="I188" s="199"/>
      <c r="J188" s="200">
        <f t="shared" si="40"/>
        <v>0</v>
      </c>
      <c r="K188" s="196" t="s">
        <v>1</v>
      </c>
      <c r="L188" s="34"/>
      <c r="M188" s="201" t="s">
        <v>1</v>
      </c>
      <c r="N188" s="202" t="s">
        <v>39</v>
      </c>
      <c r="O188" s="63"/>
      <c r="P188" s="203">
        <f t="shared" si="41"/>
        <v>0</v>
      </c>
      <c r="Q188" s="203">
        <v>0</v>
      </c>
      <c r="R188" s="203">
        <f t="shared" si="42"/>
        <v>0</v>
      </c>
      <c r="S188" s="203">
        <v>0</v>
      </c>
      <c r="T188" s="204">
        <f t="shared" si="43"/>
        <v>0</v>
      </c>
      <c r="AR188" s="205" t="s">
        <v>160</v>
      </c>
      <c r="AT188" s="205" t="s">
        <v>155</v>
      </c>
      <c r="AU188" s="205" t="s">
        <v>82</v>
      </c>
      <c r="AY188" s="13" t="s">
        <v>153</v>
      </c>
      <c r="BE188" s="206">
        <f t="shared" si="44"/>
        <v>0</v>
      </c>
      <c r="BF188" s="206">
        <f t="shared" si="45"/>
        <v>0</v>
      </c>
      <c r="BG188" s="206">
        <f t="shared" si="46"/>
        <v>0</v>
      </c>
      <c r="BH188" s="206">
        <f t="shared" si="47"/>
        <v>0</v>
      </c>
      <c r="BI188" s="206">
        <f t="shared" si="48"/>
        <v>0</v>
      </c>
      <c r="BJ188" s="13" t="s">
        <v>160</v>
      </c>
      <c r="BK188" s="206">
        <f t="shared" si="49"/>
        <v>0</v>
      </c>
      <c r="BL188" s="13" t="s">
        <v>160</v>
      </c>
      <c r="BM188" s="205" t="s">
        <v>1181</v>
      </c>
    </row>
    <row r="189" spans="2:65" s="1" customFormat="1" ht="16.5" customHeight="1">
      <c r="B189" s="30"/>
      <c r="C189" s="194" t="s">
        <v>400</v>
      </c>
      <c r="D189" s="194" t="s">
        <v>155</v>
      </c>
      <c r="E189" s="195" t="s">
        <v>1182</v>
      </c>
      <c r="F189" s="196" t="s">
        <v>1183</v>
      </c>
      <c r="G189" s="197" t="s">
        <v>255</v>
      </c>
      <c r="H189" s="198">
        <v>1</v>
      </c>
      <c r="I189" s="199"/>
      <c r="J189" s="200">
        <f t="shared" si="40"/>
        <v>0</v>
      </c>
      <c r="K189" s="196" t="s">
        <v>1</v>
      </c>
      <c r="L189" s="34"/>
      <c r="M189" s="201" t="s">
        <v>1</v>
      </c>
      <c r="N189" s="202" t="s">
        <v>39</v>
      </c>
      <c r="O189" s="63"/>
      <c r="P189" s="203">
        <f t="shared" si="41"/>
        <v>0</v>
      </c>
      <c r="Q189" s="203">
        <v>0</v>
      </c>
      <c r="R189" s="203">
        <f t="shared" si="42"/>
        <v>0</v>
      </c>
      <c r="S189" s="203">
        <v>0</v>
      </c>
      <c r="T189" s="204">
        <f t="shared" si="43"/>
        <v>0</v>
      </c>
      <c r="AR189" s="205" t="s">
        <v>160</v>
      </c>
      <c r="AT189" s="205" t="s">
        <v>155</v>
      </c>
      <c r="AU189" s="205" t="s">
        <v>82</v>
      </c>
      <c r="AY189" s="13" t="s">
        <v>153</v>
      </c>
      <c r="BE189" s="206">
        <f t="shared" si="44"/>
        <v>0</v>
      </c>
      <c r="BF189" s="206">
        <f t="shared" si="45"/>
        <v>0</v>
      </c>
      <c r="BG189" s="206">
        <f t="shared" si="46"/>
        <v>0</v>
      </c>
      <c r="BH189" s="206">
        <f t="shared" si="47"/>
        <v>0</v>
      </c>
      <c r="BI189" s="206">
        <f t="shared" si="48"/>
        <v>0</v>
      </c>
      <c r="BJ189" s="13" t="s">
        <v>160</v>
      </c>
      <c r="BK189" s="206">
        <f t="shared" si="49"/>
        <v>0</v>
      </c>
      <c r="BL189" s="13" t="s">
        <v>160</v>
      </c>
      <c r="BM189" s="205" t="s">
        <v>1184</v>
      </c>
    </row>
    <row r="190" spans="2:65" s="11" customFormat="1" ht="22.9" customHeight="1">
      <c r="B190" s="178"/>
      <c r="C190" s="179"/>
      <c r="D190" s="180" t="s">
        <v>71</v>
      </c>
      <c r="E190" s="192" t="s">
        <v>99</v>
      </c>
      <c r="F190" s="192" t="s">
        <v>1185</v>
      </c>
      <c r="G190" s="179"/>
      <c r="H190" s="179"/>
      <c r="I190" s="182"/>
      <c r="J190" s="193">
        <f>BK190</f>
        <v>0</v>
      </c>
      <c r="K190" s="179"/>
      <c r="L190" s="184"/>
      <c r="M190" s="185"/>
      <c r="N190" s="186"/>
      <c r="O190" s="186"/>
      <c r="P190" s="187">
        <f>SUM(P191:P193)</f>
        <v>0</v>
      </c>
      <c r="Q190" s="186"/>
      <c r="R190" s="187">
        <f>SUM(R191:R193)</f>
        <v>0</v>
      </c>
      <c r="S190" s="186"/>
      <c r="T190" s="188">
        <f>SUM(T191:T193)</f>
        <v>0</v>
      </c>
      <c r="AR190" s="189" t="s">
        <v>80</v>
      </c>
      <c r="AT190" s="190" t="s">
        <v>71</v>
      </c>
      <c r="AU190" s="190" t="s">
        <v>80</v>
      </c>
      <c r="AY190" s="189" t="s">
        <v>153</v>
      </c>
      <c r="BK190" s="191">
        <f>SUM(BK191:BK193)</f>
        <v>0</v>
      </c>
    </row>
    <row r="191" spans="2:65" s="1" customFormat="1" ht="48" customHeight="1">
      <c r="B191" s="30"/>
      <c r="C191" s="194" t="s">
        <v>404</v>
      </c>
      <c r="D191" s="194" t="s">
        <v>155</v>
      </c>
      <c r="E191" s="195" t="s">
        <v>1186</v>
      </c>
      <c r="F191" s="196" t="s">
        <v>1187</v>
      </c>
      <c r="G191" s="197" t="s">
        <v>255</v>
      </c>
      <c r="H191" s="198">
        <v>2</v>
      </c>
      <c r="I191" s="199"/>
      <c r="J191" s="200">
        <f>ROUND(I191*H191,1)</f>
        <v>0</v>
      </c>
      <c r="K191" s="196" t="s">
        <v>1</v>
      </c>
      <c r="L191" s="34"/>
      <c r="M191" s="201" t="s">
        <v>1</v>
      </c>
      <c r="N191" s="202" t="s">
        <v>39</v>
      </c>
      <c r="O191" s="63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AR191" s="205" t="s">
        <v>160</v>
      </c>
      <c r="AT191" s="205" t="s">
        <v>155</v>
      </c>
      <c r="AU191" s="205" t="s">
        <v>82</v>
      </c>
      <c r="AY191" s="13" t="s">
        <v>153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3" t="s">
        <v>160</v>
      </c>
      <c r="BK191" s="206">
        <f>ROUND(I191*H191,1)</f>
        <v>0</v>
      </c>
      <c r="BL191" s="13" t="s">
        <v>160</v>
      </c>
      <c r="BM191" s="205" t="s">
        <v>1188</v>
      </c>
    </row>
    <row r="192" spans="2:65" s="1" customFormat="1" ht="60" customHeight="1">
      <c r="B192" s="30"/>
      <c r="C192" s="194" t="s">
        <v>414</v>
      </c>
      <c r="D192" s="194" t="s">
        <v>155</v>
      </c>
      <c r="E192" s="195" t="s">
        <v>1189</v>
      </c>
      <c r="F192" s="196" t="s">
        <v>1190</v>
      </c>
      <c r="G192" s="197" t="s">
        <v>255</v>
      </c>
      <c r="H192" s="198">
        <v>10</v>
      </c>
      <c r="I192" s="199"/>
      <c r="J192" s="200">
        <f>ROUND(I192*H192,1)</f>
        <v>0</v>
      </c>
      <c r="K192" s="196" t="s">
        <v>1</v>
      </c>
      <c r="L192" s="34"/>
      <c r="M192" s="201" t="s">
        <v>1</v>
      </c>
      <c r="N192" s="202" t="s">
        <v>39</v>
      </c>
      <c r="O192" s="63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AR192" s="205" t="s">
        <v>160</v>
      </c>
      <c r="AT192" s="205" t="s">
        <v>155</v>
      </c>
      <c r="AU192" s="205" t="s">
        <v>82</v>
      </c>
      <c r="AY192" s="13" t="s">
        <v>153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3" t="s">
        <v>160</v>
      </c>
      <c r="BK192" s="206">
        <f>ROUND(I192*H192,1)</f>
        <v>0</v>
      </c>
      <c r="BL192" s="13" t="s">
        <v>160</v>
      </c>
      <c r="BM192" s="205" t="s">
        <v>1191</v>
      </c>
    </row>
    <row r="193" spans="2:65" s="1" customFormat="1" ht="48" customHeight="1">
      <c r="B193" s="30"/>
      <c r="C193" s="194" t="s">
        <v>418</v>
      </c>
      <c r="D193" s="194" t="s">
        <v>155</v>
      </c>
      <c r="E193" s="195" t="s">
        <v>1192</v>
      </c>
      <c r="F193" s="196" t="s">
        <v>1193</v>
      </c>
      <c r="G193" s="197" t="s">
        <v>255</v>
      </c>
      <c r="H193" s="198">
        <v>2</v>
      </c>
      <c r="I193" s="199"/>
      <c r="J193" s="200">
        <f>ROUND(I193*H193,1)</f>
        <v>0</v>
      </c>
      <c r="K193" s="196" t="s">
        <v>1</v>
      </c>
      <c r="L193" s="34"/>
      <c r="M193" s="201" t="s">
        <v>1</v>
      </c>
      <c r="N193" s="202" t="s">
        <v>39</v>
      </c>
      <c r="O193" s="63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AR193" s="205" t="s">
        <v>160</v>
      </c>
      <c r="AT193" s="205" t="s">
        <v>155</v>
      </c>
      <c r="AU193" s="205" t="s">
        <v>82</v>
      </c>
      <c r="AY193" s="13" t="s">
        <v>153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3" t="s">
        <v>160</v>
      </c>
      <c r="BK193" s="206">
        <f>ROUND(I193*H193,1)</f>
        <v>0</v>
      </c>
      <c r="BL193" s="13" t="s">
        <v>160</v>
      </c>
      <c r="BM193" s="205" t="s">
        <v>1194</v>
      </c>
    </row>
    <row r="194" spans="2:65" s="11" customFormat="1" ht="22.9" customHeight="1">
      <c r="B194" s="178"/>
      <c r="C194" s="179"/>
      <c r="D194" s="180" t="s">
        <v>71</v>
      </c>
      <c r="E194" s="192" t="s">
        <v>102</v>
      </c>
      <c r="F194" s="192" t="s">
        <v>1195</v>
      </c>
      <c r="G194" s="179"/>
      <c r="H194" s="179"/>
      <c r="I194" s="182"/>
      <c r="J194" s="193">
        <f>BK194</f>
        <v>0</v>
      </c>
      <c r="K194" s="179"/>
      <c r="L194" s="184"/>
      <c r="M194" s="185"/>
      <c r="N194" s="186"/>
      <c r="O194" s="186"/>
      <c r="P194" s="187">
        <f>SUM(P195:P198)</f>
        <v>0</v>
      </c>
      <c r="Q194" s="186"/>
      <c r="R194" s="187">
        <f>SUM(R195:R198)</f>
        <v>0</v>
      </c>
      <c r="S194" s="186"/>
      <c r="T194" s="188">
        <f>SUM(T195:T198)</f>
        <v>0</v>
      </c>
      <c r="AR194" s="189" t="s">
        <v>80</v>
      </c>
      <c r="AT194" s="190" t="s">
        <v>71</v>
      </c>
      <c r="AU194" s="190" t="s">
        <v>80</v>
      </c>
      <c r="AY194" s="189" t="s">
        <v>153</v>
      </c>
      <c r="BK194" s="191">
        <f>SUM(BK195:BK198)</f>
        <v>0</v>
      </c>
    </row>
    <row r="195" spans="2:65" s="1" customFormat="1" ht="48" customHeight="1">
      <c r="B195" s="30"/>
      <c r="C195" s="194" t="s">
        <v>424</v>
      </c>
      <c r="D195" s="194" t="s">
        <v>155</v>
      </c>
      <c r="E195" s="195" t="s">
        <v>1196</v>
      </c>
      <c r="F195" s="196" t="s">
        <v>1197</v>
      </c>
      <c r="G195" s="197" t="s">
        <v>255</v>
      </c>
      <c r="H195" s="198">
        <v>42</v>
      </c>
      <c r="I195" s="199"/>
      <c r="J195" s="200">
        <f>ROUND(I195*H195,1)</f>
        <v>0</v>
      </c>
      <c r="K195" s="196" t="s">
        <v>1</v>
      </c>
      <c r="L195" s="34"/>
      <c r="M195" s="201" t="s">
        <v>1</v>
      </c>
      <c r="N195" s="202" t="s">
        <v>39</v>
      </c>
      <c r="O195" s="63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205" t="s">
        <v>160</v>
      </c>
      <c r="AT195" s="205" t="s">
        <v>155</v>
      </c>
      <c r="AU195" s="205" t="s">
        <v>82</v>
      </c>
      <c r="AY195" s="13" t="s">
        <v>153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3" t="s">
        <v>160</v>
      </c>
      <c r="BK195" s="206">
        <f>ROUND(I195*H195,1)</f>
        <v>0</v>
      </c>
      <c r="BL195" s="13" t="s">
        <v>160</v>
      </c>
      <c r="BM195" s="205" t="s">
        <v>1198</v>
      </c>
    </row>
    <row r="196" spans="2:65" s="1" customFormat="1" ht="16.5" customHeight="1">
      <c r="B196" s="30"/>
      <c r="C196" s="194" t="s">
        <v>351</v>
      </c>
      <c r="D196" s="194" t="s">
        <v>155</v>
      </c>
      <c r="E196" s="195" t="s">
        <v>1199</v>
      </c>
      <c r="F196" s="196" t="s">
        <v>1200</v>
      </c>
      <c r="G196" s="197" t="s">
        <v>255</v>
      </c>
      <c r="H196" s="198">
        <v>28</v>
      </c>
      <c r="I196" s="199"/>
      <c r="J196" s="200">
        <f>ROUND(I196*H196,1)</f>
        <v>0</v>
      </c>
      <c r="K196" s="196" t="s">
        <v>1</v>
      </c>
      <c r="L196" s="34"/>
      <c r="M196" s="201" t="s">
        <v>1</v>
      </c>
      <c r="N196" s="202" t="s">
        <v>39</v>
      </c>
      <c r="O196" s="63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AR196" s="205" t="s">
        <v>160</v>
      </c>
      <c r="AT196" s="205" t="s">
        <v>155</v>
      </c>
      <c r="AU196" s="205" t="s">
        <v>82</v>
      </c>
      <c r="AY196" s="13" t="s">
        <v>153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3" t="s">
        <v>160</v>
      </c>
      <c r="BK196" s="206">
        <f>ROUND(I196*H196,1)</f>
        <v>0</v>
      </c>
      <c r="BL196" s="13" t="s">
        <v>160</v>
      </c>
      <c r="BM196" s="205" t="s">
        <v>1201</v>
      </c>
    </row>
    <row r="197" spans="2:65" s="1" customFormat="1" ht="16.5" customHeight="1">
      <c r="B197" s="30"/>
      <c r="C197" s="194" t="s">
        <v>431</v>
      </c>
      <c r="D197" s="194" t="s">
        <v>155</v>
      </c>
      <c r="E197" s="195" t="s">
        <v>1202</v>
      </c>
      <c r="F197" s="196" t="s">
        <v>1130</v>
      </c>
      <c r="G197" s="197" t="s">
        <v>255</v>
      </c>
      <c r="H197" s="198">
        <v>56</v>
      </c>
      <c r="I197" s="199"/>
      <c r="J197" s="200">
        <f>ROUND(I197*H197,1)</f>
        <v>0</v>
      </c>
      <c r="K197" s="196" t="s">
        <v>1</v>
      </c>
      <c r="L197" s="34"/>
      <c r="M197" s="201" t="s">
        <v>1</v>
      </c>
      <c r="N197" s="202" t="s">
        <v>39</v>
      </c>
      <c r="O197" s="63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AR197" s="205" t="s">
        <v>160</v>
      </c>
      <c r="AT197" s="205" t="s">
        <v>155</v>
      </c>
      <c r="AU197" s="205" t="s">
        <v>82</v>
      </c>
      <c r="AY197" s="13" t="s">
        <v>153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3" t="s">
        <v>160</v>
      </c>
      <c r="BK197" s="206">
        <f>ROUND(I197*H197,1)</f>
        <v>0</v>
      </c>
      <c r="BL197" s="13" t="s">
        <v>160</v>
      </c>
      <c r="BM197" s="205" t="s">
        <v>1203</v>
      </c>
    </row>
    <row r="198" spans="2:65" s="1" customFormat="1" ht="16.5" customHeight="1">
      <c r="B198" s="30"/>
      <c r="C198" s="194" t="s">
        <v>435</v>
      </c>
      <c r="D198" s="194" t="s">
        <v>155</v>
      </c>
      <c r="E198" s="195" t="s">
        <v>1204</v>
      </c>
      <c r="F198" s="196" t="s">
        <v>1136</v>
      </c>
      <c r="G198" s="197" t="s">
        <v>255</v>
      </c>
      <c r="H198" s="198">
        <v>56</v>
      </c>
      <c r="I198" s="199"/>
      <c r="J198" s="200">
        <f>ROUND(I198*H198,1)</f>
        <v>0</v>
      </c>
      <c r="K198" s="196" t="s">
        <v>1</v>
      </c>
      <c r="L198" s="34"/>
      <c r="M198" s="201" t="s">
        <v>1</v>
      </c>
      <c r="N198" s="202" t="s">
        <v>39</v>
      </c>
      <c r="O198" s="63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AR198" s="205" t="s">
        <v>160</v>
      </c>
      <c r="AT198" s="205" t="s">
        <v>155</v>
      </c>
      <c r="AU198" s="205" t="s">
        <v>82</v>
      </c>
      <c r="AY198" s="13" t="s">
        <v>153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3" t="s">
        <v>160</v>
      </c>
      <c r="BK198" s="206">
        <f>ROUND(I198*H198,1)</f>
        <v>0</v>
      </c>
      <c r="BL198" s="13" t="s">
        <v>160</v>
      </c>
      <c r="BM198" s="205" t="s">
        <v>1205</v>
      </c>
    </row>
    <row r="199" spans="2:65" s="11" customFormat="1" ht="22.9" customHeight="1">
      <c r="B199" s="178"/>
      <c r="C199" s="179"/>
      <c r="D199" s="180" t="s">
        <v>71</v>
      </c>
      <c r="E199" s="192" t="s">
        <v>105</v>
      </c>
      <c r="F199" s="192" t="s">
        <v>1206</v>
      </c>
      <c r="G199" s="179"/>
      <c r="H199" s="179"/>
      <c r="I199" s="182"/>
      <c r="J199" s="193">
        <f>BK199</f>
        <v>0</v>
      </c>
      <c r="K199" s="179"/>
      <c r="L199" s="184"/>
      <c r="M199" s="185"/>
      <c r="N199" s="186"/>
      <c r="O199" s="186"/>
      <c r="P199" s="187">
        <f>P200</f>
        <v>0</v>
      </c>
      <c r="Q199" s="186"/>
      <c r="R199" s="187">
        <f>R200</f>
        <v>0</v>
      </c>
      <c r="S199" s="186"/>
      <c r="T199" s="188">
        <f>T200</f>
        <v>0</v>
      </c>
      <c r="AR199" s="189" t="s">
        <v>80</v>
      </c>
      <c r="AT199" s="190" t="s">
        <v>71</v>
      </c>
      <c r="AU199" s="190" t="s">
        <v>80</v>
      </c>
      <c r="AY199" s="189" t="s">
        <v>153</v>
      </c>
      <c r="BK199" s="191">
        <f>BK200</f>
        <v>0</v>
      </c>
    </row>
    <row r="200" spans="2:65" s="1" customFormat="1" ht="16.5" customHeight="1">
      <c r="B200" s="30"/>
      <c r="C200" s="194" t="s">
        <v>441</v>
      </c>
      <c r="D200" s="194" t="s">
        <v>155</v>
      </c>
      <c r="E200" s="195" t="s">
        <v>1207</v>
      </c>
      <c r="F200" s="196" t="s">
        <v>1206</v>
      </c>
      <c r="G200" s="197" t="s">
        <v>1208</v>
      </c>
      <c r="H200" s="198">
        <v>1</v>
      </c>
      <c r="I200" s="199"/>
      <c r="J200" s="200">
        <f>ROUND(I200*H200,1)</f>
        <v>0</v>
      </c>
      <c r="K200" s="196" t="s">
        <v>1</v>
      </c>
      <c r="L200" s="34"/>
      <c r="M200" s="217" t="s">
        <v>1</v>
      </c>
      <c r="N200" s="218" t="s">
        <v>39</v>
      </c>
      <c r="O200" s="219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AR200" s="205" t="s">
        <v>160</v>
      </c>
      <c r="AT200" s="205" t="s">
        <v>155</v>
      </c>
      <c r="AU200" s="205" t="s">
        <v>82</v>
      </c>
      <c r="AY200" s="13" t="s">
        <v>153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3" t="s">
        <v>160</v>
      </c>
      <c r="BK200" s="206">
        <f>ROUND(I200*H200,1)</f>
        <v>0</v>
      </c>
      <c r="BL200" s="13" t="s">
        <v>160</v>
      </c>
      <c r="BM200" s="205" t="s">
        <v>1209</v>
      </c>
    </row>
    <row r="201" spans="2:65" s="1" customFormat="1" ht="6.95" customHeight="1">
      <c r="B201" s="46"/>
      <c r="C201" s="47"/>
      <c r="D201" s="47"/>
      <c r="E201" s="47"/>
      <c r="F201" s="47"/>
      <c r="G201" s="47"/>
      <c r="H201" s="47"/>
      <c r="I201" s="145"/>
      <c r="J201" s="47"/>
      <c r="K201" s="47"/>
      <c r="L201" s="34"/>
    </row>
  </sheetData>
  <sheetProtection algorithmName="SHA-512" hashValue="9xhlZjpQsFhXEGc4boDA0dDyreyL1YfqC956OYI7cWVl1AVUPiRuNBPH5SOI+PH7kLUubIWdvetCNZGUcVrImw==" saltValue="GWSQarDTfAs0Ai03sTdOGSPnMdJZKbHy10gSamCL66dWbVWmLU300cf1fY7CpGLZR3Wumi9i9ZnegSj5rca9LA==" spinCount="100000" sheet="1" objects="1" scenarios="1" formatColumns="0" formatRows="0" autoFilter="0"/>
  <autoFilter ref="C124:K20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topLeftCell="A62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98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s="1" customFormat="1" ht="12" customHeight="1">
      <c r="B8" s="34"/>
      <c r="D8" s="113" t="s">
        <v>109</v>
      </c>
      <c r="I8" s="114"/>
      <c r="L8" s="34"/>
    </row>
    <row r="9" spans="2:46" s="1" customFormat="1" ht="36.950000000000003" customHeight="1">
      <c r="B9" s="34"/>
      <c r="E9" s="275" t="s">
        <v>1210</v>
      </c>
      <c r="F9" s="276"/>
      <c r="G9" s="276"/>
      <c r="H9" s="276"/>
      <c r="I9" s="114"/>
      <c r="L9" s="34"/>
    </row>
    <row r="10" spans="2:46" s="1" customFormat="1">
      <c r="B10" s="34"/>
      <c r="I10" s="114"/>
      <c r="L10" s="34"/>
    </row>
    <row r="11" spans="2:46" s="1" customFormat="1" ht="12" customHeight="1">
      <c r="B11" s="34"/>
      <c r="D11" s="113" t="s">
        <v>18</v>
      </c>
      <c r="F11" s="102" t="s">
        <v>1</v>
      </c>
      <c r="I11" s="115" t="s">
        <v>19</v>
      </c>
      <c r="J11" s="102" t="s">
        <v>1</v>
      </c>
      <c r="L11" s="34"/>
    </row>
    <row r="12" spans="2:46" s="1" customFormat="1" ht="12" customHeight="1">
      <c r="B12" s="34"/>
      <c r="D12" s="113" t="s">
        <v>20</v>
      </c>
      <c r="F12" s="102" t="s">
        <v>21</v>
      </c>
      <c r="I12" s="115" t="s">
        <v>22</v>
      </c>
      <c r="J12" s="116">
        <f>'Rekapitulace stavby'!AN8</f>
        <v>0</v>
      </c>
      <c r="L12" s="34"/>
    </row>
    <row r="13" spans="2:46" s="1" customFormat="1" ht="10.9" customHeight="1">
      <c r="B13" s="34"/>
      <c r="I13" s="114"/>
      <c r="L13" s="34"/>
    </row>
    <row r="14" spans="2:46" s="1" customFormat="1" ht="12" customHeight="1">
      <c r="B14" s="34"/>
      <c r="D14" s="113" t="s">
        <v>23</v>
      </c>
      <c r="I14" s="115" t="s">
        <v>24</v>
      </c>
      <c r="J14" s="102" t="str">
        <f>IF('Rekapitulace stavby'!AN10="","",'Rekapitulace stavby'!AN10)</f>
        <v/>
      </c>
      <c r="L14" s="34"/>
    </row>
    <row r="15" spans="2:46" s="1" customFormat="1" ht="18" customHeight="1">
      <c r="B15" s="34"/>
      <c r="E15" s="102" t="str">
        <f>IF('Rekapitulace stavby'!E11="","",'Rekapitulace stavby'!E11)</f>
        <v xml:space="preserve"> </v>
      </c>
      <c r="I15" s="115" t="s">
        <v>25</v>
      </c>
      <c r="J15" s="102" t="str">
        <f>IF('Rekapitulace stavby'!AN11="","",'Rekapitulace stavby'!AN11)</f>
        <v/>
      </c>
      <c r="L15" s="34"/>
    </row>
    <row r="16" spans="2:46" s="1" customFormat="1" ht="6.95" customHeight="1">
      <c r="B16" s="34"/>
      <c r="I16" s="114"/>
      <c r="L16" s="34"/>
    </row>
    <row r="17" spans="2:12" s="1" customFormat="1" ht="12" customHeight="1">
      <c r="B17" s="34"/>
      <c r="D17" s="113" t="s">
        <v>26</v>
      </c>
      <c r="I17" s="115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77" t="str">
        <f>'Rekapitulace stavby'!E14</f>
        <v>Vyplň údaj</v>
      </c>
      <c r="F18" s="278"/>
      <c r="G18" s="278"/>
      <c r="H18" s="278"/>
      <c r="I18" s="115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4"/>
      <c r="L19" s="34"/>
    </row>
    <row r="20" spans="2:12" s="1" customFormat="1" ht="12" customHeight="1">
      <c r="B20" s="34"/>
      <c r="D20" s="113" t="s">
        <v>28</v>
      </c>
      <c r="I20" s="115" t="s">
        <v>24</v>
      </c>
      <c r="J20" s="102" t="str">
        <f>IF('Rekapitulace stavby'!AN16="","",'Rekapitulace stavby'!AN16)</f>
        <v/>
      </c>
      <c r="L20" s="34"/>
    </row>
    <row r="21" spans="2:12" s="1" customFormat="1" ht="18" customHeight="1">
      <c r="B21" s="34"/>
      <c r="E21" s="102" t="str">
        <f>IF('Rekapitulace stavby'!E17="","",'Rekapitulace stavby'!E17)</f>
        <v xml:space="preserve"> </v>
      </c>
      <c r="I21" s="115" t="s">
        <v>25</v>
      </c>
      <c r="J21" s="102" t="str">
        <f>IF('Rekapitulace stavby'!AN17="","",'Rekapitulace stavby'!AN17)</f>
        <v/>
      </c>
      <c r="L21" s="34"/>
    </row>
    <row r="22" spans="2:12" s="1" customFormat="1" ht="6.95" customHeight="1">
      <c r="B22" s="34"/>
      <c r="I22" s="114"/>
      <c r="L22" s="34"/>
    </row>
    <row r="23" spans="2:12" s="1" customFormat="1" ht="12" customHeight="1">
      <c r="B23" s="34"/>
      <c r="D23" s="113" t="s">
        <v>29</v>
      </c>
      <c r="I23" s="115" t="s">
        <v>24</v>
      </c>
      <c r="J23" s="102" t="str">
        <f>IF('Rekapitulace stavby'!AN19="","",'Rekapitulace stavby'!AN19)</f>
        <v/>
      </c>
      <c r="L23" s="34"/>
    </row>
    <row r="24" spans="2:12" s="1" customFormat="1" ht="18" customHeight="1">
      <c r="B24" s="34"/>
      <c r="E24" s="102" t="str">
        <f>IF('Rekapitulace stavby'!E20="","",'Rekapitulace stavby'!E20)</f>
        <v xml:space="preserve"> </v>
      </c>
      <c r="I24" s="115" t="s">
        <v>25</v>
      </c>
      <c r="J24" s="102" t="str">
        <f>IF('Rekapitulace stavby'!AN20="","",'Rekapitulace stavby'!AN20)</f>
        <v/>
      </c>
      <c r="L24" s="34"/>
    </row>
    <row r="25" spans="2:12" s="1" customFormat="1" ht="6.95" customHeight="1">
      <c r="B25" s="34"/>
      <c r="I25" s="114"/>
      <c r="L25" s="34"/>
    </row>
    <row r="26" spans="2:12" s="1" customFormat="1" ht="12" customHeight="1">
      <c r="B26" s="34"/>
      <c r="D26" s="113" t="s">
        <v>31</v>
      </c>
      <c r="I26" s="114"/>
      <c r="L26" s="34"/>
    </row>
    <row r="27" spans="2:12" s="7" customFormat="1" ht="16.5" customHeight="1">
      <c r="B27" s="117"/>
      <c r="E27" s="279" t="s">
        <v>1</v>
      </c>
      <c r="F27" s="279"/>
      <c r="G27" s="279"/>
      <c r="H27" s="279"/>
      <c r="I27" s="118"/>
      <c r="L27" s="117"/>
    </row>
    <row r="28" spans="2:12" s="1" customFormat="1" ht="6.95" customHeight="1">
      <c r="B28" s="34"/>
      <c r="I28" s="114"/>
      <c r="L28" s="34"/>
    </row>
    <row r="29" spans="2:12" s="1" customFormat="1" ht="6.95" customHeight="1">
      <c r="B29" s="34"/>
      <c r="D29" s="59"/>
      <c r="E29" s="59"/>
      <c r="F29" s="59"/>
      <c r="G29" s="59"/>
      <c r="H29" s="59"/>
      <c r="I29" s="119"/>
      <c r="J29" s="59"/>
      <c r="K29" s="59"/>
      <c r="L29" s="34"/>
    </row>
    <row r="30" spans="2:12" s="1" customFormat="1" ht="25.35" customHeight="1">
      <c r="B30" s="34"/>
      <c r="D30" s="120" t="s">
        <v>32</v>
      </c>
      <c r="I30" s="114"/>
      <c r="J30" s="121">
        <f>ROUND(J118, 1)</f>
        <v>0</v>
      </c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14.45" customHeight="1">
      <c r="B32" s="34"/>
      <c r="F32" s="122" t="s">
        <v>34</v>
      </c>
      <c r="I32" s="123" t="s">
        <v>33</v>
      </c>
      <c r="J32" s="122" t="s">
        <v>35</v>
      </c>
      <c r="L32" s="34"/>
    </row>
    <row r="33" spans="2:12" s="1" customFormat="1" ht="14.45" hidden="1" customHeight="1">
      <c r="B33" s="34"/>
      <c r="D33" s="124" t="s">
        <v>36</v>
      </c>
      <c r="E33" s="113" t="s">
        <v>37</v>
      </c>
      <c r="F33" s="125">
        <f>ROUND((SUM(BE118:BE124)),  1)</f>
        <v>0</v>
      </c>
      <c r="I33" s="126">
        <v>0.21</v>
      </c>
      <c r="J33" s="125">
        <f>ROUND(((SUM(BE118:BE124))*I33),  1)</f>
        <v>0</v>
      </c>
      <c r="L33" s="34"/>
    </row>
    <row r="34" spans="2:12" s="1" customFormat="1" ht="14.45" hidden="1" customHeight="1">
      <c r="B34" s="34"/>
      <c r="E34" s="113" t="s">
        <v>38</v>
      </c>
      <c r="F34" s="125">
        <f>ROUND((SUM(BF118:BF124)),  1)</f>
        <v>0</v>
      </c>
      <c r="I34" s="126">
        <v>0.15</v>
      </c>
      <c r="J34" s="125">
        <f>ROUND(((SUM(BF118:BF124))*I34),  1)</f>
        <v>0</v>
      </c>
      <c r="L34" s="34"/>
    </row>
    <row r="35" spans="2:12" s="1" customFormat="1" ht="14.45" customHeight="1">
      <c r="B35" s="34"/>
      <c r="D35" s="113" t="s">
        <v>36</v>
      </c>
      <c r="E35" s="113" t="s">
        <v>39</v>
      </c>
      <c r="F35" s="125">
        <f>ROUND((SUM(BG118:BG124)),  1)</f>
        <v>0</v>
      </c>
      <c r="I35" s="126">
        <v>0.21</v>
      </c>
      <c r="J35" s="125">
        <f>0</f>
        <v>0</v>
      </c>
      <c r="L35" s="34"/>
    </row>
    <row r="36" spans="2:12" s="1" customFormat="1" ht="14.45" customHeight="1">
      <c r="B36" s="34"/>
      <c r="E36" s="113" t="s">
        <v>40</v>
      </c>
      <c r="F36" s="125">
        <f>ROUND((SUM(BH118:BH124)),  1)</f>
        <v>0</v>
      </c>
      <c r="I36" s="126">
        <v>0.15</v>
      </c>
      <c r="J36" s="125">
        <f>0</f>
        <v>0</v>
      </c>
      <c r="L36" s="34"/>
    </row>
    <row r="37" spans="2:12" s="1" customFormat="1" ht="14.45" hidden="1" customHeight="1">
      <c r="B37" s="34"/>
      <c r="E37" s="113" t="s">
        <v>41</v>
      </c>
      <c r="F37" s="125">
        <f>ROUND((SUM(BI118:BI124)),  1)</f>
        <v>0</v>
      </c>
      <c r="I37" s="126">
        <v>0</v>
      </c>
      <c r="J37" s="125">
        <f>0</f>
        <v>0</v>
      </c>
      <c r="L37" s="34"/>
    </row>
    <row r="38" spans="2:12" s="1" customFormat="1" ht="6.95" customHeight="1">
      <c r="B38" s="34"/>
      <c r="I38" s="114"/>
      <c r="L38" s="34"/>
    </row>
    <row r="39" spans="2:12" s="1" customFormat="1" ht="25.35" customHeight="1">
      <c r="B39" s="34"/>
      <c r="C39" s="127"/>
      <c r="D39" s="128" t="s">
        <v>42</v>
      </c>
      <c r="E39" s="129"/>
      <c r="F39" s="129"/>
      <c r="G39" s="130" t="s">
        <v>43</v>
      </c>
      <c r="H39" s="131" t="s">
        <v>44</v>
      </c>
      <c r="I39" s="132"/>
      <c r="J39" s="133">
        <f>SUM(J30:J37)</f>
        <v>0</v>
      </c>
      <c r="K39" s="134"/>
      <c r="L39" s="34"/>
    </row>
    <row r="40" spans="2:12" s="1" customFormat="1" ht="14.45" customHeight="1">
      <c r="B40" s="34"/>
      <c r="I40" s="114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47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47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47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47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47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47" s="1" customFormat="1" ht="12" hidden="1" customHeight="1">
      <c r="B86" s="30"/>
      <c r="C86" s="25" t="s">
        <v>109</v>
      </c>
      <c r="D86" s="31"/>
      <c r="E86" s="31"/>
      <c r="F86" s="31"/>
      <c r="G86" s="31"/>
      <c r="H86" s="31"/>
      <c r="I86" s="114"/>
      <c r="J86" s="31"/>
      <c r="K86" s="31"/>
      <c r="L86" s="34"/>
    </row>
    <row r="87" spans="2:47" s="1" customFormat="1" ht="16.5" hidden="1" customHeight="1">
      <c r="B87" s="30"/>
      <c r="C87" s="31"/>
      <c r="D87" s="31"/>
      <c r="E87" s="238" t="str">
        <f>E9</f>
        <v>05 - Fotovoltaická elektrárna</v>
      </c>
      <c r="F87" s="270"/>
      <c r="G87" s="270"/>
      <c r="H87" s="270"/>
      <c r="I87" s="114"/>
      <c r="J87" s="31"/>
      <c r="K87" s="31"/>
      <c r="L87" s="34"/>
    </row>
    <row r="88" spans="2:47" s="1" customFormat="1" ht="6.95" hidden="1" customHeight="1">
      <c r="B88" s="30"/>
      <c r="C88" s="31"/>
      <c r="D88" s="31"/>
      <c r="E88" s="31"/>
      <c r="F88" s="31"/>
      <c r="G88" s="31"/>
      <c r="H88" s="31"/>
      <c r="I88" s="114"/>
      <c r="J88" s="31"/>
      <c r="K88" s="31"/>
      <c r="L88" s="34"/>
    </row>
    <row r="89" spans="2:47" s="1" customFormat="1" ht="12" hidden="1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15" t="s">
        <v>22</v>
      </c>
      <c r="J89" s="58">
        <f>IF(J12="","",J12)</f>
        <v>0</v>
      </c>
      <c r="K89" s="31"/>
      <c r="L89" s="34"/>
    </row>
    <row r="90" spans="2:47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47" s="1" customFormat="1" ht="15.2" hidden="1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15" t="s">
        <v>28</v>
      </c>
      <c r="J91" s="28" t="str">
        <f>E21</f>
        <v xml:space="preserve"> </v>
      </c>
      <c r="K91" s="31"/>
      <c r="L91" s="34"/>
    </row>
    <row r="92" spans="2:47" s="1" customFormat="1" ht="15.2" hidden="1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5" t="s">
        <v>29</v>
      </c>
      <c r="J92" s="28" t="str">
        <f>E24</f>
        <v xml:space="preserve"> </v>
      </c>
      <c r="K92" s="31"/>
      <c r="L92" s="34"/>
    </row>
    <row r="93" spans="2:47" s="1" customFormat="1" ht="10.35" hidden="1" customHeight="1">
      <c r="B93" s="30"/>
      <c r="C93" s="31"/>
      <c r="D93" s="31"/>
      <c r="E93" s="31"/>
      <c r="F93" s="31"/>
      <c r="G93" s="31"/>
      <c r="H93" s="31"/>
      <c r="I93" s="114"/>
      <c r="J93" s="31"/>
      <c r="K93" s="31"/>
      <c r="L93" s="34"/>
    </row>
    <row r="94" spans="2:47" s="1" customFormat="1" ht="29.25" hidden="1" customHeight="1">
      <c r="B94" s="30"/>
      <c r="C94" s="149" t="s">
        <v>112</v>
      </c>
      <c r="D94" s="150"/>
      <c r="E94" s="150"/>
      <c r="F94" s="150"/>
      <c r="G94" s="150"/>
      <c r="H94" s="150"/>
      <c r="I94" s="151"/>
      <c r="J94" s="152" t="s">
        <v>113</v>
      </c>
      <c r="K94" s="150"/>
      <c r="L94" s="34"/>
    </row>
    <row r="95" spans="2:47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47" s="1" customFormat="1" ht="22.9" hidden="1" customHeight="1">
      <c r="B96" s="30"/>
      <c r="C96" s="153" t="s">
        <v>114</v>
      </c>
      <c r="D96" s="31"/>
      <c r="E96" s="31"/>
      <c r="F96" s="31"/>
      <c r="G96" s="31"/>
      <c r="H96" s="31"/>
      <c r="I96" s="114"/>
      <c r="J96" s="76">
        <f>J118</f>
        <v>0</v>
      </c>
      <c r="K96" s="31"/>
      <c r="L96" s="34"/>
      <c r="AU96" s="13" t="s">
        <v>115</v>
      </c>
    </row>
    <row r="97" spans="2:12" s="8" customFormat="1" ht="24.95" hidden="1" customHeight="1">
      <c r="B97" s="154"/>
      <c r="C97" s="155"/>
      <c r="D97" s="156" t="s">
        <v>1002</v>
      </c>
      <c r="E97" s="157"/>
      <c r="F97" s="157"/>
      <c r="G97" s="157"/>
      <c r="H97" s="157"/>
      <c r="I97" s="158"/>
      <c r="J97" s="159">
        <f>J119</f>
        <v>0</v>
      </c>
      <c r="K97" s="155"/>
      <c r="L97" s="160"/>
    </row>
    <row r="98" spans="2:12" s="9" customFormat="1" ht="19.899999999999999" hidden="1" customHeight="1">
      <c r="B98" s="161"/>
      <c r="C98" s="96"/>
      <c r="D98" s="162" t="s">
        <v>1211</v>
      </c>
      <c r="E98" s="163"/>
      <c r="F98" s="163"/>
      <c r="G98" s="163"/>
      <c r="H98" s="163"/>
      <c r="I98" s="164"/>
      <c r="J98" s="165">
        <f>J120</f>
        <v>0</v>
      </c>
      <c r="K98" s="96"/>
      <c r="L98" s="166"/>
    </row>
    <row r="99" spans="2:12" s="1" customFormat="1" ht="21.75" hidden="1" customHeight="1">
      <c r="B99" s="30"/>
      <c r="C99" s="31"/>
      <c r="D99" s="31"/>
      <c r="E99" s="31"/>
      <c r="F99" s="31"/>
      <c r="G99" s="31"/>
      <c r="H99" s="31"/>
      <c r="I99" s="114"/>
      <c r="J99" s="31"/>
      <c r="K99" s="31"/>
      <c r="L99" s="34"/>
    </row>
    <row r="100" spans="2:12" s="1" customFormat="1" ht="6.95" hidden="1" customHeight="1">
      <c r="B100" s="46"/>
      <c r="C100" s="47"/>
      <c r="D100" s="47"/>
      <c r="E100" s="47"/>
      <c r="F100" s="47"/>
      <c r="G100" s="47"/>
      <c r="H100" s="47"/>
      <c r="I100" s="145"/>
      <c r="J100" s="47"/>
      <c r="K100" s="47"/>
      <c r="L100" s="34"/>
    </row>
    <row r="101" spans="2:12" hidden="1"/>
    <row r="102" spans="2:12" hidden="1"/>
    <row r="103" spans="2:12" hidden="1"/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48"/>
      <c r="J104" s="49"/>
      <c r="K104" s="49"/>
      <c r="L104" s="34"/>
    </row>
    <row r="105" spans="2:12" s="1" customFormat="1" ht="24.95" customHeight="1">
      <c r="B105" s="30"/>
      <c r="C105" s="19" t="s">
        <v>138</v>
      </c>
      <c r="D105" s="31"/>
      <c r="E105" s="31"/>
      <c r="F105" s="31"/>
      <c r="G105" s="31"/>
      <c r="H105" s="31"/>
      <c r="I105" s="114"/>
      <c r="J105" s="31"/>
      <c r="K105" s="31"/>
      <c r="L105" s="34"/>
    </row>
    <row r="106" spans="2:12" s="1" customFormat="1" ht="6.95" customHeight="1">
      <c r="B106" s="30"/>
      <c r="C106" s="31"/>
      <c r="D106" s="31"/>
      <c r="E106" s="31"/>
      <c r="F106" s="31"/>
      <c r="G106" s="31"/>
      <c r="H106" s="31"/>
      <c r="I106" s="114"/>
      <c r="J106" s="31"/>
      <c r="K106" s="31"/>
      <c r="L106" s="34"/>
    </row>
    <row r="107" spans="2:12" s="1" customFormat="1" ht="12" customHeight="1">
      <c r="B107" s="30"/>
      <c r="C107" s="25" t="s">
        <v>16</v>
      </c>
      <c r="D107" s="31"/>
      <c r="E107" s="31"/>
      <c r="F107" s="31"/>
      <c r="G107" s="31"/>
      <c r="H107" s="31"/>
      <c r="I107" s="114"/>
      <c r="J107" s="31"/>
      <c r="K107" s="31"/>
      <c r="L107" s="34"/>
    </row>
    <row r="108" spans="2:12" s="1" customFormat="1" ht="16.5" customHeight="1">
      <c r="B108" s="30"/>
      <c r="C108" s="31"/>
      <c r="D108" s="31"/>
      <c r="E108" s="271" t="str">
        <f>E7</f>
        <v>Porodna krav</v>
      </c>
      <c r="F108" s="272"/>
      <c r="G108" s="272"/>
      <c r="H108" s="272"/>
      <c r="I108" s="114"/>
      <c r="J108" s="31"/>
      <c r="K108" s="31"/>
      <c r="L108" s="34"/>
    </row>
    <row r="109" spans="2:12" s="1" customFormat="1" ht="12" customHeight="1">
      <c r="B109" s="30"/>
      <c r="C109" s="25" t="s">
        <v>109</v>
      </c>
      <c r="D109" s="31"/>
      <c r="E109" s="31"/>
      <c r="F109" s="31"/>
      <c r="G109" s="31"/>
      <c r="H109" s="31"/>
      <c r="I109" s="114"/>
      <c r="J109" s="31"/>
      <c r="K109" s="31"/>
      <c r="L109" s="34"/>
    </row>
    <row r="110" spans="2:12" s="1" customFormat="1" ht="16.5" customHeight="1">
      <c r="B110" s="30"/>
      <c r="C110" s="31"/>
      <c r="D110" s="31"/>
      <c r="E110" s="238" t="str">
        <f>E9</f>
        <v>05 - Fotovoltaická elektrárna</v>
      </c>
      <c r="F110" s="270"/>
      <c r="G110" s="270"/>
      <c r="H110" s="270"/>
      <c r="I110" s="114"/>
      <c r="J110" s="31"/>
      <c r="K110" s="31"/>
      <c r="L110" s="34"/>
    </row>
    <row r="111" spans="2:12" s="1" customFormat="1" ht="6.95" customHeight="1">
      <c r="B111" s="30"/>
      <c r="C111" s="31"/>
      <c r="D111" s="31"/>
      <c r="E111" s="31"/>
      <c r="F111" s="31"/>
      <c r="G111" s="31"/>
      <c r="H111" s="31"/>
      <c r="I111" s="114"/>
      <c r="J111" s="31"/>
      <c r="K111" s="31"/>
      <c r="L111" s="34"/>
    </row>
    <row r="112" spans="2:12" s="1" customFormat="1" ht="12" customHeight="1">
      <c r="B112" s="30"/>
      <c r="C112" s="25" t="s">
        <v>20</v>
      </c>
      <c r="D112" s="31"/>
      <c r="E112" s="31"/>
      <c r="F112" s="23" t="str">
        <f>F12</f>
        <v xml:space="preserve"> </v>
      </c>
      <c r="G112" s="31"/>
      <c r="H112" s="31"/>
      <c r="I112" s="115" t="s">
        <v>22</v>
      </c>
      <c r="J112" s="58">
        <f>IF(J12="","",J12)</f>
        <v>0</v>
      </c>
      <c r="K112" s="31"/>
      <c r="L112" s="34"/>
    </row>
    <row r="113" spans="2:65" s="1" customFormat="1" ht="6.95" customHeight="1">
      <c r="B113" s="30"/>
      <c r="C113" s="31"/>
      <c r="D113" s="31"/>
      <c r="E113" s="31"/>
      <c r="F113" s="31"/>
      <c r="G113" s="31"/>
      <c r="H113" s="31"/>
      <c r="I113" s="114"/>
      <c r="J113" s="31"/>
      <c r="K113" s="31"/>
      <c r="L113" s="34"/>
    </row>
    <row r="114" spans="2:65" s="1" customFormat="1" ht="15.2" customHeight="1">
      <c r="B114" s="30"/>
      <c r="C114" s="25" t="s">
        <v>23</v>
      </c>
      <c r="D114" s="31"/>
      <c r="E114" s="31"/>
      <c r="F114" s="23" t="str">
        <f>E15</f>
        <v xml:space="preserve"> </v>
      </c>
      <c r="G114" s="31"/>
      <c r="H114" s="31"/>
      <c r="I114" s="115" t="s">
        <v>28</v>
      </c>
      <c r="J114" s="28" t="str">
        <f>E21</f>
        <v xml:space="preserve"> </v>
      </c>
      <c r="K114" s="31"/>
      <c r="L114" s="34"/>
    </row>
    <row r="115" spans="2:65" s="1" customFormat="1" ht="15.2" customHeight="1">
      <c r="B115" s="30"/>
      <c r="C115" s="25" t="s">
        <v>26</v>
      </c>
      <c r="D115" s="31"/>
      <c r="E115" s="31"/>
      <c r="F115" s="23" t="str">
        <f>IF(E18="","",E18)</f>
        <v>Vyplň údaj</v>
      </c>
      <c r="G115" s="31"/>
      <c r="H115" s="31"/>
      <c r="I115" s="115" t="s">
        <v>29</v>
      </c>
      <c r="J115" s="28" t="str">
        <f>E24</f>
        <v xml:space="preserve"> </v>
      </c>
      <c r="K115" s="31"/>
      <c r="L115" s="34"/>
    </row>
    <row r="116" spans="2:65" s="1" customFormat="1" ht="10.35" customHeight="1">
      <c r="B116" s="30"/>
      <c r="C116" s="31"/>
      <c r="D116" s="31"/>
      <c r="E116" s="31"/>
      <c r="F116" s="31"/>
      <c r="G116" s="31"/>
      <c r="H116" s="31"/>
      <c r="I116" s="114"/>
      <c r="J116" s="31"/>
      <c r="K116" s="31"/>
      <c r="L116" s="34"/>
    </row>
    <row r="117" spans="2:65" s="10" customFormat="1" ht="29.25" customHeight="1">
      <c r="B117" s="167"/>
      <c r="C117" s="168" t="s">
        <v>139</v>
      </c>
      <c r="D117" s="169" t="s">
        <v>57</v>
      </c>
      <c r="E117" s="169" t="s">
        <v>53</v>
      </c>
      <c r="F117" s="169" t="s">
        <v>54</v>
      </c>
      <c r="G117" s="169" t="s">
        <v>140</v>
      </c>
      <c r="H117" s="169" t="s">
        <v>141</v>
      </c>
      <c r="I117" s="170" t="s">
        <v>142</v>
      </c>
      <c r="J117" s="171" t="s">
        <v>113</v>
      </c>
      <c r="K117" s="172" t="s">
        <v>143</v>
      </c>
      <c r="L117" s="173"/>
      <c r="M117" s="67" t="s">
        <v>1</v>
      </c>
      <c r="N117" s="68" t="s">
        <v>36</v>
      </c>
      <c r="O117" s="68" t="s">
        <v>144</v>
      </c>
      <c r="P117" s="68" t="s">
        <v>145</v>
      </c>
      <c r="Q117" s="68" t="s">
        <v>146</v>
      </c>
      <c r="R117" s="68" t="s">
        <v>147</v>
      </c>
      <c r="S117" s="68" t="s">
        <v>148</v>
      </c>
      <c r="T117" s="69" t="s">
        <v>149</v>
      </c>
    </row>
    <row r="118" spans="2:65" s="1" customFormat="1" ht="22.9" customHeight="1">
      <c r="B118" s="30"/>
      <c r="C118" s="74" t="s">
        <v>150</v>
      </c>
      <c r="D118" s="31"/>
      <c r="E118" s="31"/>
      <c r="F118" s="31"/>
      <c r="G118" s="31"/>
      <c r="H118" s="31"/>
      <c r="I118" s="114"/>
      <c r="J118" s="174">
        <f>BK118</f>
        <v>0</v>
      </c>
      <c r="K118" s="31"/>
      <c r="L118" s="34"/>
      <c r="M118" s="70"/>
      <c r="N118" s="71"/>
      <c r="O118" s="71"/>
      <c r="P118" s="175">
        <f>P119</f>
        <v>0</v>
      </c>
      <c r="Q118" s="71"/>
      <c r="R118" s="175">
        <f>R119</f>
        <v>0</v>
      </c>
      <c r="S118" s="71"/>
      <c r="T118" s="176">
        <f>T119</f>
        <v>0</v>
      </c>
      <c r="AT118" s="13" t="s">
        <v>71</v>
      </c>
      <c r="AU118" s="13" t="s">
        <v>115</v>
      </c>
      <c r="BK118" s="177">
        <f>BK119</f>
        <v>0</v>
      </c>
    </row>
    <row r="119" spans="2:65" s="11" customFormat="1" ht="25.9" customHeight="1">
      <c r="B119" s="178"/>
      <c r="C119" s="179"/>
      <c r="D119" s="180" t="s">
        <v>71</v>
      </c>
      <c r="E119" s="181" t="s">
        <v>151</v>
      </c>
      <c r="F119" s="181" t="s">
        <v>151</v>
      </c>
      <c r="G119" s="179"/>
      <c r="H119" s="179"/>
      <c r="I119" s="182"/>
      <c r="J119" s="183">
        <f>BK119</f>
        <v>0</v>
      </c>
      <c r="K119" s="179"/>
      <c r="L119" s="184"/>
      <c r="M119" s="185"/>
      <c r="N119" s="186"/>
      <c r="O119" s="186"/>
      <c r="P119" s="187">
        <f>P120</f>
        <v>0</v>
      </c>
      <c r="Q119" s="186"/>
      <c r="R119" s="187">
        <f>R120</f>
        <v>0</v>
      </c>
      <c r="S119" s="186"/>
      <c r="T119" s="188">
        <f>T120</f>
        <v>0</v>
      </c>
      <c r="AR119" s="189" t="s">
        <v>80</v>
      </c>
      <c r="AT119" s="190" t="s">
        <v>71</v>
      </c>
      <c r="AU119" s="190" t="s">
        <v>72</v>
      </c>
      <c r="AY119" s="189" t="s">
        <v>153</v>
      </c>
      <c r="BK119" s="191">
        <f>BK120</f>
        <v>0</v>
      </c>
    </row>
    <row r="120" spans="2:65" s="11" customFormat="1" ht="22.9" customHeight="1">
      <c r="B120" s="178"/>
      <c r="C120" s="179"/>
      <c r="D120" s="180" t="s">
        <v>71</v>
      </c>
      <c r="E120" s="192" t="s">
        <v>77</v>
      </c>
      <c r="F120" s="192" t="s">
        <v>97</v>
      </c>
      <c r="G120" s="179"/>
      <c r="H120" s="179"/>
      <c r="I120" s="182"/>
      <c r="J120" s="193">
        <f>BK120</f>
        <v>0</v>
      </c>
      <c r="K120" s="179"/>
      <c r="L120" s="184"/>
      <c r="M120" s="185"/>
      <c r="N120" s="186"/>
      <c r="O120" s="186"/>
      <c r="P120" s="187">
        <f>SUM(P121:P124)</f>
        <v>0</v>
      </c>
      <c r="Q120" s="186"/>
      <c r="R120" s="187">
        <f>SUM(R121:R124)</f>
        <v>0</v>
      </c>
      <c r="S120" s="186"/>
      <c r="T120" s="188">
        <f>SUM(T121:T124)</f>
        <v>0</v>
      </c>
      <c r="AR120" s="189" t="s">
        <v>80</v>
      </c>
      <c r="AT120" s="190" t="s">
        <v>71</v>
      </c>
      <c r="AU120" s="190" t="s">
        <v>80</v>
      </c>
      <c r="AY120" s="189" t="s">
        <v>153</v>
      </c>
      <c r="BK120" s="191">
        <f>SUM(BK121:BK124)</f>
        <v>0</v>
      </c>
    </row>
    <row r="121" spans="2:65" s="1" customFormat="1" ht="16.5" customHeight="1">
      <c r="B121" s="30"/>
      <c r="C121" s="194" t="s">
        <v>80</v>
      </c>
      <c r="D121" s="194" t="s">
        <v>155</v>
      </c>
      <c r="E121" s="195" t="s">
        <v>1012</v>
      </c>
      <c r="F121" s="196" t="s">
        <v>1212</v>
      </c>
      <c r="G121" s="197" t="s">
        <v>1208</v>
      </c>
      <c r="H121" s="198">
        <v>1</v>
      </c>
      <c r="I121" s="199"/>
      <c r="J121" s="200">
        <f>ROUND(I121*H121,1)</f>
        <v>0</v>
      </c>
      <c r="K121" s="196" t="s">
        <v>1</v>
      </c>
      <c r="L121" s="34"/>
      <c r="M121" s="201" t="s">
        <v>1</v>
      </c>
      <c r="N121" s="202" t="s">
        <v>39</v>
      </c>
      <c r="O121" s="6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05" t="s">
        <v>160</v>
      </c>
      <c r="AT121" s="205" t="s">
        <v>155</v>
      </c>
      <c r="AU121" s="205" t="s">
        <v>82</v>
      </c>
      <c r="AY121" s="13" t="s">
        <v>153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3" t="s">
        <v>160</v>
      </c>
      <c r="BK121" s="206">
        <f>ROUND(I121*H121,1)</f>
        <v>0</v>
      </c>
      <c r="BL121" s="13" t="s">
        <v>160</v>
      </c>
      <c r="BM121" s="205" t="s">
        <v>1213</v>
      </c>
    </row>
    <row r="122" spans="2:65" s="1" customFormat="1" ht="16.5" customHeight="1">
      <c r="B122" s="30"/>
      <c r="C122" s="194" t="s">
        <v>82</v>
      </c>
      <c r="D122" s="194" t="s">
        <v>155</v>
      </c>
      <c r="E122" s="195" t="s">
        <v>1015</v>
      </c>
      <c r="F122" s="196" t="s">
        <v>1214</v>
      </c>
      <c r="G122" s="197" t="s">
        <v>1208</v>
      </c>
      <c r="H122" s="198">
        <v>1</v>
      </c>
      <c r="I122" s="199"/>
      <c r="J122" s="200">
        <f>ROUND(I122*H122,1)</f>
        <v>0</v>
      </c>
      <c r="K122" s="196" t="s">
        <v>1</v>
      </c>
      <c r="L122" s="34"/>
      <c r="M122" s="201" t="s">
        <v>1</v>
      </c>
      <c r="N122" s="202" t="s">
        <v>39</v>
      </c>
      <c r="O122" s="63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205" t="s">
        <v>160</v>
      </c>
      <c r="AT122" s="205" t="s">
        <v>155</v>
      </c>
      <c r="AU122" s="205" t="s">
        <v>82</v>
      </c>
      <c r="AY122" s="13" t="s">
        <v>153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3" t="s">
        <v>160</v>
      </c>
      <c r="BK122" s="206">
        <f>ROUND(I122*H122,1)</f>
        <v>0</v>
      </c>
      <c r="BL122" s="13" t="s">
        <v>160</v>
      </c>
      <c r="BM122" s="205" t="s">
        <v>1215</v>
      </c>
    </row>
    <row r="123" spans="2:65" s="1" customFormat="1" ht="16.5" customHeight="1">
      <c r="B123" s="30"/>
      <c r="C123" s="194" t="s">
        <v>165</v>
      </c>
      <c r="D123" s="194" t="s">
        <v>155</v>
      </c>
      <c r="E123" s="195" t="s">
        <v>1018</v>
      </c>
      <c r="F123" s="196" t="s">
        <v>1216</v>
      </c>
      <c r="G123" s="197" t="s">
        <v>1208</v>
      </c>
      <c r="H123" s="198">
        <v>1</v>
      </c>
      <c r="I123" s="199"/>
      <c r="J123" s="200">
        <f>ROUND(I123*H123,1)</f>
        <v>0</v>
      </c>
      <c r="K123" s="196" t="s">
        <v>1</v>
      </c>
      <c r="L123" s="34"/>
      <c r="M123" s="201" t="s">
        <v>1</v>
      </c>
      <c r="N123" s="202" t="s">
        <v>39</v>
      </c>
      <c r="O123" s="63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205" t="s">
        <v>160</v>
      </c>
      <c r="AT123" s="205" t="s">
        <v>155</v>
      </c>
      <c r="AU123" s="205" t="s">
        <v>82</v>
      </c>
      <c r="AY123" s="13" t="s">
        <v>153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3" t="s">
        <v>160</v>
      </c>
      <c r="BK123" s="206">
        <f>ROUND(I123*H123,1)</f>
        <v>0</v>
      </c>
      <c r="BL123" s="13" t="s">
        <v>160</v>
      </c>
      <c r="BM123" s="205" t="s">
        <v>1217</v>
      </c>
    </row>
    <row r="124" spans="2:65" s="1" customFormat="1" ht="16.5" customHeight="1">
      <c r="B124" s="30"/>
      <c r="C124" s="194" t="s">
        <v>160</v>
      </c>
      <c r="D124" s="194" t="s">
        <v>155</v>
      </c>
      <c r="E124" s="195" t="s">
        <v>1021</v>
      </c>
      <c r="F124" s="196" t="s">
        <v>1218</v>
      </c>
      <c r="G124" s="197" t="s">
        <v>1208</v>
      </c>
      <c r="H124" s="198">
        <v>1</v>
      </c>
      <c r="I124" s="199"/>
      <c r="J124" s="200">
        <f>ROUND(I124*H124,1)</f>
        <v>0</v>
      </c>
      <c r="K124" s="196" t="s">
        <v>1</v>
      </c>
      <c r="L124" s="34"/>
      <c r="M124" s="217" t="s">
        <v>1</v>
      </c>
      <c r="N124" s="218" t="s">
        <v>39</v>
      </c>
      <c r="O124" s="219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AR124" s="205" t="s">
        <v>160</v>
      </c>
      <c r="AT124" s="205" t="s">
        <v>155</v>
      </c>
      <c r="AU124" s="205" t="s">
        <v>82</v>
      </c>
      <c r="AY124" s="13" t="s">
        <v>153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3" t="s">
        <v>160</v>
      </c>
      <c r="BK124" s="206">
        <f>ROUND(I124*H124,1)</f>
        <v>0</v>
      </c>
      <c r="BL124" s="13" t="s">
        <v>160</v>
      </c>
      <c r="BM124" s="205" t="s">
        <v>1219</v>
      </c>
    </row>
    <row r="125" spans="2:65" s="1" customFormat="1" ht="6.95" customHeight="1">
      <c r="B125" s="46"/>
      <c r="C125" s="47"/>
      <c r="D125" s="47"/>
      <c r="E125" s="47"/>
      <c r="F125" s="47"/>
      <c r="G125" s="47"/>
      <c r="H125" s="47"/>
      <c r="I125" s="145"/>
      <c r="J125" s="47"/>
      <c r="K125" s="47"/>
      <c r="L125" s="34"/>
    </row>
  </sheetData>
  <sheetProtection algorithmName="SHA-512" hashValue="9UbDoSp2HGkdU+Gj4OqQkamQ3o7refJNqF90fowSblcBAprRkTv9AmfsrM6yCGcrGecd5FsrnTITcTvIhAAIxQ==" saltValue="wJJ8OQpeNj/DfHA4KmJB5xIZ+Er6pI9vMlpzsT8Kt/WcfHvKZVboexUSkNFf//EDyQKLIt8gOiBuXs/UT0VPww==" spinCount="100000" sheet="1" objects="1" scenarios="1" formatColumns="0" formatRows="0" autoFilter="0"/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topLeftCell="A74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101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s="1" customFormat="1" ht="12" customHeight="1">
      <c r="B8" s="34"/>
      <c r="D8" s="113" t="s">
        <v>109</v>
      </c>
      <c r="I8" s="114"/>
      <c r="L8" s="34"/>
    </row>
    <row r="9" spans="2:46" s="1" customFormat="1" ht="36.950000000000003" customHeight="1">
      <c r="B9" s="34"/>
      <c r="E9" s="275" t="s">
        <v>1220</v>
      </c>
      <c r="F9" s="276"/>
      <c r="G9" s="276"/>
      <c r="H9" s="276"/>
      <c r="I9" s="114"/>
      <c r="L9" s="34"/>
    </row>
    <row r="10" spans="2:46" s="1" customFormat="1">
      <c r="B10" s="34"/>
      <c r="I10" s="114"/>
      <c r="L10" s="34"/>
    </row>
    <row r="11" spans="2:46" s="1" customFormat="1" ht="12" customHeight="1">
      <c r="B11" s="34"/>
      <c r="D11" s="113" t="s">
        <v>18</v>
      </c>
      <c r="F11" s="102" t="s">
        <v>1</v>
      </c>
      <c r="I11" s="115" t="s">
        <v>19</v>
      </c>
      <c r="J11" s="102" t="s">
        <v>1</v>
      </c>
      <c r="L11" s="34"/>
    </row>
    <row r="12" spans="2:46" s="1" customFormat="1" ht="12" customHeight="1">
      <c r="B12" s="34"/>
      <c r="D12" s="113" t="s">
        <v>20</v>
      </c>
      <c r="F12" s="102" t="s">
        <v>21</v>
      </c>
      <c r="I12" s="115" t="s">
        <v>22</v>
      </c>
      <c r="J12" s="116">
        <f>'Rekapitulace stavby'!AN8</f>
        <v>0</v>
      </c>
      <c r="L12" s="34"/>
    </row>
    <row r="13" spans="2:46" s="1" customFormat="1" ht="10.9" customHeight="1">
      <c r="B13" s="34"/>
      <c r="I13" s="114"/>
      <c r="L13" s="34"/>
    </row>
    <row r="14" spans="2:46" s="1" customFormat="1" ht="12" customHeight="1">
      <c r="B14" s="34"/>
      <c r="D14" s="113" t="s">
        <v>23</v>
      </c>
      <c r="I14" s="115" t="s">
        <v>24</v>
      </c>
      <c r="J14" s="102" t="str">
        <f>IF('Rekapitulace stavby'!AN10="","",'Rekapitulace stavby'!AN10)</f>
        <v/>
      </c>
      <c r="L14" s="34"/>
    </row>
    <row r="15" spans="2:46" s="1" customFormat="1" ht="18" customHeight="1">
      <c r="B15" s="34"/>
      <c r="E15" s="102" t="str">
        <f>IF('Rekapitulace stavby'!E11="","",'Rekapitulace stavby'!E11)</f>
        <v xml:space="preserve"> </v>
      </c>
      <c r="I15" s="115" t="s">
        <v>25</v>
      </c>
      <c r="J15" s="102" t="str">
        <f>IF('Rekapitulace stavby'!AN11="","",'Rekapitulace stavby'!AN11)</f>
        <v/>
      </c>
      <c r="L15" s="34"/>
    </row>
    <row r="16" spans="2:46" s="1" customFormat="1" ht="6.95" customHeight="1">
      <c r="B16" s="34"/>
      <c r="I16" s="114"/>
      <c r="L16" s="34"/>
    </row>
    <row r="17" spans="2:12" s="1" customFormat="1" ht="12" customHeight="1">
      <c r="B17" s="34"/>
      <c r="D17" s="113" t="s">
        <v>26</v>
      </c>
      <c r="I17" s="115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77" t="str">
        <f>'Rekapitulace stavby'!E14</f>
        <v>Vyplň údaj</v>
      </c>
      <c r="F18" s="278"/>
      <c r="G18" s="278"/>
      <c r="H18" s="278"/>
      <c r="I18" s="115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4"/>
      <c r="L19" s="34"/>
    </row>
    <row r="20" spans="2:12" s="1" customFormat="1" ht="12" customHeight="1">
      <c r="B20" s="34"/>
      <c r="D20" s="113" t="s">
        <v>28</v>
      </c>
      <c r="I20" s="115" t="s">
        <v>24</v>
      </c>
      <c r="J20" s="102" t="str">
        <f>IF('Rekapitulace stavby'!AN16="","",'Rekapitulace stavby'!AN16)</f>
        <v/>
      </c>
      <c r="L20" s="34"/>
    </row>
    <row r="21" spans="2:12" s="1" customFormat="1" ht="18" customHeight="1">
      <c r="B21" s="34"/>
      <c r="E21" s="102" t="str">
        <f>IF('Rekapitulace stavby'!E17="","",'Rekapitulace stavby'!E17)</f>
        <v xml:space="preserve"> </v>
      </c>
      <c r="I21" s="115" t="s">
        <v>25</v>
      </c>
      <c r="J21" s="102" t="str">
        <f>IF('Rekapitulace stavby'!AN17="","",'Rekapitulace stavby'!AN17)</f>
        <v/>
      </c>
      <c r="L21" s="34"/>
    </row>
    <row r="22" spans="2:12" s="1" customFormat="1" ht="6.95" customHeight="1">
      <c r="B22" s="34"/>
      <c r="I22" s="114"/>
      <c r="L22" s="34"/>
    </row>
    <row r="23" spans="2:12" s="1" customFormat="1" ht="12" customHeight="1">
      <c r="B23" s="34"/>
      <c r="D23" s="113" t="s">
        <v>29</v>
      </c>
      <c r="I23" s="115" t="s">
        <v>24</v>
      </c>
      <c r="J23" s="102" t="str">
        <f>IF('Rekapitulace stavby'!AN19="","",'Rekapitulace stavby'!AN19)</f>
        <v/>
      </c>
      <c r="L23" s="34"/>
    </row>
    <row r="24" spans="2:12" s="1" customFormat="1" ht="18" customHeight="1">
      <c r="B24" s="34"/>
      <c r="E24" s="102" t="str">
        <f>IF('Rekapitulace stavby'!E20="","",'Rekapitulace stavby'!E20)</f>
        <v xml:space="preserve"> </v>
      </c>
      <c r="I24" s="115" t="s">
        <v>25</v>
      </c>
      <c r="J24" s="102" t="str">
        <f>IF('Rekapitulace stavby'!AN20="","",'Rekapitulace stavby'!AN20)</f>
        <v/>
      </c>
      <c r="L24" s="34"/>
    </row>
    <row r="25" spans="2:12" s="1" customFormat="1" ht="6.95" customHeight="1">
      <c r="B25" s="34"/>
      <c r="I25" s="114"/>
      <c r="L25" s="34"/>
    </row>
    <row r="26" spans="2:12" s="1" customFormat="1" ht="12" customHeight="1">
      <c r="B26" s="34"/>
      <c r="D26" s="113" t="s">
        <v>31</v>
      </c>
      <c r="I26" s="114"/>
      <c r="L26" s="34"/>
    </row>
    <row r="27" spans="2:12" s="7" customFormat="1" ht="16.5" customHeight="1">
      <c r="B27" s="117"/>
      <c r="E27" s="279" t="s">
        <v>1</v>
      </c>
      <c r="F27" s="279"/>
      <c r="G27" s="279"/>
      <c r="H27" s="279"/>
      <c r="I27" s="118"/>
      <c r="L27" s="117"/>
    </row>
    <row r="28" spans="2:12" s="1" customFormat="1" ht="6.95" customHeight="1">
      <c r="B28" s="34"/>
      <c r="I28" s="114"/>
      <c r="L28" s="34"/>
    </row>
    <row r="29" spans="2:12" s="1" customFormat="1" ht="6.95" customHeight="1">
      <c r="B29" s="34"/>
      <c r="D29" s="59"/>
      <c r="E29" s="59"/>
      <c r="F29" s="59"/>
      <c r="G29" s="59"/>
      <c r="H29" s="59"/>
      <c r="I29" s="119"/>
      <c r="J29" s="59"/>
      <c r="K29" s="59"/>
      <c r="L29" s="34"/>
    </row>
    <row r="30" spans="2:12" s="1" customFormat="1" ht="25.35" customHeight="1">
      <c r="B30" s="34"/>
      <c r="D30" s="120" t="s">
        <v>32</v>
      </c>
      <c r="I30" s="114"/>
      <c r="J30" s="121">
        <f>ROUND(J119, 1)</f>
        <v>0</v>
      </c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14.45" customHeight="1">
      <c r="B32" s="34"/>
      <c r="F32" s="122" t="s">
        <v>34</v>
      </c>
      <c r="I32" s="123" t="s">
        <v>33</v>
      </c>
      <c r="J32" s="122" t="s">
        <v>35</v>
      </c>
      <c r="L32" s="34"/>
    </row>
    <row r="33" spans="2:12" s="1" customFormat="1" ht="14.45" hidden="1" customHeight="1">
      <c r="B33" s="34"/>
      <c r="D33" s="124" t="s">
        <v>36</v>
      </c>
      <c r="E33" s="113" t="s">
        <v>37</v>
      </c>
      <c r="F33" s="125">
        <f>ROUND((SUM(BE119:BE148)),  1)</f>
        <v>0</v>
      </c>
      <c r="I33" s="126">
        <v>0.21</v>
      </c>
      <c r="J33" s="125">
        <f>ROUND(((SUM(BE119:BE148))*I33),  1)</f>
        <v>0</v>
      </c>
      <c r="L33" s="34"/>
    </row>
    <row r="34" spans="2:12" s="1" customFormat="1" ht="14.45" hidden="1" customHeight="1">
      <c r="B34" s="34"/>
      <c r="E34" s="113" t="s">
        <v>38</v>
      </c>
      <c r="F34" s="125">
        <f>ROUND((SUM(BF119:BF148)),  1)</f>
        <v>0</v>
      </c>
      <c r="I34" s="126">
        <v>0.15</v>
      </c>
      <c r="J34" s="125">
        <f>ROUND(((SUM(BF119:BF148))*I34),  1)</f>
        <v>0</v>
      </c>
      <c r="L34" s="34"/>
    </row>
    <row r="35" spans="2:12" s="1" customFormat="1" ht="14.45" customHeight="1">
      <c r="B35" s="34"/>
      <c r="D35" s="113" t="s">
        <v>36</v>
      </c>
      <c r="E35" s="113" t="s">
        <v>39</v>
      </c>
      <c r="F35" s="125">
        <f>ROUND((SUM(BG119:BG148)),  1)</f>
        <v>0</v>
      </c>
      <c r="I35" s="126">
        <v>0.21</v>
      </c>
      <c r="J35" s="125">
        <f>0</f>
        <v>0</v>
      </c>
      <c r="L35" s="34"/>
    </row>
    <row r="36" spans="2:12" s="1" customFormat="1" ht="14.45" customHeight="1">
      <c r="B36" s="34"/>
      <c r="E36" s="113" t="s">
        <v>40</v>
      </c>
      <c r="F36" s="125">
        <f>ROUND((SUM(BH119:BH148)),  1)</f>
        <v>0</v>
      </c>
      <c r="I36" s="126">
        <v>0.15</v>
      </c>
      <c r="J36" s="125">
        <f>0</f>
        <v>0</v>
      </c>
      <c r="L36" s="34"/>
    </row>
    <row r="37" spans="2:12" s="1" customFormat="1" ht="14.45" hidden="1" customHeight="1">
      <c r="B37" s="34"/>
      <c r="E37" s="113" t="s">
        <v>41</v>
      </c>
      <c r="F37" s="125">
        <f>ROUND((SUM(BI119:BI148)),  1)</f>
        <v>0</v>
      </c>
      <c r="I37" s="126">
        <v>0</v>
      </c>
      <c r="J37" s="125">
        <f>0</f>
        <v>0</v>
      </c>
      <c r="L37" s="34"/>
    </row>
    <row r="38" spans="2:12" s="1" customFormat="1" ht="6.95" customHeight="1">
      <c r="B38" s="34"/>
      <c r="I38" s="114"/>
      <c r="L38" s="34"/>
    </row>
    <row r="39" spans="2:12" s="1" customFormat="1" ht="25.35" customHeight="1">
      <c r="B39" s="34"/>
      <c r="C39" s="127"/>
      <c r="D39" s="128" t="s">
        <v>42</v>
      </c>
      <c r="E39" s="129"/>
      <c r="F39" s="129"/>
      <c r="G39" s="130" t="s">
        <v>43</v>
      </c>
      <c r="H39" s="131" t="s">
        <v>44</v>
      </c>
      <c r="I39" s="132"/>
      <c r="J39" s="133">
        <f>SUM(J30:J37)</f>
        <v>0</v>
      </c>
      <c r="K39" s="134"/>
      <c r="L39" s="34"/>
    </row>
    <row r="40" spans="2:12" s="1" customFormat="1" ht="14.45" customHeight="1">
      <c r="B40" s="34"/>
      <c r="I40" s="114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47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47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47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47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47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47" s="1" customFormat="1" ht="12" hidden="1" customHeight="1">
      <c r="B86" s="30"/>
      <c r="C86" s="25" t="s">
        <v>109</v>
      </c>
      <c r="D86" s="31"/>
      <c r="E86" s="31"/>
      <c r="F86" s="31"/>
      <c r="G86" s="31"/>
      <c r="H86" s="31"/>
      <c r="I86" s="114"/>
      <c r="J86" s="31"/>
      <c r="K86" s="31"/>
      <c r="L86" s="34"/>
    </row>
    <row r="87" spans="2:47" s="1" customFormat="1" ht="16.5" hidden="1" customHeight="1">
      <c r="B87" s="30"/>
      <c r="C87" s="31"/>
      <c r="D87" s="31"/>
      <c r="E87" s="238" t="str">
        <f>E9</f>
        <v>06 - Kanalizace</v>
      </c>
      <c r="F87" s="270"/>
      <c r="G87" s="270"/>
      <c r="H87" s="270"/>
      <c r="I87" s="114"/>
      <c r="J87" s="31"/>
      <c r="K87" s="31"/>
      <c r="L87" s="34"/>
    </row>
    <row r="88" spans="2:47" s="1" customFormat="1" ht="6.95" hidden="1" customHeight="1">
      <c r="B88" s="30"/>
      <c r="C88" s="31"/>
      <c r="D88" s="31"/>
      <c r="E88" s="31"/>
      <c r="F88" s="31"/>
      <c r="G88" s="31"/>
      <c r="H88" s="31"/>
      <c r="I88" s="114"/>
      <c r="J88" s="31"/>
      <c r="K88" s="31"/>
      <c r="L88" s="34"/>
    </row>
    <row r="89" spans="2:47" s="1" customFormat="1" ht="12" hidden="1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15" t="s">
        <v>22</v>
      </c>
      <c r="J89" s="58">
        <f>IF(J12="","",J12)</f>
        <v>0</v>
      </c>
      <c r="K89" s="31"/>
      <c r="L89" s="34"/>
    </row>
    <row r="90" spans="2:47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47" s="1" customFormat="1" ht="15.2" hidden="1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15" t="s">
        <v>28</v>
      </c>
      <c r="J91" s="28" t="str">
        <f>E21</f>
        <v xml:space="preserve"> </v>
      </c>
      <c r="K91" s="31"/>
      <c r="L91" s="34"/>
    </row>
    <row r="92" spans="2:47" s="1" customFormat="1" ht="15.2" hidden="1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5" t="s">
        <v>29</v>
      </c>
      <c r="J92" s="28" t="str">
        <f>E24</f>
        <v xml:space="preserve"> </v>
      </c>
      <c r="K92" s="31"/>
      <c r="L92" s="34"/>
    </row>
    <row r="93" spans="2:47" s="1" customFormat="1" ht="10.35" hidden="1" customHeight="1">
      <c r="B93" s="30"/>
      <c r="C93" s="31"/>
      <c r="D93" s="31"/>
      <c r="E93" s="31"/>
      <c r="F93" s="31"/>
      <c r="G93" s="31"/>
      <c r="H93" s="31"/>
      <c r="I93" s="114"/>
      <c r="J93" s="31"/>
      <c r="K93" s="31"/>
      <c r="L93" s="34"/>
    </row>
    <row r="94" spans="2:47" s="1" customFormat="1" ht="29.25" hidden="1" customHeight="1">
      <c r="B94" s="30"/>
      <c r="C94" s="149" t="s">
        <v>112</v>
      </c>
      <c r="D94" s="150"/>
      <c r="E94" s="150"/>
      <c r="F94" s="150"/>
      <c r="G94" s="150"/>
      <c r="H94" s="150"/>
      <c r="I94" s="151"/>
      <c r="J94" s="152" t="s">
        <v>113</v>
      </c>
      <c r="K94" s="150"/>
      <c r="L94" s="34"/>
    </row>
    <row r="95" spans="2:47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47" s="1" customFormat="1" ht="22.9" hidden="1" customHeight="1">
      <c r="B96" s="30"/>
      <c r="C96" s="153" t="s">
        <v>114</v>
      </c>
      <c r="D96" s="31"/>
      <c r="E96" s="31"/>
      <c r="F96" s="31"/>
      <c r="G96" s="31"/>
      <c r="H96" s="31"/>
      <c r="I96" s="114"/>
      <c r="J96" s="76">
        <f>J119</f>
        <v>0</v>
      </c>
      <c r="K96" s="31"/>
      <c r="L96" s="34"/>
      <c r="AU96" s="13" t="s">
        <v>115</v>
      </c>
    </row>
    <row r="97" spans="2:12" s="8" customFormat="1" ht="24.95" hidden="1" customHeight="1">
      <c r="B97" s="154"/>
      <c r="C97" s="155"/>
      <c r="D97" s="156" t="s">
        <v>1221</v>
      </c>
      <c r="E97" s="157"/>
      <c r="F97" s="157"/>
      <c r="G97" s="157"/>
      <c r="H97" s="157"/>
      <c r="I97" s="158"/>
      <c r="J97" s="159">
        <f>J120</f>
        <v>0</v>
      </c>
      <c r="K97" s="155"/>
      <c r="L97" s="160"/>
    </row>
    <row r="98" spans="2:12" s="8" customFormat="1" ht="24.95" hidden="1" customHeight="1">
      <c r="B98" s="154"/>
      <c r="C98" s="155"/>
      <c r="D98" s="156" t="s">
        <v>1222</v>
      </c>
      <c r="E98" s="157"/>
      <c r="F98" s="157"/>
      <c r="G98" s="157"/>
      <c r="H98" s="157"/>
      <c r="I98" s="158"/>
      <c r="J98" s="159">
        <f>J129</f>
        <v>0</v>
      </c>
      <c r="K98" s="155"/>
      <c r="L98" s="160"/>
    </row>
    <row r="99" spans="2:12" s="8" customFormat="1" ht="24.95" hidden="1" customHeight="1">
      <c r="B99" s="154"/>
      <c r="C99" s="155"/>
      <c r="D99" s="156" t="s">
        <v>1223</v>
      </c>
      <c r="E99" s="157"/>
      <c r="F99" s="157"/>
      <c r="G99" s="157"/>
      <c r="H99" s="157"/>
      <c r="I99" s="158"/>
      <c r="J99" s="159">
        <f>J147</f>
        <v>0</v>
      </c>
      <c r="K99" s="155"/>
      <c r="L99" s="160"/>
    </row>
    <row r="100" spans="2:12" s="1" customFormat="1" ht="21.75" hidden="1" customHeight="1">
      <c r="B100" s="30"/>
      <c r="C100" s="31"/>
      <c r="D100" s="31"/>
      <c r="E100" s="31"/>
      <c r="F100" s="31"/>
      <c r="G100" s="31"/>
      <c r="H100" s="31"/>
      <c r="I100" s="114"/>
      <c r="J100" s="31"/>
      <c r="K100" s="31"/>
      <c r="L100" s="34"/>
    </row>
    <row r="101" spans="2:12" s="1" customFormat="1" ht="6.95" hidden="1" customHeight="1">
      <c r="B101" s="46"/>
      <c r="C101" s="47"/>
      <c r="D101" s="47"/>
      <c r="E101" s="47"/>
      <c r="F101" s="47"/>
      <c r="G101" s="47"/>
      <c r="H101" s="47"/>
      <c r="I101" s="145"/>
      <c r="J101" s="47"/>
      <c r="K101" s="47"/>
      <c r="L101" s="34"/>
    </row>
    <row r="102" spans="2:12" hidden="1"/>
    <row r="103" spans="2:12" hidden="1"/>
    <row r="104" spans="2:12" hidden="1"/>
    <row r="105" spans="2:12" s="1" customFormat="1" ht="6.95" customHeight="1">
      <c r="B105" s="48"/>
      <c r="C105" s="49"/>
      <c r="D105" s="49"/>
      <c r="E105" s="49"/>
      <c r="F105" s="49"/>
      <c r="G105" s="49"/>
      <c r="H105" s="49"/>
      <c r="I105" s="148"/>
      <c r="J105" s="49"/>
      <c r="K105" s="49"/>
      <c r="L105" s="34"/>
    </row>
    <row r="106" spans="2:12" s="1" customFormat="1" ht="24.95" customHeight="1">
      <c r="B106" s="30"/>
      <c r="C106" s="19" t="s">
        <v>138</v>
      </c>
      <c r="D106" s="31"/>
      <c r="E106" s="31"/>
      <c r="F106" s="31"/>
      <c r="G106" s="31"/>
      <c r="H106" s="31"/>
      <c r="I106" s="114"/>
      <c r="J106" s="31"/>
      <c r="K106" s="31"/>
      <c r="L106" s="34"/>
    </row>
    <row r="107" spans="2:12" s="1" customFormat="1" ht="6.95" customHeight="1">
      <c r="B107" s="30"/>
      <c r="C107" s="31"/>
      <c r="D107" s="31"/>
      <c r="E107" s="31"/>
      <c r="F107" s="31"/>
      <c r="G107" s="31"/>
      <c r="H107" s="31"/>
      <c r="I107" s="114"/>
      <c r="J107" s="31"/>
      <c r="K107" s="31"/>
      <c r="L107" s="34"/>
    </row>
    <row r="108" spans="2:12" s="1" customFormat="1" ht="12" customHeight="1">
      <c r="B108" s="30"/>
      <c r="C108" s="25" t="s">
        <v>16</v>
      </c>
      <c r="D108" s="31"/>
      <c r="E108" s="31"/>
      <c r="F108" s="31"/>
      <c r="G108" s="31"/>
      <c r="H108" s="31"/>
      <c r="I108" s="114"/>
      <c r="J108" s="31"/>
      <c r="K108" s="31"/>
      <c r="L108" s="34"/>
    </row>
    <row r="109" spans="2:12" s="1" customFormat="1" ht="16.5" customHeight="1">
      <c r="B109" s="30"/>
      <c r="C109" s="31"/>
      <c r="D109" s="31"/>
      <c r="E109" s="271" t="str">
        <f>E7</f>
        <v>Porodna krav</v>
      </c>
      <c r="F109" s="272"/>
      <c r="G109" s="272"/>
      <c r="H109" s="272"/>
      <c r="I109" s="114"/>
      <c r="J109" s="31"/>
      <c r="K109" s="31"/>
      <c r="L109" s="34"/>
    </row>
    <row r="110" spans="2:12" s="1" customFormat="1" ht="12" customHeight="1">
      <c r="B110" s="30"/>
      <c r="C110" s="25" t="s">
        <v>109</v>
      </c>
      <c r="D110" s="31"/>
      <c r="E110" s="31"/>
      <c r="F110" s="31"/>
      <c r="G110" s="31"/>
      <c r="H110" s="31"/>
      <c r="I110" s="114"/>
      <c r="J110" s="31"/>
      <c r="K110" s="31"/>
      <c r="L110" s="34"/>
    </row>
    <row r="111" spans="2:12" s="1" customFormat="1" ht="16.5" customHeight="1">
      <c r="B111" s="30"/>
      <c r="C111" s="31"/>
      <c r="D111" s="31"/>
      <c r="E111" s="238" t="str">
        <f>E9</f>
        <v>06 - Kanalizace</v>
      </c>
      <c r="F111" s="270"/>
      <c r="G111" s="270"/>
      <c r="H111" s="270"/>
      <c r="I111" s="114"/>
      <c r="J111" s="31"/>
      <c r="K111" s="31"/>
      <c r="L111" s="34"/>
    </row>
    <row r="112" spans="2:12" s="1" customFormat="1" ht="6.95" customHeight="1">
      <c r="B112" s="30"/>
      <c r="C112" s="31"/>
      <c r="D112" s="31"/>
      <c r="E112" s="31"/>
      <c r="F112" s="31"/>
      <c r="G112" s="31"/>
      <c r="H112" s="31"/>
      <c r="I112" s="114"/>
      <c r="J112" s="31"/>
      <c r="K112" s="31"/>
      <c r="L112" s="34"/>
    </row>
    <row r="113" spans="2:65" s="1" customFormat="1" ht="12" customHeight="1">
      <c r="B113" s="30"/>
      <c r="C113" s="25" t="s">
        <v>20</v>
      </c>
      <c r="D113" s="31"/>
      <c r="E113" s="31"/>
      <c r="F113" s="23" t="str">
        <f>F12</f>
        <v xml:space="preserve"> </v>
      </c>
      <c r="G113" s="31"/>
      <c r="H113" s="31"/>
      <c r="I113" s="115" t="s">
        <v>22</v>
      </c>
      <c r="J113" s="58">
        <f>IF(J12="","",J12)</f>
        <v>0</v>
      </c>
      <c r="K113" s="31"/>
      <c r="L113" s="34"/>
    </row>
    <row r="114" spans="2:65" s="1" customFormat="1" ht="6.95" customHeight="1">
      <c r="B114" s="30"/>
      <c r="C114" s="31"/>
      <c r="D114" s="31"/>
      <c r="E114" s="31"/>
      <c r="F114" s="31"/>
      <c r="G114" s="31"/>
      <c r="H114" s="31"/>
      <c r="I114" s="114"/>
      <c r="J114" s="31"/>
      <c r="K114" s="31"/>
      <c r="L114" s="34"/>
    </row>
    <row r="115" spans="2:65" s="1" customFormat="1" ht="15.2" customHeight="1">
      <c r="B115" s="30"/>
      <c r="C115" s="25" t="s">
        <v>23</v>
      </c>
      <c r="D115" s="31"/>
      <c r="E115" s="31"/>
      <c r="F115" s="23" t="str">
        <f>E15</f>
        <v xml:space="preserve"> </v>
      </c>
      <c r="G115" s="31"/>
      <c r="H115" s="31"/>
      <c r="I115" s="115" t="s">
        <v>28</v>
      </c>
      <c r="J115" s="28" t="str">
        <f>E21</f>
        <v xml:space="preserve"> </v>
      </c>
      <c r="K115" s="31"/>
      <c r="L115" s="34"/>
    </row>
    <row r="116" spans="2:65" s="1" customFormat="1" ht="15.2" customHeight="1">
      <c r="B116" s="30"/>
      <c r="C116" s="25" t="s">
        <v>26</v>
      </c>
      <c r="D116" s="31"/>
      <c r="E116" s="31"/>
      <c r="F116" s="23" t="str">
        <f>IF(E18="","",E18)</f>
        <v>Vyplň údaj</v>
      </c>
      <c r="G116" s="31"/>
      <c r="H116" s="31"/>
      <c r="I116" s="115" t="s">
        <v>29</v>
      </c>
      <c r="J116" s="28" t="str">
        <f>E24</f>
        <v xml:space="preserve"> </v>
      </c>
      <c r="K116" s="31"/>
      <c r="L116" s="34"/>
    </row>
    <row r="117" spans="2:65" s="1" customFormat="1" ht="10.35" customHeight="1">
      <c r="B117" s="30"/>
      <c r="C117" s="31"/>
      <c r="D117" s="31"/>
      <c r="E117" s="31"/>
      <c r="F117" s="31"/>
      <c r="G117" s="31"/>
      <c r="H117" s="31"/>
      <c r="I117" s="114"/>
      <c r="J117" s="31"/>
      <c r="K117" s="31"/>
      <c r="L117" s="34"/>
    </row>
    <row r="118" spans="2:65" s="10" customFormat="1" ht="29.25" customHeight="1">
      <c r="B118" s="167"/>
      <c r="C118" s="168" t="s">
        <v>139</v>
      </c>
      <c r="D118" s="169" t="s">
        <v>57</v>
      </c>
      <c r="E118" s="169" t="s">
        <v>53</v>
      </c>
      <c r="F118" s="169" t="s">
        <v>54</v>
      </c>
      <c r="G118" s="169" t="s">
        <v>140</v>
      </c>
      <c r="H118" s="169" t="s">
        <v>141</v>
      </c>
      <c r="I118" s="170" t="s">
        <v>142</v>
      </c>
      <c r="J118" s="171" t="s">
        <v>113</v>
      </c>
      <c r="K118" s="172" t="s">
        <v>143</v>
      </c>
      <c r="L118" s="173"/>
      <c r="M118" s="67" t="s">
        <v>1</v>
      </c>
      <c r="N118" s="68" t="s">
        <v>36</v>
      </c>
      <c r="O118" s="68" t="s">
        <v>144</v>
      </c>
      <c r="P118" s="68" t="s">
        <v>145</v>
      </c>
      <c r="Q118" s="68" t="s">
        <v>146</v>
      </c>
      <c r="R118" s="68" t="s">
        <v>147</v>
      </c>
      <c r="S118" s="68" t="s">
        <v>148</v>
      </c>
      <c r="T118" s="69" t="s">
        <v>149</v>
      </c>
    </row>
    <row r="119" spans="2:65" s="1" customFormat="1" ht="22.9" customHeight="1">
      <c r="B119" s="30"/>
      <c r="C119" s="74" t="s">
        <v>150</v>
      </c>
      <c r="D119" s="31"/>
      <c r="E119" s="31"/>
      <c r="F119" s="31"/>
      <c r="G119" s="31"/>
      <c r="H119" s="31"/>
      <c r="I119" s="114"/>
      <c r="J119" s="174">
        <f>BK119</f>
        <v>0</v>
      </c>
      <c r="K119" s="31"/>
      <c r="L119" s="34"/>
      <c r="M119" s="70"/>
      <c r="N119" s="71"/>
      <c r="O119" s="71"/>
      <c r="P119" s="175">
        <f>P120+P129+P147</f>
        <v>0</v>
      </c>
      <c r="Q119" s="71"/>
      <c r="R119" s="175">
        <f>R120+R129+R147</f>
        <v>0</v>
      </c>
      <c r="S119" s="71"/>
      <c r="T119" s="176">
        <f>T120+T129+T147</f>
        <v>0</v>
      </c>
      <c r="AT119" s="13" t="s">
        <v>71</v>
      </c>
      <c r="AU119" s="13" t="s">
        <v>115</v>
      </c>
      <c r="BK119" s="177">
        <f>BK120+BK129+BK147</f>
        <v>0</v>
      </c>
    </row>
    <row r="120" spans="2:65" s="11" customFormat="1" ht="25.9" customHeight="1">
      <c r="B120" s="178"/>
      <c r="C120" s="179"/>
      <c r="D120" s="180" t="s">
        <v>71</v>
      </c>
      <c r="E120" s="181" t="s">
        <v>80</v>
      </c>
      <c r="F120" s="181" t="s">
        <v>154</v>
      </c>
      <c r="G120" s="179"/>
      <c r="H120" s="179"/>
      <c r="I120" s="182"/>
      <c r="J120" s="183">
        <f>BK120</f>
        <v>0</v>
      </c>
      <c r="K120" s="179"/>
      <c r="L120" s="184"/>
      <c r="M120" s="185"/>
      <c r="N120" s="186"/>
      <c r="O120" s="186"/>
      <c r="P120" s="187">
        <f>SUM(P121:P128)</f>
        <v>0</v>
      </c>
      <c r="Q120" s="186"/>
      <c r="R120" s="187">
        <f>SUM(R121:R128)</f>
        <v>0</v>
      </c>
      <c r="S120" s="186"/>
      <c r="T120" s="188">
        <f>SUM(T121:T128)</f>
        <v>0</v>
      </c>
      <c r="AR120" s="189" t="s">
        <v>80</v>
      </c>
      <c r="AT120" s="190" t="s">
        <v>71</v>
      </c>
      <c r="AU120" s="190" t="s">
        <v>72</v>
      </c>
      <c r="AY120" s="189" t="s">
        <v>153</v>
      </c>
      <c r="BK120" s="191">
        <f>SUM(BK121:BK128)</f>
        <v>0</v>
      </c>
    </row>
    <row r="121" spans="2:65" s="1" customFormat="1" ht="16.5" customHeight="1">
      <c r="B121" s="30"/>
      <c r="C121" s="194" t="s">
        <v>80</v>
      </c>
      <c r="D121" s="194" t="s">
        <v>155</v>
      </c>
      <c r="E121" s="195" t="s">
        <v>1224</v>
      </c>
      <c r="F121" s="196" t="s">
        <v>1225</v>
      </c>
      <c r="G121" s="197" t="s">
        <v>158</v>
      </c>
      <c r="H121" s="198">
        <v>470</v>
      </c>
      <c r="I121" s="199"/>
      <c r="J121" s="200">
        <f t="shared" ref="J121:J128" si="0">ROUND(I121*H121,1)</f>
        <v>0</v>
      </c>
      <c r="K121" s="196" t="s">
        <v>1</v>
      </c>
      <c r="L121" s="34"/>
      <c r="M121" s="201" t="s">
        <v>1</v>
      </c>
      <c r="N121" s="202" t="s">
        <v>39</v>
      </c>
      <c r="O121" s="63"/>
      <c r="P121" s="203">
        <f t="shared" ref="P121:P128" si="1">O121*H121</f>
        <v>0</v>
      </c>
      <c r="Q121" s="203">
        <v>0</v>
      </c>
      <c r="R121" s="203">
        <f t="shared" ref="R121:R128" si="2">Q121*H121</f>
        <v>0</v>
      </c>
      <c r="S121" s="203">
        <v>0</v>
      </c>
      <c r="T121" s="204">
        <f t="shared" ref="T121:T128" si="3">S121*H121</f>
        <v>0</v>
      </c>
      <c r="AR121" s="205" t="s">
        <v>160</v>
      </c>
      <c r="AT121" s="205" t="s">
        <v>155</v>
      </c>
      <c r="AU121" s="205" t="s">
        <v>80</v>
      </c>
      <c r="AY121" s="13" t="s">
        <v>153</v>
      </c>
      <c r="BE121" s="206">
        <f t="shared" ref="BE121:BE128" si="4">IF(N121="základní",J121,0)</f>
        <v>0</v>
      </c>
      <c r="BF121" s="206">
        <f t="shared" ref="BF121:BF128" si="5">IF(N121="snížená",J121,0)</f>
        <v>0</v>
      </c>
      <c r="BG121" s="206">
        <f t="shared" ref="BG121:BG128" si="6">IF(N121="zákl. přenesená",J121,0)</f>
        <v>0</v>
      </c>
      <c r="BH121" s="206">
        <f t="shared" ref="BH121:BH128" si="7">IF(N121="sníž. přenesená",J121,0)</f>
        <v>0</v>
      </c>
      <c r="BI121" s="206">
        <f t="shared" ref="BI121:BI128" si="8">IF(N121="nulová",J121,0)</f>
        <v>0</v>
      </c>
      <c r="BJ121" s="13" t="s">
        <v>160</v>
      </c>
      <c r="BK121" s="206">
        <f t="shared" ref="BK121:BK128" si="9">ROUND(I121*H121,1)</f>
        <v>0</v>
      </c>
      <c r="BL121" s="13" t="s">
        <v>160</v>
      </c>
      <c r="BM121" s="205" t="s">
        <v>82</v>
      </c>
    </row>
    <row r="122" spans="2:65" s="1" customFormat="1" ht="16.5" customHeight="1">
      <c r="B122" s="30"/>
      <c r="C122" s="194" t="s">
        <v>82</v>
      </c>
      <c r="D122" s="194" t="s">
        <v>155</v>
      </c>
      <c r="E122" s="195" t="s">
        <v>1226</v>
      </c>
      <c r="F122" s="196" t="s">
        <v>1227</v>
      </c>
      <c r="G122" s="197" t="s">
        <v>209</v>
      </c>
      <c r="H122" s="198">
        <v>125</v>
      </c>
      <c r="I122" s="199"/>
      <c r="J122" s="200">
        <f t="shared" si="0"/>
        <v>0</v>
      </c>
      <c r="K122" s="196" t="s">
        <v>1</v>
      </c>
      <c r="L122" s="34"/>
      <c r="M122" s="201" t="s">
        <v>1</v>
      </c>
      <c r="N122" s="202" t="s">
        <v>39</v>
      </c>
      <c r="O122" s="63"/>
      <c r="P122" s="203">
        <f t="shared" si="1"/>
        <v>0</v>
      </c>
      <c r="Q122" s="203">
        <v>0</v>
      </c>
      <c r="R122" s="203">
        <f t="shared" si="2"/>
        <v>0</v>
      </c>
      <c r="S122" s="203">
        <v>0</v>
      </c>
      <c r="T122" s="204">
        <f t="shared" si="3"/>
        <v>0</v>
      </c>
      <c r="AR122" s="205" t="s">
        <v>160</v>
      </c>
      <c r="AT122" s="205" t="s">
        <v>155</v>
      </c>
      <c r="AU122" s="205" t="s">
        <v>80</v>
      </c>
      <c r="AY122" s="13" t="s">
        <v>153</v>
      </c>
      <c r="BE122" s="206">
        <f t="shared" si="4"/>
        <v>0</v>
      </c>
      <c r="BF122" s="206">
        <f t="shared" si="5"/>
        <v>0</v>
      </c>
      <c r="BG122" s="206">
        <f t="shared" si="6"/>
        <v>0</v>
      </c>
      <c r="BH122" s="206">
        <f t="shared" si="7"/>
        <v>0</v>
      </c>
      <c r="BI122" s="206">
        <f t="shared" si="8"/>
        <v>0</v>
      </c>
      <c r="BJ122" s="13" t="s">
        <v>160</v>
      </c>
      <c r="BK122" s="206">
        <f t="shared" si="9"/>
        <v>0</v>
      </c>
      <c r="BL122" s="13" t="s">
        <v>160</v>
      </c>
      <c r="BM122" s="205" t="s">
        <v>160</v>
      </c>
    </row>
    <row r="123" spans="2:65" s="1" customFormat="1" ht="16.5" customHeight="1">
      <c r="B123" s="30"/>
      <c r="C123" s="194" t="s">
        <v>165</v>
      </c>
      <c r="D123" s="194" t="s">
        <v>155</v>
      </c>
      <c r="E123" s="195" t="s">
        <v>1228</v>
      </c>
      <c r="F123" s="196" t="s">
        <v>1229</v>
      </c>
      <c r="G123" s="197" t="s">
        <v>209</v>
      </c>
      <c r="H123" s="198">
        <v>125</v>
      </c>
      <c r="I123" s="199"/>
      <c r="J123" s="200">
        <f t="shared" si="0"/>
        <v>0</v>
      </c>
      <c r="K123" s="196" t="s">
        <v>1</v>
      </c>
      <c r="L123" s="34"/>
      <c r="M123" s="201" t="s">
        <v>1</v>
      </c>
      <c r="N123" s="202" t="s">
        <v>39</v>
      </c>
      <c r="O123" s="63"/>
      <c r="P123" s="203">
        <f t="shared" si="1"/>
        <v>0</v>
      </c>
      <c r="Q123" s="203">
        <v>0</v>
      </c>
      <c r="R123" s="203">
        <f t="shared" si="2"/>
        <v>0</v>
      </c>
      <c r="S123" s="203">
        <v>0</v>
      </c>
      <c r="T123" s="204">
        <f t="shared" si="3"/>
        <v>0</v>
      </c>
      <c r="AR123" s="205" t="s">
        <v>160</v>
      </c>
      <c r="AT123" s="205" t="s">
        <v>155</v>
      </c>
      <c r="AU123" s="205" t="s">
        <v>80</v>
      </c>
      <c r="AY123" s="13" t="s">
        <v>153</v>
      </c>
      <c r="BE123" s="206">
        <f t="shared" si="4"/>
        <v>0</v>
      </c>
      <c r="BF123" s="206">
        <f t="shared" si="5"/>
        <v>0</v>
      </c>
      <c r="BG123" s="206">
        <f t="shared" si="6"/>
        <v>0</v>
      </c>
      <c r="BH123" s="206">
        <f t="shared" si="7"/>
        <v>0</v>
      </c>
      <c r="BI123" s="206">
        <f t="shared" si="8"/>
        <v>0</v>
      </c>
      <c r="BJ123" s="13" t="s">
        <v>160</v>
      </c>
      <c r="BK123" s="206">
        <f t="shared" si="9"/>
        <v>0</v>
      </c>
      <c r="BL123" s="13" t="s">
        <v>160</v>
      </c>
      <c r="BM123" s="205" t="s">
        <v>177</v>
      </c>
    </row>
    <row r="124" spans="2:65" s="1" customFormat="1" ht="16.5" customHeight="1">
      <c r="B124" s="30"/>
      <c r="C124" s="194" t="s">
        <v>160</v>
      </c>
      <c r="D124" s="194" t="s">
        <v>155</v>
      </c>
      <c r="E124" s="195" t="s">
        <v>1230</v>
      </c>
      <c r="F124" s="196" t="s">
        <v>1231</v>
      </c>
      <c r="G124" s="197" t="s">
        <v>158</v>
      </c>
      <c r="H124" s="198">
        <v>328</v>
      </c>
      <c r="I124" s="199"/>
      <c r="J124" s="200">
        <f t="shared" si="0"/>
        <v>0</v>
      </c>
      <c r="K124" s="196" t="s">
        <v>1</v>
      </c>
      <c r="L124" s="34"/>
      <c r="M124" s="201" t="s">
        <v>1</v>
      </c>
      <c r="N124" s="202" t="s">
        <v>39</v>
      </c>
      <c r="O124" s="63"/>
      <c r="P124" s="203">
        <f t="shared" si="1"/>
        <v>0</v>
      </c>
      <c r="Q124" s="203">
        <v>0</v>
      </c>
      <c r="R124" s="203">
        <f t="shared" si="2"/>
        <v>0</v>
      </c>
      <c r="S124" s="203">
        <v>0</v>
      </c>
      <c r="T124" s="204">
        <f t="shared" si="3"/>
        <v>0</v>
      </c>
      <c r="AR124" s="205" t="s">
        <v>160</v>
      </c>
      <c r="AT124" s="205" t="s">
        <v>155</v>
      </c>
      <c r="AU124" s="205" t="s">
        <v>80</v>
      </c>
      <c r="AY124" s="13" t="s">
        <v>153</v>
      </c>
      <c r="BE124" s="206">
        <f t="shared" si="4"/>
        <v>0</v>
      </c>
      <c r="BF124" s="206">
        <f t="shared" si="5"/>
        <v>0</v>
      </c>
      <c r="BG124" s="206">
        <f t="shared" si="6"/>
        <v>0</v>
      </c>
      <c r="BH124" s="206">
        <f t="shared" si="7"/>
        <v>0</v>
      </c>
      <c r="BI124" s="206">
        <f t="shared" si="8"/>
        <v>0</v>
      </c>
      <c r="BJ124" s="13" t="s">
        <v>160</v>
      </c>
      <c r="BK124" s="206">
        <f t="shared" si="9"/>
        <v>0</v>
      </c>
      <c r="BL124" s="13" t="s">
        <v>160</v>
      </c>
      <c r="BM124" s="205" t="s">
        <v>186</v>
      </c>
    </row>
    <row r="125" spans="2:65" s="1" customFormat="1" ht="16.5" customHeight="1">
      <c r="B125" s="30"/>
      <c r="C125" s="194" t="s">
        <v>173</v>
      </c>
      <c r="D125" s="194" t="s">
        <v>155</v>
      </c>
      <c r="E125" s="195" t="s">
        <v>1232</v>
      </c>
      <c r="F125" s="196" t="s">
        <v>1233</v>
      </c>
      <c r="G125" s="197" t="s">
        <v>158</v>
      </c>
      <c r="H125" s="198">
        <v>226</v>
      </c>
      <c r="I125" s="199"/>
      <c r="J125" s="200">
        <f t="shared" si="0"/>
        <v>0</v>
      </c>
      <c r="K125" s="196" t="s">
        <v>1</v>
      </c>
      <c r="L125" s="34"/>
      <c r="M125" s="201" t="s">
        <v>1</v>
      </c>
      <c r="N125" s="202" t="s">
        <v>39</v>
      </c>
      <c r="O125" s="63"/>
      <c r="P125" s="203">
        <f t="shared" si="1"/>
        <v>0</v>
      </c>
      <c r="Q125" s="203">
        <v>0</v>
      </c>
      <c r="R125" s="203">
        <f t="shared" si="2"/>
        <v>0</v>
      </c>
      <c r="S125" s="203">
        <v>0</v>
      </c>
      <c r="T125" s="204">
        <f t="shared" si="3"/>
        <v>0</v>
      </c>
      <c r="AR125" s="205" t="s">
        <v>160</v>
      </c>
      <c r="AT125" s="205" t="s">
        <v>155</v>
      </c>
      <c r="AU125" s="205" t="s">
        <v>80</v>
      </c>
      <c r="AY125" s="13" t="s">
        <v>153</v>
      </c>
      <c r="BE125" s="206">
        <f t="shared" si="4"/>
        <v>0</v>
      </c>
      <c r="BF125" s="206">
        <f t="shared" si="5"/>
        <v>0</v>
      </c>
      <c r="BG125" s="206">
        <f t="shared" si="6"/>
        <v>0</v>
      </c>
      <c r="BH125" s="206">
        <f t="shared" si="7"/>
        <v>0</v>
      </c>
      <c r="BI125" s="206">
        <f t="shared" si="8"/>
        <v>0</v>
      </c>
      <c r="BJ125" s="13" t="s">
        <v>160</v>
      </c>
      <c r="BK125" s="206">
        <f t="shared" si="9"/>
        <v>0</v>
      </c>
      <c r="BL125" s="13" t="s">
        <v>160</v>
      </c>
      <c r="BM125" s="205" t="s">
        <v>198</v>
      </c>
    </row>
    <row r="126" spans="2:65" s="1" customFormat="1" ht="16.5" customHeight="1">
      <c r="B126" s="30"/>
      <c r="C126" s="194" t="s">
        <v>177</v>
      </c>
      <c r="D126" s="194" t="s">
        <v>155</v>
      </c>
      <c r="E126" s="195" t="s">
        <v>1234</v>
      </c>
      <c r="F126" s="196" t="s">
        <v>1235</v>
      </c>
      <c r="G126" s="197" t="s">
        <v>158</v>
      </c>
      <c r="H126" s="198">
        <v>131</v>
      </c>
      <c r="I126" s="199"/>
      <c r="J126" s="200">
        <f t="shared" si="0"/>
        <v>0</v>
      </c>
      <c r="K126" s="196" t="s">
        <v>1</v>
      </c>
      <c r="L126" s="34"/>
      <c r="M126" s="201" t="s">
        <v>1</v>
      </c>
      <c r="N126" s="202" t="s">
        <v>39</v>
      </c>
      <c r="O126" s="63"/>
      <c r="P126" s="203">
        <f t="shared" si="1"/>
        <v>0</v>
      </c>
      <c r="Q126" s="203">
        <v>0</v>
      </c>
      <c r="R126" s="203">
        <f t="shared" si="2"/>
        <v>0</v>
      </c>
      <c r="S126" s="203">
        <v>0</v>
      </c>
      <c r="T126" s="204">
        <f t="shared" si="3"/>
        <v>0</v>
      </c>
      <c r="AR126" s="205" t="s">
        <v>160</v>
      </c>
      <c r="AT126" s="205" t="s">
        <v>155</v>
      </c>
      <c r="AU126" s="205" t="s">
        <v>80</v>
      </c>
      <c r="AY126" s="13" t="s">
        <v>153</v>
      </c>
      <c r="BE126" s="206">
        <f t="shared" si="4"/>
        <v>0</v>
      </c>
      <c r="BF126" s="206">
        <f t="shared" si="5"/>
        <v>0</v>
      </c>
      <c r="BG126" s="206">
        <f t="shared" si="6"/>
        <v>0</v>
      </c>
      <c r="BH126" s="206">
        <f t="shared" si="7"/>
        <v>0</v>
      </c>
      <c r="BI126" s="206">
        <f t="shared" si="8"/>
        <v>0</v>
      </c>
      <c r="BJ126" s="13" t="s">
        <v>160</v>
      </c>
      <c r="BK126" s="206">
        <f t="shared" si="9"/>
        <v>0</v>
      </c>
      <c r="BL126" s="13" t="s">
        <v>160</v>
      </c>
      <c r="BM126" s="205" t="s">
        <v>206</v>
      </c>
    </row>
    <row r="127" spans="2:65" s="1" customFormat="1" ht="16.5" customHeight="1">
      <c r="B127" s="30"/>
      <c r="C127" s="194" t="s">
        <v>181</v>
      </c>
      <c r="D127" s="194" t="s">
        <v>155</v>
      </c>
      <c r="E127" s="195" t="s">
        <v>1236</v>
      </c>
      <c r="F127" s="196" t="s">
        <v>1237</v>
      </c>
      <c r="G127" s="197" t="s">
        <v>158</v>
      </c>
      <c r="H127" s="198">
        <v>95</v>
      </c>
      <c r="I127" s="199"/>
      <c r="J127" s="200">
        <f t="shared" si="0"/>
        <v>0</v>
      </c>
      <c r="K127" s="196" t="s">
        <v>1</v>
      </c>
      <c r="L127" s="34"/>
      <c r="M127" s="201" t="s">
        <v>1</v>
      </c>
      <c r="N127" s="202" t="s">
        <v>39</v>
      </c>
      <c r="O127" s="63"/>
      <c r="P127" s="203">
        <f t="shared" si="1"/>
        <v>0</v>
      </c>
      <c r="Q127" s="203">
        <v>0</v>
      </c>
      <c r="R127" s="203">
        <f t="shared" si="2"/>
        <v>0</v>
      </c>
      <c r="S127" s="203">
        <v>0</v>
      </c>
      <c r="T127" s="204">
        <f t="shared" si="3"/>
        <v>0</v>
      </c>
      <c r="AR127" s="205" t="s">
        <v>160</v>
      </c>
      <c r="AT127" s="205" t="s">
        <v>155</v>
      </c>
      <c r="AU127" s="205" t="s">
        <v>80</v>
      </c>
      <c r="AY127" s="13" t="s">
        <v>153</v>
      </c>
      <c r="BE127" s="206">
        <f t="shared" si="4"/>
        <v>0</v>
      </c>
      <c r="BF127" s="206">
        <f t="shared" si="5"/>
        <v>0</v>
      </c>
      <c r="BG127" s="206">
        <f t="shared" si="6"/>
        <v>0</v>
      </c>
      <c r="BH127" s="206">
        <f t="shared" si="7"/>
        <v>0</v>
      </c>
      <c r="BI127" s="206">
        <f t="shared" si="8"/>
        <v>0</v>
      </c>
      <c r="BJ127" s="13" t="s">
        <v>160</v>
      </c>
      <c r="BK127" s="206">
        <f t="shared" si="9"/>
        <v>0</v>
      </c>
      <c r="BL127" s="13" t="s">
        <v>160</v>
      </c>
      <c r="BM127" s="205" t="s">
        <v>216</v>
      </c>
    </row>
    <row r="128" spans="2:65" s="1" customFormat="1" ht="16.5" customHeight="1">
      <c r="B128" s="30"/>
      <c r="C128" s="207" t="s">
        <v>186</v>
      </c>
      <c r="D128" s="207" t="s">
        <v>310</v>
      </c>
      <c r="E128" s="208" t="s">
        <v>1238</v>
      </c>
      <c r="F128" s="209" t="s">
        <v>1239</v>
      </c>
      <c r="G128" s="210" t="s">
        <v>158</v>
      </c>
      <c r="H128" s="211">
        <v>150</v>
      </c>
      <c r="I128" s="212"/>
      <c r="J128" s="213">
        <f t="shared" si="0"/>
        <v>0</v>
      </c>
      <c r="K128" s="209" t="s">
        <v>1</v>
      </c>
      <c r="L128" s="214"/>
      <c r="M128" s="215" t="s">
        <v>1</v>
      </c>
      <c r="N128" s="216" t="s">
        <v>39</v>
      </c>
      <c r="O128" s="63"/>
      <c r="P128" s="203">
        <f t="shared" si="1"/>
        <v>0</v>
      </c>
      <c r="Q128" s="203">
        <v>0</v>
      </c>
      <c r="R128" s="203">
        <f t="shared" si="2"/>
        <v>0</v>
      </c>
      <c r="S128" s="203">
        <v>0</v>
      </c>
      <c r="T128" s="204">
        <f t="shared" si="3"/>
        <v>0</v>
      </c>
      <c r="AR128" s="205" t="s">
        <v>186</v>
      </c>
      <c r="AT128" s="205" t="s">
        <v>310</v>
      </c>
      <c r="AU128" s="205" t="s">
        <v>80</v>
      </c>
      <c r="AY128" s="13" t="s">
        <v>153</v>
      </c>
      <c r="BE128" s="206">
        <f t="shared" si="4"/>
        <v>0</v>
      </c>
      <c r="BF128" s="206">
        <f t="shared" si="5"/>
        <v>0</v>
      </c>
      <c r="BG128" s="206">
        <f t="shared" si="6"/>
        <v>0</v>
      </c>
      <c r="BH128" s="206">
        <f t="shared" si="7"/>
        <v>0</v>
      </c>
      <c r="BI128" s="206">
        <f t="shared" si="8"/>
        <v>0</v>
      </c>
      <c r="BJ128" s="13" t="s">
        <v>160</v>
      </c>
      <c r="BK128" s="206">
        <f t="shared" si="9"/>
        <v>0</v>
      </c>
      <c r="BL128" s="13" t="s">
        <v>160</v>
      </c>
      <c r="BM128" s="205" t="s">
        <v>223</v>
      </c>
    </row>
    <row r="129" spans="2:65" s="11" customFormat="1" ht="25.9" customHeight="1">
      <c r="B129" s="178"/>
      <c r="C129" s="179"/>
      <c r="D129" s="180" t="s">
        <v>71</v>
      </c>
      <c r="E129" s="181" t="s">
        <v>186</v>
      </c>
      <c r="F129" s="181" t="s">
        <v>1240</v>
      </c>
      <c r="G129" s="179"/>
      <c r="H129" s="179"/>
      <c r="I129" s="182"/>
      <c r="J129" s="183">
        <f>BK129</f>
        <v>0</v>
      </c>
      <c r="K129" s="179"/>
      <c r="L129" s="184"/>
      <c r="M129" s="185"/>
      <c r="N129" s="186"/>
      <c r="O129" s="186"/>
      <c r="P129" s="187">
        <f>SUM(P130:P146)</f>
        <v>0</v>
      </c>
      <c r="Q129" s="186"/>
      <c r="R129" s="187">
        <f>SUM(R130:R146)</f>
        <v>0</v>
      </c>
      <c r="S129" s="186"/>
      <c r="T129" s="188">
        <f>SUM(T130:T146)</f>
        <v>0</v>
      </c>
      <c r="AR129" s="189" t="s">
        <v>80</v>
      </c>
      <c r="AT129" s="190" t="s">
        <v>71</v>
      </c>
      <c r="AU129" s="190" t="s">
        <v>72</v>
      </c>
      <c r="AY129" s="189" t="s">
        <v>153</v>
      </c>
      <c r="BK129" s="191">
        <f>SUM(BK130:BK146)</f>
        <v>0</v>
      </c>
    </row>
    <row r="130" spans="2:65" s="1" customFormat="1" ht="24" customHeight="1">
      <c r="B130" s="30"/>
      <c r="C130" s="194" t="s">
        <v>190</v>
      </c>
      <c r="D130" s="194" t="s">
        <v>155</v>
      </c>
      <c r="E130" s="195" t="s">
        <v>1241</v>
      </c>
      <c r="F130" s="196" t="s">
        <v>1242</v>
      </c>
      <c r="G130" s="197" t="s">
        <v>268</v>
      </c>
      <c r="H130" s="198">
        <v>20</v>
      </c>
      <c r="I130" s="199"/>
      <c r="J130" s="200">
        <f t="shared" ref="J130:J146" si="10">ROUND(I130*H130,1)</f>
        <v>0</v>
      </c>
      <c r="K130" s="196" t="s">
        <v>1</v>
      </c>
      <c r="L130" s="34"/>
      <c r="M130" s="201" t="s">
        <v>1</v>
      </c>
      <c r="N130" s="202" t="s">
        <v>39</v>
      </c>
      <c r="O130" s="63"/>
      <c r="P130" s="203">
        <f t="shared" ref="P130:P146" si="11">O130*H130</f>
        <v>0</v>
      </c>
      <c r="Q130" s="203">
        <v>0</v>
      </c>
      <c r="R130" s="203">
        <f t="shared" ref="R130:R146" si="12">Q130*H130</f>
        <v>0</v>
      </c>
      <c r="S130" s="203">
        <v>0</v>
      </c>
      <c r="T130" s="204">
        <f t="shared" ref="T130:T146" si="13">S130*H130</f>
        <v>0</v>
      </c>
      <c r="AR130" s="205" t="s">
        <v>160</v>
      </c>
      <c r="AT130" s="205" t="s">
        <v>155</v>
      </c>
      <c r="AU130" s="205" t="s">
        <v>80</v>
      </c>
      <c r="AY130" s="13" t="s">
        <v>153</v>
      </c>
      <c r="BE130" s="206">
        <f t="shared" ref="BE130:BE146" si="14">IF(N130="základní",J130,0)</f>
        <v>0</v>
      </c>
      <c r="BF130" s="206">
        <f t="shared" ref="BF130:BF146" si="15">IF(N130="snížená",J130,0)</f>
        <v>0</v>
      </c>
      <c r="BG130" s="206">
        <f t="shared" ref="BG130:BG146" si="16">IF(N130="zákl. přenesená",J130,0)</f>
        <v>0</v>
      </c>
      <c r="BH130" s="206">
        <f t="shared" ref="BH130:BH146" si="17">IF(N130="sníž. přenesená",J130,0)</f>
        <v>0</v>
      </c>
      <c r="BI130" s="206">
        <f t="shared" ref="BI130:BI146" si="18">IF(N130="nulová",J130,0)</f>
        <v>0</v>
      </c>
      <c r="BJ130" s="13" t="s">
        <v>160</v>
      </c>
      <c r="BK130" s="206">
        <f t="shared" ref="BK130:BK146" si="19">ROUND(I130*H130,1)</f>
        <v>0</v>
      </c>
      <c r="BL130" s="13" t="s">
        <v>160</v>
      </c>
      <c r="BM130" s="205" t="s">
        <v>232</v>
      </c>
    </row>
    <row r="131" spans="2:65" s="1" customFormat="1" ht="24" customHeight="1">
      <c r="B131" s="30"/>
      <c r="C131" s="194" t="s">
        <v>198</v>
      </c>
      <c r="D131" s="194" t="s">
        <v>155</v>
      </c>
      <c r="E131" s="195" t="s">
        <v>1243</v>
      </c>
      <c r="F131" s="196" t="s">
        <v>1244</v>
      </c>
      <c r="G131" s="197" t="s">
        <v>268</v>
      </c>
      <c r="H131" s="198">
        <v>55</v>
      </c>
      <c r="I131" s="199"/>
      <c r="J131" s="200">
        <f t="shared" si="10"/>
        <v>0</v>
      </c>
      <c r="K131" s="196" t="s">
        <v>1</v>
      </c>
      <c r="L131" s="34"/>
      <c r="M131" s="201" t="s">
        <v>1</v>
      </c>
      <c r="N131" s="202" t="s">
        <v>39</v>
      </c>
      <c r="O131" s="63"/>
      <c r="P131" s="203">
        <f t="shared" si="11"/>
        <v>0</v>
      </c>
      <c r="Q131" s="203">
        <v>0</v>
      </c>
      <c r="R131" s="203">
        <f t="shared" si="12"/>
        <v>0</v>
      </c>
      <c r="S131" s="203">
        <v>0</v>
      </c>
      <c r="T131" s="204">
        <f t="shared" si="13"/>
        <v>0</v>
      </c>
      <c r="AR131" s="205" t="s">
        <v>160</v>
      </c>
      <c r="AT131" s="205" t="s">
        <v>155</v>
      </c>
      <c r="AU131" s="205" t="s">
        <v>80</v>
      </c>
      <c r="AY131" s="13" t="s">
        <v>153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13" t="s">
        <v>160</v>
      </c>
      <c r="BK131" s="206">
        <f t="shared" si="19"/>
        <v>0</v>
      </c>
      <c r="BL131" s="13" t="s">
        <v>160</v>
      </c>
      <c r="BM131" s="205" t="s">
        <v>240</v>
      </c>
    </row>
    <row r="132" spans="2:65" s="1" customFormat="1" ht="24" customHeight="1">
      <c r="B132" s="30"/>
      <c r="C132" s="194" t="s">
        <v>202</v>
      </c>
      <c r="D132" s="194" t="s">
        <v>155</v>
      </c>
      <c r="E132" s="195" t="s">
        <v>1245</v>
      </c>
      <c r="F132" s="196" t="s">
        <v>1246</v>
      </c>
      <c r="G132" s="197" t="s">
        <v>268</v>
      </c>
      <c r="H132" s="198">
        <v>265</v>
      </c>
      <c r="I132" s="199"/>
      <c r="J132" s="200">
        <f t="shared" si="10"/>
        <v>0</v>
      </c>
      <c r="K132" s="196" t="s">
        <v>1</v>
      </c>
      <c r="L132" s="34"/>
      <c r="M132" s="201" t="s">
        <v>1</v>
      </c>
      <c r="N132" s="202" t="s">
        <v>39</v>
      </c>
      <c r="O132" s="63"/>
      <c r="P132" s="203">
        <f t="shared" si="11"/>
        <v>0</v>
      </c>
      <c r="Q132" s="203">
        <v>0</v>
      </c>
      <c r="R132" s="203">
        <f t="shared" si="12"/>
        <v>0</v>
      </c>
      <c r="S132" s="203">
        <v>0</v>
      </c>
      <c r="T132" s="204">
        <f t="shared" si="13"/>
        <v>0</v>
      </c>
      <c r="AR132" s="205" t="s">
        <v>160</v>
      </c>
      <c r="AT132" s="205" t="s">
        <v>155</v>
      </c>
      <c r="AU132" s="205" t="s">
        <v>80</v>
      </c>
      <c r="AY132" s="13" t="s">
        <v>153</v>
      </c>
      <c r="BE132" s="206">
        <f t="shared" si="14"/>
        <v>0</v>
      </c>
      <c r="BF132" s="206">
        <f t="shared" si="15"/>
        <v>0</v>
      </c>
      <c r="BG132" s="206">
        <f t="shared" si="16"/>
        <v>0</v>
      </c>
      <c r="BH132" s="206">
        <f t="shared" si="17"/>
        <v>0</v>
      </c>
      <c r="BI132" s="206">
        <f t="shared" si="18"/>
        <v>0</v>
      </c>
      <c r="BJ132" s="13" t="s">
        <v>160</v>
      </c>
      <c r="BK132" s="206">
        <f t="shared" si="19"/>
        <v>0</v>
      </c>
      <c r="BL132" s="13" t="s">
        <v>160</v>
      </c>
      <c r="BM132" s="205" t="s">
        <v>248</v>
      </c>
    </row>
    <row r="133" spans="2:65" s="1" customFormat="1" ht="16.5" customHeight="1">
      <c r="B133" s="30"/>
      <c r="C133" s="194" t="s">
        <v>206</v>
      </c>
      <c r="D133" s="194" t="s">
        <v>155</v>
      </c>
      <c r="E133" s="195" t="s">
        <v>1247</v>
      </c>
      <c r="F133" s="196" t="s">
        <v>1248</v>
      </c>
      <c r="G133" s="197" t="s">
        <v>255</v>
      </c>
      <c r="H133" s="198">
        <v>11</v>
      </c>
      <c r="I133" s="199"/>
      <c r="J133" s="200">
        <f t="shared" si="10"/>
        <v>0</v>
      </c>
      <c r="K133" s="196" t="s">
        <v>1</v>
      </c>
      <c r="L133" s="34"/>
      <c r="M133" s="201" t="s">
        <v>1</v>
      </c>
      <c r="N133" s="202" t="s">
        <v>39</v>
      </c>
      <c r="O133" s="63"/>
      <c r="P133" s="203">
        <f t="shared" si="11"/>
        <v>0</v>
      </c>
      <c r="Q133" s="203">
        <v>0</v>
      </c>
      <c r="R133" s="203">
        <f t="shared" si="12"/>
        <v>0</v>
      </c>
      <c r="S133" s="203">
        <v>0</v>
      </c>
      <c r="T133" s="204">
        <f t="shared" si="13"/>
        <v>0</v>
      </c>
      <c r="AR133" s="205" t="s">
        <v>160</v>
      </c>
      <c r="AT133" s="205" t="s">
        <v>155</v>
      </c>
      <c r="AU133" s="205" t="s">
        <v>80</v>
      </c>
      <c r="AY133" s="13" t="s">
        <v>153</v>
      </c>
      <c r="BE133" s="206">
        <f t="shared" si="14"/>
        <v>0</v>
      </c>
      <c r="BF133" s="206">
        <f t="shared" si="15"/>
        <v>0</v>
      </c>
      <c r="BG133" s="206">
        <f t="shared" si="16"/>
        <v>0</v>
      </c>
      <c r="BH133" s="206">
        <f t="shared" si="17"/>
        <v>0</v>
      </c>
      <c r="BI133" s="206">
        <f t="shared" si="18"/>
        <v>0</v>
      </c>
      <c r="BJ133" s="13" t="s">
        <v>160</v>
      </c>
      <c r="BK133" s="206">
        <f t="shared" si="19"/>
        <v>0</v>
      </c>
      <c r="BL133" s="13" t="s">
        <v>160</v>
      </c>
      <c r="BM133" s="205" t="s">
        <v>274</v>
      </c>
    </row>
    <row r="134" spans="2:65" s="1" customFormat="1" ht="16.5" customHeight="1">
      <c r="B134" s="30"/>
      <c r="C134" s="194" t="s">
        <v>212</v>
      </c>
      <c r="D134" s="194" t="s">
        <v>155</v>
      </c>
      <c r="E134" s="195" t="s">
        <v>1249</v>
      </c>
      <c r="F134" s="196" t="s">
        <v>1250</v>
      </c>
      <c r="G134" s="197" t="s">
        <v>255</v>
      </c>
      <c r="H134" s="198">
        <v>14</v>
      </c>
      <c r="I134" s="199"/>
      <c r="J134" s="200">
        <f t="shared" si="10"/>
        <v>0</v>
      </c>
      <c r="K134" s="196" t="s">
        <v>1</v>
      </c>
      <c r="L134" s="34"/>
      <c r="M134" s="201" t="s">
        <v>1</v>
      </c>
      <c r="N134" s="202" t="s">
        <v>39</v>
      </c>
      <c r="O134" s="63"/>
      <c r="P134" s="203">
        <f t="shared" si="11"/>
        <v>0</v>
      </c>
      <c r="Q134" s="203">
        <v>0</v>
      </c>
      <c r="R134" s="203">
        <f t="shared" si="12"/>
        <v>0</v>
      </c>
      <c r="S134" s="203">
        <v>0</v>
      </c>
      <c r="T134" s="204">
        <f t="shared" si="13"/>
        <v>0</v>
      </c>
      <c r="AR134" s="205" t="s">
        <v>160</v>
      </c>
      <c r="AT134" s="205" t="s">
        <v>155</v>
      </c>
      <c r="AU134" s="205" t="s">
        <v>80</v>
      </c>
      <c r="AY134" s="13" t="s">
        <v>153</v>
      </c>
      <c r="BE134" s="206">
        <f t="shared" si="14"/>
        <v>0</v>
      </c>
      <c r="BF134" s="206">
        <f t="shared" si="15"/>
        <v>0</v>
      </c>
      <c r="BG134" s="206">
        <f t="shared" si="16"/>
        <v>0</v>
      </c>
      <c r="BH134" s="206">
        <f t="shared" si="17"/>
        <v>0</v>
      </c>
      <c r="BI134" s="206">
        <f t="shared" si="18"/>
        <v>0</v>
      </c>
      <c r="BJ134" s="13" t="s">
        <v>160</v>
      </c>
      <c r="BK134" s="206">
        <f t="shared" si="19"/>
        <v>0</v>
      </c>
      <c r="BL134" s="13" t="s">
        <v>160</v>
      </c>
      <c r="BM134" s="205" t="s">
        <v>284</v>
      </c>
    </row>
    <row r="135" spans="2:65" s="1" customFormat="1" ht="16.5" customHeight="1">
      <c r="B135" s="30"/>
      <c r="C135" s="194" t="s">
        <v>216</v>
      </c>
      <c r="D135" s="194" t="s">
        <v>155</v>
      </c>
      <c r="E135" s="195" t="s">
        <v>1251</v>
      </c>
      <c r="F135" s="196" t="s">
        <v>1252</v>
      </c>
      <c r="G135" s="197" t="s">
        <v>255</v>
      </c>
      <c r="H135" s="198">
        <v>25</v>
      </c>
      <c r="I135" s="199"/>
      <c r="J135" s="200">
        <f t="shared" si="10"/>
        <v>0</v>
      </c>
      <c r="K135" s="196" t="s">
        <v>1</v>
      </c>
      <c r="L135" s="34"/>
      <c r="M135" s="201" t="s">
        <v>1</v>
      </c>
      <c r="N135" s="202" t="s">
        <v>39</v>
      </c>
      <c r="O135" s="63"/>
      <c r="P135" s="203">
        <f t="shared" si="11"/>
        <v>0</v>
      </c>
      <c r="Q135" s="203">
        <v>0</v>
      </c>
      <c r="R135" s="203">
        <f t="shared" si="12"/>
        <v>0</v>
      </c>
      <c r="S135" s="203">
        <v>0</v>
      </c>
      <c r="T135" s="204">
        <f t="shared" si="13"/>
        <v>0</v>
      </c>
      <c r="AR135" s="205" t="s">
        <v>160</v>
      </c>
      <c r="AT135" s="205" t="s">
        <v>155</v>
      </c>
      <c r="AU135" s="205" t="s">
        <v>80</v>
      </c>
      <c r="AY135" s="13" t="s">
        <v>153</v>
      </c>
      <c r="BE135" s="206">
        <f t="shared" si="14"/>
        <v>0</v>
      </c>
      <c r="BF135" s="206">
        <f t="shared" si="15"/>
        <v>0</v>
      </c>
      <c r="BG135" s="206">
        <f t="shared" si="16"/>
        <v>0</v>
      </c>
      <c r="BH135" s="206">
        <f t="shared" si="17"/>
        <v>0</v>
      </c>
      <c r="BI135" s="206">
        <f t="shared" si="18"/>
        <v>0</v>
      </c>
      <c r="BJ135" s="13" t="s">
        <v>160</v>
      </c>
      <c r="BK135" s="206">
        <f t="shared" si="19"/>
        <v>0</v>
      </c>
      <c r="BL135" s="13" t="s">
        <v>160</v>
      </c>
      <c r="BM135" s="205" t="s">
        <v>1253</v>
      </c>
    </row>
    <row r="136" spans="2:65" s="1" customFormat="1" ht="16.5" customHeight="1">
      <c r="B136" s="30"/>
      <c r="C136" s="194" t="s">
        <v>8</v>
      </c>
      <c r="D136" s="194" t="s">
        <v>155</v>
      </c>
      <c r="E136" s="195" t="s">
        <v>1254</v>
      </c>
      <c r="F136" s="196" t="s">
        <v>1255</v>
      </c>
      <c r="G136" s="197" t="s">
        <v>268</v>
      </c>
      <c r="H136" s="198">
        <v>340</v>
      </c>
      <c r="I136" s="199"/>
      <c r="J136" s="200">
        <f t="shared" si="10"/>
        <v>0</v>
      </c>
      <c r="K136" s="196" t="s">
        <v>1</v>
      </c>
      <c r="L136" s="34"/>
      <c r="M136" s="201" t="s">
        <v>1</v>
      </c>
      <c r="N136" s="202" t="s">
        <v>39</v>
      </c>
      <c r="O136" s="63"/>
      <c r="P136" s="203">
        <f t="shared" si="11"/>
        <v>0</v>
      </c>
      <c r="Q136" s="203">
        <v>0</v>
      </c>
      <c r="R136" s="203">
        <f t="shared" si="12"/>
        <v>0</v>
      </c>
      <c r="S136" s="203">
        <v>0</v>
      </c>
      <c r="T136" s="204">
        <f t="shared" si="13"/>
        <v>0</v>
      </c>
      <c r="AR136" s="205" t="s">
        <v>160</v>
      </c>
      <c r="AT136" s="205" t="s">
        <v>155</v>
      </c>
      <c r="AU136" s="205" t="s">
        <v>80</v>
      </c>
      <c r="AY136" s="13" t="s">
        <v>153</v>
      </c>
      <c r="BE136" s="206">
        <f t="shared" si="14"/>
        <v>0</v>
      </c>
      <c r="BF136" s="206">
        <f t="shared" si="15"/>
        <v>0</v>
      </c>
      <c r="BG136" s="206">
        <f t="shared" si="16"/>
        <v>0</v>
      </c>
      <c r="BH136" s="206">
        <f t="shared" si="17"/>
        <v>0</v>
      </c>
      <c r="BI136" s="206">
        <f t="shared" si="18"/>
        <v>0</v>
      </c>
      <c r="BJ136" s="13" t="s">
        <v>160</v>
      </c>
      <c r="BK136" s="206">
        <f t="shared" si="19"/>
        <v>0</v>
      </c>
      <c r="BL136" s="13" t="s">
        <v>160</v>
      </c>
      <c r="BM136" s="205" t="s">
        <v>319</v>
      </c>
    </row>
    <row r="137" spans="2:65" s="1" customFormat="1" ht="16.5" customHeight="1">
      <c r="B137" s="30"/>
      <c r="C137" s="194" t="s">
        <v>223</v>
      </c>
      <c r="D137" s="194" t="s">
        <v>155</v>
      </c>
      <c r="E137" s="195" t="s">
        <v>1256</v>
      </c>
      <c r="F137" s="196" t="s">
        <v>1257</v>
      </c>
      <c r="G137" s="197" t="s">
        <v>255</v>
      </c>
      <c r="H137" s="198">
        <v>5</v>
      </c>
      <c r="I137" s="199"/>
      <c r="J137" s="200">
        <f t="shared" si="10"/>
        <v>0</v>
      </c>
      <c r="K137" s="196" t="s">
        <v>1</v>
      </c>
      <c r="L137" s="34"/>
      <c r="M137" s="201" t="s">
        <v>1</v>
      </c>
      <c r="N137" s="202" t="s">
        <v>39</v>
      </c>
      <c r="O137" s="63"/>
      <c r="P137" s="203">
        <f t="shared" si="11"/>
        <v>0</v>
      </c>
      <c r="Q137" s="203">
        <v>0</v>
      </c>
      <c r="R137" s="203">
        <f t="shared" si="12"/>
        <v>0</v>
      </c>
      <c r="S137" s="203">
        <v>0</v>
      </c>
      <c r="T137" s="204">
        <f t="shared" si="13"/>
        <v>0</v>
      </c>
      <c r="AR137" s="205" t="s">
        <v>160</v>
      </c>
      <c r="AT137" s="205" t="s">
        <v>155</v>
      </c>
      <c r="AU137" s="205" t="s">
        <v>80</v>
      </c>
      <c r="AY137" s="13" t="s">
        <v>153</v>
      </c>
      <c r="BE137" s="206">
        <f t="shared" si="14"/>
        <v>0</v>
      </c>
      <c r="BF137" s="206">
        <f t="shared" si="15"/>
        <v>0</v>
      </c>
      <c r="BG137" s="206">
        <f t="shared" si="16"/>
        <v>0</v>
      </c>
      <c r="BH137" s="206">
        <f t="shared" si="17"/>
        <v>0</v>
      </c>
      <c r="BI137" s="206">
        <f t="shared" si="18"/>
        <v>0</v>
      </c>
      <c r="BJ137" s="13" t="s">
        <v>160</v>
      </c>
      <c r="BK137" s="206">
        <f t="shared" si="19"/>
        <v>0</v>
      </c>
      <c r="BL137" s="13" t="s">
        <v>160</v>
      </c>
      <c r="BM137" s="205" t="s">
        <v>335</v>
      </c>
    </row>
    <row r="138" spans="2:65" s="1" customFormat="1" ht="16.5" customHeight="1">
      <c r="B138" s="30"/>
      <c r="C138" s="194" t="s">
        <v>228</v>
      </c>
      <c r="D138" s="194" t="s">
        <v>155</v>
      </c>
      <c r="E138" s="195" t="s">
        <v>1258</v>
      </c>
      <c r="F138" s="196" t="s">
        <v>1259</v>
      </c>
      <c r="G138" s="197" t="s">
        <v>255</v>
      </c>
      <c r="H138" s="198">
        <v>6</v>
      </c>
      <c r="I138" s="199"/>
      <c r="J138" s="200">
        <f t="shared" si="10"/>
        <v>0</v>
      </c>
      <c r="K138" s="196" t="s">
        <v>1</v>
      </c>
      <c r="L138" s="34"/>
      <c r="M138" s="201" t="s">
        <v>1</v>
      </c>
      <c r="N138" s="202" t="s">
        <v>39</v>
      </c>
      <c r="O138" s="63"/>
      <c r="P138" s="203">
        <f t="shared" si="11"/>
        <v>0</v>
      </c>
      <c r="Q138" s="203">
        <v>0</v>
      </c>
      <c r="R138" s="203">
        <f t="shared" si="12"/>
        <v>0</v>
      </c>
      <c r="S138" s="203">
        <v>0</v>
      </c>
      <c r="T138" s="204">
        <f t="shared" si="13"/>
        <v>0</v>
      </c>
      <c r="AR138" s="205" t="s">
        <v>160</v>
      </c>
      <c r="AT138" s="205" t="s">
        <v>155</v>
      </c>
      <c r="AU138" s="205" t="s">
        <v>80</v>
      </c>
      <c r="AY138" s="13" t="s">
        <v>153</v>
      </c>
      <c r="BE138" s="206">
        <f t="shared" si="14"/>
        <v>0</v>
      </c>
      <c r="BF138" s="206">
        <f t="shared" si="15"/>
        <v>0</v>
      </c>
      <c r="BG138" s="206">
        <f t="shared" si="16"/>
        <v>0</v>
      </c>
      <c r="BH138" s="206">
        <f t="shared" si="17"/>
        <v>0</v>
      </c>
      <c r="BI138" s="206">
        <f t="shared" si="18"/>
        <v>0</v>
      </c>
      <c r="BJ138" s="13" t="s">
        <v>160</v>
      </c>
      <c r="BK138" s="206">
        <f t="shared" si="19"/>
        <v>0</v>
      </c>
      <c r="BL138" s="13" t="s">
        <v>160</v>
      </c>
      <c r="BM138" s="205" t="s">
        <v>343</v>
      </c>
    </row>
    <row r="139" spans="2:65" s="1" customFormat="1" ht="16.5" customHeight="1">
      <c r="B139" s="30"/>
      <c r="C139" s="194" t="s">
        <v>232</v>
      </c>
      <c r="D139" s="194" t="s">
        <v>155</v>
      </c>
      <c r="E139" s="195" t="s">
        <v>1260</v>
      </c>
      <c r="F139" s="196" t="s">
        <v>1261</v>
      </c>
      <c r="G139" s="197" t="s">
        <v>268</v>
      </c>
      <c r="H139" s="198">
        <v>300</v>
      </c>
      <c r="I139" s="199"/>
      <c r="J139" s="200">
        <f t="shared" si="10"/>
        <v>0</v>
      </c>
      <c r="K139" s="196" t="s">
        <v>1</v>
      </c>
      <c r="L139" s="34"/>
      <c r="M139" s="201" t="s">
        <v>1</v>
      </c>
      <c r="N139" s="202" t="s">
        <v>39</v>
      </c>
      <c r="O139" s="63"/>
      <c r="P139" s="203">
        <f t="shared" si="11"/>
        <v>0</v>
      </c>
      <c r="Q139" s="203">
        <v>0</v>
      </c>
      <c r="R139" s="203">
        <f t="shared" si="12"/>
        <v>0</v>
      </c>
      <c r="S139" s="203">
        <v>0</v>
      </c>
      <c r="T139" s="204">
        <f t="shared" si="13"/>
        <v>0</v>
      </c>
      <c r="AR139" s="205" t="s">
        <v>160</v>
      </c>
      <c r="AT139" s="205" t="s">
        <v>155</v>
      </c>
      <c r="AU139" s="205" t="s">
        <v>80</v>
      </c>
      <c r="AY139" s="13" t="s">
        <v>153</v>
      </c>
      <c r="BE139" s="206">
        <f t="shared" si="14"/>
        <v>0</v>
      </c>
      <c r="BF139" s="206">
        <f t="shared" si="15"/>
        <v>0</v>
      </c>
      <c r="BG139" s="206">
        <f t="shared" si="16"/>
        <v>0</v>
      </c>
      <c r="BH139" s="206">
        <f t="shared" si="17"/>
        <v>0</v>
      </c>
      <c r="BI139" s="206">
        <f t="shared" si="18"/>
        <v>0</v>
      </c>
      <c r="BJ139" s="13" t="s">
        <v>160</v>
      </c>
      <c r="BK139" s="206">
        <f t="shared" si="19"/>
        <v>0</v>
      </c>
      <c r="BL139" s="13" t="s">
        <v>160</v>
      </c>
      <c r="BM139" s="205" t="s">
        <v>353</v>
      </c>
    </row>
    <row r="140" spans="2:65" s="1" customFormat="1" ht="16.5" customHeight="1">
      <c r="B140" s="30"/>
      <c r="C140" s="207" t="s">
        <v>236</v>
      </c>
      <c r="D140" s="207" t="s">
        <v>310</v>
      </c>
      <c r="E140" s="208" t="s">
        <v>1262</v>
      </c>
      <c r="F140" s="209" t="s">
        <v>1263</v>
      </c>
      <c r="G140" s="210" t="s">
        <v>255</v>
      </c>
      <c r="H140" s="211">
        <v>10</v>
      </c>
      <c r="I140" s="212"/>
      <c r="J140" s="213">
        <f t="shared" si="10"/>
        <v>0</v>
      </c>
      <c r="K140" s="209" t="s">
        <v>1</v>
      </c>
      <c r="L140" s="214"/>
      <c r="M140" s="215" t="s">
        <v>1</v>
      </c>
      <c r="N140" s="216" t="s">
        <v>39</v>
      </c>
      <c r="O140" s="63"/>
      <c r="P140" s="203">
        <f t="shared" si="11"/>
        <v>0</v>
      </c>
      <c r="Q140" s="203">
        <v>0</v>
      </c>
      <c r="R140" s="203">
        <f t="shared" si="12"/>
        <v>0</v>
      </c>
      <c r="S140" s="203">
        <v>0</v>
      </c>
      <c r="T140" s="204">
        <f t="shared" si="13"/>
        <v>0</v>
      </c>
      <c r="AR140" s="205" t="s">
        <v>186</v>
      </c>
      <c r="AT140" s="205" t="s">
        <v>310</v>
      </c>
      <c r="AU140" s="205" t="s">
        <v>80</v>
      </c>
      <c r="AY140" s="13" t="s">
        <v>153</v>
      </c>
      <c r="BE140" s="206">
        <f t="shared" si="14"/>
        <v>0</v>
      </c>
      <c r="BF140" s="206">
        <f t="shared" si="15"/>
        <v>0</v>
      </c>
      <c r="BG140" s="206">
        <f t="shared" si="16"/>
        <v>0</v>
      </c>
      <c r="BH140" s="206">
        <f t="shared" si="17"/>
        <v>0</v>
      </c>
      <c r="BI140" s="206">
        <f t="shared" si="18"/>
        <v>0</v>
      </c>
      <c r="BJ140" s="13" t="s">
        <v>160</v>
      </c>
      <c r="BK140" s="206">
        <f t="shared" si="19"/>
        <v>0</v>
      </c>
      <c r="BL140" s="13" t="s">
        <v>160</v>
      </c>
      <c r="BM140" s="205" t="s">
        <v>361</v>
      </c>
    </row>
    <row r="141" spans="2:65" s="1" customFormat="1" ht="16.5" customHeight="1">
      <c r="B141" s="30"/>
      <c r="C141" s="194" t="s">
        <v>240</v>
      </c>
      <c r="D141" s="194" t="s">
        <v>155</v>
      </c>
      <c r="E141" s="195" t="s">
        <v>1264</v>
      </c>
      <c r="F141" s="196" t="s">
        <v>1265</v>
      </c>
      <c r="G141" s="197" t="s">
        <v>255</v>
      </c>
      <c r="H141" s="198">
        <v>3</v>
      </c>
      <c r="I141" s="199"/>
      <c r="J141" s="200">
        <f t="shared" si="10"/>
        <v>0</v>
      </c>
      <c r="K141" s="196" t="s">
        <v>1</v>
      </c>
      <c r="L141" s="34"/>
      <c r="M141" s="201" t="s">
        <v>1</v>
      </c>
      <c r="N141" s="202" t="s">
        <v>39</v>
      </c>
      <c r="O141" s="63"/>
      <c r="P141" s="203">
        <f t="shared" si="11"/>
        <v>0</v>
      </c>
      <c r="Q141" s="203">
        <v>0</v>
      </c>
      <c r="R141" s="203">
        <f t="shared" si="12"/>
        <v>0</v>
      </c>
      <c r="S141" s="203">
        <v>0</v>
      </c>
      <c r="T141" s="204">
        <f t="shared" si="13"/>
        <v>0</v>
      </c>
      <c r="AR141" s="205" t="s">
        <v>160</v>
      </c>
      <c r="AT141" s="205" t="s">
        <v>155</v>
      </c>
      <c r="AU141" s="205" t="s">
        <v>80</v>
      </c>
      <c r="AY141" s="13" t="s">
        <v>153</v>
      </c>
      <c r="BE141" s="206">
        <f t="shared" si="14"/>
        <v>0</v>
      </c>
      <c r="BF141" s="206">
        <f t="shared" si="15"/>
        <v>0</v>
      </c>
      <c r="BG141" s="206">
        <f t="shared" si="16"/>
        <v>0</v>
      </c>
      <c r="BH141" s="206">
        <f t="shared" si="17"/>
        <v>0</v>
      </c>
      <c r="BI141" s="206">
        <f t="shared" si="18"/>
        <v>0</v>
      </c>
      <c r="BJ141" s="13" t="s">
        <v>160</v>
      </c>
      <c r="BK141" s="206">
        <f t="shared" si="19"/>
        <v>0</v>
      </c>
      <c r="BL141" s="13" t="s">
        <v>160</v>
      </c>
      <c r="BM141" s="205" t="s">
        <v>369</v>
      </c>
    </row>
    <row r="142" spans="2:65" s="1" customFormat="1" ht="16.5" customHeight="1">
      <c r="B142" s="30"/>
      <c r="C142" s="207" t="s">
        <v>7</v>
      </c>
      <c r="D142" s="207" t="s">
        <v>310</v>
      </c>
      <c r="E142" s="208" t="s">
        <v>1266</v>
      </c>
      <c r="F142" s="209" t="s">
        <v>1267</v>
      </c>
      <c r="G142" s="210" t="s">
        <v>255</v>
      </c>
      <c r="H142" s="211">
        <v>3</v>
      </c>
      <c r="I142" s="212"/>
      <c r="J142" s="213">
        <f t="shared" si="10"/>
        <v>0</v>
      </c>
      <c r="K142" s="209" t="s">
        <v>1</v>
      </c>
      <c r="L142" s="214"/>
      <c r="M142" s="215" t="s">
        <v>1</v>
      </c>
      <c r="N142" s="216" t="s">
        <v>39</v>
      </c>
      <c r="O142" s="63"/>
      <c r="P142" s="203">
        <f t="shared" si="11"/>
        <v>0</v>
      </c>
      <c r="Q142" s="203">
        <v>0</v>
      </c>
      <c r="R142" s="203">
        <f t="shared" si="12"/>
        <v>0</v>
      </c>
      <c r="S142" s="203">
        <v>0</v>
      </c>
      <c r="T142" s="204">
        <f t="shared" si="13"/>
        <v>0</v>
      </c>
      <c r="AR142" s="205" t="s">
        <v>186</v>
      </c>
      <c r="AT142" s="205" t="s">
        <v>310</v>
      </c>
      <c r="AU142" s="205" t="s">
        <v>80</v>
      </c>
      <c r="AY142" s="13" t="s">
        <v>153</v>
      </c>
      <c r="BE142" s="206">
        <f t="shared" si="14"/>
        <v>0</v>
      </c>
      <c r="BF142" s="206">
        <f t="shared" si="15"/>
        <v>0</v>
      </c>
      <c r="BG142" s="206">
        <f t="shared" si="16"/>
        <v>0</v>
      </c>
      <c r="BH142" s="206">
        <f t="shared" si="17"/>
        <v>0</v>
      </c>
      <c r="BI142" s="206">
        <f t="shared" si="18"/>
        <v>0</v>
      </c>
      <c r="BJ142" s="13" t="s">
        <v>160</v>
      </c>
      <c r="BK142" s="206">
        <f t="shared" si="19"/>
        <v>0</v>
      </c>
      <c r="BL142" s="13" t="s">
        <v>160</v>
      </c>
      <c r="BM142" s="205" t="s">
        <v>377</v>
      </c>
    </row>
    <row r="143" spans="2:65" s="1" customFormat="1" ht="16.5" customHeight="1">
      <c r="B143" s="30"/>
      <c r="C143" s="194" t="s">
        <v>248</v>
      </c>
      <c r="D143" s="194" t="s">
        <v>155</v>
      </c>
      <c r="E143" s="195" t="s">
        <v>1268</v>
      </c>
      <c r="F143" s="196" t="s">
        <v>1269</v>
      </c>
      <c r="G143" s="197" t="s">
        <v>255</v>
      </c>
      <c r="H143" s="198">
        <v>2</v>
      </c>
      <c r="I143" s="199"/>
      <c r="J143" s="200">
        <f t="shared" si="10"/>
        <v>0</v>
      </c>
      <c r="K143" s="196" t="s">
        <v>1</v>
      </c>
      <c r="L143" s="34"/>
      <c r="M143" s="201" t="s">
        <v>1</v>
      </c>
      <c r="N143" s="202" t="s">
        <v>39</v>
      </c>
      <c r="O143" s="63"/>
      <c r="P143" s="203">
        <f t="shared" si="11"/>
        <v>0</v>
      </c>
      <c r="Q143" s="203">
        <v>0</v>
      </c>
      <c r="R143" s="203">
        <f t="shared" si="12"/>
        <v>0</v>
      </c>
      <c r="S143" s="203">
        <v>0</v>
      </c>
      <c r="T143" s="204">
        <f t="shared" si="13"/>
        <v>0</v>
      </c>
      <c r="AR143" s="205" t="s">
        <v>160</v>
      </c>
      <c r="AT143" s="205" t="s">
        <v>155</v>
      </c>
      <c r="AU143" s="205" t="s">
        <v>80</v>
      </c>
      <c r="AY143" s="13" t="s">
        <v>153</v>
      </c>
      <c r="BE143" s="206">
        <f t="shared" si="14"/>
        <v>0</v>
      </c>
      <c r="BF143" s="206">
        <f t="shared" si="15"/>
        <v>0</v>
      </c>
      <c r="BG143" s="206">
        <f t="shared" si="16"/>
        <v>0</v>
      </c>
      <c r="BH143" s="206">
        <f t="shared" si="17"/>
        <v>0</v>
      </c>
      <c r="BI143" s="206">
        <f t="shared" si="18"/>
        <v>0</v>
      </c>
      <c r="BJ143" s="13" t="s">
        <v>160</v>
      </c>
      <c r="BK143" s="206">
        <f t="shared" si="19"/>
        <v>0</v>
      </c>
      <c r="BL143" s="13" t="s">
        <v>160</v>
      </c>
      <c r="BM143" s="205" t="s">
        <v>385</v>
      </c>
    </row>
    <row r="144" spans="2:65" s="1" customFormat="1" ht="24" customHeight="1">
      <c r="B144" s="30"/>
      <c r="C144" s="194" t="s">
        <v>252</v>
      </c>
      <c r="D144" s="194" t="s">
        <v>155</v>
      </c>
      <c r="E144" s="195" t="s">
        <v>1270</v>
      </c>
      <c r="F144" s="196" t="s">
        <v>1271</v>
      </c>
      <c r="G144" s="197" t="s">
        <v>255</v>
      </c>
      <c r="H144" s="198">
        <v>1</v>
      </c>
      <c r="I144" s="199"/>
      <c r="J144" s="200">
        <f t="shared" si="10"/>
        <v>0</v>
      </c>
      <c r="K144" s="196" t="s">
        <v>1</v>
      </c>
      <c r="L144" s="34"/>
      <c r="M144" s="201" t="s">
        <v>1</v>
      </c>
      <c r="N144" s="202" t="s">
        <v>39</v>
      </c>
      <c r="O144" s="63"/>
      <c r="P144" s="203">
        <f t="shared" si="11"/>
        <v>0</v>
      </c>
      <c r="Q144" s="203">
        <v>0</v>
      </c>
      <c r="R144" s="203">
        <f t="shared" si="12"/>
        <v>0</v>
      </c>
      <c r="S144" s="203">
        <v>0</v>
      </c>
      <c r="T144" s="204">
        <f t="shared" si="13"/>
        <v>0</v>
      </c>
      <c r="AR144" s="205" t="s">
        <v>160</v>
      </c>
      <c r="AT144" s="205" t="s">
        <v>155</v>
      </c>
      <c r="AU144" s="205" t="s">
        <v>80</v>
      </c>
      <c r="AY144" s="13" t="s">
        <v>153</v>
      </c>
      <c r="BE144" s="206">
        <f t="shared" si="14"/>
        <v>0</v>
      </c>
      <c r="BF144" s="206">
        <f t="shared" si="15"/>
        <v>0</v>
      </c>
      <c r="BG144" s="206">
        <f t="shared" si="16"/>
        <v>0</v>
      </c>
      <c r="BH144" s="206">
        <f t="shared" si="17"/>
        <v>0</v>
      </c>
      <c r="BI144" s="206">
        <f t="shared" si="18"/>
        <v>0</v>
      </c>
      <c r="BJ144" s="13" t="s">
        <v>160</v>
      </c>
      <c r="BK144" s="206">
        <f t="shared" si="19"/>
        <v>0</v>
      </c>
      <c r="BL144" s="13" t="s">
        <v>160</v>
      </c>
      <c r="BM144" s="205" t="s">
        <v>393</v>
      </c>
    </row>
    <row r="145" spans="2:65" s="1" customFormat="1" ht="24" customHeight="1">
      <c r="B145" s="30"/>
      <c r="C145" s="194" t="s">
        <v>257</v>
      </c>
      <c r="D145" s="194" t="s">
        <v>155</v>
      </c>
      <c r="E145" s="195" t="s">
        <v>1272</v>
      </c>
      <c r="F145" s="196" t="s">
        <v>1273</v>
      </c>
      <c r="G145" s="197" t="s">
        <v>255</v>
      </c>
      <c r="H145" s="198">
        <v>1</v>
      </c>
      <c r="I145" s="199"/>
      <c r="J145" s="200">
        <f t="shared" si="10"/>
        <v>0</v>
      </c>
      <c r="K145" s="196" t="s">
        <v>1</v>
      </c>
      <c r="L145" s="34"/>
      <c r="M145" s="201" t="s">
        <v>1</v>
      </c>
      <c r="N145" s="202" t="s">
        <v>39</v>
      </c>
      <c r="O145" s="63"/>
      <c r="P145" s="203">
        <f t="shared" si="11"/>
        <v>0</v>
      </c>
      <c r="Q145" s="203">
        <v>0</v>
      </c>
      <c r="R145" s="203">
        <f t="shared" si="12"/>
        <v>0</v>
      </c>
      <c r="S145" s="203">
        <v>0</v>
      </c>
      <c r="T145" s="204">
        <f t="shared" si="13"/>
        <v>0</v>
      </c>
      <c r="AR145" s="205" t="s">
        <v>160</v>
      </c>
      <c r="AT145" s="205" t="s">
        <v>155</v>
      </c>
      <c r="AU145" s="205" t="s">
        <v>80</v>
      </c>
      <c r="AY145" s="13" t="s">
        <v>153</v>
      </c>
      <c r="BE145" s="206">
        <f t="shared" si="14"/>
        <v>0</v>
      </c>
      <c r="BF145" s="206">
        <f t="shared" si="15"/>
        <v>0</v>
      </c>
      <c r="BG145" s="206">
        <f t="shared" si="16"/>
        <v>0</v>
      </c>
      <c r="BH145" s="206">
        <f t="shared" si="17"/>
        <v>0</v>
      </c>
      <c r="BI145" s="206">
        <f t="shared" si="18"/>
        <v>0</v>
      </c>
      <c r="BJ145" s="13" t="s">
        <v>160</v>
      </c>
      <c r="BK145" s="206">
        <f t="shared" si="19"/>
        <v>0</v>
      </c>
      <c r="BL145" s="13" t="s">
        <v>160</v>
      </c>
      <c r="BM145" s="205" t="s">
        <v>400</v>
      </c>
    </row>
    <row r="146" spans="2:65" s="1" customFormat="1" ht="16.5" customHeight="1">
      <c r="B146" s="30"/>
      <c r="C146" s="194" t="s">
        <v>261</v>
      </c>
      <c r="D146" s="194" t="s">
        <v>155</v>
      </c>
      <c r="E146" s="195" t="s">
        <v>1274</v>
      </c>
      <c r="F146" s="196" t="s">
        <v>1275</v>
      </c>
      <c r="G146" s="197" t="s">
        <v>209</v>
      </c>
      <c r="H146" s="198">
        <v>250</v>
      </c>
      <c r="I146" s="199"/>
      <c r="J146" s="200">
        <f t="shared" si="10"/>
        <v>0</v>
      </c>
      <c r="K146" s="196" t="s">
        <v>1</v>
      </c>
      <c r="L146" s="34"/>
      <c r="M146" s="201" t="s">
        <v>1</v>
      </c>
      <c r="N146" s="202" t="s">
        <v>39</v>
      </c>
      <c r="O146" s="63"/>
      <c r="P146" s="203">
        <f t="shared" si="11"/>
        <v>0</v>
      </c>
      <c r="Q146" s="203">
        <v>0</v>
      </c>
      <c r="R146" s="203">
        <f t="shared" si="12"/>
        <v>0</v>
      </c>
      <c r="S146" s="203">
        <v>0</v>
      </c>
      <c r="T146" s="204">
        <f t="shared" si="13"/>
        <v>0</v>
      </c>
      <c r="AR146" s="205" t="s">
        <v>160</v>
      </c>
      <c r="AT146" s="205" t="s">
        <v>155</v>
      </c>
      <c r="AU146" s="205" t="s">
        <v>80</v>
      </c>
      <c r="AY146" s="13" t="s">
        <v>153</v>
      </c>
      <c r="BE146" s="206">
        <f t="shared" si="14"/>
        <v>0</v>
      </c>
      <c r="BF146" s="206">
        <f t="shared" si="15"/>
        <v>0</v>
      </c>
      <c r="BG146" s="206">
        <f t="shared" si="16"/>
        <v>0</v>
      </c>
      <c r="BH146" s="206">
        <f t="shared" si="17"/>
        <v>0</v>
      </c>
      <c r="BI146" s="206">
        <f t="shared" si="18"/>
        <v>0</v>
      </c>
      <c r="BJ146" s="13" t="s">
        <v>160</v>
      </c>
      <c r="BK146" s="206">
        <f t="shared" si="19"/>
        <v>0</v>
      </c>
      <c r="BL146" s="13" t="s">
        <v>160</v>
      </c>
      <c r="BM146" s="205" t="s">
        <v>414</v>
      </c>
    </row>
    <row r="147" spans="2:65" s="11" customFormat="1" ht="25.9" customHeight="1">
      <c r="B147" s="178"/>
      <c r="C147" s="179"/>
      <c r="D147" s="180" t="s">
        <v>71</v>
      </c>
      <c r="E147" s="181" t="s">
        <v>854</v>
      </c>
      <c r="F147" s="181" t="s">
        <v>1276</v>
      </c>
      <c r="G147" s="179"/>
      <c r="H147" s="179"/>
      <c r="I147" s="182"/>
      <c r="J147" s="183">
        <f>BK147</f>
        <v>0</v>
      </c>
      <c r="K147" s="179"/>
      <c r="L147" s="184"/>
      <c r="M147" s="185"/>
      <c r="N147" s="186"/>
      <c r="O147" s="186"/>
      <c r="P147" s="187">
        <f>P148</f>
        <v>0</v>
      </c>
      <c r="Q147" s="186"/>
      <c r="R147" s="187">
        <f>R148</f>
        <v>0</v>
      </c>
      <c r="S147" s="186"/>
      <c r="T147" s="188">
        <f>T148</f>
        <v>0</v>
      </c>
      <c r="AR147" s="189" t="s">
        <v>80</v>
      </c>
      <c r="AT147" s="190" t="s">
        <v>71</v>
      </c>
      <c r="AU147" s="190" t="s">
        <v>72</v>
      </c>
      <c r="AY147" s="189" t="s">
        <v>153</v>
      </c>
      <c r="BK147" s="191">
        <f>BK148</f>
        <v>0</v>
      </c>
    </row>
    <row r="148" spans="2:65" s="1" customFormat="1" ht="16.5" customHeight="1">
      <c r="B148" s="30"/>
      <c r="C148" s="194" t="s">
        <v>265</v>
      </c>
      <c r="D148" s="194" t="s">
        <v>155</v>
      </c>
      <c r="E148" s="195" t="s">
        <v>1277</v>
      </c>
      <c r="F148" s="196" t="s">
        <v>1278</v>
      </c>
      <c r="G148" s="197" t="s">
        <v>246</v>
      </c>
      <c r="H148" s="198">
        <v>230</v>
      </c>
      <c r="I148" s="199"/>
      <c r="J148" s="200">
        <f>ROUND(I148*H148,1)</f>
        <v>0</v>
      </c>
      <c r="K148" s="196" t="s">
        <v>1</v>
      </c>
      <c r="L148" s="34"/>
      <c r="M148" s="217" t="s">
        <v>1</v>
      </c>
      <c r="N148" s="218" t="s">
        <v>39</v>
      </c>
      <c r="O148" s="219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AR148" s="205" t="s">
        <v>160</v>
      </c>
      <c r="AT148" s="205" t="s">
        <v>155</v>
      </c>
      <c r="AU148" s="205" t="s">
        <v>80</v>
      </c>
      <c r="AY148" s="13" t="s">
        <v>153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3" t="s">
        <v>160</v>
      </c>
      <c r="BK148" s="206">
        <f>ROUND(I148*H148,1)</f>
        <v>0</v>
      </c>
      <c r="BL148" s="13" t="s">
        <v>160</v>
      </c>
      <c r="BM148" s="205" t="s">
        <v>424</v>
      </c>
    </row>
    <row r="149" spans="2:65" s="1" customFormat="1" ht="6.95" customHeight="1">
      <c r="B149" s="46"/>
      <c r="C149" s="47"/>
      <c r="D149" s="47"/>
      <c r="E149" s="47"/>
      <c r="F149" s="47"/>
      <c r="G149" s="47"/>
      <c r="H149" s="47"/>
      <c r="I149" s="145"/>
      <c r="J149" s="47"/>
      <c r="K149" s="47"/>
      <c r="L149" s="34"/>
    </row>
  </sheetData>
  <sheetProtection algorithmName="SHA-512" hashValue="8oH/Yi8OhzH7Ftgs5G2UlAoHlviae9wbCqz488Bd+ZRCZzZwidxuEsiIEkzocSqxpNzxxDLWKQF23E2moQau7Q==" saltValue="E1L6lQED7AtwXok3b3lEef7jm9fgrFE2uJf3sA1E7aMyMJzZQIXEMWDTMhm9rsZEb/yhzKWm4rLU+W4vhutWew==" spinCount="100000" sheet="1" objects="1" scenarios="1" formatColumns="0" formatRows="0" autoFilter="0"/>
  <autoFilter ref="C118:K14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5"/>
  <sheetViews>
    <sheetView showGridLines="0" topLeftCell="A127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104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6"/>
      <c r="AT3" s="13" t="s">
        <v>82</v>
      </c>
    </row>
    <row r="4" spans="2:46" ht="24.95" customHeight="1">
      <c r="B4" s="16"/>
      <c r="D4" s="111" t="s">
        <v>108</v>
      </c>
      <c r="L4" s="16"/>
      <c r="M4" s="112" t="s">
        <v>10</v>
      </c>
      <c r="AT4" s="13" t="s">
        <v>30</v>
      </c>
    </row>
    <row r="5" spans="2:46" ht="6.95" customHeight="1">
      <c r="B5" s="16"/>
      <c r="L5" s="16"/>
    </row>
    <row r="6" spans="2:46" ht="12" customHeight="1">
      <c r="B6" s="16"/>
      <c r="D6" s="113" t="s">
        <v>16</v>
      </c>
      <c r="L6" s="16"/>
    </row>
    <row r="7" spans="2:46" ht="16.5" customHeight="1">
      <c r="B7" s="16"/>
      <c r="E7" s="273" t="str">
        <f>'Rekapitulace stavby'!K6</f>
        <v>Porodna krav</v>
      </c>
      <c r="F7" s="274"/>
      <c r="G7" s="274"/>
      <c r="H7" s="274"/>
      <c r="L7" s="16"/>
    </row>
    <row r="8" spans="2:46" s="1" customFormat="1" ht="12" customHeight="1">
      <c r="B8" s="34"/>
      <c r="D8" s="113" t="s">
        <v>109</v>
      </c>
      <c r="I8" s="114"/>
      <c r="L8" s="34"/>
    </row>
    <row r="9" spans="2:46" s="1" customFormat="1" ht="36.950000000000003" customHeight="1">
      <c r="B9" s="34"/>
      <c r="E9" s="275" t="s">
        <v>1279</v>
      </c>
      <c r="F9" s="276"/>
      <c r="G9" s="276"/>
      <c r="H9" s="276"/>
      <c r="I9" s="114"/>
      <c r="L9" s="34"/>
    </row>
    <row r="10" spans="2:46" s="1" customFormat="1">
      <c r="B10" s="34"/>
      <c r="I10" s="114"/>
      <c r="L10" s="34"/>
    </row>
    <row r="11" spans="2:46" s="1" customFormat="1" ht="12" customHeight="1">
      <c r="B11" s="34"/>
      <c r="D11" s="113" t="s">
        <v>18</v>
      </c>
      <c r="F11" s="102" t="s">
        <v>1</v>
      </c>
      <c r="I11" s="115" t="s">
        <v>19</v>
      </c>
      <c r="J11" s="102" t="s">
        <v>1</v>
      </c>
      <c r="L11" s="34"/>
    </row>
    <row r="12" spans="2:46" s="1" customFormat="1" ht="12" customHeight="1">
      <c r="B12" s="34"/>
      <c r="D12" s="113" t="s">
        <v>20</v>
      </c>
      <c r="F12" s="102" t="s">
        <v>21</v>
      </c>
      <c r="I12" s="115" t="s">
        <v>22</v>
      </c>
      <c r="J12" s="116">
        <f>'Rekapitulace stavby'!AN8</f>
        <v>0</v>
      </c>
      <c r="L12" s="34"/>
    </row>
    <row r="13" spans="2:46" s="1" customFormat="1" ht="10.9" customHeight="1">
      <c r="B13" s="34"/>
      <c r="I13" s="114"/>
      <c r="L13" s="34"/>
    </row>
    <row r="14" spans="2:46" s="1" customFormat="1" ht="12" customHeight="1">
      <c r="B14" s="34"/>
      <c r="D14" s="113" t="s">
        <v>23</v>
      </c>
      <c r="I14" s="115" t="s">
        <v>24</v>
      </c>
      <c r="J14" s="102" t="str">
        <f>IF('Rekapitulace stavby'!AN10="","",'Rekapitulace stavby'!AN10)</f>
        <v/>
      </c>
      <c r="L14" s="34"/>
    </row>
    <row r="15" spans="2:46" s="1" customFormat="1" ht="18" customHeight="1">
      <c r="B15" s="34"/>
      <c r="E15" s="102" t="str">
        <f>IF('Rekapitulace stavby'!E11="","",'Rekapitulace stavby'!E11)</f>
        <v xml:space="preserve"> </v>
      </c>
      <c r="I15" s="115" t="s">
        <v>25</v>
      </c>
      <c r="J15" s="102" t="str">
        <f>IF('Rekapitulace stavby'!AN11="","",'Rekapitulace stavby'!AN11)</f>
        <v/>
      </c>
      <c r="L15" s="34"/>
    </row>
    <row r="16" spans="2:46" s="1" customFormat="1" ht="6.95" customHeight="1">
      <c r="B16" s="34"/>
      <c r="I16" s="114"/>
      <c r="L16" s="34"/>
    </row>
    <row r="17" spans="2:12" s="1" customFormat="1" ht="12" customHeight="1">
      <c r="B17" s="34"/>
      <c r="D17" s="113" t="s">
        <v>26</v>
      </c>
      <c r="I17" s="115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77" t="str">
        <f>'Rekapitulace stavby'!E14</f>
        <v>Vyplň údaj</v>
      </c>
      <c r="F18" s="278"/>
      <c r="G18" s="278"/>
      <c r="H18" s="278"/>
      <c r="I18" s="115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4"/>
      <c r="L19" s="34"/>
    </row>
    <row r="20" spans="2:12" s="1" customFormat="1" ht="12" customHeight="1">
      <c r="B20" s="34"/>
      <c r="D20" s="113" t="s">
        <v>28</v>
      </c>
      <c r="I20" s="115" t="s">
        <v>24</v>
      </c>
      <c r="J20" s="102" t="str">
        <f>IF('Rekapitulace stavby'!AN16="","",'Rekapitulace stavby'!AN16)</f>
        <v/>
      </c>
      <c r="L20" s="34"/>
    </row>
    <row r="21" spans="2:12" s="1" customFormat="1" ht="18" customHeight="1">
      <c r="B21" s="34"/>
      <c r="E21" s="102" t="str">
        <f>IF('Rekapitulace stavby'!E17="","",'Rekapitulace stavby'!E17)</f>
        <v xml:space="preserve"> </v>
      </c>
      <c r="I21" s="115" t="s">
        <v>25</v>
      </c>
      <c r="J21" s="102" t="str">
        <f>IF('Rekapitulace stavby'!AN17="","",'Rekapitulace stavby'!AN17)</f>
        <v/>
      </c>
      <c r="L21" s="34"/>
    </row>
    <row r="22" spans="2:12" s="1" customFormat="1" ht="6.95" customHeight="1">
      <c r="B22" s="34"/>
      <c r="I22" s="114"/>
      <c r="L22" s="34"/>
    </row>
    <row r="23" spans="2:12" s="1" customFormat="1" ht="12" customHeight="1">
      <c r="B23" s="34"/>
      <c r="D23" s="113" t="s">
        <v>29</v>
      </c>
      <c r="I23" s="115" t="s">
        <v>24</v>
      </c>
      <c r="J23" s="102" t="str">
        <f>IF('Rekapitulace stavby'!AN19="","",'Rekapitulace stavby'!AN19)</f>
        <v/>
      </c>
      <c r="L23" s="34"/>
    </row>
    <row r="24" spans="2:12" s="1" customFormat="1" ht="18" customHeight="1">
      <c r="B24" s="34"/>
      <c r="E24" s="102" t="str">
        <f>IF('Rekapitulace stavby'!E20="","",'Rekapitulace stavby'!E20)</f>
        <v xml:space="preserve"> </v>
      </c>
      <c r="I24" s="115" t="s">
        <v>25</v>
      </c>
      <c r="J24" s="102" t="str">
        <f>IF('Rekapitulace stavby'!AN20="","",'Rekapitulace stavby'!AN20)</f>
        <v/>
      </c>
      <c r="L24" s="34"/>
    </row>
    <row r="25" spans="2:12" s="1" customFormat="1" ht="6.95" customHeight="1">
      <c r="B25" s="34"/>
      <c r="I25" s="114"/>
      <c r="L25" s="34"/>
    </row>
    <row r="26" spans="2:12" s="1" customFormat="1" ht="12" customHeight="1">
      <c r="B26" s="34"/>
      <c r="D26" s="113" t="s">
        <v>31</v>
      </c>
      <c r="I26" s="114"/>
      <c r="L26" s="34"/>
    </row>
    <row r="27" spans="2:12" s="7" customFormat="1" ht="16.5" customHeight="1">
      <c r="B27" s="117"/>
      <c r="E27" s="279" t="s">
        <v>1</v>
      </c>
      <c r="F27" s="279"/>
      <c r="G27" s="279"/>
      <c r="H27" s="279"/>
      <c r="I27" s="118"/>
      <c r="L27" s="117"/>
    </row>
    <row r="28" spans="2:12" s="1" customFormat="1" ht="6.95" customHeight="1">
      <c r="B28" s="34"/>
      <c r="I28" s="114"/>
      <c r="L28" s="34"/>
    </row>
    <row r="29" spans="2:12" s="1" customFormat="1" ht="6.95" customHeight="1">
      <c r="B29" s="34"/>
      <c r="D29" s="59"/>
      <c r="E29" s="59"/>
      <c r="F29" s="59"/>
      <c r="G29" s="59"/>
      <c r="H29" s="59"/>
      <c r="I29" s="119"/>
      <c r="J29" s="59"/>
      <c r="K29" s="59"/>
      <c r="L29" s="34"/>
    </row>
    <row r="30" spans="2:12" s="1" customFormat="1" ht="25.35" customHeight="1">
      <c r="B30" s="34"/>
      <c r="D30" s="120" t="s">
        <v>32</v>
      </c>
      <c r="I30" s="114"/>
      <c r="J30" s="121">
        <f>ROUND(J123, 1)</f>
        <v>0</v>
      </c>
      <c r="L30" s="34"/>
    </row>
    <row r="31" spans="2:12" s="1" customFormat="1" ht="6.95" customHeight="1">
      <c r="B31" s="34"/>
      <c r="D31" s="59"/>
      <c r="E31" s="59"/>
      <c r="F31" s="59"/>
      <c r="G31" s="59"/>
      <c r="H31" s="59"/>
      <c r="I31" s="119"/>
      <c r="J31" s="59"/>
      <c r="K31" s="59"/>
      <c r="L31" s="34"/>
    </row>
    <row r="32" spans="2:12" s="1" customFormat="1" ht="14.45" customHeight="1">
      <c r="B32" s="34"/>
      <c r="F32" s="122" t="s">
        <v>34</v>
      </c>
      <c r="I32" s="123" t="s">
        <v>33</v>
      </c>
      <c r="J32" s="122" t="s">
        <v>35</v>
      </c>
      <c r="L32" s="34"/>
    </row>
    <row r="33" spans="2:12" s="1" customFormat="1" ht="14.45" hidden="1" customHeight="1">
      <c r="B33" s="34"/>
      <c r="D33" s="124" t="s">
        <v>36</v>
      </c>
      <c r="E33" s="113" t="s">
        <v>37</v>
      </c>
      <c r="F33" s="125">
        <f>ROUND((SUM(BE123:BE174)),  1)</f>
        <v>0</v>
      </c>
      <c r="I33" s="126">
        <v>0.21</v>
      </c>
      <c r="J33" s="125">
        <f>ROUND(((SUM(BE123:BE174))*I33),  1)</f>
        <v>0</v>
      </c>
      <c r="L33" s="34"/>
    </row>
    <row r="34" spans="2:12" s="1" customFormat="1" ht="14.45" hidden="1" customHeight="1">
      <c r="B34" s="34"/>
      <c r="E34" s="113" t="s">
        <v>38</v>
      </c>
      <c r="F34" s="125">
        <f>ROUND((SUM(BF123:BF174)),  1)</f>
        <v>0</v>
      </c>
      <c r="I34" s="126">
        <v>0.15</v>
      </c>
      <c r="J34" s="125">
        <f>ROUND(((SUM(BF123:BF174))*I34),  1)</f>
        <v>0</v>
      </c>
      <c r="L34" s="34"/>
    </row>
    <row r="35" spans="2:12" s="1" customFormat="1" ht="14.45" customHeight="1">
      <c r="B35" s="34"/>
      <c r="D35" s="113" t="s">
        <v>36</v>
      </c>
      <c r="E35" s="113" t="s">
        <v>39</v>
      </c>
      <c r="F35" s="125">
        <f>ROUND((SUM(BG123:BG174)),  1)</f>
        <v>0</v>
      </c>
      <c r="I35" s="126">
        <v>0.21</v>
      </c>
      <c r="J35" s="125">
        <f>0</f>
        <v>0</v>
      </c>
      <c r="L35" s="34"/>
    </row>
    <row r="36" spans="2:12" s="1" customFormat="1" ht="14.45" customHeight="1">
      <c r="B36" s="34"/>
      <c r="E36" s="113" t="s">
        <v>40</v>
      </c>
      <c r="F36" s="125">
        <f>ROUND((SUM(BH123:BH174)),  1)</f>
        <v>0</v>
      </c>
      <c r="I36" s="126">
        <v>0.15</v>
      </c>
      <c r="J36" s="125">
        <f>0</f>
        <v>0</v>
      </c>
      <c r="L36" s="34"/>
    </row>
    <row r="37" spans="2:12" s="1" customFormat="1" ht="14.45" hidden="1" customHeight="1">
      <c r="B37" s="34"/>
      <c r="E37" s="113" t="s">
        <v>41</v>
      </c>
      <c r="F37" s="125">
        <f>ROUND((SUM(BI123:BI174)),  1)</f>
        <v>0</v>
      </c>
      <c r="I37" s="126">
        <v>0</v>
      </c>
      <c r="J37" s="125">
        <f>0</f>
        <v>0</v>
      </c>
      <c r="L37" s="34"/>
    </row>
    <row r="38" spans="2:12" s="1" customFormat="1" ht="6.95" customHeight="1">
      <c r="B38" s="34"/>
      <c r="I38" s="114"/>
      <c r="L38" s="34"/>
    </row>
    <row r="39" spans="2:12" s="1" customFormat="1" ht="25.35" customHeight="1">
      <c r="B39" s="34"/>
      <c r="C39" s="127"/>
      <c r="D39" s="128" t="s">
        <v>42</v>
      </c>
      <c r="E39" s="129"/>
      <c r="F39" s="129"/>
      <c r="G39" s="130" t="s">
        <v>43</v>
      </c>
      <c r="H39" s="131" t="s">
        <v>44</v>
      </c>
      <c r="I39" s="132"/>
      <c r="J39" s="133">
        <f>SUM(J30:J37)</f>
        <v>0</v>
      </c>
      <c r="K39" s="134"/>
      <c r="L39" s="34"/>
    </row>
    <row r="40" spans="2:12" s="1" customFormat="1" ht="14.45" customHeight="1">
      <c r="B40" s="34"/>
      <c r="I40" s="114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5" t="s">
        <v>45</v>
      </c>
      <c r="E50" s="136"/>
      <c r="F50" s="136"/>
      <c r="G50" s="135" t="s">
        <v>46</v>
      </c>
      <c r="H50" s="136"/>
      <c r="I50" s="137"/>
      <c r="J50" s="136"/>
      <c r="K50" s="136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8" t="s">
        <v>47</v>
      </c>
      <c r="E61" s="139"/>
      <c r="F61" s="140" t="s">
        <v>48</v>
      </c>
      <c r="G61" s="138" t="s">
        <v>47</v>
      </c>
      <c r="H61" s="139"/>
      <c r="I61" s="141"/>
      <c r="J61" s="142" t="s">
        <v>48</v>
      </c>
      <c r="K61" s="139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35" t="s">
        <v>49</v>
      </c>
      <c r="E65" s="136"/>
      <c r="F65" s="136"/>
      <c r="G65" s="135" t="s">
        <v>50</v>
      </c>
      <c r="H65" s="136"/>
      <c r="I65" s="137"/>
      <c r="J65" s="136"/>
      <c r="K65" s="136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8" t="s">
        <v>47</v>
      </c>
      <c r="E76" s="139"/>
      <c r="F76" s="140" t="s">
        <v>48</v>
      </c>
      <c r="G76" s="138" t="s">
        <v>47</v>
      </c>
      <c r="H76" s="139"/>
      <c r="I76" s="141"/>
      <c r="J76" s="142" t="s">
        <v>48</v>
      </c>
      <c r="K76" s="139"/>
      <c r="L76" s="34"/>
    </row>
    <row r="77" spans="2:12" s="1" customFormat="1" ht="14.45" customHeight="1"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34"/>
    </row>
    <row r="81" spans="2:47" s="1" customFormat="1" ht="6.95" hidden="1" customHeight="1"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34"/>
    </row>
    <row r="82" spans="2:47" s="1" customFormat="1" ht="24.95" hidden="1" customHeight="1">
      <c r="B82" s="30"/>
      <c r="C82" s="19" t="s">
        <v>111</v>
      </c>
      <c r="D82" s="31"/>
      <c r="E82" s="31"/>
      <c r="F82" s="31"/>
      <c r="G82" s="31"/>
      <c r="H82" s="31"/>
      <c r="I82" s="114"/>
      <c r="J82" s="31"/>
      <c r="K82" s="31"/>
      <c r="L82" s="34"/>
    </row>
    <row r="83" spans="2:47" s="1" customFormat="1" ht="6.95" hidden="1" customHeight="1">
      <c r="B83" s="30"/>
      <c r="C83" s="31"/>
      <c r="D83" s="31"/>
      <c r="E83" s="31"/>
      <c r="F83" s="31"/>
      <c r="G83" s="31"/>
      <c r="H83" s="31"/>
      <c r="I83" s="114"/>
      <c r="J83" s="31"/>
      <c r="K83" s="31"/>
      <c r="L83" s="34"/>
    </row>
    <row r="84" spans="2:47" s="1" customFormat="1" ht="12" hidden="1" customHeight="1">
      <c r="B84" s="30"/>
      <c r="C84" s="25" t="s">
        <v>16</v>
      </c>
      <c r="D84" s="31"/>
      <c r="E84" s="31"/>
      <c r="F84" s="31"/>
      <c r="G84" s="31"/>
      <c r="H84" s="31"/>
      <c r="I84" s="114"/>
      <c r="J84" s="31"/>
      <c r="K84" s="31"/>
      <c r="L84" s="34"/>
    </row>
    <row r="85" spans="2:47" s="1" customFormat="1" ht="16.5" hidden="1" customHeight="1">
      <c r="B85" s="30"/>
      <c r="C85" s="31"/>
      <c r="D85" s="31"/>
      <c r="E85" s="271" t="str">
        <f>E7</f>
        <v>Porodna krav</v>
      </c>
      <c r="F85" s="272"/>
      <c r="G85" s="272"/>
      <c r="H85" s="272"/>
      <c r="I85" s="114"/>
      <c r="J85" s="31"/>
      <c r="K85" s="31"/>
      <c r="L85" s="34"/>
    </row>
    <row r="86" spans="2:47" s="1" customFormat="1" ht="12" hidden="1" customHeight="1">
      <c r="B86" s="30"/>
      <c r="C86" s="25" t="s">
        <v>109</v>
      </c>
      <c r="D86" s="31"/>
      <c r="E86" s="31"/>
      <c r="F86" s="31"/>
      <c r="G86" s="31"/>
      <c r="H86" s="31"/>
      <c r="I86" s="114"/>
      <c r="J86" s="31"/>
      <c r="K86" s="31"/>
      <c r="L86" s="34"/>
    </row>
    <row r="87" spans="2:47" s="1" customFormat="1" ht="16.5" hidden="1" customHeight="1">
      <c r="B87" s="30"/>
      <c r="C87" s="31"/>
      <c r="D87" s="31"/>
      <c r="E87" s="238" t="str">
        <f>E9</f>
        <v>07 - Vodovod</v>
      </c>
      <c r="F87" s="270"/>
      <c r="G87" s="270"/>
      <c r="H87" s="270"/>
      <c r="I87" s="114"/>
      <c r="J87" s="31"/>
      <c r="K87" s="31"/>
      <c r="L87" s="34"/>
    </row>
    <row r="88" spans="2:47" s="1" customFormat="1" ht="6.95" hidden="1" customHeight="1">
      <c r="B88" s="30"/>
      <c r="C88" s="31"/>
      <c r="D88" s="31"/>
      <c r="E88" s="31"/>
      <c r="F88" s="31"/>
      <c r="G88" s="31"/>
      <c r="H88" s="31"/>
      <c r="I88" s="114"/>
      <c r="J88" s="31"/>
      <c r="K88" s="31"/>
      <c r="L88" s="34"/>
    </row>
    <row r="89" spans="2:47" s="1" customFormat="1" ht="12" hidden="1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15" t="s">
        <v>22</v>
      </c>
      <c r="J89" s="58">
        <f>IF(J12="","",J12)</f>
        <v>0</v>
      </c>
      <c r="K89" s="31"/>
      <c r="L89" s="34"/>
    </row>
    <row r="90" spans="2:47" s="1" customFormat="1" ht="6.95" hidden="1" customHeight="1">
      <c r="B90" s="30"/>
      <c r="C90" s="31"/>
      <c r="D90" s="31"/>
      <c r="E90" s="31"/>
      <c r="F90" s="31"/>
      <c r="G90" s="31"/>
      <c r="H90" s="31"/>
      <c r="I90" s="114"/>
      <c r="J90" s="31"/>
      <c r="K90" s="31"/>
      <c r="L90" s="34"/>
    </row>
    <row r="91" spans="2:47" s="1" customFormat="1" ht="15.2" hidden="1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15" t="s">
        <v>28</v>
      </c>
      <c r="J91" s="28" t="str">
        <f>E21</f>
        <v xml:space="preserve"> </v>
      </c>
      <c r="K91" s="31"/>
      <c r="L91" s="34"/>
    </row>
    <row r="92" spans="2:47" s="1" customFormat="1" ht="15.2" hidden="1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5" t="s">
        <v>29</v>
      </c>
      <c r="J92" s="28" t="str">
        <f>E24</f>
        <v xml:space="preserve"> </v>
      </c>
      <c r="K92" s="31"/>
      <c r="L92" s="34"/>
    </row>
    <row r="93" spans="2:47" s="1" customFormat="1" ht="10.35" hidden="1" customHeight="1">
      <c r="B93" s="30"/>
      <c r="C93" s="31"/>
      <c r="D93" s="31"/>
      <c r="E93" s="31"/>
      <c r="F93" s="31"/>
      <c r="G93" s="31"/>
      <c r="H93" s="31"/>
      <c r="I93" s="114"/>
      <c r="J93" s="31"/>
      <c r="K93" s="31"/>
      <c r="L93" s="34"/>
    </row>
    <row r="94" spans="2:47" s="1" customFormat="1" ht="29.25" hidden="1" customHeight="1">
      <c r="B94" s="30"/>
      <c r="C94" s="149" t="s">
        <v>112</v>
      </c>
      <c r="D94" s="150"/>
      <c r="E94" s="150"/>
      <c r="F94" s="150"/>
      <c r="G94" s="150"/>
      <c r="H94" s="150"/>
      <c r="I94" s="151"/>
      <c r="J94" s="152" t="s">
        <v>113</v>
      </c>
      <c r="K94" s="150"/>
      <c r="L94" s="34"/>
    </row>
    <row r="95" spans="2:47" s="1" customFormat="1" ht="10.35" hidden="1" customHeight="1">
      <c r="B95" s="30"/>
      <c r="C95" s="31"/>
      <c r="D95" s="31"/>
      <c r="E95" s="31"/>
      <c r="F95" s="31"/>
      <c r="G95" s="31"/>
      <c r="H95" s="31"/>
      <c r="I95" s="114"/>
      <c r="J95" s="31"/>
      <c r="K95" s="31"/>
      <c r="L95" s="34"/>
    </row>
    <row r="96" spans="2:47" s="1" customFormat="1" ht="22.9" hidden="1" customHeight="1">
      <c r="B96" s="30"/>
      <c r="C96" s="153" t="s">
        <v>114</v>
      </c>
      <c r="D96" s="31"/>
      <c r="E96" s="31"/>
      <c r="F96" s="31"/>
      <c r="G96" s="31"/>
      <c r="H96" s="31"/>
      <c r="I96" s="114"/>
      <c r="J96" s="76">
        <f>J123</f>
        <v>0</v>
      </c>
      <c r="K96" s="31"/>
      <c r="L96" s="34"/>
      <c r="AU96" s="13" t="s">
        <v>115</v>
      </c>
    </row>
    <row r="97" spans="2:12" s="8" customFormat="1" ht="24.95" hidden="1" customHeight="1">
      <c r="B97" s="154"/>
      <c r="C97" s="155"/>
      <c r="D97" s="156" t="s">
        <v>1221</v>
      </c>
      <c r="E97" s="157"/>
      <c r="F97" s="157"/>
      <c r="G97" s="157"/>
      <c r="H97" s="157"/>
      <c r="I97" s="158"/>
      <c r="J97" s="159">
        <f>J124</f>
        <v>0</v>
      </c>
      <c r="K97" s="155"/>
      <c r="L97" s="160"/>
    </row>
    <row r="98" spans="2:12" s="8" customFormat="1" ht="24.95" hidden="1" customHeight="1">
      <c r="B98" s="154"/>
      <c r="C98" s="155"/>
      <c r="D98" s="156" t="s">
        <v>1280</v>
      </c>
      <c r="E98" s="157"/>
      <c r="F98" s="157"/>
      <c r="G98" s="157"/>
      <c r="H98" s="157"/>
      <c r="I98" s="158"/>
      <c r="J98" s="159">
        <f>J130</f>
        <v>0</v>
      </c>
      <c r="K98" s="155"/>
      <c r="L98" s="160"/>
    </row>
    <row r="99" spans="2:12" s="8" customFormat="1" ht="24.95" hidden="1" customHeight="1">
      <c r="B99" s="154"/>
      <c r="C99" s="155"/>
      <c r="D99" s="156" t="s">
        <v>1222</v>
      </c>
      <c r="E99" s="157"/>
      <c r="F99" s="157"/>
      <c r="G99" s="157"/>
      <c r="H99" s="157"/>
      <c r="I99" s="158"/>
      <c r="J99" s="159">
        <f>J132</f>
        <v>0</v>
      </c>
      <c r="K99" s="155"/>
      <c r="L99" s="160"/>
    </row>
    <row r="100" spans="2:12" s="8" customFormat="1" ht="24.95" hidden="1" customHeight="1">
      <c r="B100" s="154"/>
      <c r="C100" s="155"/>
      <c r="D100" s="156" t="s">
        <v>1281</v>
      </c>
      <c r="E100" s="157"/>
      <c r="F100" s="157"/>
      <c r="G100" s="157"/>
      <c r="H100" s="157"/>
      <c r="I100" s="158"/>
      <c r="J100" s="159">
        <f>J155</f>
        <v>0</v>
      </c>
      <c r="K100" s="155"/>
      <c r="L100" s="160"/>
    </row>
    <row r="101" spans="2:12" s="8" customFormat="1" ht="24.95" hidden="1" customHeight="1">
      <c r="B101" s="154"/>
      <c r="C101" s="155"/>
      <c r="D101" s="156" t="s">
        <v>1282</v>
      </c>
      <c r="E101" s="157"/>
      <c r="F101" s="157"/>
      <c r="G101" s="157"/>
      <c r="H101" s="157"/>
      <c r="I101" s="158"/>
      <c r="J101" s="159">
        <f>J158</f>
        <v>0</v>
      </c>
      <c r="K101" s="155"/>
      <c r="L101" s="160"/>
    </row>
    <row r="102" spans="2:12" s="8" customFormat="1" ht="24.95" hidden="1" customHeight="1">
      <c r="B102" s="154"/>
      <c r="C102" s="155"/>
      <c r="D102" s="156" t="s">
        <v>1283</v>
      </c>
      <c r="E102" s="157"/>
      <c r="F102" s="157"/>
      <c r="G102" s="157"/>
      <c r="H102" s="157"/>
      <c r="I102" s="158"/>
      <c r="J102" s="159">
        <f>J162</f>
        <v>0</v>
      </c>
      <c r="K102" s="155"/>
      <c r="L102" s="160"/>
    </row>
    <row r="103" spans="2:12" s="8" customFormat="1" ht="24.95" hidden="1" customHeight="1">
      <c r="B103" s="154"/>
      <c r="C103" s="155"/>
      <c r="D103" s="156" t="s">
        <v>1284</v>
      </c>
      <c r="E103" s="157"/>
      <c r="F103" s="157"/>
      <c r="G103" s="157"/>
      <c r="H103" s="157"/>
      <c r="I103" s="158"/>
      <c r="J103" s="159">
        <f>J173</f>
        <v>0</v>
      </c>
      <c r="K103" s="155"/>
      <c r="L103" s="160"/>
    </row>
    <row r="104" spans="2:12" s="1" customFormat="1" ht="21.75" hidden="1" customHeight="1">
      <c r="B104" s="30"/>
      <c r="C104" s="31"/>
      <c r="D104" s="31"/>
      <c r="E104" s="31"/>
      <c r="F104" s="31"/>
      <c r="G104" s="31"/>
      <c r="H104" s="31"/>
      <c r="I104" s="114"/>
      <c r="J104" s="31"/>
      <c r="K104" s="31"/>
      <c r="L104" s="34"/>
    </row>
    <row r="105" spans="2:12" s="1" customFormat="1" ht="6.95" hidden="1" customHeight="1">
      <c r="B105" s="46"/>
      <c r="C105" s="47"/>
      <c r="D105" s="47"/>
      <c r="E105" s="47"/>
      <c r="F105" s="47"/>
      <c r="G105" s="47"/>
      <c r="H105" s="47"/>
      <c r="I105" s="145"/>
      <c r="J105" s="47"/>
      <c r="K105" s="47"/>
      <c r="L105" s="34"/>
    </row>
    <row r="106" spans="2:12" hidden="1"/>
    <row r="107" spans="2:12" hidden="1"/>
    <row r="108" spans="2:12" hidden="1"/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148"/>
      <c r="J109" s="49"/>
      <c r="K109" s="49"/>
      <c r="L109" s="34"/>
    </row>
    <row r="110" spans="2:12" s="1" customFormat="1" ht="24.95" customHeight="1">
      <c r="B110" s="30"/>
      <c r="C110" s="19" t="s">
        <v>138</v>
      </c>
      <c r="D110" s="31"/>
      <c r="E110" s="31"/>
      <c r="F110" s="31"/>
      <c r="G110" s="31"/>
      <c r="H110" s="31"/>
      <c r="I110" s="114"/>
      <c r="J110" s="31"/>
      <c r="K110" s="31"/>
      <c r="L110" s="34"/>
    </row>
    <row r="111" spans="2:12" s="1" customFormat="1" ht="6.95" customHeight="1">
      <c r="B111" s="30"/>
      <c r="C111" s="31"/>
      <c r="D111" s="31"/>
      <c r="E111" s="31"/>
      <c r="F111" s="31"/>
      <c r="G111" s="31"/>
      <c r="H111" s="31"/>
      <c r="I111" s="114"/>
      <c r="J111" s="31"/>
      <c r="K111" s="31"/>
      <c r="L111" s="34"/>
    </row>
    <row r="112" spans="2:12" s="1" customFormat="1" ht="12" customHeight="1">
      <c r="B112" s="30"/>
      <c r="C112" s="25" t="s">
        <v>16</v>
      </c>
      <c r="D112" s="31"/>
      <c r="E112" s="31"/>
      <c r="F112" s="31"/>
      <c r="G112" s="31"/>
      <c r="H112" s="31"/>
      <c r="I112" s="114"/>
      <c r="J112" s="31"/>
      <c r="K112" s="31"/>
      <c r="L112" s="34"/>
    </row>
    <row r="113" spans="2:65" s="1" customFormat="1" ht="16.5" customHeight="1">
      <c r="B113" s="30"/>
      <c r="C113" s="31"/>
      <c r="D113" s="31"/>
      <c r="E113" s="271" t="str">
        <f>E7</f>
        <v>Porodna krav</v>
      </c>
      <c r="F113" s="272"/>
      <c r="G113" s="272"/>
      <c r="H113" s="272"/>
      <c r="I113" s="114"/>
      <c r="J113" s="31"/>
      <c r="K113" s="31"/>
      <c r="L113" s="34"/>
    </row>
    <row r="114" spans="2:65" s="1" customFormat="1" ht="12" customHeight="1">
      <c r="B114" s="30"/>
      <c r="C114" s="25" t="s">
        <v>109</v>
      </c>
      <c r="D114" s="31"/>
      <c r="E114" s="31"/>
      <c r="F114" s="31"/>
      <c r="G114" s="31"/>
      <c r="H114" s="31"/>
      <c r="I114" s="114"/>
      <c r="J114" s="31"/>
      <c r="K114" s="31"/>
      <c r="L114" s="34"/>
    </row>
    <row r="115" spans="2:65" s="1" customFormat="1" ht="16.5" customHeight="1">
      <c r="B115" s="30"/>
      <c r="C115" s="31"/>
      <c r="D115" s="31"/>
      <c r="E115" s="238" t="str">
        <f>E9</f>
        <v>07 - Vodovod</v>
      </c>
      <c r="F115" s="270"/>
      <c r="G115" s="270"/>
      <c r="H115" s="270"/>
      <c r="I115" s="114"/>
      <c r="J115" s="31"/>
      <c r="K115" s="31"/>
      <c r="L115" s="34"/>
    </row>
    <row r="116" spans="2:65" s="1" customFormat="1" ht="6.95" customHeight="1">
      <c r="B116" s="30"/>
      <c r="C116" s="31"/>
      <c r="D116" s="31"/>
      <c r="E116" s="31"/>
      <c r="F116" s="31"/>
      <c r="G116" s="31"/>
      <c r="H116" s="31"/>
      <c r="I116" s="114"/>
      <c r="J116" s="31"/>
      <c r="K116" s="31"/>
      <c r="L116" s="34"/>
    </row>
    <row r="117" spans="2:65" s="1" customFormat="1" ht="12" customHeight="1">
      <c r="B117" s="30"/>
      <c r="C117" s="25" t="s">
        <v>20</v>
      </c>
      <c r="D117" s="31"/>
      <c r="E117" s="31"/>
      <c r="F117" s="23" t="str">
        <f>F12</f>
        <v xml:space="preserve"> </v>
      </c>
      <c r="G117" s="31"/>
      <c r="H117" s="31"/>
      <c r="I117" s="115" t="s">
        <v>22</v>
      </c>
      <c r="J117" s="58">
        <f>IF(J12="","",J12)</f>
        <v>0</v>
      </c>
      <c r="K117" s="31"/>
      <c r="L117" s="34"/>
    </row>
    <row r="118" spans="2:65" s="1" customFormat="1" ht="6.95" customHeight="1">
      <c r="B118" s="30"/>
      <c r="C118" s="31"/>
      <c r="D118" s="31"/>
      <c r="E118" s="31"/>
      <c r="F118" s="31"/>
      <c r="G118" s="31"/>
      <c r="H118" s="31"/>
      <c r="I118" s="114"/>
      <c r="J118" s="31"/>
      <c r="K118" s="31"/>
      <c r="L118" s="34"/>
    </row>
    <row r="119" spans="2:65" s="1" customFormat="1" ht="15.2" customHeight="1">
      <c r="B119" s="30"/>
      <c r="C119" s="25" t="s">
        <v>23</v>
      </c>
      <c r="D119" s="31"/>
      <c r="E119" s="31"/>
      <c r="F119" s="23" t="str">
        <f>E15</f>
        <v xml:space="preserve"> </v>
      </c>
      <c r="G119" s="31"/>
      <c r="H119" s="31"/>
      <c r="I119" s="115" t="s">
        <v>28</v>
      </c>
      <c r="J119" s="28" t="str">
        <f>E21</f>
        <v xml:space="preserve"> </v>
      </c>
      <c r="K119" s="31"/>
      <c r="L119" s="34"/>
    </row>
    <row r="120" spans="2:65" s="1" customFormat="1" ht="15.2" customHeight="1">
      <c r="B120" s="30"/>
      <c r="C120" s="25" t="s">
        <v>26</v>
      </c>
      <c r="D120" s="31"/>
      <c r="E120" s="31"/>
      <c r="F120" s="23" t="str">
        <f>IF(E18="","",E18)</f>
        <v>Vyplň údaj</v>
      </c>
      <c r="G120" s="31"/>
      <c r="H120" s="31"/>
      <c r="I120" s="115" t="s">
        <v>29</v>
      </c>
      <c r="J120" s="28" t="str">
        <f>E24</f>
        <v xml:space="preserve"> </v>
      </c>
      <c r="K120" s="31"/>
      <c r="L120" s="34"/>
    </row>
    <row r="121" spans="2:65" s="1" customFormat="1" ht="10.35" customHeight="1">
      <c r="B121" s="30"/>
      <c r="C121" s="31"/>
      <c r="D121" s="31"/>
      <c r="E121" s="31"/>
      <c r="F121" s="31"/>
      <c r="G121" s="31"/>
      <c r="H121" s="31"/>
      <c r="I121" s="114"/>
      <c r="J121" s="31"/>
      <c r="K121" s="31"/>
      <c r="L121" s="34"/>
    </row>
    <row r="122" spans="2:65" s="10" customFormat="1" ht="29.25" customHeight="1">
      <c r="B122" s="167"/>
      <c r="C122" s="168" t="s">
        <v>139</v>
      </c>
      <c r="D122" s="169" t="s">
        <v>57</v>
      </c>
      <c r="E122" s="169" t="s">
        <v>53</v>
      </c>
      <c r="F122" s="169" t="s">
        <v>54</v>
      </c>
      <c r="G122" s="169" t="s">
        <v>140</v>
      </c>
      <c r="H122" s="169" t="s">
        <v>141</v>
      </c>
      <c r="I122" s="170" t="s">
        <v>142</v>
      </c>
      <c r="J122" s="171" t="s">
        <v>113</v>
      </c>
      <c r="K122" s="172" t="s">
        <v>143</v>
      </c>
      <c r="L122" s="173"/>
      <c r="M122" s="67" t="s">
        <v>1</v>
      </c>
      <c r="N122" s="68" t="s">
        <v>36</v>
      </c>
      <c r="O122" s="68" t="s">
        <v>144</v>
      </c>
      <c r="P122" s="68" t="s">
        <v>145</v>
      </c>
      <c r="Q122" s="68" t="s">
        <v>146</v>
      </c>
      <c r="R122" s="68" t="s">
        <v>147</v>
      </c>
      <c r="S122" s="68" t="s">
        <v>148</v>
      </c>
      <c r="T122" s="69" t="s">
        <v>149</v>
      </c>
    </row>
    <row r="123" spans="2:65" s="1" customFormat="1" ht="22.9" customHeight="1">
      <c r="B123" s="30"/>
      <c r="C123" s="74" t="s">
        <v>150</v>
      </c>
      <c r="D123" s="31"/>
      <c r="E123" s="31"/>
      <c r="F123" s="31"/>
      <c r="G123" s="31"/>
      <c r="H123" s="31"/>
      <c r="I123" s="114"/>
      <c r="J123" s="174">
        <f>BK123</f>
        <v>0</v>
      </c>
      <c r="K123" s="31"/>
      <c r="L123" s="34"/>
      <c r="M123" s="70"/>
      <c r="N123" s="71"/>
      <c r="O123" s="71"/>
      <c r="P123" s="175">
        <f>P124+P130+P132+P155+P158+P162+P173</f>
        <v>0</v>
      </c>
      <c r="Q123" s="71"/>
      <c r="R123" s="175">
        <f>R124+R130+R132+R155+R158+R162+R173</f>
        <v>0</v>
      </c>
      <c r="S123" s="71"/>
      <c r="T123" s="176">
        <f>T124+T130+T132+T155+T158+T162+T173</f>
        <v>0</v>
      </c>
      <c r="AT123" s="13" t="s">
        <v>71</v>
      </c>
      <c r="AU123" s="13" t="s">
        <v>115</v>
      </c>
      <c r="BK123" s="177">
        <f>BK124+BK130+BK132+BK155+BK158+BK162+BK173</f>
        <v>0</v>
      </c>
    </row>
    <row r="124" spans="2:65" s="11" customFormat="1" ht="25.9" customHeight="1">
      <c r="B124" s="178"/>
      <c r="C124" s="179"/>
      <c r="D124" s="180" t="s">
        <v>71</v>
      </c>
      <c r="E124" s="181" t="s">
        <v>80</v>
      </c>
      <c r="F124" s="181" t="s">
        <v>154</v>
      </c>
      <c r="G124" s="179"/>
      <c r="H124" s="179"/>
      <c r="I124" s="182"/>
      <c r="J124" s="183">
        <f>BK124</f>
        <v>0</v>
      </c>
      <c r="K124" s="179"/>
      <c r="L124" s="184"/>
      <c r="M124" s="185"/>
      <c r="N124" s="186"/>
      <c r="O124" s="186"/>
      <c r="P124" s="187">
        <f>SUM(P125:P129)</f>
        <v>0</v>
      </c>
      <c r="Q124" s="186"/>
      <c r="R124" s="187">
        <f>SUM(R125:R129)</f>
        <v>0</v>
      </c>
      <c r="S124" s="186"/>
      <c r="T124" s="188">
        <f>SUM(T125:T129)</f>
        <v>0</v>
      </c>
      <c r="AR124" s="189" t="s">
        <v>80</v>
      </c>
      <c r="AT124" s="190" t="s">
        <v>71</v>
      </c>
      <c r="AU124" s="190" t="s">
        <v>72</v>
      </c>
      <c r="AY124" s="189" t="s">
        <v>153</v>
      </c>
      <c r="BK124" s="191">
        <f>SUM(BK125:BK129)</f>
        <v>0</v>
      </c>
    </row>
    <row r="125" spans="2:65" s="1" customFormat="1" ht="24" customHeight="1">
      <c r="B125" s="30"/>
      <c r="C125" s="194" t="s">
        <v>80</v>
      </c>
      <c r="D125" s="194" t="s">
        <v>155</v>
      </c>
      <c r="E125" s="195" t="s">
        <v>1285</v>
      </c>
      <c r="F125" s="196" t="s">
        <v>1286</v>
      </c>
      <c r="G125" s="197" t="s">
        <v>158</v>
      </c>
      <c r="H125" s="198">
        <v>300</v>
      </c>
      <c r="I125" s="199"/>
      <c r="J125" s="200">
        <f>ROUND(I125*H125,1)</f>
        <v>0</v>
      </c>
      <c r="K125" s="196" t="s">
        <v>1</v>
      </c>
      <c r="L125" s="34"/>
      <c r="M125" s="201" t="s">
        <v>1</v>
      </c>
      <c r="N125" s="202" t="s">
        <v>39</v>
      </c>
      <c r="O125" s="63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05" t="s">
        <v>160</v>
      </c>
      <c r="AT125" s="205" t="s">
        <v>155</v>
      </c>
      <c r="AU125" s="205" t="s">
        <v>80</v>
      </c>
      <c r="AY125" s="13" t="s">
        <v>153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3" t="s">
        <v>160</v>
      </c>
      <c r="BK125" s="206">
        <f>ROUND(I125*H125,1)</f>
        <v>0</v>
      </c>
      <c r="BL125" s="13" t="s">
        <v>160</v>
      </c>
      <c r="BM125" s="205" t="s">
        <v>82</v>
      </c>
    </row>
    <row r="126" spans="2:65" s="1" customFormat="1" ht="16.5" customHeight="1">
      <c r="B126" s="30"/>
      <c r="C126" s="194" t="s">
        <v>82</v>
      </c>
      <c r="D126" s="194" t="s">
        <v>155</v>
      </c>
      <c r="E126" s="195" t="s">
        <v>1230</v>
      </c>
      <c r="F126" s="196" t="s">
        <v>1231</v>
      </c>
      <c r="G126" s="197" t="s">
        <v>158</v>
      </c>
      <c r="H126" s="198">
        <v>300</v>
      </c>
      <c r="I126" s="199"/>
      <c r="J126" s="200">
        <f>ROUND(I126*H126,1)</f>
        <v>0</v>
      </c>
      <c r="K126" s="196" t="s">
        <v>1</v>
      </c>
      <c r="L126" s="34"/>
      <c r="M126" s="201" t="s">
        <v>1</v>
      </c>
      <c r="N126" s="202" t="s">
        <v>39</v>
      </c>
      <c r="O126" s="63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05" t="s">
        <v>160</v>
      </c>
      <c r="AT126" s="205" t="s">
        <v>155</v>
      </c>
      <c r="AU126" s="205" t="s">
        <v>80</v>
      </c>
      <c r="AY126" s="13" t="s">
        <v>153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3" t="s">
        <v>160</v>
      </c>
      <c r="BK126" s="206">
        <f>ROUND(I126*H126,1)</f>
        <v>0</v>
      </c>
      <c r="BL126" s="13" t="s">
        <v>160</v>
      </c>
      <c r="BM126" s="205" t="s">
        <v>160</v>
      </c>
    </row>
    <row r="127" spans="2:65" s="1" customFormat="1" ht="16.5" customHeight="1">
      <c r="B127" s="30"/>
      <c r="C127" s="194" t="s">
        <v>165</v>
      </c>
      <c r="D127" s="194" t="s">
        <v>155</v>
      </c>
      <c r="E127" s="195" t="s">
        <v>1232</v>
      </c>
      <c r="F127" s="196" t="s">
        <v>1233</v>
      </c>
      <c r="G127" s="197" t="s">
        <v>158</v>
      </c>
      <c r="H127" s="198">
        <v>165</v>
      </c>
      <c r="I127" s="199"/>
      <c r="J127" s="200">
        <f>ROUND(I127*H127,1)</f>
        <v>0</v>
      </c>
      <c r="K127" s="196" t="s">
        <v>1</v>
      </c>
      <c r="L127" s="34"/>
      <c r="M127" s="201" t="s">
        <v>1</v>
      </c>
      <c r="N127" s="202" t="s">
        <v>39</v>
      </c>
      <c r="O127" s="63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05" t="s">
        <v>160</v>
      </c>
      <c r="AT127" s="205" t="s">
        <v>155</v>
      </c>
      <c r="AU127" s="205" t="s">
        <v>80</v>
      </c>
      <c r="AY127" s="13" t="s">
        <v>153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3" t="s">
        <v>160</v>
      </c>
      <c r="BK127" s="206">
        <f>ROUND(I127*H127,1)</f>
        <v>0</v>
      </c>
      <c r="BL127" s="13" t="s">
        <v>160</v>
      </c>
      <c r="BM127" s="205" t="s">
        <v>177</v>
      </c>
    </row>
    <row r="128" spans="2:65" s="1" customFormat="1" ht="16.5" customHeight="1">
      <c r="B128" s="30"/>
      <c r="C128" s="194" t="s">
        <v>160</v>
      </c>
      <c r="D128" s="194" t="s">
        <v>155</v>
      </c>
      <c r="E128" s="195" t="s">
        <v>1234</v>
      </c>
      <c r="F128" s="196" t="s">
        <v>1235</v>
      </c>
      <c r="G128" s="197" t="s">
        <v>158</v>
      </c>
      <c r="H128" s="198">
        <v>200</v>
      </c>
      <c r="I128" s="199"/>
      <c r="J128" s="200">
        <f>ROUND(I128*H128,1)</f>
        <v>0</v>
      </c>
      <c r="K128" s="196" t="s">
        <v>1</v>
      </c>
      <c r="L128" s="34"/>
      <c r="M128" s="201" t="s">
        <v>1</v>
      </c>
      <c r="N128" s="202" t="s">
        <v>39</v>
      </c>
      <c r="O128" s="63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205" t="s">
        <v>160</v>
      </c>
      <c r="AT128" s="205" t="s">
        <v>155</v>
      </c>
      <c r="AU128" s="205" t="s">
        <v>80</v>
      </c>
      <c r="AY128" s="13" t="s">
        <v>153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3" t="s">
        <v>160</v>
      </c>
      <c r="BK128" s="206">
        <f>ROUND(I128*H128,1)</f>
        <v>0</v>
      </c>
      <c r="BL128" s="13" t="s">
        <v>160</v>
      </c>
      <c r="BM128" s="205" t="s">
        <v>186</v>
      </c>
    </row>
    <row r="129" spans="2:65" s="1" customFormat="1" ht="16.5" customHeight="1">
      <c r="B129" s="30"/>
      <c r="C129" s="194" t="s">
        <v>173</v>
      </c>
      <c r="D129" s="194" t="s">
        <v>155</v>
      </c>
      <c r="E129" s="195" t="s">
        <v>1236</v>
      </c>
      <c r="F129" s="196" t="s">
        <v>1237</v>
      </c>
      <c r="G129" s="197" t="s">
        <v>158</v>
      </c>
      <c r="H129" s="198">
        <v>100</v>
      </c>
      <c r="I129" s="199"/>
      <c r="J129" s="200">
        <f>ROUND(I129*H129,1)</f>
        <v>0</v>
      </c>
      <c r="K129" s="196" t="s">
        <v>1</v>
      </c>
      <c r="L129" s="34"/>
      <c r="M129" s="201" t="s">
        <v>1</v>
      </c>
      <c r="N129" s="202" t="s">
        <v>39</v>
      </c>
      <c r="O129" s="63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05" t="s">
        <v>160</v>
      </c>
      <c r="AT129" s="205" t="s">
        <v>155</v>
      </c>
      <c r="AU129" s="205" t="s">
        <v>80</v>
      </c>
      <c r="AY129" s="13" t="s">
        <v>153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3" t="s">
        <v>160</v>
      </c>
      <c r="BK129" s="206">
        <f>ROUND(I129*H129,1)</f>
        <v>0</v>
      </c>
      <c r="BL129" s="13" t="s">
        <v>160</v>
      </c>
      <c r="BM129" s="205" t="s">
        <v>198</v>
      </c>
    </row>
    <row r="130" spans="2:65" s="11" customFormat="1" ht="25.9" customHeight="1">
      <c r="B130" s="178"/>
      <c r="C130" s="179"/>
      <c r="D130" s="180" t="s">
        <v>71</v>
      </c>
      <c r="E130" s="181" t="s">
        <v>347</v>
      </c>
      <c r="F130" s="181" t="s">
        <v>1287</v>
      </c>
      <c r="G130" s="179"/>
      <c r="H130" s="179"/>
      <c r="I130" s="182"/>
      <c r="J130" s="183">
        <f>BK130</f>
        <v>0</v>
      </c>
      <c r="K130" s="179"/>
      <c r="L130" s="184"/>
      <c r="M130" s="185"/>
      <c r="N130" s="186"/>
      <c r="O130" s="186"/>
      <c r="P130" s="187">
        <f>P131</f>
        <v>0</v>
      </c>
      <c r="Q130" s="186"/>
      <c r="R130" s="187">
        <f>R131</f>
        <v>0</v>
      </c>
      <c r="S130" s="186"/>
      <c r="T130" s="188">
        <f>T131</f>
        <v>0</v>
      </c>
      <c r="AR130" s="189" t="s">
        <v>80</v>
      </c>
      <c r="AT130" s="190" t="s">
        <v>71</v>
      </c>
      <c r="AU130" s="190" t="s">
        <v>72</v>
      </c>
      <c r="AY130" s="189" t="s">
        <v>153</v>
      </c>
      <c r="BK130" s="191">
        <f>BK131</f>
        <v>0</v>
      </c>
    </row>
    <row r="131" spans="2:65" s="1" customFormat="1" ht="16.5" customHeight="1">
      <c r="B131" s="30"/>
      <c r="C131" s="194" t="s">
        <v>177</v>
      </c>
      <c r="D131" s="194" t="s">
        <v>155</v>
      </c>
      <c r="E131" s="195" t="s">
        <v>1288</v>
      </c>
      <c r="F131" s="196" t="s">
        <v>1289</v>
      </c>
      <c r="G131" s="197" t="s">
        <v>158</v>
      </c>
      <c r="H131" s="198">
        <v>15</v>
      </c>
      <c r="I131" s="199"/>
      <c r="J131" s="200">
        <f>ROUND(I131*H131,1)</f>
        <v>0</v>
      </c>
      <c r="K131" s="196" t="s">
        <v>1</v>
      </c>
      <c r="L131" s="34"/>
      <c r="M131" s="201" t="s">
        <v>1</v>
      </c>
      <c r="N131" s="202" t="s">
        <v>39</v>
      </c>
      <c r="O131" s="63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05" t="s">
        <v>160</v>
      </c>
      <c r="AT131" s="205" t="s">
        <v>155</v>
      </c>
      <c r="AU131" s="205" t="s">
        <v>80</v>
      </c>
      <c r="AY131" s="13" t="s">
        <v>153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3" t="s">
        <v>160</v>
      </c>
      <c r="BK131" s="206">
        <f>ROUND(I131*H131,1)</f>
        <v>0</v>
      </c>
      <c r="BL131" s="13" t="s">
        <v>160</v>
      </c>
      <c r="BM131" s="205" t="s">
        <v>206</v>
      </c>
    </row>
    <row r="132" spans="2:65" s="11" customFormat="1" ht="25.9" customHeight="1">
      <c r="B132" s="178"/>
      <c r="C132" s="179"/>
      <c r="D132" s="180" t="s">
        <v>71</v>
      </c>
      <c r="E132" s="181" t="s">
        <v>186</v>
      </c>
      <c r="F132" s="181" t="s">
        <v>1240</v>
      </c>
      <c r="G132" s="179"/>
      <c r="H132" s="179"/>
      <c r="I132" s="182"/>
      <c r="J132" s="183">
        <f>BK132</f>
        <v>0</v>
      </c>
      <c r="K132" s="179"/>
      <c r="L132" s="184"/>
      <c r="M132" s="185"/>
      <c r="N132" s="186"/>
      <c r="O132" s="186"/>
      <c r="P132" s="187">
        <f>SUM(P133:P154)</f>
        <v>0</v>
      </c>
      <c r="Q132" s="186"/>
      <c r="R132" s="187">
        <f>SUM(R133:R154)</f>
        <v>0</v>
      </c>
      <c r="S132" s="186"/>
      <c r="T132" s="188">
        <f>SUM(T133:T154)</f>
        <v>0</v>
      </c>
      <c r="AR132" s="189" t="s">
        <v>80</v>
      </c>
      <c r="AT132" s="190" t="s">
        <v>71</v>
      </c>
      <c r="AU132" s="190" t="s">
        <v>72</v>
      </c>
      <c r="AY132" s="189" t="s">
        <v>153</v>
      </c>
      <c r="BK132" s="191">
        <f>SUM(BK133:BK154)</f>
        <v>0</v>
      </c>
    </row>
    <row r="133" spans="2:65" s="1" customFormat="1" ht="16.5" customHeight="1">
      <c r="B133" s="30"/>
      <c r="C133" s="194" t="s">
        <v>181</v>
      </c>
      <c r="D133" s="194" t="s">
        <v>155</v>
      </c>
      <c r="E133" s="195" t="s">
        <v>1290</v>
      </c>
      <c r="F133" s="196" t="s">
        <v>1291</v>
      </c>
      <c r="G133" s="197" t="s">
        <v>268</v>
      </c>
      <c r="H133" s="198">
        <v>50</v>
      </c>
      <c r="I133" s="199"/>
      <c r="J133" s="200">
        <f t="shared" ref="J133:J154" si="0">ROUND(I133*H133,1)</f>
        <v>0</v>
      </c>
      <c r="K133" s="196" t="s">
        <v>1</v>
      </c>
      <c r="L133" s="34"/>
      <c r="M133" s="201" t="s">
        <v>1</v>
      </c>
      <c r="N133" s="202" t="s">
        <v>39</v>
      </c>
      <c r="O133" s="63"/>
      <c r="P133" s="203">
        <f t="shared" ref="P133:P154" si="1">O133*H133</f>
        <v>0</v>
      </c>
      <c r="Q133" s="203">
        <v>0</v>
      </c>
      <c r="R133" s="203">
        <f t="shared" ref="R133:R154" si="2">Q133*H133</f>
        <v>0</v>
      </c>
      <c r="S133" s="203">
        <v>0</v>
      </c>
      <c r="T133" s="204">
        <f t="shared" ref="T133:T154" si="3">S133*H133</f>
        <v>0</v>
      </c>
      <c r="AR133" s="205" t="s">
        <v>160</v>
      </c>
      <c r="AT133" s="205" t="s">
        <v>155</v>
      </c>
      <c r="AU133" s="205" t="s">
        <v>80</v>
      </c>
      <c r="AY133" s="13" t="s">
        <v>153</v>
      </c>
      <c r="BE133" s="206">
        <f t="shared" ref="BE133:BE154" si="4">IF(N133="základní",J133,0)</f>
        <v>0</v>
      </c>
      <c r="BF133" s="206">
        <f t="shared" ref="BF133:BF154" si="5">IF(N133="snížená",J133,0)</f>
        <v>0</v>
      </c>
      <c r="BG133" s="206">
        <f t="shared" ref="BG133:BG154" si="6">IF(N133="zákl. přenesená",J133,0)</f>
        <v>0</v>
      </c>
      <c r="BH133" s="206">
        <f t="shared" ref="BH133:BH154" si="7">IF(N133="sníž. přenesená",J133,0)</f>
        <v>0</v>
      </c>
      <c r="BI133" s="206">
        <f t="shared" ref="BI133:BI154" si="8">IF(N133="nulová",J133,0)</f>
        <v>0</v>
      </c>
      <c r="BJ133" s="13" t="s">
        <v>160</v>
      </c>
      <c r="BK133" s="206">
        <f t="shared" ref="BK133:BK154" si="9">ROUND(I133*H133,1)</f>
        <v>0</v>
      </c>
      <c r="BL133" s="13" t="s">
        <v>160</v>
      </c>
      <c r="BM133" s="205" t="s">
        <v>216</v>
      </c>
    </row>
    <row r="134" spans="2:65" s="1" customFormat="1" ht="16.5" customHeight="1">
      <c r="B134" s="30"/>
      <c r="C134" s="194" t="s">
        <v>186</v>
      </c>
      <c r="D134" s="194" t="s">
        <v>155</v>
      </c>
      <c r="E134" s="195" t="s">
        <v>1292</v>
      </c>
      <c r="F134" s="196" t="s">
        <v>1293</v>
      </c>
      <c r="G134" s="197" t="s">
        <v>268</v>
      </c>
      <c r="H134" s="198">
        <v>80</v>
      </c>
      <c r="I134" s="199"/>
      <c r="J134" s="200">
        <f t="shared" si="0"/>
        <v>0</v>
      </c>
      <c r="K134" s="196" t="s">
        <v>1</v>
      </c>
      <c r="L134" s="34"/>
      <c r="M134" s="201" t="s">
        <v>1</v>
      </c>
      <c r="N134" s="202" t="s">
        <v>39</v>
      </c>
      <c r="O134" s="63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AR134" s="205" t="s">
        <v>160</v>
      </c>
      <c r="AT134" s="205" t="s">
        <v>155</v>
      </c>
      <c r="AU134" s="205" t="s">
        <v>80</v>
      </c>
      <c r="AY134" s="13" t="s">
        <v>153</v>
      </c>
      <c r="BE134" s="206">
        <f t="shared" si="4"/>
        <v>0</v>
      </c>
      <c r="BF134" s="206">
        <f t="shared" si="5"/>
        <v>0</v>
      </c>
      <c r="BG134" s="206">
        <f t="shared" si="6"/>
        <v>0</v>
      </c>
      <c r="BH134" s="206">
        <f t="shared" si="7"/>
        <v>0</v>
      </c>
      <c r="BI134" s="206">
        <f t="shared" si="8"/>
        <v>0</v>
      </c>
      <c r="BJ134" s="13" t="s">
        <v>160</v>
      </c>
      <c r="BK134" s="206">
        <f t="shared" si="9"/>
        <v>0</v>
      </c>
      <c r="BL134" s="13" t="s">
        <v>160</v>
      </c>
      <c r="BM134" s="205" t="s">
        <v>223</v>
      </c>
    </row>
    <row r="135" spans="2:65" s="1" customFormat="1" ht="16.5" customHeight="1">
      <c r="B135" s="30"/>
      <c r="C135" s="194" t="s">
        <v>190</v>
      </c>
      <c r="D135" s="194" t="s">
        <v>155</v>
      </c>
      <c r="E135" s="195" t="s">
        <v>1294</v>
      </c>
      <c r="F135" s="196" t="s">
        <v>1295</v>
      </c>
      <c r="G135" s="197" t="s">
        <v>268</v>
      </c>
      <c r="H135" s="198">
        <v>65</v>
      </c>
      <c r="I135" s="199"/>
      <c r="J135" s="200">
        <f t="shared" si="0"/>
        <v>0</v>
      </c>
      <c r="K135" s="196" t="s">
        <v>1</v>
      </c>
      <c r="L135" s="34"/>
      <c r="M135" s="201" t="s">
        <v>1</v>
      </c>
      <c r="N135" s="202" t="s">
        <v>39</v>
      </c>
      <c r="O135" s="63"/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AR135" s="205" t="s">
        <v>160</v>
      </c>
      <c r="AT135" s="205" t="s">
        <v>155</v>
      </c>
      <c r="AU135" s="205" t="s">
        <v>80</v>
      </c>
      <c r="AY135" s="13" t="s">
        <v>153</v>
      </c>
      <c r="BE135" s="206">
        <f t="shared" si="4"/>
        <v>0</v>
      </c>
      <c r="BF135" s="206">
        <f t="shared" si="5"/>
        <v>0</v>
      </c>
      <c r="BG135" s="206">
        <f t="shared" si="6"/>
        <v>0</v>
      </c>
      <c r="BH135" s="206">
        <f t="shared" si="7"/>
        <v>0</v>
      </c>
      <c r="BI135" s="206">
        <f t="shared" si="8"/>
        <v>0</v>
      </c>
      <c r="BJ135" s="13" t="s">
        <v>160</v>
      </c>
      <c r="BK135" s="206">
        <f t="shared" si="9"/>
        <v>0</v>
      </c>
      <c r="BL135" s="13" t="s">
        <v>160</v>
      </c>
      <c r="BM135" s="205" t="s">
        <v>232</v>
      </c>
    </row>
    <row r="136" spans="2:65" s="1" customFormat="1" ht="16.5" customHeight="1">
      <c r="B136" s="30"/>
      <c r="C136" s="194" t="s">
        <v>198</v>
      </c>
      <c r="D136" s="194" t="s">
        <v>155</v>
      </c>
      <c r="E136" s="195" t="s">
        <v>1296</v>
      </c>
      <c r="F136" s="196" t="s">
        <v>1297</v>
      </c>
      <c r="G136" s="197" t="s">
        <v>268</v>
      </c>
      <c r="H136" s="198">
        <v>25</v>
      </c>
      <c r="I136" s="199"/>
      <c r="J136" s="200">
        <f t="shared" si="0"/>
        <v>0</v>
      </c>
      <c r="K136" s="196" t="s">
        <v>1</v>
      </c>
      <c r="L136" s="34"/>
      <c r="M136" s="201" t="s">
        <v>1</v>
      </c>
      <c r="N136" s="202" t="s">
        <v>39</v>
      </c>
      <c r="O136" s="63"/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AR136" s="205" t="s">
        <v>160</v>
      </c>
      <c r="AT136" s="205" t="s">
        <v>155</v>
      </c>
      <c r="AU136" s="205" t="s">
        <v>80</v>
      </c>
      <c r="AY136" s="13" t="s">
        <v>153</v>
      </c>
      <c r="BE136" s="206">
        <f t="shared" si="4"/>
        <v>0</v>
      </c>
      <c r="BF136" s="206">
        <f t="shared" si="5"/>
        <v>0</v>
      </c>
      <c r="BG136" s="206">
        <f t="shared" si="6"/>
        <v>0</v>
      </c>
      <c r="BH136" s="206">
        <f t="shared" si="7"/>
        <v>0</v>
      </c>
      <c r="BI136" s="206">
        <f t="shared" si="8"/>
        <v>0</v>
      </c>
      <c r="BJ136" s="13" t="s">
        <v>160</v>
      </c>
      <c r="BK136" s="206">
        <f t="shared" si="9"/>
        <v>0</v>
      </c>
      <c r="BL136" s="13" t="s">
        <v>160</v>
      </c>
      <c r="BM136" s="205" t="s">
        <v>240</v>
      </c>
    </row>
    <row r="137" spans="2:65" s="1" customFormat="1" ht="16.5" customHeight="1">
      <c r="B137" s="30"/>
      <c r="C137" s="194" t="s">
        <v>202</v>
      </c>
      <c r="D137" s="194" t="s">
        <v>155</v>
      </c>
      <c r="E137" s="195" t="s">
        <v>1298</v>
      </c>
      <c r="F137" s="196" t="s">
        <v>1299</v>
      </c>
      <c r="G137" s="197" t="s">
        <v>268</v>
      </c>
      <c r="H137" s="198">
        <v>280</v>
      </c>
      <c r="I137" s="199"/>
      <c r="J137" s="200">
        <f t="shared" si="0"/>
        <v>0</v>
      </c>
      <c r="K137" s="196" t="s">
        <v>1</v>
      </c>
      <c r="L137" s="34"/>
      <c r="M137" s="201" t="s">
        <v>1</v>
      </c>
      <c r="N137" s="202" t="s">
        <v>39</v>
      </c>
      <c r="O137" s="63"/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AR137" s="205" t="s">
        <v>160</v>
      </c>
      <c r="AT137" s="205" t="s">
        <v>155</v>
      </c>
      <c r="AU137" s="205" t="s">
        <v>80</v>
      </c>
      <c r="AY137" s="13" t="s">
        <v>153</v>
      </c>
      <c r="BE137" s="206">
        <f t="shared" si="4"/>
        <v>0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3" t="s">
        <v>160</v>
      </c>
      <c r="BK137" s="206">
        <f t="shared" si="9"/>
        <v>0</v>
      </c>
      <c r="BL137" s="13" t="s">
        <v>160</v>
      </c>
      <c r="BM137" s="205" t="s">
        <v>248</v>
      </c>
    </row>
    <row r="138" spans="2:65" s="1" customFormat="1" ht="16.5" customHeight="1">
      <c r="B138" s="30"/>
      <c r="C138" s="194" t="s">
        <v>206</v>
      </c>
      <c r="D138" s="194" t="s">
        <v>155</v>
      </c>
      <c r="E138" s="195" t="s">
        <v>1300</v>
      </c>
      <c r="F138" s="196" t="s">
        <v>1301</v>
      </c>
      <c r="G138" s="197" t="s">
        <v>255</v>
      </c>
      <c r="H138" s="198">
        <v>1</v>
      </c>
      <c r="I138" s="199"/>
      <c r="J138" s="200">
        <f t="shared" si="0"/>
        <v>0</v>
      </c>
      <c r="K138" s="196" t="s">
        <v>1</v>
      </c>
      <c r="L138" s="34"/>
      <c r="M138" s="201" t="s">
        <v>1</v>
      </c>
      <c r="N138" s="202" t="s">
        <v>39</v>
      </c>
      <c r="O138" s="63"/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AR138" s="205" t="s">
        <v>160</v>
      </c>
      <c r="AT138" s="205" t="s">
        <v>155</v>
      </c>
      <c r="AU138" s="205" t="s">
        <v>80</v>
      </c>
      <c r="AY138" s="13" t="s">
        <v>153</v>
      </c>
      <c r="BE138" s="206">
        <f t="shared" si="4"/>
        <v>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3" t="s">
        <v>160</v>
      </c>
      <c r="BK138" s="206">
        <f t="shared" si="9"/>
        <v>0</v>
      </c>
      <c r="BL138" s="13" t="s">
        <v>160</v>
      </c>
      <c r="BM138" s="205" t="s">
        <v>257</v>
      </c>
    </row>
    <row r="139" spans="2:65" s="1" customFormat="1" ht="16.5" customHeight="1">
      <c r="B139" s="30"/>
      <c r="C139" s="207" t="s">
        <v>212</v>
      </c>
      <c r="D139" s="207" t="s">
        <v>310</v>
      </c>
      <c r="E139" s="208" t="s">
        <v>1302</v>
      </c>
      <c r="F139" s="209" t="s">
        <v>1303</v>
      </c>
      <c r="G139" s="210" t="s">
        <v>268</v>
      </c>
      <c r="H139" s="211">
        <v>500</v>
      </c>
      <c r="I139" s="212"/>
      <c r="J139" s="213">
        <f t="shared" si="0"/>
        <v>0</v>
      </c>
      <c r="K139" s="209" t="s">
        <v>1</v>
      </c>
      <c r="L139" s="214"/>
      <c r="M139" s="215" t="s">
        <v>1</v>
      </c>
      <c r="N139" s="216" t="s">
        <v>39</v>
      </c>
      <c r="O139" s="63"/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AR139" s="205" t="s">
        <v>186</v>
      </c>
      <c r="AT139" s="205" t="s">
        <v>310</v>
      </c>
      <c r="AU139" s="205" t="s">
        <v>80</v>
      </c>
      <c r="AY139" s="13" t="s">
        <v>153</v>
      </c>
      <c r="BE139" s="206">
        <f t="shared" si="4"/>
        <v>0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3" t="s">
        <v>160</v>
      </c>
      <c r="BK139" s="206">
        <f t="shared" si="9"/>
        <v>0</v>
      </c>
      <c r="BL139" s="13" t="s">
        <v>160</v>
      </c>
      <c r="BM139" s="205" t="s">
        <v>265</v>
      </c>
    </row>
    <row r="140" spans="2:65" s="1" customFormat="1" ht="16.5" customHeight="1">
      <c r="B140" s="30"/>
      <c r="C140" s="207" t="s">
        <v>216</v>
      </c>
      <c r="D140" s="207" t="s">
        <v>310</v>
      </c>
      <c r="E140" s="208" t="s">
        <v>1304</v>
      </c>
      <c r="F140" s="209" t="s">
        <v>1305</v>
      </c>
      <c r="G140" s="210" t="s">
        <v>268</v>
      </c>
      <c r="H140" s="211">
        <v>50</v>
      </c>
      <c r="I140" s="212"/>
      <c r="J140" s="213">
        <f t="shared" si="0"/>
        <v>0</v>
      </c>
      <c r="K140" s="209" t="s">
        <v>1</v>
      </c>
      <c r="L140" s="214"/>
      <c r="M140" s="215" t="s">
        <v>1</v>
      </c>
      <c r="N140" s="216" t="s">
        <v>39</v>
      </c>
      <c r="O140" s="63"/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AR140" s="205" t="s">
        <v>186</v>
      </c>
      <c r="AT140" s="205" t="s">
        <v>310</v>
      </c>
      <c r="AU140" s="205" t="s">
        <v>80</v>
      </c>
      <c r="AY140" s="13" t="s">
        <v>153</v>
      </c>
      <c r="BE140" s="206">
        <f t="shared" si="4"/>
        <v>0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3" t="s">
        <v>160</v>
      </c>
      <c r="BK140" s="206">
        <f t="shared" si="9"/>
        <v>0</v>
      </c>
      <c r="BL140" s="13" t="s">
        <v>160</v>
      </c>
      <c r="BM140" s="205" t="s">
        <v>274</v>
      </c>
    </row>
    <row r="141" spans="2:65" s="1" customFormat="1" ht="16.5" customHeight="1">
      <c r="B141" s="30"/>
      <c r="C141" s="207" t="s">
        <v>8</v>
      </c>
      <c r="D141" s="207" t="s">
        <v>310</v>
      </c>
      <c r="E141" s="208" t="s">
        <v>1306</v>
      </c>
      <c r="F141" s="209" t="s">
        <v>1307</v>
      </c>
      <c r="G141" s="210" t="s">
        <v>268</v>
      </c>
      <c r="H141" s="211">
        <v>80</v>
      </c>
      <c r="I141" s="212"/>
      <c r="J141" s="213">
        <f t="shared" si="0"/>
        <v>0</v>
      </c>
      <c r="K141" s="209" t="s">
        <v>1</v>
      </c>
      <c r="L141" s="214"/>
      <c r="M141" s="215" t="s">
        <v>1</v>
      </c>
      <c r="N141" s="216" t="s">
        <v>39</v>
      </c>
      <c r="O141" s="63"/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AR141" s="205" t="s">
        <v>186</v>
      </c>
      <c r="AT141" s="205" t="s">
        <v>310</v>
      </c>
      <c r="AU141" s="205" t="s">
        <v>80</v>
      </c>
      <c r="AY141" s="13" t="s">
        <v>153</v>
      </c>
      <c r="BE141" s="206">
        <f t="shared" si="4"/>
        <v>0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3" t="s">
        <v>160</v>
      </c>
      <c r="BK141" s="206">
        <f t="shared" si="9"/>
        <v>0</v>
      </c>
      <c r="BL141" s="13" t="s">
        <v>160</v>
      </c>
      <c r="BM141" s="205" t="s">
        <v>284</v>
      </c>
    </row>
    <row r="142" spans="2:65" s="1" customFormat="1" ht="16.5" customHeight="1">
      <c r="B142" s="30"/>
      <c r="C142" s="207" t="s">
        <v>223</v>
      </c>
      <c r="D142" s="207" t="s">
        <v>310</v>
      </c>
      <c r="E142" s="208" t="s">
        <v>1308</v>
      </c>
      <c r="F142" s="209" t="s">
        <v>1309</v>
      </c>
      <c r="G142" s="210" t="s">
        <v>268</v>
      </c>
      <c r="H142" s="211">
        <v>65</v>
      </c>
      <c r="I142" s="212"/>
      <c r="J142" s="213">
        <f t="shared" si="0"/>
        <v>0</v>
      </c>
      <c r="K142" s="209" t="s">
        <v>1</v>
      </c>
      <c r="L142" s="214"/>
      <c r="M142" s="215" t="s">
        <v>1</v>
      </c>
      <c r="N142" s="216" t="s">
        <v>39</v>
      </c>
      <c r="O142" s="63"/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AR142" s="205" t="s">
        <v>186</v>
      </c>
      <c r="AT142" s="205" t="s">
        <v>310</v>
      </c>
      <c r="AU142" s="205" t="s">
        <v>80</v>
      </c>
      <c r="AY142" s="13" t="s">
        <v>153</v>
      </c>
      <c r="BE142" s="206">
        <f t="shared" si="4"/>
        <v>0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3" t="s">
        <v>160</v>
      </c>
      <c r="BK142" s="206">
        <f t="shared" si="9"/>
        <v>0</v>
      </c>
      <c r="BL142" s="13" t="s">
        <v>160</v>
      </c>
      <c r="BM142" s="205" t="s">
        <v>292</v>
      </c>
    </row>
    <row r="143" spans="2:65" s="1" customFormat="1" ht="16.5" customHeight="1">
      <c r="B143" s="30"/>
      <c r="C143" s="207" t="s">
        <v>228</v>
      </c>
      <c r="D143" s="207" t="s">
        <v>310</v>
      </c>
      <c r="E143" s="208" t="s">
        <v>1310</v>
      </c>
      <c r="F143" s="209" t="s">
        <v>1311</v>
      </c>
      <c r="G143" s="210" t="s">
        <v>268</v>
      </c>
      <c r="H143" s="211">
        <v>25</v>
      </c>
      <c r="I143" s="212"/>
      <c r="J143" s="213">
        <f t="shared" si="0"/>
        <v>0</v>
      </c>
      <c r="K143" s="209" t="s">
        <v>1</v>
      </c>
      <c r="L143" s="214"/>
      <c r="M143" s="215" t="s">
        <v>1</v>
      </c>
      <c r="N143" s="216" t="s">
        <v>39</v>
      </c>
      <c r="O143" s="63"/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AR143" s="205" t="s">
        <v>186</v>
      </c>
      <c r="AT143" s="205" t="s">
        <v>310</v>
      </c>
      <c r="AU143" s="205" t="s">
        <v>80</v>
      </c>
      <c r="AY143" s="13" t="s">
        <v>153</v>
      </c>
      <c r="BE143" s="206">
        <f t="shared" si="4"/>
        <v>0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3" t="s">
        <v>160</v>
      </c>
      <c r="BK143" s="206">
        <f t="shared" si="9"/>
        <v>0</v>
      </c>
      <c r="BL143" s="13" t="s">
        <v>160</v>
      </c>
      <c r="BM143" s="205" t="s">
        <v>301</v>
      </c>
    </row>
    <row r="144" spans="2:65" s="1" customFormat="1" ht="16.5" customHeight="1">
      <c r="B144" s="30"/>
      <c r="C144" s="194" t="s">
        <v>232</v>
      </c>
      <c r="D144" s="194" t="s">
        <v>155</v>
      </c>
      <c r="E144" s="195" t="s">
        <v>1312</v>
      </c>
      <c r="F144" s="196" t="s">
        <v>1313</v>
      </c>
      <c r="G144" s="197" t="s">
        <v>268</v>
      </c>
      <c r="H144" s="198">
        <v>280</v>
      </c>
      <c r="I144" s="199"/>
      <c r="J144" s="200">
        <f t="shared" si="0"/>
        <v>0</v>
      </c>
      <c r="K144" s="196" t="s">
        <v>1</v>
      </c>
      <c r="L144" s="34"/>
      <c r="M144" s="201" t="s">
        <v>1</v>
      </c>
      <c r="N144" s="202" t="s">
        <v>39</v>
      </c>
      <c r="O144" s="63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AR144" s="205" t="s">
        <v>160</v>
      </c>
      <c r="AT144" s="205" t="s">
        <v>155</v>
      </c>
      <c r="AU144" s="205" t="s">
        <v>80</v>
      </c>
      <c r="AY144" s="13" t="s">
        <v>153</v>
      </c>
      <c r="BE144" s="206">
        <f t="shared" si="4"/>
        <v>0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3" t="s">
        <v>160</v>
      </c>
      <c r="BK144" s="206">
        <f t="shared" si="9"/>
        <v>0</v>
      </c>
      <c r="BL144" s="13" t="s">
        <v>160</v>
      </c>
      <c r="BM144" s="205" t="s">
        <v>309</v>
      </c>
    </row>
    <row r="145" spans="2:65" s="1" customFormat="1" ht="16.5" customHeight="1">
      <c r="B145" s="30"/>
      <c r="C145" s="207" t="s">
        <v>236</v>
      </c>
      <c r="D145" s="207" t="s">
        <v>310</v>
      </c>
      <c r="E145" s="208" t="s">
        <v>1314</v>
      </c>
      <c r="F145" s="209" t="s">
        <v>1315</v>
      </c>
      <c r="G145" s="210" t="s">
        <v>255</v>
      </c>
      <c r="H145" s="211">
        <v>7</v>
      </c>
      <c r="I145" s="212"/>
      <c r="J145" s="213">
        <f t="shared" si="0"/>
        <v>0</v>
      </c>
      <c r="K145" s="209" t="s">
        <v>1</v>
      </c>
      <c r="L145" s="214"/>
      <c r="M145" s="215" t="s">
        <v>1</v>
      </c>
      <c r="N145" s="216" t="s">
        <v>39</v>
      </c>
      <c r="O145" s="63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AR145" s="205" t="s">
        <v>186</v>
      </c>
      <c r="AT145" s="205" t="s">
        <v>310</v>
      </c>
      <c r="AU145" s="205" t="s">
        <v>80</v>
      </c>
      <c r="AY145" s="13" t="s">
        <v>153</v>
      </c>
      <c r="BE145" s="206">
        <f t="shared" si="4"/>
        <v>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3" t="s">
        <v>160</v>
      </c>
      <c r="BK145" s="206">
        <f t="shared" si="9"/>
        <v>0</v>
      </c>
      <c r="BL145" s="13" t="s">
        <v>160</v>
      </c>
      <c r="BM145" s="205" t="s">
        <v>319</v>
      </c>
    </row>
    <row r="146" spans="2:65" s="1" customFormat="1" ht="16.5" customHeight="1">
      <c r="B146" s="30"/>
      <c r="C146" s="194" t="s">
        <v>240</v>
      </c>
      <c r="D146" s="194" t="s">
        <v>155</v>
      </c>
      <c r="E146" s="195" t="s">
        <v>1316</v>
      </c>
      <c r="F146" s="196" t="s">
        <v>1317</v>
      </c>
      <c r="G146" s="197" t="s">
        <v>255</v>
      </c>
      <c r="H146" s="198">
        <v>5</v>
      </c>
      <c r="I146" s="199"/>
      <c r="J146" s="200">
        <f t="shared" si="0"/>
        <v>0</v>
      </c>
      <c r="K146" s="196" t="s">
        <v>1</v>
      </c>
      <c r="L146" s="34"/>
      <c r="M146" s="201" t="s">
        <v>1</v>
      </c>
      <c r="N146" s="202" t="s">
        <v>39</v>
      </c>
      <c r="O146" s="63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AR146" s="205" t="s">
        <v>160</v>
      </c>
      <c r="AT146" s="205" t="s">
        <v>155</v>
      </c>
      <c r="AU146" s="205" t="s">
        <v>80</v>
      </c>
      <c r="AY146" s="13" t="s">
        <v>153</v>
      </c>
      <c r="BE146" s="206">
        <f t="shared" si="4"/>
        <v>0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3" t="s">
        <v>160</v>
      </c>
      <c r="BK146" s="206">
        <f t="shared" si="9"/>
        <v>0</v>
      </c>
      <c r="BL146" s="13" t="s">
        <v>160</v>
      </c>
      <c r="BM146" s="205" t="s">
        <v>327</v>
      </c>
    </row>
    <row r="147" spans="2:65" s="1" customFormat="1" ht="16.5" customHeight="1">
      <c r="B147" s="30"/>
      <c r="C147" s="207" t="s">
        <v>7</v>
      </c>
      <c r="D147" s="207" t="s">
        <v>310</v>
      </c>
      <c r="E147" s="208" t="s">
        <v>1316</v>
      </c>
      <c r="F147" s="209" t="s">
        <v>1318</v>
      </c>
      <c r="G147" s="210" t="s">
        <v>255</v>
      </c>
      <c r="H147" s="211">
        <v>2</v>
      </c>
      <c r="I147" s="212"/>
      <c r="J147" s="213">
        <f t="shared" si="0"/>
        <v>0</v>
      </c>
      <c r="K147" s="209" t="s">
        <v>1</v>
      </c>
      <c r="L147" s="214"/>
      <c r="M147" s="215" t="s">
        <v>1</v>
      </c>
      <c r="N147" s="216" t="s">
        <v>39</v>
      </c>
      <c r="O147" s="63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AR147" s="205" t="s">
        <v>186</v>
      </c>
      <c r="AT147" s="205" t="s">
        <v>310</v>
      </c>
      <c r="AU147" s="205" t="s">
        <v>80</v>
      </c>
      <c r="AY147" s="13" t="s">
        <v>153</v>
      </c>
      <c r="BE147" s="206">
        <f t="shared" si="4"/>
        <v>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3" t="s">
        <v>160</v>
      </c>
      <c r="BK147" s="206">
        <f t="shared" si="9"/>
        <v>0</v>
      </c>
      <c r="BL147" s="13" t="s">
        <v>160</v>
      </c>
      <c r="BM147" s="205" t="s">
        <v>335</v>
      </c>
    </row>
    <row r="148" spans="2:65" s="1" customFormat="1" ht="16.5" customHeight="1">
      <c r="B148" s="30"/>
      <c r="C148" s="207" t="s">
        <v>248</v>
      </c>
      <c r="D148" s="207" t="s">
        <v>310</v>
      </c>
      <c r="E148" s="208" t="s">
        <v>1319</v>
      </c>
      <c r="F148" s="209" t="s">
        <v>1320</v>
      </c>
      <c r="G148" s="210" t="s">
        <v>255</v>
      </c>
      <c r="H148" s="211">
        <v>1</v>
      </c>
      <c r="I148" s="212"/>
      <c r="J148" s="213">
        <f t="shared" si="0"/>
        <v>0</v>
      </c>
      <c r="K148" s="209" t="s">
        <v>1</v>
      </c>
      <c r="L148" s="214"/>
      <c r="M148" s="215" t="s">
        <v>1</v>
      </c>
      <c r="N148" s="216" t="s">
        <v>39</v>
      </c>
      <c r="O148" s="63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AR148" s="205" t="s">
        <v>186</v>
      </c>
      <c r="AT148" s="205" t="s">
        <v>310</v>
      </c>
      <c r="AU148" s="205" t="s">
        <v>80</v>
      </c>
      <c r="AY148" s="13" t="s">
        <v>153</v>
      </c>
      <c r="BE148" s="206">
        <f t="shared" si="4"/>
        <v>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3" t="s">
        <v>160</v>
      </c>
      <c r="BK148" s="206">
        <f t="shared" si="9"/>
        <v>0</v>
      </c>
      <c r="BL148" s="13" t="s">
        <v>160</v>
      </c>
      <c r="BM148" s="205" t="s">
        <v>343</v>
      </c>
    </row>
    <row r="149" spans="2:65" s="1" customFormat="1" ht="16.5" customHeight="1">
      <c r="B149" s="30"/>
      <c r="C149" s="194" t="s">
        <v>252</v>
      </c>
      <c r="D149" s="194" t="s">
        <v>155</v>
      </c>
      <c r="E149" s="195" t="s">
        <v>1321</v>
      </c>
      <c r="F149" s="196" t="s">
        <v>1322</v>
      </c>
      <c r="G149" s="197" t="s">
        <v>255</v>
      </c>
      <c r="H149" s="198">
        <v>1</v>
      </c>
      <c r="I149" s="199"/>
      <c r="J149" s="200">
        <f t="shared" si="0"/>
        <v>0</v>
      </c>
      <c r="K149" s="196" t="s">
        <v>1</v>
      </c>
      <c r="L149" s="34"/>
      <c r="M149" s="201" t="s">
        <v>1</v>
      </c>
      <c r="N149" s="202" t="s">
        <v>39</v>
      </c>
      <c r="O149" s="63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AR149" s="205" t="s">
        <v>160</v>
      </c>
      <c r="AT149" s="205" t="s">
        <v>155</v>
      </c>
      <c r="AU149" s="205" t="s">
        <v>80</v>
      </c>
      <c r="AY149" s="13" t="s">
        <v>153</v>
      </c>
      <c r="BE149" s="206">
        <f t="shared" si="4"/>
        <v>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3" t="s">
        <v>160</v>
      </c>
      <c r="BK149" s="206">
        <f t="shared" si="9"/>
        <v>0</v>
      </c>
      <c r="BL149" s="13" t="s">
        <v>160</v>
      </c>
      <c r="BM149" s="205" t="s">
        <v>353</v>
      </c>
    </row>
    <row r="150" spans="2:65" s="1" customFormat="1" ht="16.5" customHeight="1">
      <c r="B150" s="30"/>
      <c r="C150" s="194" t="s">
        <v>257</v>
      </c>
      <c r="D150" s="194" t="s">
        <v>155</v>
      </c>
      <c r="E150" s="195" t="s">
        <v>1323</v>
      </c>
      <c r="F150" s="196" t="s">
        <v>1324</v>
      </c>
      <c r="G150" s="197" t="s">
        <v>255</v>
      </c>
      <c r="H150" s="198">
        <v>1</v>
      </c>
      <c r="I150" s="199"/>
      <c r="J150" s="200">
        <f t="shared" si="0"/>
        <v>0</v>
      </c>
      <c r="K150" s="196" t="s">
        <v>1</v>
      </c>
      <c r="L150" s="34"/>
      <c r="M150" s="201" t="s">
        <v>1</v>
      </c>
      <c r="N150" s="202" t="s">
        <v>39</v>
      </c>
      <c r="O150" s="63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AR150" s="205" t="s">
        <v>160</v>
      </c>
      <c r="AT150" s="205" t="s">
        <v>155</v>
      </c>
      <c r="AU150" s="205" t="s">
        <v>80</v>
      </c>
      <c r="AY150" s="13" t="s">
        <v>153</v>
      </c>
      <c r="BE150" s="206">
        <f t="shared" si="4"/>
        <v>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3" t="s">
        <v>160</v>
      </c>
      <c r="BK150" s="206">
        <f t="shared" si="9"/>
        <v>0</v>
      </c>
      <c r="BL150" s="13" t="s">
        <v>160</v>
      </c>
      <c r="BM150" s="205" t="s">
        <v>361</v>
      </c>
    </row>
    <row r="151" spans="2:65" s="1" customFormat="1" ht="16.5" customHeight="1">
      <c r="B151" s="30"/>
      <c r="C151" s="207" t="s">
        <v>261</v>
      </c>
      <c r="D151" s="207" t="s">
        <v>310</v>
      </c>
      <c r="E151" s="208" t="s">
        <v>1325</v>
      </c>
      <c r="F151" s="209" t="s">
        <v>1326</v>
      </c>
      <c r="G151" s="210" t="s">
        <v>255</v>
      </c>
      <c r="H151" s="211">
        <v>5</v>
      </c>
      <c r="I151" s="212"/>
      <c r="J151" s="213">
        <f t="shared" si="0"/>
        <v>0</v>
      </c>
      <c r="K151" s="209" t="s">
        <v>1</v>
      </c>
      <c r="L151" s="214"/>
      <c r="M151" s="215" t="s">
        <v>1</v>
      </c>
      <c r="N151" s="216" t="s">
        <v>39</v>
      </c>
      <c r="O151" s="63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AR151" s="205" t="s">
        <v>186</v>
      </c>
      <c r="AT151" s="205" t="s">
        <v>310</v>
      </c>
      <c r="AU151" s="205" t="s">
        <v>80</v>
      </c>
      <c r="AY151" s="13" t="s">
        <v>153</v>
      </c>
      <c r="BE151" s="206">
        <f t="shared" si="4"/>
        <v>0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3" t="s">
        <v>160</v>
      </c>
      <c r="BK151" s="206">
        <f t="shared" si="9"/>
        <v>0</v>
      </c>
      <c r="BL151" s="13" t="s">
        <v>160</v>
      </c>
      <c r="BM151" s="205" t="s">
        <v>369</v>
      </c>
    </row>
    <row r="152" spans="2:65" s="1" customFormat="1" ht="16.5" customHeight="1">
      <c r="B152" s="30"/>
      <c r="C152" s="207" t="s">
        <v>265</v>
      </c>
      <c r="D152" s="207" t="s">
        <v>310</v>
      </c>
      <c r="E152" s="208" t="s">
        <v>1327</v>
      </c>
      <c r="F152" s="209" t="s">
        <v>1328</v>
      </c>
      <c r="G152" s="210" t="s">
        <v>255</v>
      </c>
      <c r="H152" s="211">
        <v>5</v>
      </c>
      <c r="I152" s="212"/>
      <c r="J152" s="213">
        <f t="shared" si="0"/>
        <v>0</v>
      </c>
      <c r="K152" s="209" t="s">
        <v>1</v>
      </c>
      <c r="L152" s="214"/>
      <c r="M152" s="215" t="s">
        <v>1</v>
      </c>
      <c r="N152" s="216" t="s">
        <v>39</v>
      </c>
      <c r="O152" s="63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AR152" s="205" t="s">
        <v>186</v>
      </c>
      <c r="AT152" s="205" t="s">
        <v>310</v>
      </c>
      <c r="AU152" s="205" t="s">
        <v>80</v>
      </c>
      <c r="AY152" s="13" t="s">
        <v>153</v>
      </c>
      <c r="BE152" s="206">
        <f t="shared" si="4"/>
        <v>0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3" t="s">
        <v>160</v>
      </c>
      <c r="BK152" s="206">
        <f t="shared" si="9"/>
        <v>0</v>
      </c>
      <c r="BL152" s="13" t="s">
        <v>160</v>
      </c>
      <c r="BM152" s="205" t="s">
        <v>377</v>
      </c>
    </row>
    <row r="153" spans="2:65" s="1" customFormat="1" ht="16.5" customHeight="1">
      <c r="B153" s="30"/>
      <c r="C153" s="207" t="s">
        <v>270</v>
      </c>
      <c r="D153" s="207" t="s">
        <v>310</v>
      </c>
      <c r="E153" s="208" t="s">
        <v>1329</v>
      </c>
      <c r="F153" s="209" t="s">
        <v>1330</v>
      </c>
      <c r="G153" s="210" t="s">
        <v>255</v>
      </c>
      <c r="H153" s="211">
        <v>1</v>
      </c>
      <c r="I153" s="212"/>
      <c r="J153" s="213">
        <f t="shared" si="0"/>
        <v>0</v>
      </c>
      <c r="K153" s="209" t="s">
        <v>1</v>
      </c>
      <c r="L153" s="214"/>
      <c r="M153" s="215" t="s">
        <v>1</v>
      </c>
      <c r="N153" s="216" t="s">
        <v>39</v>
      </c>
      <c r="O153" s="63"/>
      <c r="P153" s="203">
        <f t="shared" si="1"/>
        <v>0</v>
      </c>
      <c r="Q153" s="203">
        <v>0</v>
      </c>
      <c r="R153" s="203">
        <f t="shared" si="2"/>
        <v>0</v>
      </c>
      <c r="S153" s="203">
        <v>0</v>
      </c>
      <c r="T153" s="204">
        <f t="shared" si="3"/>
        <v>0</v>
      </c>
      <c r="AR153" s="205" t="s">
        <v>186</v>
      </c>
      <c r="AT153" s="205" t="s">
        <v>310</v>
      </c>
      <c r="AU153" s="205" t="s">
        <v>80</v>
      </c>
      <c r="AY153" s="13" t="s">
        <v>153</v>
      </c>
      <c r="BE153" s="206">
        <f t="shared" si="4"/>
        <v>0</v>
      </c>
      <c r="BF153" s="206">
        <f t="shared" si="5"/>
        <v>0</v>
      </c>
      <c r="BG153" s="206">
        <f t="shared" si="6"/>
        <v>0</v>
      </c>
      <c r="BH153" s="206">
        <f t="shared" si="7"/>
        <v>0</v>
      </c>
      <c r="BI153" s="206">
        <f t="shared" si="8"/>
        <v>0</v>
      </c>
      <c r="BJ153" s="13" t="s">
        <v>160</v>
      </c>
      <c r="BK153" s="206">
        <f t="shared" si="9"/>
        <v>0</v>
      </c>
      <c r="BL153" s="13" t="s">
        <v>160</v>
      </c>
      <c r="BM153" s="205" t="s">
        <v>385</v>
      </c>
    </row>
    <row r="154" spans="2:65" s="1" customFormat="1" ht="16.5" customHeight="1">
      <c r="B154" s="30"/>
      <c r="C154" s="207" t="s">
        <v>274</v>
      </c>
      <c r="D154" s="207" t="s">
        <v>310</v>
      </c>
      <c r="E154" s="208" t="s">
        <v>1331</v>
      </c>
      <c r="F154" s="209" t="s">
        <v>1332</v>
      </c>
      <c r="G154" s="210" t="s">
        <v>255</v>
      </c>
      <c r="H154" s="211">
        <v>16</v>
      </c>
      <c r="I154" s="212"/>
      <c r="J154" s="213">
        <f t="shared" si="0"/>
        <v>0</v>
      </c>
      <c r="K154" s="209" t="s">
        <v>1</v>
      </c>
      <c r="L154" s="214"/>
      <c r="M154" s="215" t="s">
        <v>1</v>
      </c>
      <c r="N154" s="216" t="s">
        <v>39</v>
      </c>
      <c r="O154" s="63"/>
      <c r="P154" s="203">
        <f t="shared" si="1"/>
        <v>0</v>
      </c>
      <c r="Q154" s="203">
        <v>0</v>
      </c>
      <c r="R154" s="203">
        <f t="shared" si="2"/>
        <v>0</v>
      </c>
      <c r="S154" s="203">
        <v>0</v>
      </c>
      <c r="T154" s="204">
        <f t="shared" si="3"/>
        <v>0</v>
      </c>
      <c r="AR154" s="205" t="s">
        <v>186</v>
      </c>
      <c r="AT154" s="205" t="s">
        <v>310</v>
      </c>
      <c r="AU154" s="205" t="s">
        <v>80</v>
      </c>
      <c r="AY154" s="13" t="s">
        <v>153</v>
      </c>
      <c r="BE154" s="206">
        <f t="shared" si="4"/>
        <v>0</v>
      </c>
      <c r="BF154" s="206">
        <f t="shared" si="5"/>
        <v>0</v>
      </c>
      <c r="BG154" s="206">
        <f t="shared" si="6"/>
        <v>0</v>
      </c>
      <c r="BH154" s="206">
        <f t="shared" si="7"/>
        <v>0</v>
      </c>
      <c r="BI154" s="206">
        <f t="shared" si="8"/>
        <v>0</v>
      </c>
      <c r="BJ154" s="13" t="s">
        <v>160</v>
      </c>
      <c r="BK154" s="206">
        <f t="shared" si="9"/>
        <v>0</v>
      </c>
      <c r="BL154" s="13" t="s">
        <v>160</v>
      </c>
      <c r="BM154" s="205" t="s">
        <v>393</v>
      </c>
    </row>
    <row r="155" spans="2:65" s="11" customFormat="1" ht="25.9" customHeight="1">
      <c r="B155" s="178"/>
      <c r="C155" s="179"/>
      <c r="D155" s="180" t="s">
        <v>71</v>
      </c>
      <c r="E155" s="181" t="s">
        <v>408</v>
      </c>
      <c r="F155" s="181" t="s">
        <v>1333</v>
      </c>
      <c r="G155" s="179"/>
      <c r="H155" s="179"/>
      <c r="I155" s="182"/>
      <c r="J155" s="183">
        <f>BK155</f>
        <v>0</v>
      </c>
      <c r="K155" s="179"/>
      <c r="L155" s="184"/>
      <c r="M155" s="185"/>
      <c r="N155" s="186"/>
      <c r="O155" s="186"/>
      <c r="P155" s="187">
        <f>SUM(P156:P157)</f>
        <v>0</v>
      </c>
      <c r="Q155" s="186"/>
      <c r="R155" s="187">
        <f>SUM(R156:R157)</f>
        <v>0</v>
      </c>
      <c r="S155" s="186"/>
      <c r="T155" s="188">
        <f>SUM(T156:T157)</f>
        <v>0</v>
      </c>
      <c r="AR155" s="189" t="s">
        <v>80</v>
      </c>
      <c r="AT155" s="190" t="s">
        <v>71</v>
      </c>
      <c r="AU155" s="190" t="s">
        <v>72</v>
      </c>
      <c r="AY155" s="189" t="s">
        <v>153</v>
      </c>
      <c r="BK155" s="191">
        <f>SUM(BK156:BK157)</f>
        <v>0</v>
      </c>
    </row>
    <row r="156" spans="2:65" s="1" customFormat="1" ht="16.5" customHeight="1">
      <c r="B156" s="30"/>
      <c r="C156" s="194" t="s">
        <v>280</v>
      </c>
      <c r="D156" s="194" t="s">
        <v>155</v>
      </c>
      <c r="E156" s="195" t="s">
        <v>1334</v>
      </c>
      <c r="F156" s="196" t="s">
        <v>1335</v>
      </c>
      <c r="G156" s="197" t="s">
        <v>158</v>
      </c>
      <c r="H156" s="198">
        <v>0.52</v>
      </c>
      <c r="I156" s="199"/>
      <c r="J156" s="200">
        <f>ROUND(I156*H156,1)</f>
        <v>0</v>
      </c>
      <c r="K156" s="196" t="s">
        <v>1</v>
      </c>
      <c r="L156" s="34"/>
      <c r="M156" s="201" t="s">
        <v>1</v>
      </c>
      <c r="N156" s="202" t="s">
        <v>39</v>
      </c>
      <c r="O156" s="63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AR156" s="205" t="s">
        <v>160</v>
      </c>
      <c r="AT156" s="205" t="s">
        <v>155</v>
      </c>
      <c r="AU156" s="205" t="s">
        <v>80</v>
      </c>
      <c r="AY156" s="13" t="s">
        <v>153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3" t="s">
        <v>160</v>
      </c>
      <c r="BK156" s="206">
        <f>ROUND(I156*H156,1)</f>
        <v>0</v>
      </c>
      <c r="BL156" s="13" t="s">
        <v>160</v>
      </c>
      <c r="BM156" s="205" t="s">
        <v>400</v>
      </c>
    </row>
    <row r="157" spans="2:65" s="1" customFormat="1" ht="16.5" customHeight="1">
      <c r="B157" s="30"/>
      <c r="C157" s="194" t="s">
        <v>284</v>
      </c>
      <c r="D157" s="194" t="s">
        <v>155</v>
      </c>
      <c r="E157" s="195" t="s">
        <v>1336</v>
      </c>
      <c r="F157" s="196" t="s">
        <v>1337</v>
      </c>
      <c r="G157" s="197" t="s">
        <v>246</v>
      </c>
      <c r="H157" s="198">
        <v>0.96</v>
      </c>
      <c r="I157" s="199"/>
      <c r="J157" s="200">
        <f>ROUND(I157*H157,1)</f>
        <v>0</v>
      </c>
      <c r="K157" s="196" t="s">
        <v>1</v>
      </c>
      <c r="L157" s="34"/>
      <c r="M157" s="201" t="s">
        <v>1</v>
      </c>
      <c r="N157" s="202" t="s">
        <v>39</v>
      </c>
      <c r="O157" s="63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AR157" s="205" t="s">
        <v>160</v>
      </c>
      <c r="AT157" s="205" t="s">
        <v>155</v>
      </c>
      <c r="AU157" s="205" t="s">
        <v>80</v>
      </c>
      <c r="AY157" s="13" t="s">
        <v>153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3" t="s">
        <v>160</v>
      </c>
      <c r="BK157" s="206">
        <f>ROUND(I157*H157,1)</f>
        <v>0</v>
      </c>
      <c r="BL157" s="13" t="s">
        <v>160</v>
      </c>
      <c r="BM157" s="205" t="s">
        <v>414</v>
      </c>
    </row>
    <row r="158" spans="2:65" s="11" customFormat="1" ht="25.9" customHeight="1">
      <c r="B158" s="178"/>
      <c r="C158" s="179"/>
      <c r="D158" s="180" t="s">
        <v>71</v>
      </c>
      <c r="E158" s="181" t="s">
        <v>1338</v>
      </c>
      <c r="F158" s="181" t="s">
        <v>1339</v>
      </c>
      <c r="G158" s="179"/>
      <c r="H158" s="179"/>
      <c r="I158" s="182"/>
      <c r="J158" s="183">
        <f>BK158</f>
        <v>0</v>
      </c>
      <c r="K158" s="179"/>
      <c r="L158" s="184"/>
      <c r="M158" s="185"/>
      <c r="N158" s="186"/>
      <c r="O158" s="186"/>
      <c r="P158" s="187">
        <f>SUM(P159:P161)</f>
        <v>0</v>
      </c>
      <c r="Q158" s="186"/>
      <c r="R158" s="187">
        <f>SUM(R159:R161)</f>
        <v>0</v>
      </c>
      <c r="S158" s="186"/>
      <c r="T158" s="188">
        <f>SUM(T159:T161)</f>
        <v>0</v>
      </c>
      <c r="AR158" s="189" t="s">
        <v>82</v>
      </c>
      <c r="AT158" s="190" t="s">
        <v>71</v>
      </c>
      <c r="AU158" s="190" t="s">
        <v>72</v>
      </c>
      <c r="AY158" s="189" t="s">
        <v>153</v>
      </c>
      <c r="BK158" s="191">
        <f>SUM(BK159:BK161)</f>
        <v>0</v>
      </c>
    </row>
    <row r="159" spans="2:65" s="1" customFormat="1" ht="16.5" customHeight="1">
      <c r="B159" s="30"/>
      <c r="C159" s="194" t="s">
        <v>288</v>
      </c>
      <c r="D159" s="194" t="s">
        <v>155</v>
      </c>
      <c r="E159" s="195" t="s">
        <v>1340</v>
      </c>
      <c r="F159" s="196" t="s">
        <v>1341</v>
      </c>
      <c r="G159" s="197" t="s">
        <v>268</v>
      </c>
      <c r="H159" s="198">
        <v>10</v>
      </c>
      <c r="I159" s="199"/>
      <c r="J159" s="200">
        <f>ROUND(I159*H159,1)</f>
        <v>0</v>
      </c>
      <c r="K159" s="196" t="s">
        <v>1</v>
      </c>
      <c r="L159" s="34"/>
      <c r="M159" s="201" t="s">
        <v>1</v>
      </c>
      <c r="N159" s="202" t="s">
        <v>39</v>
      </c>
      <c r="O159" s="63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AR159" s="205" t="s">
        <v>223</v>
      </c>
      <c r="AT159" s="205" t="s">
        <v>155</v>
      </c>
      <c r="AU159" s="205" t="s">
        <v>80</v>
      </c>
      <c r="AY159" s="13" t="s">
        <v>153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3" t="s">
        <v>160</v>
      </c>
      <c r="BK159" s="206">
        <f>ROUND(I159*H159,1)</f>
        <v>0</v>
      </c>
      <c r="BL159" s="13" t="s">
        <v>223</v>
      </c>
      <c r="BM159" s="205" t="s">
        <v>424</v>
      </c>
    </row>
    <row r="160" spans="2:65" s="1" customFormat="1" ht="16.5" customHeight="1">
      <c r="B160" s="30"/>
      <c r="C160" s="194" t="s">
        <v>292</v>
      </c>
      <c r="D160" s="194" t="s">
        <v>155</v>
      </c>
      <c r="E160" s="195" t="s">
        <v>1342</v>
      </c>
      <c r="F160" s="196" t="s">
        <v>1343</v>
      </c>
      <c r="G160" s="197" t="s">
        <v>268</v>
      </c>
      <c r="H160" s="198">
        <v>10</v>
      </c>
      <c r="I160" s="199"/>
      <c r="J160" s="200">
        <f>ROUND(I160*H160,1)</f>
        <v>0</v>
      </c>
      <c r="K160" s="196" t="s">
        <v>1</v>
      </c>
      <c r="L160" s="34"/>
      <c r="M160" s="201" t="s">
        <v>1</v>
      </c>
      <c r="N160" s="202" t="s">
        <v>39</v>
      </c>
      <c r="O160" s="63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AR160" s="205" t="s">
        <v>223</v>
      </c>
      <c r="AT160" s="205" t="s">
        <v>155</v>
      </c>
      <c r="AU160" s="205" t="s">
        <v>80</v>
      </c>
      <c r="AY160" s="13" t="s">
        <v>153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3" t="s">
        <v>160</v>
      </c>
      <c r="BK160" s="206">
        <f>ROUND(I160*H160,1)</f>
        <v>0</v>
      </c>
      <c r="BL160" s="13" t="s">
        <v>223</v>
      </c>
      <c r="BM160" s="205" t="s">
        <v>431</v>
      </c>
    </row>
    <row r="161" spans="2:65" s="1" customFormat="1" ht="16.5" customHeight="1">
      <c r="B161" s="30"/>
      <c r="C161" s="194" t="s">
        <v>296</v>
      </c>
      <c r="D161" s="194" t="s">
        <v>155</v>
      </c>
      <c r="E161" s="195" t="s">
        <v>1344</v>
      </c>
      <c r="F161" s="196" t="s">
        <v>1345</v>
      </c>
      <c r="G161" s="197" t="s">
        <v>246</v>
      </c>
      <c r="H161" s="198">
        <v>8.0000000000000002E-3</v>
      </c>
      <c r="I161" s="199"/>
      <c r="J161" s="200">
        <f>ROUND(I161*H161,1)</f>
        <v>0</v>
      </c>
      <c r="K161" s="196" t="s">
        <v>1</v>
      </c>
      <c r="L161" s="34"/>
      <c r="M161" s="201" t="s">
        <v>1</v>
      </c>
      <c r="N161" s="202" t="s">
        <v>39</v>
      </c>
      <c r="O161" s="63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205" t="s">
        <v>223</v>
      </c>
      <c r="AT161" s="205" t="s">
        <v>155</v>
      </c>
      <c r="AU161" s="205" t="s">
        <v>80</v>
      </c>
      <c r="AY161" s="13" t="s">
        <v>153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3" t="s">
        <v>160</v>
      </c>
      <c r="BK161" s="206">
        <f>ROUND(I161*H161,1)</f>
        <v>0</v>
      </c>
      <c r="BL161" s="13" t="s">
        <v>223</v>
      </c>
      <c r="BM161" s="205" t="s">
        <v>441</v>
      </c>
    </row>
    <row r="162" spans="2:65" s="11" customFormat="1" ht="25.9" customHeight="1">
      <c r="B162" s="178"/>
      <c r="C162" s="179"/>
      <c r="D162" s="180" t="s">
        <v>71</v>
      </c>
      <c r="E162" s="181" t="s">
        <v>1346</v>
      </c>
      <c r="F162" s="181" t="s">
        <v>1347</v>
      </c>
      <c r="G162" s="179"/>
      <c r="H162" s="179"/>
      <c r="I162" s="182"/>
      <c r="J162" s="183">
        <f>BK162</f>
        <v>0</v>
      </c>
      <c r="K162" s="179"/>
      <c r="L162" s="184"/>
      <c r="M162" s="185"/>
      <c r="N162" s="186"/>
      <c r="O162" s="186"/>
      <c r="P162" s="187">
        <f>SUM(P163:P172)</f>
        <v>0</v>
      </c>
      <c r="Q162" s="186"/>
      <c r="R162" s="187">
        <f>SUM(R163:R172)</f>
        <v>0</v>
      </c>
      <c r="S162" s="186"/>
      <c r="T162" s="188">
        <f>SUM(T163:T172)</f>
        <v>0</v>
      </c>
      <c r="AR162" s="189" t="s">
        <v>82</v>
      </c>
      <c r="AT162" s="190" t="s">
        <v>71</v>
      </c>
      <c r="AU162" s="190" t="s">
        <v>72</v>
      </c>
      <c r="AY162" s="189" t="s">
        <v>153</v>
      </c>
      <c r="BK162" s="191">
        <f>SUM(BK163:BK172)</f>
        <v>0</v>
      </c>
    </row>
    <row r="163" spans="2:65" s="1" customFormat="1" ht="16.5" customHeight="1">
      <c r="B163" s="30"/>
      <c r="C163" s="194" t="s">
        <v>301</v>
      </c>
      <c r="D163" s="194" t="s">
        <v>155</v>
      </c>
      <c r="E163" s="195" t="s">
        <v>1348</v>
      </c>
      <c r="F163" s="196" t="s">
        <v>1349</v>
      </c>
      <c r="G163" s="197" t="s">
        <v>255</v>
      </c>
      <c r="H163" s="198">
        <v>16</v>
      </c>
      <c r="I163" s="199"/>
      <c r="J163" s="200">
        <f t="shared" ref="J163:J172" si="10">ROUND(I163*H163,1)</f>
        <v>0</v>
      </c>
      <c r="K163" s="196" t="s">
        <v>1</v>
      </c>
      <c r="L163" s="34"/>
      <c r="M163" s="201" t="s">
        <v>1</v>
      </c>
      <c r="N163" s="202" t="s">
        <v>39</v>
      </c>
      <c r="O163" s="63"/>
      <c r="P163" s="203">
        <f t="shared" ref="P163:P172" si="11">O163*H163</f>
        <v>0</v>
      </c>
      <c r="Q163" s="203">
        <v>0</v>
      </c>
      <c r="R163" s="203">
        <f t="shared" ref="R163:R172" si="12">Q163*H163</f>
        <v>0</v>
      </c>
      <c r="S163" s="203">
        <v>0</v>
      </c>
      <c r="T163" s="204">
        <f t="shared" ref="T163:T172" si="13">S163*H163</f>
        <v>0</v>
      </c>
      <c r="AR163" s="205" t="s">
        <v>223</v>
      </c>
      <c r="AT163" s="205" t="s">
        <v>155</v>
      </c>
      <c r="AU163" s="205" t="s">
        <v>80</v>
      </c>
      <c r="AY163" s="13" t="s">
        <v>153</v>
      </c>
      <c r="BE163" s="206">
        <f t="shared" ref="BE163:BE172" si="14">IF(N163="základní",J163,0)</f>
        <v>0</v>
      </c>
      <c r="BF163" s="206">
        <f t="shared" ref="BF163:BF172" si="15">IF(N163="snížená",J163,0)</f>
        <v>0</v>
      </c>
      <c r="BG163" s="206">
        <f t="shared" ref="BG163:BG172" si="16">IF(N163="zákl. přenesená",J163,0)</f>
        <v>0</v>
      </c>
      <c r="BH163" s="206">
        <f t="shared" ref="BH163:BH172" si="17">IF(N163="sníž. přenesená",J163,0)</f>
        <v>0</v>
      </c>
      <c r="BI163" s="206">
        <f t="shared" ref="BI163:BI172" si="18">IF(N163="nulová",J163,0)</f>
        <v>0</v>
      </c>
      <c r="BJ163" s="13" t="s">
        <v>160</v>
      </c>
      <c r="BK163" s="206">
        <f t="shared" ref="BK163:BK172" si="19">ROUND(I163*H163,1)</f>
        <v>0</v>
      </c>
      <c r="BL163" s="13" t="s">
        <v>223</v>
      </c>
      <c r="BM163" s="205" t="s">
        <v>455</v>
      </c>
    </row>
    <row r="164" spans="2:65" s="1" customFormat="1" ht="16.5" customHeight="1">
      <c r="B164" s="30"/>
      <c r="C164" s="194" t="s">
        <v>305</v>
      </c>
      <c r="D164" s="194" t="s">
        <v>155</v>
      </c>
      <c r="E164" s="195" t="s">
        <v>1350</v>
      </c>
      <c r="F164" s="196" t="s">
        <v>1351</v>
      </c>
      <c r="G164" s="197" t="s">
        <v>255</v>
      </c>
      <c r="H164" s="198">
        <v>2</v>
      </c>
      <c r="I164" s="199"/>
      <c r="J164" s="200">
        <f t="shared" si="10"/>
        <v>0</v>
      </c>
      <c r="K164" s="196" t="s">
        <v>1</v>
      </c>
      <c r="L164" s="34"/>
      <c r="M164" s="201" t="s">
        <v>1</v>
      </c>
      <c r="N164" s="202" t="s">
        <v>39</v>
      </c>
      <c r="O164" s="63"/>
      <c r="P164" s="203">
        <f t="shared" si="11"/>
        <v>0</v>
      </c>
      <c r="Q164" s="203">
        <v>0</v>
      </c>
      <c r="R164" s="203">
        <f t="shared" si="12"/>
        <v>0</v>
      </c>
      <c r="S164" s="203">
        <v>0</v>
      </c>
      <c r="T164" s="204">
        <f t="shared" si="13"/>
        <v>0</v>
      </c>
      <c r="AR164" s="205" t="s">
        <v>223</v>
      </c>
      <c r="AT164" s="205" t="s">
        <v>155</v>
      </c>
      <c r="AU164" s="205" t="s">
        <v>80</v>
      </c>
      <c r="AY164" s="13" t="s">
        <v>153</v>
      </c>
      <c r="BE164" s="206">
        <f t="shared" si="14"/>
        <v>0</v>
      </c>
      <c r="BF164" s="206">
        <f t="shared" si="15"/>
        <v>0</v>
      </c>
      <c r="BG164" s="206">
        <f t="shared" si="16"/>
        <v>0</v>
      </c>
      <c r="BH164" s="206">
        <f t="shared" si="17"/>
        <v>0</v>
      </c>
      <c r="BI164" s="206">
        <f t="shared" si="18"/>
        <v>0</v>
      </c>
      <c r="BJ164" s="13" t="s">
        <v>160</v>
      </c>
      <c r="BK164" s="206">
        <f t="shared" si="19"/>
        <v>0</v>
      </c>
      <c r="BL164" s="13" t="s">
        <v>223</v>
      </c>
      <c r="BM164" s="205" t="s">
        <v>463</v>
      </c>
    </row>
    <row r="165" spans="2:65" s="1" customFormat="1" ht="16.5" customHeight="1">
      <c r="B165" s="30"/>
      <c r="C165" s="194" t="s">
        <v>309</v>
      </c>
      <c r="D165" s="194" t="s">
        <v>155</v>
      </c>
      <c r="E165" s="195" t="s">
        <v>1352</v>
      </c>
      <c r="F165" s="196" t="s">
        <v>1353</v>
      </c>
      <c r="G165" s="197" t="s">
        <v>255</v>
      </c>
      <c r="H165" s="198">
        <v>1</v>
      </c>
      <c r="I165" s="199"/>
      <c r="J165" s="200">
        <f t="shared" si="10"/>
        <v>0</v>
      </c>
      <c r="K165" s="196" t="s">
        <v>1</v>
      </c>
      <c r="L165" s="34"/>
      <c r="M165" s="201" t="s">
        <v>1</v>
      </c>
      <c r="N165" s="202" t="s">
        <v>39</v>
      </c>
      <c r="O165" s="63"/>
      <c r="P165" s="203">
        <f t="shared" si="11"/>
        <v>0</v>
      </c>
      <c r="Q165" s="203">
        <v>0</v>
      </c>
      <c r="R165" s="203">
        <f t="shared" si="12"/>
        <v>0</v>
      </c>
      <c r="S165" s="203">
        <v>0</v>
      </c>
      <c r="T165" s="204">
        <f t="shared" si="13"/>
        <v>0</v>
      </c>
      <c r="AR165" s="205" t="s">
        <v>223</v>
      </c>
      <c r="AT165" s="205" t="s">
        <v>155</v>
      </c>
      <c r="AU165" s="205" t="s">
        <v>80</v>
      </c>
      <c r="AY165" s="13" t="s">
        <v>153</v>
      </c>
      <c r="BE165" s="206">
        <f t="shared" si="14"/>
        <v>0</v>
      </c>
      <c r="BF165" s="206">
        <f t="shared" si="15"/>
        <v>0</v>
      </c>
      <c r="BG165" s="206">
        <f t="shared" si="16"/>
        <v>0</v>
      </c>
      <c r="BH165" s="206">
        <f t="shared" si="17"/>
        <v>0</v>
      </c>
      <c r="BI165" s="206">
        <f t="shared" si="18"/>
        <v>0</v>
      </c>
      <c r="BJ165" s="13" t="s">
        <v>160</v>
      </c>
      <c r="BK165" s="206">
        <f t="shared" si="19"/>
        <v>0</v>
      </c>
      <c r="BL165" s="13" t="s">
        <v>223</v>
      </c>
      <c r="BM165" s="205" t="s">
        <v>471</v>
      </c>
    </row>
    <row r="166" spans="2:65" s="1" customFormat="1" ht="16.5" customHeight="1">
      <c r="B166" s="30"/>
      <c r="C166" s="194" t="s">
        <v>315</v>
      </c>
      <c r="D166" s="194" t="s">
        <v>155</v>
      </c>
      <c r="E166" s="195" t="s">
        <v>1354</v>
      </c>
      <c r="F166" s="196" t="s">
        <v>1355</v>
      </c>
      <c r="G166" s="197" t="s">
        <v>268</v>
      </c>
      <c r="H166" s="198">
        <v>205</v>
      </c>
      <c r="I166" s="199"/>
      <c r="J166" s="200">
        <f t="shared" si="10"/>
        <v>0</v>
      </c>
      <c r="K166" s="196" t="s">
        <v>1</v>
      </c>
      <c r="L166" s="34"/>
      <c r="M166" s="201" t="s">
        <v>1</v>
      </c>
      <c r="N166" s="202" t="s">
        <v>39</v>
      </c>
      <c r="O166" s="63"/>
      <c r="P166" s="203">
        <f t="shared" si="11"/>
        <v>0</v>
      </c>
      <c r="Q166" s="203">
        <v>0</v>
      </c>
      <c r="R166" s="203">
        <f t="shared" si="12"/>
        <v>0</v>
      </c>
      <c r="S166" s="203">
        <v>0</v>
      </c>
      <c r="T166" s="204">
        <f t="shared" si="13"/>
        <v>0</v>
      </c>
      <c r="AR166" s="205" t="s">
        <v>223</v>
      </c>
      <c r="AT166" s="205" t="s">
        <v>155</v>
      </c>
      <c r="AU166" s="205" t="s">
        <v>80</v>
      </c>
      <c r="AY166" s="13" t="s">
        <v>153</v>
      </c>
      <c r="BE166" s="206">
        <f t="shared" si="14"/>
        <v>0</v>
      </c>
      <c r="BF166" s="206">
        <f t="shared" si="15"/>
        <v>0</v>
      </c>
      <c r="BG166" s="206">
        <f t="shared" si="16"/>
        <v>0</v>
      </c>
      <c r="BH166" s="206">
        <f t="shared" si="17"/>
        <v>0</v>
      </c>
      <c r="BI166" s="206">
        <f t="shared" si="18"/>
        <v>0</v>
      </c>
      <c r="BJ166" s="13" t="s">
        <v>160</v>
      </c>
      <c r="BK166" s="206">
        <f t="shared" si="19"/>
        <v>0</v>
      </c>
      <c r="BL166" s="13" t="s">
        <v>223</v>
      </c>
      <c r="BM166" s="205" t="s">
        <v>481</v>
      </c>
    </row>
    <row r="167" spans="2:65" s="1" customFormat="1" ht="16.5" customHeight="1">
      <c r="B167" s="30"/>
      <c r="C167" s="194" t="s">
        <v>319</v>
      </c>
      <c r="D167" s="194" t="s">
        <v>155</v>
      </c>
      <c r="E167" s="195" t="s">
        <v>1356</v>
      </c>
      <c r="F167" s="196" t="s">
        <v>1357</v>
      </c>
      <c r="G167" s="197" t="s">
        <v>268</v>
      </c>
      <c r="H167" s="198">
        <v>295</v>
      </c>
      <c r="I167" s="199"/>
      <c r="J167" s="200">
        <f t="shared" si="10"/>
        <v>0</v>
      </c>
      <c r="K167" s="196" t="s">
        <v>1</v>
      </c>
      <c r="L167" s="34"/>
      <c r="M167" s="201" t="s">
        <v>1</v>
      </c>
      <c r="N167" s="202" t="s">
        <v>39</v>
      </c>
      <c r="O167" s="63"/>
      <c r="P167" s="203">
        <f t="shared" si="11"/>
        <v>0</v>
      </c>
      <c r="Q167" s="203">
        <v>0</v>
      </c>
      <c r="R167" s="203">
        <f t="shared" si="12"/>
        <v>0</v>
      </c>
      <c r="S167" s="203">
        <v>0</v>
      </c>
      <c r="T167" s="204">
        <f t="shared" si="13"/>
        <v>0</v>
      </c>
      <c r="AR167" s="205" t="s">
        <v>223</v>
      </c>
      <c r="AT167" s="205" t="s">
        <v>155</v>
      </c>
      <c r="AU167" s="205" t="s">
        <v>80</v>
      </c>
      <c r="AY167" s="13" t="s">
        <v>153</v>
      </c>
      <c r="BE167" s="206">
        <f t="shared" si="14"/>
        <v>0</v>
      </c>
      <c r="BF167" s="206">
        <f t="shared" si="15"/>
        <v>0</v>
      </c>
      <c r="BG167" s="206">
        <f t="shared" si="16"/>
        <v>0</v>
      </c>
      <c r="BH167" s="206">
        <f t="shared" si="17"/>
        <v>0</v>
      </c>
      <c r="BI167" s="206">
        <f t="shared" si="18"/>
        <v>0</v>
      </c>
      <c r="BJ167" s="13" t="s">
        <v>160</v>
      </c>
      <c r="BK167" s="206">
        <f t="shared" si="19"/>
        <v>0</v>
      </c>
      <c r="BL167" s="13" t="s">
        <v>223</v>
      </c>
      <c r="BM167" s="205" t="s">
        <v>489</v>
      </c>
    </row>
    <row r="168" spans="2:65" s="1" customFormat="1" ht="16.5" customHeight="1">
      <c r="B168" s="30"/>
      <c r="C168" s="194" t="s">
        <v>323</v>
      </c>
      <c r="D168" s="194" t="s">
        <v>155</v>
      </c>
      <c r="E168" s="195" t="s">
        <v>1358</v>
      </c>
      <c r="F168" s="196" t="s">
        <v>1359</v>
      </c>
      <c r="G168" s="197" t="s">
        <v>246</v>
      </c>
      <c r="H168" s="198">
        <v>0.06</v>
      </c>
      <c r="I168" s="199"/>
      <c r="J168" s="200">
        <f t="shared" si="10"/>
        <v>0</v>
      </c>
      <c r="K168" s="196" t="s">
        <v>1</v>
      </c>
      <c r="L168" s="34"/>
      <c r="M168" s="201" t="s">
        <v>1</v>
      </c>
      <c r="N168" s="202" t="s">
        <v>39</v>
      </c>
      <c r="O168" s="63"/>
      <c r="P168" s="203">
        <f t="shared" si="11"/>
        <v>0</v>
      </c>
      <c r="Q168" s="203">
        <v>0</v>
      </c>
      <c r="R168" s="203">
        <f t="shared" si="12"/>
        <v>0</v>
      </c>
      <c r="S168" s="203">
        <v>0</v>
      </c>
      <c r="T168" s="204">
        <f t="shared" si="13"/>
        <v>0</v>
      </c>
      <c r="AR168" s="205" t="s">
        <v>223</v>
      </c>
      <c r="AT168" s="205" t="s">
        <v>155</v>
      </c>
      <c r="AU168" s="205" t="s">
        <v>80</v>
      </c>
      <c r="AY168" s="13" t="s">
        <v>153</v>
      </c>
      <c r="BE168" s="206">
        <f t="shared" si="14"/>
        <v>0</v>
      </c>
      <c r="BF168" s="206">
        <f t="shared" si="15"/>
        <v>0</v>
      </c>
      <c r="BG168" s="206">
        <f t="shared" si="16"/>
        <v>0</v>
      </c>
      <c r="BH168" s="206">
        <f t="shared" si="17"/>
        <v>0</v>
      </c>
      <c r="BI168" s="206">
        <f t="shared" si="18"/>
        <v>0</v>
      </c>
      <c r="BJ168" s="13" t="s">
        <v>160</v>
      </c>
      <c r="BK168" s="206">
        <f t="shared" si="19"/>
        <v>0</v>
      </c>
      <c r="BL168" s="13" t="s">
        <v>223</v>
      </c>
      <c r="BM168" s="205" t="s">
        <v>497</v>
      </c>
    </row>
    <row r="169" spans="2:65" s="1" customFormat="1" ht="16.5" customHeight="1">
      <c r="B169" s="30"/>
      <c r="C169" s="194" t="s">
        <v>327</v>
      </c>
      <c r="D169" s="194" t="s">
        <v>155</v>
      </c>
      <c r="E169" s="195" t="s">
        <v>1360</v>
      </c>
      <c r="F169" s="196" t="s">
        <v>1361</v>
      </c>
      <c r="G169" s="197" t="s">
        <v>818</v>
      </c>
      <c r="H169" s="198">
        <v>6.5</v>
      </c>
      <c r="I169" s="199"/>
      <c r="J169" s="200">
        <f t="shared" si="10"/>
        <v>0</v>
      </c>
      <c r="K169" s="196" t="s">
        <v>1</v>
      </c>
      <c r="L169" s="34"/>
      <c r="M169" s="201" t="s">
        <v>1</v>
      </c>
      <c r="N169" s="202" t="s">
        <v>39</v>
      </c>
      <c r="O169" s="63"/>
      <c r="P169" s="203">
        <f t="shared" si="11"/>
        <v>0</v>
      </c>
      <c r="Q169" s="203">
        <v>0</v>
      </c>
      <c r="R169" s="203">
        <f t="shared" si="12"/>
        <v>0</v>
      </c>
      <c r="S169" s="203">
        <v>0</v>
      </c>
      <c r="T169" s="204">
        <f t="shared" si="13"/>
        <v>0</v>
      </c>
      <c r="AR169" s="205" t="s">
        <v>223</v>
      </c>
      <c r="AT169" s="205" t="s">
        <v>155</v>
      </c>
      <c r="AU169" s="205" t="s">
        <v>80</v>
      </c>
      <c r="AY169" s="13" t="s">
        <v>153</v>
      </c>
      <c r="BE169" s="206">
        <f t="shared" si="14"/>
        <v>0</v>
      </c>
      <c r="BF169" s="206">
        <f t="shared" si="15"/>
        <v>0</v>
      </c>
      <c r="BG169" s="206">
        <f t="shared" si="16"/>
        <v>0</v>
      </c>
      <c r="BH169" s="206">
        <f t="shared" si="17"/>
        <v>0</v>
      </c>
      <c r="BI169" s="206">
        <f t="shared" si="18"/>
        <v>0</v>
      </c>
      <c r="BJ169" s="13" t="s">
        <v>160</v>
      </c>
      <c r="BK169" s="206">
        <f t="shared" si="19"/>
        <v>0</v>
      </c>
      <c r="BL169" s="13" t="s">
        <v>223</v>
      </c>
      <c r="BM169" s="205" t="s">
        <v>508</v>
      </c>
    </row>
    <row r="170" spans="2:65" s="1" customFormat="1" ht="16.5" customHeight="1">
      <c r="B170" s="30"/>
      <c r="C170" s="194" t="s">
        <v>331</v>
      </c>
      <c r="D170" s="194" t="s">
        <v>155</v>
      </c>
      <c r="E170" s="195" t="s">
        <v>1362</v>
      </c>
      <c r="F170" s="196" t="s">
        <v>1363</v>
      </c>
      <c r="G170" s="197" t="s">
        <v>818</v>
      </c>
      <c r="H170" s="198">
        <v>15</v>
      </c>
      <c r="I170" s="199"/>
      <c r="J170" s="200">
        <f t="shared" si="10"/>
        <v>0</v>
      </c>
      <c r="K170" s="196" t="s">
        <v>1</v>
      </c>
      <c r="L170" s="34"/>
      <c r="M170" s="201" t="s">
        <v>1</v>
      </c>
      <c r="N170" s="202" t="s">
        <v>39</v>
      </c>
      <c r="O170" s="63"/>
      <c r="P170" s="203">
        <f t="shared" si="11"/>
        <v>0</v>
      </c>
      <c r="Q170" s="203">
        <v>0</v>
      </c>
      <c r="R170" s="203">
        <f t="shared" si="12"/>
        <v>0</v>
      </c>
      <c r="S170" s="203">
        <v>0</v>
      </c>
      <c r="T170" s="204">
        <f t="shared" si="13"/>
        <v>0</v>
      </c>
      <c r="AR170" s="205" t="s">
        <v>223</v>
      </c>
      <c r="AT170" s="205" t="s">
        <v>155</v>
      </c>
      <c r="AU170" s="205" t="s">
        <v>80</v>
      </c>
      <c r="AY170" s="13" t="s">
        <v>153</v>
      </c>
      <c r="BE170" s="206">
        <f t="shared" si="14"/>
        <v>0</v>
      </c>
      <c r="BF170" s="206">
        <f t="shared" si="15"/>
        <v>0</v>
      </c>
      <c r="BG170" s="206">
        <f t="shared" si="16"/>
        <v>0</v>
      </c>
      <c r="BH170" s="206">
        <f t="shared" si="17"/>
        <v>0</v>
      </c>
      <c r="BI170" s="206">
        <f t="shared" si="18"/>
        <v>0</v>
      </c>
      <c r="BJ170" s="13" t="s">
        <v>160</v>
      </c>
      <c r="BK170" s="206">
        <f t="shared" si="19"/>
        <v>0</v>
      </c>
      <c r="BL170" s="13" t="s">
        <v>223</v>
      </c>
      <c r="BM170" s="205" t="s">
        <v>516</v>
      </c>
    </row>
    <row r="171" spans="2:65" s="1" customFormat="1" ht="16.5" customHeight="1">
      <c r="B171" s="30"/>
      <c r="C171" s="194" t="s">
        <v>335</v>
      </c>
      <c r="D171" s="194" t="s">
        <v>155</v>
      </c>
      <c r="E171" s="195" t="s">
        <v>1364</v>
      </c>
      <c r="F171" s="196" t="s">
        <v>1365</v>
      </c>
      <c r="G171" s="197" t="s">
        <v>277</v>
      </c>
      <c r="H171" s="198">
        <v>14</v>
      </c>
      <c r="I171" s="199"/>
      <c r="J171" s="200">
        <f t="shared" si="10"/>
        <v>0</v>
      </c>
      <c r="K171" s="196" t="s">
        <v>1</v>
      </c>
      <c r="L171" s="34"/>
      <c r="M171" s="201" t="s">
        <v>1</v>
      </c>
      <c r="N171" s="202" t="s">
        <v>39</v>
      </c>
      <c r="O171" s="63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AR171" s="205" t="s">
        <v>223</v>
      </c>
      <c r="AT171" s="205" t="s">
        <v>155</v>
      </c>
      <c r="AU171" s="205" t="s">
        <v>80</v>
      </c>
      <c r="AY171" s="13" t="s">
        <v>153</v>
      </c>
      <c r="BE171" s="206">
        <f t="shared" si="14"/>
        <v>0</v>
      </c>
      <c r="BF171" s="206">
        <f t="shared" si="15"/>
        <v>0</v>
      </c>
      <c r="BG171" s="206">
        <f t="shared" si="16"/>
        <v>0</v>
      </c>
      <c r="BH171" s="206">
        <f t="shared" si="17"/>
        <v>0</v>
      </c>
      <c r="BI171" s="206">
        <f t="shared" si="18"/>
        <v>0</v>
      </c>
      <c r="BJ171" s="13" t="s">
        <v>160</v>
      </c>
      <c r="BK171" s="206">
        <f t="shared" si="19"/>
        <v>0</v>
      </c>
      <c r="BL171" s="13" t="s">
        <v>223</v>
      </c>
      <c r="BM171" s="205" t="s">
        <v>524</v>
      </c>
    </row>
    <row r="172" spans="2:65" s="1" customFormat="1" ht="24" customHeight="1">
      <c r="B172" s="30"/>
      <c r="C172" s="194" t="s">
        <v>72</v>
      </c>
      <c r="D172" s="194" t="s">
        <v>155</v>
      </c>
      <c r="E172" s="195" t="s">
        <v>1366</v>
      </c>
      <c r="F172" s="196" t="s">
        <v>1367</v>
      </c>
      <c r="G172" s="197" t="s">
        <v>612</v>
      </c>
      <c r="H172" s="198">
        <v>1</v>
      </c>
      <c r="I172" s="199"/>
      <c r="J172" s="200">
        <f t="shared" si="10"/>
        <v>0</v>
      </c>
      <c r="K172" s="196" t="s">
        <v>1</v>
      </c>
      <c r="L172" s="34"/>
      <c r="M172" s="201" t="s">
        <v>1</v>
      </c>
      <c r="N172" s="202" t="s">
        <v>39</v>
      </c>
      <c r="O172" s="63"/>
      <c r="P172" s="203">
        <f t="shared" si="11"/>
        <v>0</v>
      </c>
      <c r="Q172" s="203">
        <v>0</v>
      </c>
      <c r="R172" s="203">
        <f t="shared" si="12"/>
        <v>0</v>
      </c>
      <c r="S172" s="203">
        <v>0</v>
      </c>
      <c r="T172" s="204">
        <f t="shared" si="13"/>
        <v>0</v>
      </c>
      <c r="AR172" s="205" t="s">
        <v>223</v>
      </c>
      <c r="AT172" s="205" t="s">
        <v>155</v>
      </c>
      <c r="AU172" s="205" t="s">
        <v>80</v>
      </c>
      <c r="AY172" s="13" t="s">
        <v>153</v>
      </c>
      <c r="BE172" s="206">
        <f t="shared" si="14"/>
        <v>0</v>
      </c>
      <c r="BF172" s="206">
        <f t="shared" si="15"/>
        <v>0</v>
      </c>
      <c r="BG172" s="206">
        <f t="shared" si="16"/>
        <v>0</v>
      </c>
      <c r="BH172" s="206">
        <f t="shared" si="17"/>
        <v>0</v>
      </c>
      <c r="BI172" s="206">
        <f t="shared" si="18"/>
        <v>0</v>
      </c>
      <c r="BJ172" s="13" t="s">
        <v>160</v>
      </c>
      <c r="BK172" s="206">
        <f t="shared" si="19"/>
        <v>0</v>
      </c>
      <c r="BL172" s="13" t="s">
        <v>223</v>
      </c>
      <c r="BM172" s="205" t="s">
        <v>532</v>
      </c>
    </row>
    <row r="173" spans="2:65" s="11" customFormat="1" ht="25.9" customHeight="1">
      <c r="B173" s="178"/>
      <c r="C173" s="179"/>
      <c r="D173" s="180" t="s">
        <v>71</v>
      </c>
      <c r="E173" s="181" t="s">
        <v>1368</v>
      </c>
      <c r="F173" s="181" t="s">
        <v>1369</v>
      </c>
      <c r="G173" s="179"/>
      <c r="H173" s="179"/>
      <c r="I173" s="182"/>
      <c r="J173" s="183">
        <f>BK173</f>
        <v>0</v>
      </c>
      <c r="K173" s="179"/>
      <c r="L173" s="184"/>
      <c r="M173" s="185"/>
      <c r="N173" s="186"/>
      <c r="O173" s="186"/>
      <c r="P173" s="187">
        <f>P174</f>
        <v>0</v>
      </c>
      <c r="Q173" s="186"/>
      <c r="R173" s="187">
        <f>R174</f>
        <v>0</v>
      </c>
      <c r="S173" s="186"/>
      <c r="T173" s="188">
        <f>T174</f>
        <v>0</v>
      </c>
      <c r="AR173" s="189" t="s">
        <v>80</v>
      </c>
      <c r="AT173" s="190" t="s">
        <v>71</v>
      </c>
      <c r="AU173" s="190" t="s">
        <v>72</v>
      </c>
      <c r="AY173" s="189" t="s">
        <v>153</v>
      </c>
      <c r="BK173" s="191">
        <f>BK174</f>
        <v>0</v>
      </c>
    </row>
    <row r="174" spans="2:65" s="1" customFormat="1" ht="16.5" customHeight="1">
      <c r="B174" s="30"/>
      <c r="C174" s="194" t="s">
        <v>353</v>
      </c>
      <c r="D174" s="194" t="s">
        <v>155</v>
      </c>
      <c r="E174" s="195" t="s">
        <v>1370</v>
      </c>
      <c r="F174" s="196" t="s">
        <v>1371</v>
      </c>
      <c r="G174" s="197" t="s">
        <v>268</v>
      </c>
      <c r="H174" s="198">
        <v>300</v>
      </c>
      <c r="I174" s="199"/>
      <c r="J174" s="200">
        <f>ROUND(I174*H174,1)</f>
        <v>0</v>
      </c>
      <c r="K174" s="196" t="s">
        <v>1</v>
      </c>
      <c r="L174" s="34"/>
      <c r="M174" s="217" t="s">
        <v>1</v>
      </c>
      <c r="N174" s="218" t="s">
        <v>39</v>
      </c>
      <c r="O174" s="219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AR174" s="205" t="s">
        <v>160</v>
      </c>
      <c r="AT174" s="205" t="s">
        <v>155</v>
      </c>
      <c r="AU174" s="205" t="s">
        <v>80</v>
      </c>
      <c r="AY174" s="13" t="s">
        <v>153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3" t="s">
        <v>160</v>
      </c>
      <c r="BK174" s="206">
        <f>ROUND(I174*H174,1)</f>
        <v>0</v>
      </c>
      <c r="BL174" s="13" t="s">
        <v>160</v>
      </c>
      <c r="BM174" s="205" t="s">
        <v>542</v>
      </c>
    </row>
    <row r="175" spans="2:65" s="1" customFormat="1" ht="6.95" customHeight="1">
      <c r="B175" s="46"/>
      <c r="C175" s="47"/>
      <c r="D175" s="47"/>
      <c r="E175" s="47"/>
      <c r="F175" s="47"/>
      <c r="G175" s="47"/>
      <c r="H175" s="47"/>
      <c r="I175" s="145"/>
      <c r="J175" s="47"/>
      <c r="K175" s="47"/>
      <c r="L175" s="34"/>
    </row>
  </sheetData>
  <sheetProtection algorithmName="SHA-512" hashValue="whlqJE2X/0/kMxMUFy+dON3Vtmw8RNSE1s3MBS4P8XnVaEFFz2OQuGECVm0LNNDpgYKDlwGSdeIZcXT5S+WfOw==" saltValue="ythbFD2WcWP5kztf2ClKW5kjrLjYNNBYpAyXpt5GOcmRvTOBXD61UCSk69awm60dwan3Z2jtDzljOoevlreEqA==" spinCount="100000" sheet="1" objects="1" scenarios="1" formatColumns="0" formatRows="0" autoFilter="0"/>
  <autoFilter ref="C122:K17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20</vt:i4>
      </vt:variant>
    </vt:vector>
  </HeadingPairs>
  <TitlesOfParts>
    <vt:vector size="30" baseType="lpstr">
      <vt:lpstr>Rekapitulace stavby</vt:lpstr>
      <vt:lpstr>01 - Stavební část</vt:lpstr>
      <vt:lpstr>01 - Elektro</vt:lpstr>
      <vt:lpstr>02 - Hromosvod</vt:lpstr>
      <vt:lpstr>03 - Ocelová konstrukce</vt:lpstr>
      <vt:lpstr>04 - Technologie</vt:lpstr>
      <vt:lpstr>05 - Fotovoltaická elektr...</vt:lpstr>
      <vt:lpstr>06 - Kanalizace</vt:lpstr>
      <vt:lpstr>07 - Vodovod</vt:lpstr>
      <vt:lpstr>08 - Vzduchotechnika</vt:lpstr>
      <vt:lpstr>'01 - Elektro'!Názvy_tisku</vt:lpstr>
      <vt:lpstr>'01 - Stavební část'!Názvy_tisku</vt:lpstr>
      <vt:lpstr>'02 - Hromosvod'!Názvy_tisku</vt:lpstr>
      <vt:lpstr>'03 - Ocelová konstrukce'!Názvy_tisku</vt:lpstr>
      <vt:lpstr>'04 - Technologie'!Názvy_tisku</vt:lpstr>
      <vt:lpstr>'05 - Fotovoltaická elektr...'!Názvy_tisku</vt:lpstr>
      <vt:lpstr>'06 - Kanalizace'!Názvy_tisku</vt:lpstr>
      <vt:lpstr>'07 - Vodovod'!Názvy_tisku</vt:lpstr>
      <vt:lpstr>'08 - Vzduchotechnika'!Názvy_tisku</vt:lpstr>
      <vt:lpstr>'Rekapitulace stavby'!Názvy_tisku</vt:lpstr>
      <vt:lpstr>'01 - Elektro'!Oblast_tisku</vt:lpstr>
      <vt:lpstr>'01 - Stavební část'!Oblast_tisku</vt:lpstr>
      <vt:lpstr>'02 - Hromosvod'!Oblast_tisku</vt:lpstr>
      <vt:lpstr>'03 - Ocelová konstrukce'!Oblast_tisku</vt:lpstr>
      <vt:lpstr>'04 - Technologie'!Oblast_tisku</vt:lpstr>
      <vt:lpstr>'05 - Fotovoltaická elektr...'!Oblast_tisku</vt:lpstr>
      <vt:lpstr>'06 - Kanalizace'!Oblast_tisku</vt:lpstr>
      <vt:lpstr>'07 - Vodovod'!Oblast_tisku</vt:lpstr>
      <vt:lpstr>'08 - Vzduchotechnika'!Oblast_tisku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Sláma</dc:creator>
  <cp:lastModifiedBy>vera</cp:lastModifiedBy>
  <dcterms:created xsi:type="dcterms:W3CDTF">2019-06-11T07:49:29Z</dcterms:created>
  <dcterms:modified xsi:type="dcterms:W3CDTF">2019-06-25T06:56:13Z</dcterms:modified>
</cp:coreProperties>
</file>