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kalova\Desktop\Documents\Žichlická zemědělská a.s\"/>
    </mc:Choice>
  </mc:AlternateContent>
  <bookViews>
    <workbookView xWindow="0" yWindow="0" windowWidth="23040" windowHeight="8616"/>
  </bookViews>
  <sheets>
    <sheet name="Rekapitulace stavby" sheetId="1" r:id="rId1"/>
    <sheet name="SO 01 - Dojírna" sheetId="2" r:id="rId2"/>
  </sheets>
  <definedNames>
    <definedName name="_xlnm._FilterDatabase" localSheetId="1" hidden="1">'SO 01 - Dojírna'!$C$84:$K$126</definedName>
    <definedName name="_xlnm.Print_Titles" localSheetId="0">'Rekapitulace stavby'!$52:$52</definedName>
    <definedName name="_xlnm.Print_Titles" localSheetId="1">'SO 01 - Dojírna'!$84:$84</definedName>
    <definedName name="_xlnm.Print_Area" localSheetId="0">'Rekapitulace stavby'!$D$4:$AO$36,'Rekapitulace stavby'!$C$42:$AQ$56</definedName>
    <definedName name="_xlnm.Print_Area" localSheetId="1">'SO 01 - Dojírna'!$C$4:$J$39,'SO 01 - Dojírna'!$C$45:$J$66,'SO 01 - Dojírna'!$C$72:$K$126</definedName>
  </definedNames>
  <calcPr calcId="152511"/>
</workbook>
</file>

<file path=xl/calcChain.xml><?xml version="1.0" encoding="utf-8"?>
<calcChain xmlns="http://schemas.openxmlformats.org/spreadsheetml/2006/main">
  <c r="F15" i="2" l="1"/>
  <c r="F14" i="2"/>
  <c r="J37" i="2" l="1"/>
  <c r="J36" i="2"/>
  <c r="AY55" i="1"/>
  <c r="J35" i="2"/>
  <c r="AX55" i="1" s="1"/>
  <c r="BI126" i="2"/>
  <c r="BH126" i="2"/>
  <c r="BG126" i="2"/>
  <c r="BF126" i="2"/>
  <c r="T126" i="2"/>
  <c r="R126" i="2"/>
  <c r="P126" i="2"/>
  <c r="BK126" i="2"/>
  <c r="J126" i="2"/>
  <c r="BE126" i="2" s="1"/>
  <c r="BI125" i="2"/>
  <c r="BH125" i="2"/>
  <c r="BG125" i="2"/>
  <c r="BF125" i="2"/>
  <c r="T125" i="2"/>
  <c r="R125" i="2"/>
  <c r="P125" i="2"/>
  <c r="BK125" i="2"/>
  <c r="J125" i="2"/>
  <c r="BE125" i="2" s="1"/>
  <c r="BI124" i="2"/>
  <c r="BH124" i="2"/>
  <c r="BG124" i="2"/>
  <c r="BF124" i="2"/>
  <c r="T124" i="2"/>
  <c r="R124" i="2"/>
  <c r="P124" i="2"/>
  <c r="BK124" i="2"/>
  <c r="J124" i="2"/>
  <c r="BE124" i="2" s="1"/>
  <c r="BI123" i="2"/>
  <c r="BH123" i="2"/>
  <c r="BG123" i="2"/>
  <c r="BF123" i="2"/>
  <c r="T123" i="2"/>
  <c r="R123" i="2"/>
  <c r="P123" i="2"/>
  <c r="BK123" i="2"/>
  <c r="J123" i="2"/>
  <c r="BE123" i="2" s="1"/>
  <c r="BI122" i="2"/>
  <c r="BH122" i="2"/>
  <c r="BG122" i="2"/>
  <c r="BF122" i="2"/>
  <c r="T122" i="2"/>
  <c r="R122" i="2"/>
  <c r="P122" i="2"/>
  <c r="BK122" i="2"/>
  <c r="J122" i="2"/>
  <c r="BE122" i="2"/>
  <c r="BI121" i="2"/>
  <c r="BH121" i="2"/>
  <c r="BG121" i="2"/>
  <c r="BF121" i="2"/>
  <c r="T121" i="2"/>
  <c r="R121" i="2"/>
  <c r="P121" i="2"/>
  <c r="BK121" i="2"/>
  <c r="J121" i="2"/>
  <c r="BE121" i="2" s="1"/>
  <c r="BI120" i="2"/>
  <c r="BH120" i="2"/>
  <c r="BG120" i="2"/>
  <c r="BF120" i="2"/>
  <c r="T120" i="2"/>
  <c r="T119" i="2" s="1"/>
  <c r="R120" i="2"/>
  <c r="P120" i="2"/>
  <c r="P119" i="2" s="1"/>
  <c r="BK120" i="2"/>
  <c r="J120" i="2"/>
  <c r="BE120" i="2" s="1"/>
  <c r="BI118" i="2"/>
  <c r="BH118" i="2"/>
  <c r="BG118" i="2"/>
  <c r="BF118" i="2"/>
  <c r="T118" i="2"/>
  <c r="R118" i="2"/>
  <c r="P118" i="2"/>
  <c r="BK118" i="2"/>
  <c r="J118" i="2"/>
  <c r="BE118" i="2" s="1"/>
  <c r="BI117" i="2"/>
  <c r="BH117" i="2"/>
  <c r="BG117" i="2"/>
  <c r="BF117" i="2"/>
  <c r="T117" i="2"/>
  <c r="R117" i="2"/>
  <c r="P117" i="2"/>
  <c r="BK117" i="2"/>
  <c r="J117" i="2"/>
  <c r="BE117" i="2" s="1"/>
  <c r="BI116" i="2"/>
  <c r="BH116" i="2"/>
  <c r="BG116" i="2"/>
  <c r="BF116" i="2"/>
  <c r="T116" i="2"/>
  <c r="R116" i="2"/>
  <c r="P116" i="2"/>
  <c r="BK116" i="2"/>
  <c r="J116" i="2"/>
  <c r="BE116" i="2" s="1"/>
  <c r="BI115" i="2"/>
  <c r="BH115" i="2"/>
  <c r="BG115" i="2"/>
  <c r="BF115" i="2"/>
  <c r="T115" i="2"/>
  <c r="R115" i="2"/>
  <c r="P115" i="2"/>
  <c r="BK115" i="2"/>
  <c r="J115" i="2"/>
  <c r="BE115" i="2" s="1"/>
  <c r="BI114" i="2"/>
  <c r="BH114" i="2"/>
  <c r="BG114" i="2"/>
  <c r="BF114" i="2"/>
  <c r="T114" i="2"/>
  <c r="R114" i="2"/>
  <c r="P114" i="2"/>
  <c r="BK114" i="2"/>
  <c r="J114" i="2"/>
  <c r="BE114" i="2"/>
  <c r="BI113" i="2"/>
  <c r="BH113" i="2"/>
  <c r="BG113" i="2"/>
  <c r="BF113" i="2"/>
  <c r="T113" i="2"/>
  <c r="R113" i="2"/>
  <c r="P113" i="2"/>
  <c r="BK113" i="2"/>
  <c r="J113" i="2"/>
  <c r="BE113" i="2" s="1"/>
  <c r="BI112" i="2"/>
  <c r="BH112" i="2"/>
  <c r="BG112" i="2"/>
  <c r="BF112" i="2"/>
  <c r="T112" i="2"/>
  <c r="T107" i="2" s="1"/>
  <c r="R112" i="2"/>
  <c r="P112" i="2"/>
  <c r="BK112" i="2"/>
  <c r="J112" i="2"/>
  <c r="BE112" i="2" s="1"/>
  <c r="BI111" i="2"/>
  <c r="BH111" i="2"/>
  <c r="BG111" i="2"/>
  <c r="BF111" i="2"/>
  <c r="T111" i="2"/>
  <c r="R111" i="2"/>
  <c r="P111" i="2"/>
  <c r="BK111" i="2"/>
  <c r="J111" i="2"/>
  <c r="BE111" i="2" s="1"/>
  <c r="BI110" i="2"/>
  <c r="BH110" i="2"/>
  <c r="BG110" i="2"/>
  <c r="BF110" i="2"/>
  <c r="T110" i="2"/>
  <c r="R110" i="2"/>
  <c r="P110" i="2"/>
  <c r="BK110" i="2"/>
  <c r="J110" i="2"/>
  <c r="BE110" i="2"/>
  <c r="BI109" i="2"/>
  <c r="BH109" i="2"/>
  <c r="BG109" i="2"/>
  <c r="BF109" i="2"/>
  <c r="T109" i="2"/>
  <c r="R109" i="2"/>
  <c r="P109" i="2"/>
  <c r="BK109" i="2"/>
  <c r="J109" i="2"/>
  <c r="BE109" i="2" s="1"/>
  <c r="BI108" i="2"/>
  <c r="BH108" i="2"/>
  <c r="BG108" i="2"/>
  <c r="BF108" i="2"/>
  <c r="T108" i="2"/>
  <c r="R108" i="2"/>
  <c r="R107" i="2" s="1"/>
  <c r="P108" i="2"/>
  <c r="P107" i="2" s="1"/>
  <c r="BK108" i="2"/>
  <c r="J108" i="2"/>
  <c r="BE108" i="2" s="1"/>
  <c r="BI106" i="2"/>
  <c r="BH106" i="2"/>
  <c r="BG106" i="2"/>
  <c r="BF106" i="2"/>
  <c r="T106" i="2"/>
  <c r="R106" i="2"/>
  <c r="P106" i="2"/>
  <c r="BK106" i="2"/>
  <c r="J106" i="2"/>
  <c r="BE106" i="2"/>
  <c r="BI105" i="2"/>
  <c r="BH105" i="2"/>
  <c r="BG105" i="2"/>
  <c r="BF105" i="2"/>
  <c r="T105" i="2"/>
  <c r="R105" i="2"/>
  <c r="P105" i="2"/>
  <c r="BK105" i="2"/>
  <c r="J105" i="2"/>
  <c r="BE105" i="2" s="1"/>
  <c r="BI104" i="2"/>
  <c r="BH104" i="2"/>
  <c r="BG104" i="2"/>
  <c r="BF104" i="2"/>
  <c r="T104" i="2"/>
  <c r="R104" i="2"/>
  <c r="P104" i="2"/>
  <c r="BK104" i="2"/>
  <c r="J104" i="2"/>
  <c r="BE104" i="2" s="1"/>
  <c r="BI103" i="2"/>
  <c r="BH103" i="2"/>
  <c r="BG103" i="2"/>
  <c r="BF103" i="2"/>
  <c r="T103" i="2"/>
  <c r="R103" i="2"/>
  <c r="P103" i="2"/>
  <c r="BK103" i="2"/>
  <c r="J103" i="2"/>
  <c r="BE103" i="2" s="1"/>
  <c r="BI102" i="2"/>
  <c r="BH102" i="2"/>
  <c r="BG102" i="2"/>
  <c r="BF102" i="2"/>
  <c r="T102" i="2"/>
  <c r="R102" i="2"/>
  <c r="P102" i="2"/>
  <c r="BK102" i="2"/>
  <c r="J102" i="2"/>
  <c r="BE102" i="2"/>
  <c r="BI101" i="2"/>
  <c r="BH101" i="2"/>
  <c r="BG101" i="2"/>
  <c r="BF101" i="2"/>
  <c r="T101" i="2"/>
  <c r="R101" i="2"/>
  <c r="P101" i="2"/>
  <c r="BK101" i="2"/>
  <c r="J101" i="2"/>
  <c r="BE101" i="2" s="1"/>
  <c r="BI100" i="2"/>
  <c r="BH100" i="2"/>
  <c r="BG100" i="2"/>
  <c r="BF100" i="2"/>
  <c r="T100" i="2"/>
  <c r="R100" i="2"/>
  <c r="P100" i="2"/>
  <c r="BK100" i="2"/>
  <c r="J100" i="2"/>
  <c r="BE100" i="2" s="1"/>
  <c r="BI99" i="2"/>
  <c r="BH99" i="2"/>
  <c r="BG99" i="2"/>
  <c r="BF99" i="2"/>
  <c r="T99" i="2"/>
  <c r="R99" i="2"/>
  <c r="P99" i="2"/>
  <c r="BK99" i="2"/>
  <c r="J99" i="2"/>
  <c r="BE99" i="2"/>
  <c r="BI98" i="2"/>
  <c r="BH98" i="2"/>
  <c r="BG98" i="2"/>
  <c r="BF98" i="2"/>
  <c r="T98" i="2"/>
  <c r="R98" i="2"/>
  <c r="P98" i="2"/>
  <c r="BK98" i="2"/>
  <c r="J98" i="2"/>
  <c r="BE98" i="2" s="1"/>
  <c r="BI97" i="2"/>
  <c r="BH97" i="2"/>
  <c r="BG97" i="2"/>
  <c r="BF97" i="2"/>
  <c r="T97" i="2"/>
  <c r="R97" i="2"/>
  <c r="P97" i="2"/>
  <c r="BK97" i="2"/>
  <c r="J97" i="2"/>
  <c r="BE97" i="2"/>
  <c r="BI96" i="2"/>
  <c r="BH96" i="2"/>
  <c r="BG96" i="2"/>
  <c r="BF96" i="2"/>
  <c r="T96" i="2"/>
  <c r="R96" i="2"/>
  <c r="P96" i="2"/>
  <c r="BK96" i="2"/>
  <c r="J96" i="2"/>
  <c r="BE96" i="2" s="1"/>
  <c r="BI95" i="2"/>
  <c r="BH95" i="2"/>
  <c r="BG95" i="2"/>
  <c r="BF95" i="2"/>
  <c r="T95" i="2"/>
  <c r="R95" i="2"/>
  <c r="P95" i="2"/>
  <c r="BK95" i="2"/>
  <c r="J95" i="2"/>
  <c r="BE95" i="2" s="1"/>
  <c r="BI94" i="2"/>
  <c r="BH94" i="2"/>
  <c r="BG94" i="2"/>
  <c r="BF94" i="2"/>
  <c r="T94" i="2"/>
  <c r="R94" i="2"/>
  <c r="P94" i="2"/>
  <c r="BK94" i="2"/>
  <c r="J94" i="2"/>
  <c r="BE94" i="2" s="1"/>
  <c r="BI93" i="2"/>
  <c r="BH93" i="2"/>
  <c r="BG93" i="2"/>
  <c r="BF93" i="2"/>
  <c r="T93" i="2"/>
  <c r="T92" i="2"/>
  <c r="R93" i="2"/>
  <c r="R92" i="2" s="1"/>
  <c r="P93" i="2"/>
  <c r="P92" i="2"/>
  <c r="BK93" i="2"/>
  <c r="J93" i="2"/>
  <c r="BE93" i="2" s="1"/>
  <c r="BI91" i="2"/>
  <c r="BH91" i="2"/>
  <c r="BG91" i="2"/>
  <c r="BF91" i="2"/>
  <c r="T91" i="2"/>
  <c r="R91" i="2"/>
  <c r="P91" i="2"/>
  <c r="BK91" i="2"/>
  <c r="J91" i="2"/>
  <c r="BE91" i="2"/>
  <c r="BI90" i="2"/>
  <c r="BH90" i="2"/>
  <c r="BG90" i="2"/>
  <c r="BF90" i="2"/>
  <c r="T90" i="2"/>
  <c r="R90" i="2"/>
  <c r="P90" i="2"/>
  <c r="BK90" i="2"/>
  <c r="J90" i="2"/>
  <c r="BE90" i="2"/>
  <c r="BI89" i="2"/>
  <c r="F37" i="2"/>
  <c r="BD55" i="1" s="1"/>
  <c r="BD54" i="1" s="1"/>
  <c r="W33" i="1" s="1"/>
  <c r="BH89" i="2"/>
  <c r="BG89" i="2"/>
  <c r="BF89" i="2"/>
  <c r="T89" i="2"/>
  <c r="T88" i="2" s="1"/>
  <c r="R89" i="2"/>
  <c r="P89" i="2"/>
  <c r="P88" i="2"/>
  <c r="BK89" i="2"/>
  <c r="J89" i="2"/>
  <c r="BE89" i="2" s="1"/>
  <c r="F79" i="2"/>
  <c r="E77" i="2"/>
  <c r="F52" i="2"/>
  <c r="E50" i="2"/>
  <c r="J24" i="2"/>
  <c r="E24" i="2"/>
  <c r="J82" i="2" s="1"/>
  <c r="J23" i="2"/>
  <c r="J21" i="2"/>
  <c r="E21" i="2"/>
  <c r="J81" i="2" s="1"/>
  <c r="J20" i="2"/>
  <c r="J18" i="2"/>
  <c r="E18" i="2"/>
  <c r="F55" i="2" s="1"/>
  <c r="J17" i="2"/>
  <c r="J15" i="2"/>
  <c r="E15" i="2"/>
  <c r="F54" i="2" s="1"/>
  <c r="J14" i="2"/>
  <c r="J12" i="2"/>
  <c r="J52" i="2" s="1"/>
  <c r="E7" i="2"/>
  <c r="E48" i="2" s="1"/>
  <c r="AS54" i="1"/>
  <c r="L50" i="1"/>
  <c r="AM50" i="1"/>
  <c r="AM49" i="1"/>
  <c r="L49" i="1"/>
  <c r="AM47" i="1"/>
  <c r="L47" i="1"/>
  <c r="L45" i="1"/>
  <c r="L44" i="1"/>
  <c r="J79" i="2" l="1"/>
  <c r="T87" i="2"/>
  <c r="T86" i="2" s="1"/>
  <c r="T85" i="2" s="1"/>
  <c r="J34" i="2"/>
  <c r="AW55" i="1" s="1"/>
  <c r="R119" i="2"/>
  <c r="R88" i="2"/>
  <c r="R87" i="2" s="1"/>
  <c r="R86" i="2" s="1"/>
  <c r="R85" i="2" s="1"/>
  <c r="P87" i="2"/>
  <c r="P86" i="2" s="1"/>
  <c r="P85" i="2" s="1"/>
  <c r="AU55" i="1" s="1"/>
  <c r="AU54" i="1" s="1"/>
  <c r="J54" i="2"/>
  <c r="F81" i="2"/>
  <c r="J55" i="2"/>
  <c r="BK88" i="2"/>
  <c r="BK92" i="2"/>
  <c r="J92" i="2" s="1"/>
  <c r="J63" i="2" s="1"/>
  <c r="F35" i="2"/>
  <c r="BB55" i="1" s="1"/>
  <c r="BB54" i="1" s="1"/>
  <c r="BK119" i="2"/>
  <c r="J119" i="2" s="1"/>
  <c r="J65" i="2" s="1"/>
  <c r="F36" i="2"/>
  <c r="BC55" i="1" s="1"/>
  <c r="BC54" i="1" s="1"/>
  <c r="BK107" i="2"/>
  <c r="J107" i="2" s="1"/>
  <c r="J64" i="2" s="1"/>
  <c r="AX54" i="1"/>
  <c r="W31" i="1"/>
  <c r="F33" i="2"/>
  <c r="AZ55" i="1" s="1"/>
  <c r="AZ54" i="1" s="1"/>
  <c r="W32" i="1"/>
  <c r="AY54" i="1"/>
  <c r="E75" i="2"/>
  <c r="F82" i="2"/>
  <c r="J33" i="2"/>
  <c r="AV55" i="1" s="1"/>
  <c r="AT55" i="1" s="1"/>
  <c r="J88" i="2"/>
  <c r="J62" i="2" s="1"/>
  <c r="F34" i="2"/>
  <c r="BA55" i="1" s="1"/>
  <c r="BA54" i="1" s="1"/>
  <c r="BK87" i="2" l="1"/>
  <c r="AV54" i="1"/>
  <c r="W29" i="1"/>
  <c r="W30" i="1"/>
  <c r="AW54" i="1"/>
  <c r="AK30" i="1" s="1"/>
  <c r="BK86" i="2" l="1"/>
  <c r="J87" i="2"/>
  <c r="J61" i="2" s="1"/>
  <c r="AK29" i="1"/>
  <c r="AT54" i="1"/>
  <c r="BK85" i="2" l="1"/>
  <c r="J85" i="2" s="1"/>
  <c r="J86" i="2"/>
  <c r="J60" i="2" s="1"/>
  <c r="J59" i="2" l="1"/>
  <c r="J30" i="2"/>
  <c r="J39" i="2" l="1"/>
  <c r="AG55" i="1"/>
  <c r="AG54" i="1" l="1"/>
  <c r="AN55" i="1"/>
  <c r="AK26" i="1" l="1"/>
  <c r="AK35" i="1" s="1"/>
  <c r="AN54" i="1"/>
</calcChain>
</file>

<file path=xl/sharedStrings.xml><?xml version="1.0" encoding="utf-8"?>
<sst xmlns="http://schemas.openxmlformats.org/spreadsheetml/2006/main" count="785" uniqueCount="259">
  <si>
    <t>Export Komplet</t>
  </si>
  <si>
    <t/>
  </si>
  <si>
    <t>2.0</t>
  </si>
  <si>
    <t>False</t>
  </si>
  <si>
    <t>{7e97d2fc-3b38-45ea-aab0-a38510683fce}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</si>
  <si>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</si>
  <si>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</si>
  <si>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</si>
  <si>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</si>
  <si>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</si>
  <si>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</si>
  <si>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</si>
  <si>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</si>
  <si>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0,1</t>
  </si>
  <si>
    <t>Stavba:</t>
  </si>
  <si>
    <t>Modernizace dojírny v Žichlicích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</si>
  <si>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</si>
  <si>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</si>
  <si>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</si>
  <si>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</si>
  <si>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</si>
  <si>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</si>
  <si>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</si>
  <si>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</si>
  <si>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</si>
  <si>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</si>
  <si>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</si>
  <si>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</si>
  <si>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</si>
  <si>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</si>
  <si>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</si>
  <si>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</si>
  <si>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</si>
  <si>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</si>
  <si>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</si>
  <si>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</si>
  <si>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</si>
  <si>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</si>
  <si>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</si>
  <si>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</si>
  <si>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</si>
  <si>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</si>
  <si>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</si>
  <si>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</si>
  <si>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</si>
  <si>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</si>
  <si>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</si>
  <si>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</si>
  <si>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</si>
  <si>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</si>
  <si>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</si>
  <si>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</si>
  <si>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</si>
  <si>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</si>
  <si>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</si>
  <si>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</si>
  <si>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</si>
  <si>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</si>
  <si>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</si>
  <si>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</si>
  <si>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</si>
  <si>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</si>
  <si>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</si>
  <si>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</si>
  <si>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</si>
  <si>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</si>
  <si>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</si>
  <si>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</si>
  <si>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</si>
  <si>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Dojírna</t>
  </si>
  <si>
    <t>STA</t>
  </si>
  <si>
    <t>1</t>
  </si>
  <si>
    <t>{acdb47cc-e9d4-4f51-b537-2f1ba9bde3cc}</t>
  </si>
  <si>
    <t>2</t>
  </si>
  <si>
    <t>KRYCÍ LIST SOUPISU PRACÍ</t>
  </si>
  <si>
    <t>Objekt:</t>
  </si>
  <si>
    <t>SO 01 - Dojírna</t>
  </si>
  <si>
    <t>REKAPITULACE ČLENĚNÍ SOUPISU PRACÍ</t>
  </si>
  <si>
    <t>Kód dílu - Popis</t>
  </si>
  <si>
    <t>Cena celkem [CZK]</t>
  </si>
  <si>
    <t>Náklady ze soupisu prací</t>
  </si>
  <si>
    <t>-1</t>
  </si>
  <si>
    <t>M - Práce a dodávky M</t>
  </si>
  <si>
    <t xml:space="preserve">    26-M - Montáže zařízení pro zemědělství</t>
  </si>
  <si>
    <t xml:space="preserve">      26-M-001 - Ionizace </t>
  </si>
  <si>
    <t xml:space="preserve">      26-M-002 - Technologie dojení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</si>
  <si>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</si>
  <si>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</si>
  <si>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</si>
  <si>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</si>
  <si>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</si>
  <si>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</si>
  <si>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</si>
  <si>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</si>
  <si>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</si>
  <si>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</si>
  <si>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</si>
  <si>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</si>
  <si>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</si>
  <si>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</si>
  <si>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</si>
  <si>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</si>
  <si>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</si>
  <si>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26-M</t>
  </si>
  <si>
    <t>Montáže zařízení pro zemědělství</t>
  </si>
  <si>
    <t>26-M-001</t>
  </si>
  <si>
    <t xml:space="preserve">Ionizace </t>
  </si>
  <si>
    <t>26-0010.1</t>
  </si>
  <si>
    <t xml:space="preserve">Ionizátor vzduchu </t>
  </si>
  <si>
    <t>kus</t>
  </si>
  <si>
    <t>256</t>
  </si>
  <si>
    <t>64</t>
  </si>
  <si>
    <t>-545166787</t>
  </si>
  <si>
    <t>26-0040.1</t>
  </si>
  <si>
    <t>Instalace, rozvody</t>
  </si>
  <si>
    <t>250368104</t>
  </si>
  <si>
    <t>K</t>
  </si>
  <si>
    <t>26-0040-1</t>
  </si>
  <si>
    <t>Montáž technologie Ionizace ve stáji</t>
  </si>
  <si>
    <t>hod</t>
  </si>
  <si>
    <t>292047051</t>
  </si>
  <si>
    <t>26-M-002</t>
  </si>
  <si>
    <t>Technologie dojení</t>
  </si>
  <si>
    <t>4</t>
  </si>
  <si>
    <t>1.101</t>
  </si>
  <si>
    <t>Soustrojí vývěv ( 11 kW ) + frekvenční měnič</t>
  </si>
  <si>
    <t>ks</t>
  </si>
  <si>
    <t>686098369</t>
  </si>
  <si>
    <t>5</t>
  </si>
  <si>
    <t>1.2</t>
  </si>
  <si>
    <t>Tumič výfuku, regulační ventil</t>
  </si>
  <si>
    <t>-1112777648</t>
  </si>
  <si>
    <t>6</t>
  </si>
  <si>
    <t>1.31</t>
  </si>
  <si>
    <t xml:space="preserve">Výměna čerpadla ve sběrné nerezové nádobě </t>
  </si>
  <si>
    <t>1664313528</t>
  </si>
  <si>
    <t>7</t>
  </si>
  <si>
    <t>1.6</t>
  </si>
  <si>
    <t>Odkalovací ventil se svěrkou</t>
  </si>
  <si>
    <t>1473959959</t>
  </si>
  <si>
    <t>8</t>
  </si>
  <si>
    <t>1.9</t>
  </si>
  <si>
    <t>Strukové návlečky sada</t>
  </si>
  <si>
    <t>825314898</t>
  </si>
  <si>
    <t>9</t>
  </si>
  <si>
    <t>1.10</t>
  </si>
  <si>
    <t xml:space="preserve">Průtokoměr mléka </t>
  </si>
  <si>
    <t>2017926014</t>
  </si>
  <si>
    <t>10</t>
  </si>
  <si>
    <t>1.11</t>
  </si>
  <si>
    <t>Krabice rozbočná</t>
  </si>
  <si>
    <t>883914629</t>
  </si>
  <si>
    <t>11</t>
  </si>
  <si>
    <t>1.12</t>
  </si>
  <si>
    <t>Materiál pro montáž   elmag.ventil, plast.válec, membr.ventil,..)</t>
  </si>
  <si>
    <t>1650411742</t>
  </si>
  <si>
    <t>12</t>
  </si>
  <si>
    <t>1.14</t>
  </si>
  <si>
    <t>Dezinfekční automat</t>
  </si>
  <si>
    <t>-1697441508</t>
  </si>
  <si>
    <t>13</t>
  </si>
  <si>
    <t>1.16</t>
  </si>
  <si>
    <t>Elektroinstalace</t>
  </si>
  <si>
    <t>1657725442</t>
  </si>
  <si>
    <t>14</t>
  </si>
  <si>
    <t>1.19</t>
  </si>
  <si>
    <t>Rozvod podtlaku  -  PVC DN25</t>
  </si>
  <si>
    <t>-1439335048</t>
  </si>
  <si>
    <t>1.23</t>
  </si>
  <si>
    <t>Držák dezinfekce nerezový sklopný</t>
  </si>
  <si>
    <t>-1899887324</t>
  </si>
  <si>
    <t>16</t>
  </si>
  <si>
    <t>1.25</t>
  </si>
  <si>
    <t>-1387222873</t>
  </si>
  <si>
    <t>17</t>
  </si>
  <si>
    <t>1.27</t>
  </si>
  <si>
    <t>Montáž technologie dojení</t>
  </si>
  <si>
    <t>-1912684753</t>
  </si>
  <si>
    <t>26-M-003</t>
  </si>
  <si>
    <t>18</t>
  </si>
  <si>
    <t>2.1</t>
  </si>
  <si>
    <t>Rámová anténa 80kHz, kabel 3 m</t>
  </si>
  <si>
    <t>343538151</t>
  </si>
  <si>
    <t>19</t>
  </si>
  <si>
    <t>2.2</t>
  </si>
  <si>
    <t>Krabice propojovací antény</t>
  </si>
  <si>
    <t>1718535834</t>
  </si>
  <si>
    <t>20</t>
  </si>
  <si>
    <t>2.4</t>
  </si>
  <si>
    <t>kontroler - v dojírně</t>
  </si>
  <si>
    <t>-1422348272</t>
  </si>
  <si>
    <t>2.5</t>
  </si>
  <si>
    <t>USB komunikační adaptér 4port</t>
  </si>
  <si>
    <t>-1112483114</t>
  </si>
  <si>
    <t>22</t>
  </si>
  <si>
    <t>2.7</t>
  </si>
  <si>
    <t>USB instalační disk</t>
  </si>
  <si>
    <t>953601199</t>
  </si>
  <si>
    <t>23</t>
  </si>
  <si>
    <t>2.8</t>
  </si>
  <si>
    <t>software řízení stáda 200-500 ks</t>
  </si>
  <si>
    <t>-526751906</t>
  </si>
  <si>
    <t>24</t>
  </si>
  <si>
    <t>2.11</t>
  </si>
  <si>
    <t>Kompletační materiál</t>
  </si>
  <si>
    <t>-1999215885</t>
  </si>
  <si>
    <t>25</t>
  </si>
  <si>
    <t>2.12</t>
  </si>
  <si>
    <t>Komunikační uzel - ( PC, LCD monitor, tiskárna,..)</t>
  </si>
  <si>
    <t>394583362</t>
  </si>
  <si>
    <t>26</t>
  </si>
  <si>
    <t>2.13</t>
  </si>
  <si>
    <t>Snímač pohybové aktivity dojnic</t>
  </si>
  <si>
    <t>2139083358</t>
  </si>
  <si>
    <t>27</t>
  </si>
  <si>
    <t>2.14</t>
  </si>
  <si>
    <t>Pásek pro snímač pohybové aktivity</t>
  </si>
  <si>
    <t>1847123529</t>
  </si>
  <si>
    <t>28</t>
  </si>
  <si>
    <t>2.15</t>
  </si>
  <si>
    <t>-2100617574</t>
  </si>
  <si>
    <t>26-M-004</t>
  </si>
  <si>
    <t>29</t>
  </si>
  <si>
    <t>3.1</t>
  </si>
  <si>
    <t>Napaječ  230/24 VAC 20 VA</t>
  </si>
  <si>
    <t>180037010</t>
  </si>
  <si>
    <t>30</t>
  </si>
  <si>
    <t>3.2</t>
  </si>
  <si>
    <t>Kontrolér 868MHz - bezdrátová čtečka</t>
  </si>
  <si>
    <t>80551226</t>
  </si>
  <si>
    <t>31</t>
  </si>
  <si>
    <t>3.3</t>
  </si>
  <si>
    <t>Propojovací box</t>
  </si>
  <si>
    <t>-1497879015</t>
  </si>
  <si>
    <t>32</t>
  </si>
  <si>
    <t>3.4</t>
  </si>
  <si>
    <t>Kabel propojovací</t>
  </si>
  <si>
    <t>1934029560</t>
  </si>
  <si>
    <t>33</t>
  </si>
  <si>
    <t>3.5</t>
  </si>
  <si>
    <t>LAN kabel pro konfiguraci 3m</t>
  </si>
  <si>
    <t>1238568894</t>
  </si>
  <si>
    <t>34</t>
  </si>
  <si>
    <t>3.7</t>
  </si>
  <si>
    <t>Materiál pro kompletaci a instalaci</t>
  </si>
  <si>
    <t>-238516515</t>
  </si>
  <si>
    <t>35</t>
  </si>
  <si>
    <t>M001</t>
  </si>
  <si>
    <t>Montáž čtecího zařízení</t>
  </si>
  <si>
    <t>843437851</t>
  </si>
  <si>
    <t xml:space="preserve">      26-M-003 - Obchozí  identifikace</t>
  </si>
  <si>
    <t xml:space="preserve">      26-M-004 - Obchozí identifikace - dvě čtečky</t>
  </si>
  <si>
    <t>Obchozí identifikace</t>
  </si>
  <si>
    <t>Montáž obchozí identifikace</t>
  </si>
  <si>
    <t>centrální snímač  - dvě čtečky</t>
  </si>
  <si>
    <t>Kompletace 2x12 (držáky potrubí, ucpávky, propojovací kabely k elektronickému ovladači dojení, napojení na desinfekci)</t>
  </si>
  <si>
    <t>Žichlická zemědělská a.s.</t>
  </si>
  <si>
    <t>Žichlice 85, 330 11 Žichlice</t>
  </si>
  <si>
    <t>CZ25202341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</si>
</sst>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7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8"/>
      <color rgb="FF969696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4" fillId="0" borderId="14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2" fillId="0" borderId="19" xfId="0" applyNumberFormat="1" applyFont="1" applyBorder="1" applyAlignment="1">
      <alignment vertical="center"/>
    </xf>
    <xf numFmtId="4" fontId="22" fillId="0" borderId="20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4" fontId="22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/>
    <xf numFmtId="0" fontId="0" fillId="0" borderId="3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5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4" fontId="17" fillId="0" borderId="0" xfId="0" applyNumberFormat="1" applyFont="1" applyAlignment="1"/>
    <xf numFmtId="166" fontId="24" fillId="0" borderId="12" xfId="0" applyNumberFormat="1" applyFont="1" applyBorder="1" applyAlignment="1"/>
    <xf numFmtId="166" fontId="24" fillId="0" borderId="13" xfId="0" applyNumberFormat="1" applyFont="1" applyBorder="1" applyAlignment="1"/>
    <xf numFmtId="4" fontId="13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25" fillId="0" borderId="3" xfId="0" applyFont="1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center"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1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right" vertical="center"/>
    </xf>
    <xf numFmtId="0" fontId="15" fillId="4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>
      <selection activeCell="K10" sqref="K10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" customHeight="1">
      <c r="AR2" s="152" t="s">
        <v>5</v>
      </c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S2" s="12" t="s">
        <v>6</v>
      </c>
      <c r="BT2" s="12" t="s">
        <v>7</v>
      </c>
    </row>
    <row r="3" spans="1:74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1:74" ht="24.9" customHeight="1">
      <c r="B4" s="15"/>
      <c r="D4" s="16" t="s">
        <v>9</v>
      </c>
      <c r="AR4" s="15"/>
      <c r="AS4" s="17" t="s">
        <v>10</v>
      </c>
      <c r="BS4" s="12" t="s">
        <v>11</v>
      </c>
    </row>
    <row r="5" spans="1:74" ht="12" customHeight="1">
      <c r="B5" s="15"/>
      <c r="D5" s="18" t="s">
        <v>12</v>
      </c>
      <c r="K5" s="149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R5" s="15"/>
      <c r="BS5" s="12" t="s">
        <v>13</v>
      </c>
    </row>
    <row r="6" spans="1:74" ht="36.9" customHeight="1">
      <c r="B6" s="15"/>
      <c r="D6" s="19" t="s">
        <v>14</v>
      </c>
      <c r="K6" s="151" t="s">
        <v>15</v>
      </c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R6" s="15"/>
      <c r="BS6" s="12" t="s">
        <v>13</v>
      </c>
    </row>
    <row r="7" spans="1:74" ht="12" customHeight="1">
      <c r="B7" s="15"/>
      <c r="D7" s="20" t="s">
        <v>16</v>
      </c>
      <c r="K7" s="12" t="s">
        <v>1</v>
      </c>
      <c r="AK7" s="20" t="s">
        <v>17</v>
      </c>
      <c r="AN7" s="12" t="s">
        <v>1</v>
      </c>
      <c r="AR7" s="15"/>
      <c r="BS7" s="12" t="s">
        <v>13</v>
      </c>
    </row>
    <row r="8" spans="1:74" ht="12" customHeight="1">
      <c r="B8" s="15"/>
      <c r="D8" s="20" t="s">
        <v>18</v>
      </c>
      <c r="K8" s="12" t="s">
        <v>19</v>
      </c>
      <c r="AK8" s="20" t="s">
        <v>20</v>
      </c>
      <c r="AN8" s="140">
        <v>43773</v>
      </c>
      <c r="AR8" s="15"/>
      <c r="BS8" s="12" t="s">
        <v>13</v>
      </c>
    </row>
    <row r="9" spans="1:74" ht="14.4" customHeight="1">
      <c r="B9" s="15"/>
      <c r="AR9" s="15"/>
      <c r="BS9" s="12" t="s">
        <v>13</v>
      </c>
    </row>
    <row r="10" spans="1:74" ht="12" customHeight="1">
      <c r="B10" s="15"/>
      <c r="D10" s="20" t="s">
        <v>21</v>
      </c>
      <c r="K10" t="s">
        <v>256</v>
      </c>
      <c r="AK10" s="20" t="s">
        <v>22</v>
      </c>
      <c r="AN10" s="12">
        <v>25202341</v>
      </c>
      <c r="AR10" s="15"/>
      <c r="BS10" s="12" t="s">
        <v>13</v>
      </c>
    </row>
    <row r="11" spans="1:74" ht="18.45" customHeight="1">
      <c r="B11" s="15"/>
      <c r="E11" s="12" t="s">
        <v>19</v>
      </c>
      <c r="K11" t="s">
        <v>257</v>
      </c>
      <c r="AK11" s="20" t="s">
        <v>23</v>
      </c>
      <c r="AN11" s="12" t="s">
        <v>258</v>
      </c>
      <c r="AR11" s="15"/>
      <c r="BS11" s="12" t="s">
        <v>13</v>
      </c>
    </row>
    <row r="12" spans="1:74" ht="6.9" customHeight="1">
      <c r="B12" s="15"/>
      <c r="AR12" s="15"/>
      <c r="BS12" s="12" t="s">
        <v>13</v>
      </c>
    </row>
    <row r="13" spans="1:74" ht="12" customHeight="1">
      <c r="B13" s="15"/>
      <c r="D13" s="20" t="s">
        <v>24</v>
      </c>
      <c r="AK13" s="20" t="s">
        <v>22</v>
      </c>
      <c r="AN13" s="12" t="s">
        <v>1</v>
      </c>
      <c r="AR13" s="15"/>
      <c r="BS13" s="12" t="s">
        <v>13</v>
      </c>
    </row>
    <row r="14" spans="1:74">
      <c r="B14" s="15"/>
      <c r="E14" s="12" t="s">
        <v>19</v>
      </c>
      <c r="AK14" s="20" t="s">
        <v>23</v>
      </c>
      <c r="AN14" s="12" t="s">
        <v>1</v>
      </c>
      <c r="AR14" s="15"/>
      <c r="BS14" s="12" t="s">
        <v>13</v>
      </c>
    </row>
    <row r="15" spans="1:74" ht="6.9" customHeight="1">
      <c r="B15" s="15"/>
      <c r="AR15" s="15"/>
      <c r="BS15" s="12" t="s">
        <v>3</v>
      </c>
    </row>
    <row r="16" spans="1:74" ht="12" customHeight="1">
      <c r="B16" s="15"/>
      <c r="D16" s="20" t="s">
        <v>25</v>
      </c>
      <c r="AK16" s="20" t="s">
        <v>22</v>
      </c>
      <c r="AN16" s="12" t="s">
        <v>1</v>
      </c>
      <c r="AR16" s="15"/>
      <c r="BS16" s="12" t="s">
        <v>3</v>
      </c>
    </row>
    <row r="17" spans="2:71" ht="18.45" customHeight="1">
      <c r="B17" s="15"/>
      <c r="E17" s="12" t="s">
        <v>19</v>
      </c>
      <c r="AK17" s="20" t="s">
        <v>23</v>
      </c>
      <c r="AN17" s="12" t="s">
        <v>1</v>
      </c>
      <c r="AR17" s="15"/>
      <c r="BS17" s="12" t="s">
        <v>26</v>
      </c>
    </row>
    <row r="18" spans="2:71" ht="6.9" customHeight="1">
      <c r="B18" s="15"/>
      <c r="AR18" s="15"/>
      <c r="BS18" s="12" t="s">
        <v>6</v>
      </c>
    </row>
    <row r="19" spans="2:71" ht="12" customHeight="1">
      <c r="B19" s="15"/>
      <c r="D19" s="20" t="s">
        <v>27</v>
      </c>
      <c r="AK19" s="20" t="s">
        <v>22</v>
      </c>
      <c r="AN19" s="12" t="s">
        <v>1</v>
      </c>
      <c r="AR19" s="15"/>
      <c r="BS19" s="12" t="s">
        <v>6</v>
      </c>
    </row>
    <row r="20" spans="2:71" ht="18.45" customHeight="1">
      <c r="B20" s="15"/>
      <c r="E20" s="12" t="s">
        <v>19</v>
      </c>
      <c r="AK20" s="20" t="s">
        <v>23</v>
      </c>
      <c r="AN20" s="12" t="s">
        <v>1</v>
      </c>
      <c r="AR20" s="15"/>
      <c r="BS20" s="12" t="s">
        <v>26</v>
      </c>
    </row>
    <row r="21" spans="2:71" ht="6.9" customHeight="1">
      <c r="B21" s="15"/>
      <c r="AR21" s="15"/>
    </row>
    <row r="22" spans="2:71" ht="12" customHeight="1">
      <c r="B22" s="15"/>
      <c r="D22" s="20" t="s">
        <v>28</v>
      </c>
      <c r="AR22" s="15"/>
    </row>
    <row r="23" spans="2:71" ht="16.5" customHeight="1">
      <c r="B23" s="15"/>
      <c r="E23" s="153" t="s">
        <v>1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R23" s="15"/>
    </row>
    <row r="24" spans="2:71" ht="6.9" customHeight="1">
      <c r="B24" s="15"/>
      <c r="AR24" s="15"/>
    </row>
    <row r="25" spans="2:71" ht="6.9" customHeight="1">
      <c r="B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5"/>
    </row>
    <row r="26" spans="2:71" s="1" customFormat="1" ht="25.95" customHeight="1">
      <c r="B26" s="23"/>
      <c r="D26" s="24" t="s">
        <v>29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54">
        <f>ROUND(AG54,2)</f>
        <v>0</v>
      </c>
      <c r="AL26" s="155"/>
      <c r="AM26" s="155"/>
      <c r="AN26" s="155"/>
      <c r="AO26" s="155"/>
      <c r="AR26" s="23"/>
    </row>
    <row r="27" spans="2:71" s="1" customFormat="1" ht="6.9" customHeight="1">
      <c r="B27" s="23"/>
      <c r="AR27" s="23"/>
    </row>
    <row r="28" spans="2:71" s="1" customFormat="1">
      <c r="B28" s="23"/>
      <c r="L28" s="148" t="s">
        <v>30</v>
      </c>
      <c r="M28" s="148"/>
      <c r="N28" s="148"/>
      <c r="O28" s="148"/>
      <c r="P28" s="148"/>
      <c r="W28" s="148" t="s">
        <v>31</v>
      </c>
      <c r="X28" s="148"/>
      <c r="Y28" s="148"/>
      <c r="Z28" s="148"/>
      <c r="AA28" s="148"/>
      <c r="AB28" s="148"/>
      <c r="AC28" s="148"/>
      <c r="AD28" s="148"/>
      <c r="AE28" s="148"/>
      <c r="AK28" s="148" t="s">
        <v>32</v>
      </c>
      <c r="AL28" s="148"/>
      <c r="AM28" s="148"/>
      <c r="AN28" s="148"/>
      <c r="AO28" s="148"/>
      <c r="AR28" s="23"/>
    </row>
    <row r="29" spans="2:71" s="2" customFormat="1" ht="14.4" customHeight="1">
      <c r="B29" s="27"/>
      <c r="D29" s="20" t="s">
        <v>33</v>
      </c>
      <c r="F29" s="20" t="s">
        <v>34</v>
      </c>
      <c r="L29" s="147">
        <v>0.21</v>
      </c>
      <c r="M29" s="146"/>
      <c r="N29" s="146"/>
      <c r="O29" s="146"/>
      <c r="P29" s="146"/>
      <c r="W29" s="145">
        <f>ROUND(AZ54, 2)</f>
        <v>0</v>
      </c>
      <c r="X29" s="146"/>
      <c r="Y29" s="146"/>
      <c r="Z29" s="146"/>
      <c r="AA29" s="146"/>
      <c r="AB29" s="146"/>
      <c r="AC29" s="146"/>
      <c r="AD29" s="146"/>
      <c r="AE29" s="146"/>
      <c r="AK29" s="145">
        <f>ROUND(AV54, 2)</f>
        <v>0</v>
      </c>
      <c r="AL29" s="146"/>
      <c r="AM29" s="146"/>
      <c r="AN29" s="146"/>
      <c r="AO29" s="146"/>
      <c r="AR29" s="27"/>
    </row>
    <row r="30" spans="2:71" s="2" customFormat="1" ht="14.4" customHeight="1">
      <c r="B30" s="27"/>
      <c r="F30" s="20" t="s">
        <v>35</v>
      </c>
      <c r="L30" s="147">
        <v>0.15</v>
      </c>
      <c r="M30" s="146"/>
      <c r="N30" s="146"/>
      <c r="O30" s="146"/>
      <c r="P30" s="146"/>
      <c r="W30" s="145">
        <f>ROUND(BA54, 2)</f>
        <v>0</v>
      </c>
      <c r="X30" s="146"/>
      <c r="Y30" s="146"/>
      <c r="Z30" s="146"/>
      <c r="AA30" s="146"/>
      <c r="AB30" s="146"/>
      <c r="AC30" s="146"/>
      <c r="AD30" s="146"/>
      <c r="AE30" s="146"/>
      <c r="AK30" s="145">
        <f>ROUND(AW54, 2)</f>
        <v>0</v>
      </c>
      <c r="AL30" s="146"/>
      <c r="AM30" s="146"/>
      <c r="AN30" s="146"/>
      <c r="AO30" s="146"/>
      <c r="AR30" s="27"/>
    </row>
    <row r="31" spans="2:71" s="2" customFormat="1" ht="14.4" hidden="1" customHeight="1">
      <c r="B31" s="27"/>
      <c r="F31" s="20" t="s">
        <v>36</v>
      </c>
      <c r="L31" s="147">
        <v>0.21</v>
      </c>
      <c r="M31" s="146"/>
      <c r="N31" s="146"/>
      <c r="O31" s="146"/>
      <c r="P31" s="146"/>
      <c r="W31" s="145">
        <f>ROUND(BB54, 2)</f>
        <v>0</v>
      </c>
      <c r="X31" s="146"/>
      <c r="Y31" s="146"/>
      <c r="Z31" s="146"/>
      <c r="AA31" s="146"/>
      <c r="AB31" s="146"/>
      <c r="AC31" s="146"/>
      <c r="AD31" s="146"/>
      <c r="AE31" s="146"/>
      <c r="AK31" s="145">
        <v>0</v>
      </c>
      <c r="AL31" s="146"/>
      <c r="AM31" s="146"/>
      <c r="AN31" s="146"/>
      <c r="AO31" s="146"/>
      <c r="AR31" s="27"/>
    </row>
    <row r="32" spans="2:71" s="2" customFormat="1" ht="14.4" hidden="1" customHeight="1">
      <c r="B32" s="27"/>
      <c r="F32" s="20" t="s">
        <v>37</v>
      </c>
      <c r="L32" s="147">
        <v>0.15</v>
      </c>
      <c r="M32" s="146"/>
      <c r="N32" s="146"/>
      <c r="O32" s="146"/>
      <c r="P32" s="146"/>
      <c r="W32" s="145">
        <f>ROUND(BC54, 2)</f>
        <v>0</v>
      </c>
      <c r="X32" s="146"/>
      <c r="Y32" s="146"/>
      <c r="Z32" s="146"/>
      <c r="AA32" s="146"/>
      <c r="AB32" s="146"/>
      <c r="AC32" s="146"/>
      <c r="AD32" s="146"/>
      <c r="AE32" s="146"/>
      <c r="AK32" s="145">
        <v>0</v>
      </c>
      <c r="AL32" s="146"/>
      <c r="AM32" s="146"/>
      <c r="AN32" s="146"/>
      <c r="AO32" s="146"/>
      <c r="AR32" s="27"/>
    </row>
    <row r="33" spans="2:44" s="2" customFormat="1" ht="14.4" hidden="1" customHeight="1">
      <c r="B33" s="27"/>
      <c r="F33" s="20" t="s">
        <v>38</v>
      </c>
      <c r="L33" s="147">
        <v>0</v>
      </c>
      <c r="M33" s="146"/>
      <c r="N33" s="146"/>
      <c r="O33" s="146"/>
      <c r="P33" s="146"/>
      <c r="W33" s="145">
        <f>ROUND(BD54, 2)</f>
        <v>0</v>
      </c>
      <c r="X33" s="146"/>
      <c r="Y33" s="146"/>
      <c r="Z33" s="146"/>
      <c r="AA33" s="146"/>
      <c r="AB33" s="146"/>
      <c r="AC33" s="146"/>
      <c r="AD33" s="146"/>
      <c r="AE33" s="146"/>
      <c r="AK33" s="145">
        <v>0</v>
      </c>
      <c r="AL33" s="146"/>
      <c r="AM33" s="146"/>
      <c r="AN33" s="146"/>
      <c r="AO33" s="146"/>
      <c r="AR33" s="27"/>
    </row>
    <row r="34" spans="2:44" s="1" customFormat="1" ht="6.9" customHeight="1">
      <c r="B34" s="23"/>
      <c r="AR34" s="23"/>
    </row>
    <row r="35" spans="2:44" s="1" customFormat="1" ht="25.95" customHeight="1">
      <c r="B35" s="23"/>
      <c r="C35" s="29"/>
      <c r="D35" s="30" t="s">
        <v>39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40</v>
      </c>
      <c r="U35" s="31"/>
      <c r="V35" s="31"/>
      <c r="W35" s="31"/>
      <c r="X35" s="141" t="s">
        <v>41</v>
      </c>
      <c r="Y35" s="142"/>
      <c r="Z35" s="142"/>
      <c r="AA35" s="142"/>
      <c r="AB35" s="142"/>
      <c r="AC35" s="31"/>
      <c r="AD35" s="31"/>
      <c r="AE35" s="31"/>
      <c r="AF35" s="31"/>
      <c r="AG35" s="31"/>
      <c r="AH35" s="31"/>
      <c r="AI35" s="31"/>
      <c r="AJ35" s="31"/>
      <c r="AK35" s="143">
        <f>SUM(AK26:AK33)</f>
        <v>0</v>
      </c>
      <c r="AL35" s="142"/>
      <c r="AM35" s="142"/>
      <c r="AN35" s="142"/>
      <c r="AO35" s="144"/>
      <c r="AP35" s="29"/>
      <c r="AQ35" s="29"/>
      <c r="AR35" s="23"/>
    </row>
    <row r="36" spans="2:44" s="1" customFormat="1" ht="6.9" customHeight="1">
      <c r="B36" s="23"/>
      <c r="AR36" s="23"/>
    </row>
    <row r="37" spans="2:44" s="1" customFormat="1" ht="6.9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23"/>
    </row>
    <row r="41" spans="2:44" s="1" customFormat="1" ht="6.9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23"/>
    </row>
    <row r="42" spans="2:44" s="1" customFormat="1" ht="24.9" customHeight="1">
      <c r="B42" s="23"/>
      <c r="C42" s="16" t="s">
        <v>42</v>
      </c>
      <c r="AR42" s="23"/>
    </row>
    <row r="43" spans="2:44" s="1" customFormat="1" ht="6.9" customHeight="1">
      <c r="B43" s="23"/>
      <c r="AR43" s="23"/>
    </row>
    <row r="44" spans="2:44" s="1" customFormat="1" ht="12" customHeight="1">
      <c r="B44" s="23"/>
      <c r="C44" s="20" t="s">
        <v>12</v>
      </c>
      <c r="L44" s="1">
        <f>K5</f>
        <v>0</v>
      </c>
      <c r="AR44" s="23"/>
    </row>
    <row r="45" spans="2:44" s="3" customFormat="1" ht="36.9" customHeight="1">
      <c r="B45" s="37"/>
      <c r="C45" s="38" t="s">
        <v>14</v>
      </c>
      <c r="L45" s="166" t="str">
        <f>K6</f>
        <v>Modernizace dojírny v Žichlicích</v>
      </c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R45" s="37"/>
    </row>
    <row r="46" spans="2:44" s="1" customFormat="1" ht="6.9" customHeight="1">
      <c r="B46" s="23"/>
      <c r="AR46" s="23"/>
    </row>
    <row r="47" spans="2:44" s="1" customFormat="1" ht="12" customHeight="1">
      <c r="B47" s="23"/>
      <c r="C47" s="20" t="s">
        <v>18</v>
      </c>
      <c r="L47" s="39" t="str">
        <f>IF(K8="","",K8)</f>
        <v xml:space="preserve"> </v>
      </c>
      <c r="AI47" s="20" t="s">
        <v>20</v>
      </c>
      <c r="AM47" s="168">
        <f>IF(AN8= "","",AN8)</f>
        <v>43773</v>
      </c>
      <c r="AN47" s="168"/>
      <c r="AR47" s="23"/>
    </row>
    <row r="48" spans="2:44" s="1" customFormat="1" ht="6.9" customHeight="1">
      <c r="B48" s="23"/>
      <c r="AR48" s="23"/>
    </row>
    <row r="49" spans="1:91" s="1" customFormat="1" ht="13.65" customHeight="1">
      <c r="B49" s="23"/>
      <c r="C49" s="20" t="s">
        <v>21</v>
      </c>
      <c r="L49" s="1" t="str">
        <f>IF(E11= "","",E11)</f>
        <v xml:space="preserve"> </v>
      </c>
      <c r="AI49" s="20" t="s">
        <v>25</v>
      </c>
      <c r="AM49" s="169" t="str">
        <f>IF(E17="","",E17)</f>
        <v xml:space="preserve"> </v>
      </c>
      <c r="AN49" s="170"/>
      <c r="AO49" s="170"/>
      <c r="AP49" s="170"/>
      <c r="AR49" s="23"/>
      <c r="AS49" s="171" t="s">
        <v>43</v>
      </c>
      <c r="AT49" s="172"/>
      <c r="AU49" s="41"/>
      <c r="AV49" s="41"/>
      <c r="AW49" s="41"/>
      <c r="AX49" s="41"/>
      <c r="AY49" s="41"/>
      <c r="AZ49" s="41"/>
      <c r="BA49" s="41"/>
      <c r="BB49" s="41"/>
      <c r="BC49" s="41"/>
      <c r="BD49" s="42"/>
    </row>
    <row r="50" spans="1:91" s="1" customFormat="1" ht="13.65" customHeight="1">
      <c r="B50" s="23"/>
      <c r="C50" s="20" t="s">
        <v>24</v>
      </c>
      <c r="L50" s="1" t="str">
        <f>IF(E14="","",E14)</f>
        <v xml:space="preserve"> </v>
      </c>
      <c r="AI50" s="20" t="s">
        <v>27</v>
      </c>
      <c r="AM50" s="169" t="str">
        <f>IF(E20="","",E20)</f>
        <v xml:space="preserve"> </v>
      </c>
      <c r="AN50" s="170"/>
      <c r="AO50" s="170"/>
      <c r="AP50" s="170"/>
      <c r="AR50" s="23"/>
      <c r="AS50" s="173"/>
      <c r="AT50" s="174"/>
      <c r="AU50" s="44"/>
      <c r="AV50" s="44"/>
      <c r="AW50" s="44"/>
      <c r="AX50" s="44"/>
      <c r="AY50" s="44"/>
      <c r="AZ50" s="44"/>
      <c r="BA50" s="44"/>
      <c r="BB50" s="44"/>
      <c r="BC50" s="44"/>
      <c r="BD50" s="45"/>
    </row>
    <row r="51" spans="1:91" s="1" customFormat="1" ht="10.95" customHeight="1">
      <c r="B51" s="23"/>
      <c r="AR51" s="23"/>
      <c r="AS51" s="173"/>
      <c r="AT51" s="174"/>
      <c r="AU51" s="44"/>
      <c r="AV51" s="44"/>
      <c r="AW51" s="44"/>
      <c r="AX51" s="44"/>
      <c r="AY51" s="44"/>
      <c r="AZ51" s="44"/>
      <c r="BA51" s="44"/>
      <c r="BB51" s="44"/>
      <c r="BC51" s="44"/>
      <c r="BD51" s="45"/>
    </row>
    <row r="52" spans="1:91" s="1" customFormat="1" ht="29.25" customHeight="1">
      <c r="B52" s="23"/>
      <c r="C52" s="156" t="s">
        <v>44</v>
      </c>
      <c r="D52" s="157"/>
      <c r="E52" s="157"/>
      <c r="F52" s="157"/>
      <c r="G52" s="157"/>
      <c r="H52" s="46"/>
      <c r="I52" s="158" t="s">
        <v>45</v>
      </c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9" t="s">
        <v>46</v>
      </c>
      <c r="AH52" s="157"/>
      <c r="AI52" s="157"/>
      <c r="AJ52" s="157"/>
      <c r="AK52" s="157"/>
      <c r="AL52" s="157"/>
      <c r="AM52" s="157"/>
      <c r="AN52" s="158" t="s">
        <v>47</v>
      </c>
      <c r="AO52" s="157"/>
      <c r="AP52" s="160"/>
      <c r="AQ52" s="47" t="s">
        <v>48</v>
      </c>
      <c r="AR52" s="23"/>
      <c r="AS52" s="48" t="s">
        <v>49</v>
      </c>
      <c r="AT52" s="49" t="s">
        <v>50</v>
      </c>
      <c r="AU52" s="49" t="s">
        <v>51</v>
      </c>
      <c r="AV52" s="49" t="s">
        <v>52</v>
      </c>
      <c r="AW52" s="49" t="s">
        <v>53</v>
      </c>
      <c r="AX52" s="49" t="s">
        <v>54</v>
      </c>
      <c r="AY52" s="49" t="s">
        <v>55</v>
      </c>
      <c r="AZ52" s="49" t="s">
        <v>56</v>
      </c>
      <c r="BA52" s="49" t="s">
        <v>57</v>
      </c>
      <c r="BB52" s="49" t="s">
        <v>58</v>
      </c>
      <c r="BC52" s="49" t="s">
        <v>59</v>
      </c>
      <c r="BD52" s="50" t="s">
        <v>60</v>
      </c>
    </row>
    <row r="53" spans="1:91" s="1" customFormat="1" ht="10.95" customHeight="1">
      <c r="B53" s="23"/>
      <c r="AR53" s="23"/>
      <c r="AS53" s="5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2"/>
    </row>
    <row r="54" spans="1:91" s="4" customFormat="1" ht="32.4" customHeight="1">
      <c r="B54" s="52"/>
      <c r="C54" s="53" t="s">
        <v>61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164">
        <f>ROUND(AG55,2)</f>
        <v>0</v>
      </c>
      <c r="AH54" s="164"/>
      <c r="AI54" s="164"/>
      <c r="AJ54" s="164"/>
      <c r="AK54" s="164"/>
      <c r="AL54" s="164"/>
      <c r="AM54" s="164"/>
      <c r="AN54" s="165">
        <f>SUM(AG54,AT54)</f>
        <v>0</v>
      </c>
      <c r="AO54" s="165"/>
      <c r="AP54" s="165"/>
      <c r="AQ54" s="56" t="s">
        <v>1</v>
      </c>
      <c r="AR54" s="52"/>
      <c r="AS54" s="57">
        <f>ROUND(AS55,2)</f>
        <v>0</v>
      </c>
      <c r="AT54" s="58">
        <f>ROUND(SUM(AV54:AW54),2)</f>
        <v>0</v>
      </c>
      <c r="AU54" s="59">
        <f>ROUND(AU55,5)</f>
        <v>0</v>
      </c>
      <c r="AV54" s="58">
        <f>ROUND(AZ54*L29,2)</f>
        <v>0</v>
      </c>
      <c r="AW54" s="58">
        <f>ROUND(BA54*L30,2)</f>
        <v>0</v>
      </c>
      <c r="AX54" s="58">
        <f>ROUND(BB54*L29,2)</f>
        <v>0</v>
      </c>
      <c r="AY54" s="58">
        <f>ROUND(BC54*L30,2)</f>
        <v>0</v>
      </c>
      <c r="AZ54" s="58">
        <f>ROUND(AZ55,2)</f>
        <v>0</v>
      </c>
      <c r="BA54" s="58">
        <f>ROUND(BA55,2)</f>
        <v>0</v>
      </c>
      <c r="BB54" s="58">
        <f>ROUND(BB55,2)</f>
        <v>0</v>
      </c>
      <c r="BC54" s="58">
        <f>ROUND(BC55,2)</f>
        <v>0</v>
      </c>
      <c r="BD54" s="60">
        <f>ROUND(BD55,2)</f>
        <v>0</v>
      </c>
      <c r="BS54" s="61" t="s">
        <v>62</v>
      </c>
      <c r="BT54" s="61" t="s">
        <v>63</v>
      </c>
      <c r="BU54" s="62" t="s">
        <v>64</v>
      </c>
      <c r="BV54" s="61" t="s">
        <v>65</v>
      </c>
      <c r="BW54" s="61" t="s">
        <v>4</v>
      </c>
      <c r="BX54" s="61" t="s">
        <v>66</v>
      </c>
      <c r="CL54" s="61" t="s">
        <v>1</v>
      </c>
    </row>
    <row r="55" spans="1:91" s="5" customFormat="1" ht="16.5" customHeight="1">
      <c r="A55" s="63" t="s">
        <v>67</v>
      </c>
      <c r="B55" s="64"/>
      <c r="C55" s="65"/>
      <c r="D55" s="163" t="s">
        <v>68</v>
      </c>
      <c r="E55" s="163"/>
      <c r="F55" s="163"/>
      <c r="G55" s="163"/>
      <c r="H55" s="163"/>
      <c r="I55" s="66"/>
      <c r="J55" s="163" t="s">
        <v>69</v>
      </c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1">
        <f>'SO 01 - Dojírna'!J30</f>
        <v>0</v>
      </c>
      <c r="AH55" s="162"/>
      <c r="AI55" s="162"/>
      <c r="AJ55" s="162"/>
      <c r="AK55" s="162"/>
      <c r="AL55" s="162"/>
      <c r="AM55" s="162"/>
      <c r="AN55" s="161">
        <f>SUM(AG55,AT55)</f>
        <v>0</v>
      </c>
      <c r="AO55" s="162"/>
      <c r="AP55" s="162"/>
      <c r="AQ55" s="67" t="s">
        <v>70</v>
      </c>
      <c r="AR55" s="64"/>
      <c r="AS55" s="68">
        <v>0</v>
      </c>
      <c r="AT55" s="69">
        <f>ROUND(SUM(AV55:AW55),2)</f>
        <v>0</v>
      </c>
      <c r="AU55" s="70">
        <f>'SO 01 - Dojírna'!P85</f>
        <v>0</v>
      </c>
      <c r="AV55" s="69">
        <f>'SO 01 - Dojírna'!J33</f>
        <v>0</v>
      </c>
      <c r="AW55" s="69">
        <f>'SO 01 - Dojírna'!J34</f>
        <v>0</v>
      </c>
      <c r="AX55" s="69">
        <f>'SO 01 - Dojírna'!J35</f>
        <v>0</v>
      </c>
      <c r="AY55" s="69">
        <f>'SO 01 - Dojírna'!J36</f>
        <v>0</v>
      </c>
      <c r="AZ55" s="69">
        <f>'SO 01 - Dojírna'!F33</f>
        <v>0</v>
      </c>
      <c r="BA55" s="69">
        <f>'SO 01 - Dojírna'!F34</f>
        <v>0</v>
      </c>
      <c r="BB55" s="69">
        <f>'SO 01 - Dojírna'!F35</f>
        <v>0</v>
      </c>
      <c r="BC55" s="69">
        <f>'SO 01 - Dojírna'!F36</f>
        <v>0</v>
      </c>
      <c r="BD55" s="71">
        <f>'SO 01 - Dojírna'!F37</f>
        <v>0</v>
      </c>
      <c r="BT55" s="72" t="s">
        <v>71</v>
      </c>
      <c r="BV55" s="72" t="s">
        <v>65</v>
      </c>
      <c r="BW55" s="72" t="s">
        <v>72</v>
      </c>
      <c r="BX55" s="72" t="s">
        <v>4</v>
      </c>
      <c r="CL55" s="72" t="s">
        <v>1</v>
      </c>
      <c r="CM55" s="72" t="s">
        <v>73</v>
      </c>
    </row>
    <row r="56" spans="1:91" s="1" customFormat="1" ht="30" customHeight="1">
      <c r="B56" s="23"/>
      <c r="AR56" s="23"/>
    </row>
    <row r="57" spans="1:91" s="1" customFormat="1" ht="6.9" customHeight="1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23"/>
    </row>
  </sheetData>
  <mergeCells count="40"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55" location="'SO 01 - Dojírna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7"/>
  <sheetViews>
    <sheetView showGridLines="0" workbookViewId="0">
      <selection activeCell="F16" sqref="F16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100.85546875" customWidth="1"/>
    <col min="7" max="7" width="8.7109375" customWidth="1"/>
    <col min="8" max="8" width="11.140625" customWidth="1"/>
    <col min="9" max="9" width="14.140625" customWidth="1"/>
    <col min="10" max="10" width="23.42578125" customWidth="1"/>
    <col min="11" max="11" width="15.425781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46">
      <c r="A1" s="73"/>
    </row>
    <row r="2" spans="1:46" ht="36.9" customHeight="1">
      <c r="L2" s="152" t="s">
        <v>5</v>
      </c>
      <c r="M2" s="150"/>
      <c r="N2" s="150"/>
      <c r="O2" s="150"/>
      <c r="P2" s="150"/>
      <c r="Q2" s="150"/>
      <c r="R2" s="150"/>
      <c r="S2" s="150"/>
      <c r="T2" s="150"/>
      <c r="U2" s="150"/>
      <c r="V2" s="150"/>
      <c r="AT2" s="12" t="s">
        <v>72</v>
      </c>
    </row>
    <row r="3" spans="1:46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73</v>
      </c>
    </row>
    <row r="4" spans="1:46" ht="24.9" customHeight="1">
      <c r="B4" s="15"/>
      <c r="D4" s="16" t="s">
        <v>74</v>
      </c>
      <c r="L4" s="15"/>
      <c r="M4" s="17" t="s">
        <v>10</v>
      </c>
      <c r="AT4" s="12" t="s">
        <v>3</v>
      </c>
    </row>
    <row r="5" spans="1:46" ht="6.9" customHeight="1">
      <c r="B5" s="15"/>
      <c r="L5" s="15"/>
    </row>
    <row r="6" spans="1:46" ht="12" customHeight="1">
      <c r="B6" s="15"/>
      <c r="D6" s="20" t="s">
        <v>14</v>
      </c>
      <c r="L6" s="15"/>
    </row>
    <row r="7" spans="1:46" ht="16.5" customHeight="1">
      <c r="B7" s="15"/>
      <c r="E7" s="175" t="str">
        <f>'Rekapitulace stavby'!K6</f>
        <v>Modernizace dojírny v Žichlicích</v>
      </c>
      <c r="F7" s="176"/>
      <c r="G7" s="176"/>
      <c r="H7" s="176"/>
      <c r="L7" s="15"/>
    </row>
    <row r="8" spans="1:46" s="1" customFormat="1" ht="12" customHeight="1">
      <c r="B8" s="23"/>
      <c r="D8" s="20" t="s">
        <v>75</v>
      </c>
      <c r="L8" s="23"/>
    </row>
    <row r="9" spans="1:46" s="1" customFormat="1" ht="36.9" customHeight="1">
      <c r="B9" s="23"/>
      <c r="E9" s="166" t="s">
        <v>76</v>
      </c>
      <c r="F9" s="170"/>
      <c r="G9" s="170"/>
      <c r="H9" s="170"/>
      <c r="L9" s="23"/>
    </row>
    <row r="10" spans="1:46" s="1" customFormat="1">
      <c r="B10" s="23"/>
      <c r="L10" s="23"/>
    </row>
    <row r="11" spans="1:46" s="1" customFormat="1" ht="12" customHeight="1">
      <c r="B11" s="23"/>
      <c r="D11" s="20" t="s">
        <v>16</v>
      </c>
      <c r="F11" s="12" t="s">
        <v>1</v>
      </c>
      <c r="I11" s="20" t="s">
        <v>17</v>
      </c>
      <c r="J11" s="12" t="s">
        <v>1</v>
      </c>
      <c r="L11" s="23"/>
    </row>
    <row r="12" spans="1:46" s="1" customFormat="1" ht="12" customHeight="1">
      <c r="B12" s="23"/>
      <c r="D12" s="20" t="s">
        <v>18</v>
      </c>
      <c r="F12" s="12" t="s">
        <v>19</v>
      </c>
      <c r="I12" s="20" t="s">
        <v>20</v>
      </c>
      <c r="J12" s="40">
        <f>'Rekapitulace stavby'!AN8</f>
        <v>43773</v>
      </c>
      <c r="L12" s="23"/>
    </row>
    <row r="13" spans="1:46" s="1" customFormat="1" ht="10.95" customHeight="1">
      <c r="B13" s="23"/>
      <c r="L13" s="23"/>
    </row>
    <row r="14" spans="1:46" s="1" customFormat="1" ht="12" customHeight="1">
      <c r="B14" s="23"/>
      <c r="D14" s="20" t="s">
        <v>21</v>
      </c>
      <c r="F14" s="139" t="str">
        <f>'Rekapitulace stavby'!K10</f>
        <v>Žichlická zemědělská a.s.</v>
      </c>
      <c r="I14" s="20" t="s">
        <v>22</v>
      </c>
      <c r="J14" s="12">
        <f>IF('Rekapitulace stavby'!AN10="","",'Rekapitulace stavby'!AN10)</f>
        <v>25202341</v>
      </c>
      <c r="L14" s="23"/>
    </row>
    <row r="15" spans="1:46" s="1" customFormat="1" ht="18" customHeight="1">
      <c r="B15" s="23"/>
      <c r="E15" s="12" t="str">
        <f>IF('Rekapitulace stavby'!E11="","",'Rekapitulace stavby'!E11)</f>
        <v xml:space="preserve"> </v>
      </c>
      <c r="F15" s="1" t="str">
        <f>'Rekapitulace stavby'!K11</f>
        <v>Žichlice 85, 330 11 Žichlice</v>
      </c>
      <c r="I15" s="20" t="s">
        <v>23</v>
      </c>
      <c r="J15" s="12" t="str">
        <f>IF('Rekapitulace stavby'!AN11="","",'Rekapitulace stavby'!AN11)</f>
        <v>CZ25202341</v>
      </c>
      <c r="L15" s="23"/>
    </row>
    <row r="16" spans="1:46" s="1" customFormat="1" ht="6.9" customHeight="1">
      <c r="B16" s="23"/>
      <c r="L16" s="23"/>
    </row>
    <row r="17" spans="2:12" s="1" customFormat="1" ht="12" customHeight="1">
      <c r="B17" s="23"/>
      <c r="D17" s="20" t="s">
        <v>24</v>
      </c>
      <c r="I17" s="20" t="s">
        <v>22</v>
      </c>
      <c r="J17" s="12" t="str">
        <f>'Rekapitulace stavby'!AN13</f>
        <v/>
      </c>
      <c r="L17" s="23"/>
    </row>
    <row r="18" spans="2:12" s="1" customFormat="1" ht="18" customHeight="1">
      <c r="B18" s="23"/>
      <c r="E18" s="149" t="str">
        <f>'Rekapitulace stavby'!E14</f>
        <v xml:space="preserve"> </v>
      </c>
      <c r="F18" s="149"/>
      <c r="G18" s="149"/>
      <c r="H18" s="149"/>
      <c r="I18" s="20" t="s">
        <v>23</v>
      </c>
      <c r="J18" s="12" t="str">
        <f>'Rekapitulace stavby'!AN14</f>
        <v/>
      </c>
      <c r="L18" s="23"/>
    </row>
    <row r="19" spans="2:12" s="1" customFormat="1" ht="6.9" customHeight="1">
      <c r="B19" s="23"/>
      <c r="L19" s="23"/>
    </row>
    <row r="20" spans="2:12" s="1" customFormat="1" ht="12" customHeight="1">
      <c r="B20" s="23"/>
      <c r="D20" s="20" t="s">
        <v>25</v>
      </c>
      <c r="I20" s="20" t="s">
        <v>22</v>
      </c>
      <c r="J20" s="12" t="str">
        <f>IF('Rekapitulace stavby'!AN16="","",'Rekapitulace stavby'!AN16)</f>
        <v/>
      </c>
      <c r="L20" s="23"/>
    </row>
    <row r="21" spans="2:12" s="1" customFormat="1" ht="18" customHeight="1">
      <c r="B21" s="23"/>
      <c r="E21" s="12" t="str">
        <f>IF('Rekapitulace stavby'!E17="","",'Rekapitulace stavby'!E17)</f>
        <v xml:space="preserve"> </v>
      </c>
      <c r="I21" s="20" t="s">
        <v>23</v>
      </c>
      <c r="J21" s="12" t="str">
        <f>IF('Rekapitulace stavby'!AN17="","",'Rekapitulace stavby'!AN17)</f>
        <v/>
      </c>
      <c r="L21" s="23"/>
    </row>
    <row r="22" spans="2:12" s="1" customFormat="1" ht="6.9" customHeight="1">
      <c r="B22" s="23"/>
      <c r="L22" s="23"/>
    </row>
    <row r="23" spans="2:12" s="1" customFormat="1" ht="12" customHeight="1">
      <c r="B23" s="23"/>
      <c r="D23" s="20" t="s">
        <v>27</v>
      </c>
      <c r="I23" s="20" t="s">
        <v>22</v>
      </c>
      <c r="J23" s="12" t="str">
        <f>IF('Rekapitulace stavby'!AN19="","",'Rekapitulace stavby'!AN19)</f>
        <v/>
      </c>
      <c r="L23" s="23"/>
    </row>
    <row r="24" spans="2:12" s="1" customFormat="1" ht="18" customHeight="1">
      <c r="B24" s="23"/>
      <c r="E24" s="12" t="str">
        <f>IF('Rekapitulace stavby'!E20="","",'Rekapitulace stavby'!E20)</f>
        <v xml:space="preserve"> </v>
      </c>
      <c r="I24" s="20" t="s">
        <v>23</v>
      </c>
      <c r="J24" s="12" t="str">
        <f>IF('Rekapitulace stavby'!AN20="","",'Rekapitulace stavby'!AN20)</f>
        <v/>
      </c>
      <c r="L24" s="23"/>
    </row>
    <row r="25" spans="2:12" s="1" customFormat="1" ht="6.9" customHeight="1">
      <c r="B25" s="23"/>
      <c r="L25" s="23"/>
    </row>
    <row r="26" spans="2:12" s="1" customFormat="1" ht="12" customHeight="1">
      <c r="B26" s="23"/>
      <c r="D26" s="20" t="s">
        <v>28</v>
      </c>
      <c r="L26" s="23"/>
    </row>
    <row r="27" spans="2:12" s="6" customFormat="1" ht="16.5" customHeight="1">
      <c r="B27" s="74"/>
      <c r="E27" s="153" t="s">
        <v>1</v>
      </c>
      <c r="F27" s="153"/>
      <c r="G27" s="153"/>
      <c r="H27" s="153"/>
      <c r="L27" s="74"/>
    </row>
    <row r="28" spans="2:12" s="1" customFormat="1" ht="6.9" customHeight="1">
      <c r="B28" s="23"/>
      <c r="L28" s="23"/>
    </row>
    <row r="29" spans="2:12" s="1" customFormat="1" ht="6.9" customHeight="1">
      <c r="B29" s="23"/>
      <c r="D29" s="41"/>
      <c r="E29" s="41"/>
      <c r="F29" s="41"/>
      <c r="G29" s="41"/>
      <c r="H29" s="41"/>
      <c r="I29" s="41"/>
      <c r="J29" s="41"/>
      <c r="K29" s="41"/>
      <c r="L29" s="23"/>
    </row>
    <row r="30" spans="2:12" s="1" customFormat="1" ht="25.35" customHeight="1">
      <c r="B30" s="23"/>
      <c r="D30" s="75" t="s">
        <v>29</v>
      </c>
      <c r="J30" s="55">
        <f>ROUND(J85, 2)</f>
        <v>0</v>
      </c>
      <c r="L30" s="23"/>
    </row>
    <row r="31" spans="2:12" s="1" customFormat="1" ht="6.9" customHeight="1">
      <c r="B31" s="23"/>
      <c r="D31" s="41"/>
      <c r="E31" s="41"/>
      <c r="F31" s="41"/>
      <c r="G31" s="41"/>
      <c r="H31" s="41"/>
      <c r="I31" s="41"/>
      <c r="J31" s="41"/>
      <c r="K31" s="41"/>
      <c r="L31" s="23"/>
    </row>
    <row r="32" spans="2:12" s="1" customFormat="1" ht="14.4" customHeight="1">
      <c r="B32" s="23"/>
      <c r="F32" s="26" t="s">
        <v>31</v>
      </c>
      <c r="I32" s="26" t="s">
        <v>30</v>
      </c>
      <c r="J32" s="26" t="s">
        <v>32</v>
      </c>
      <c r="L32" s="23"/>
    </row>
    <row r="33" spans="2:12" s="1" customFormat="1" ht="14.4" customHeight="1">
      <c r="B33" s="23"/>
      <c r="D33" s="20" t="s">
        <v>33</v>
      </c>
      <c r="E33" s="20" t="s">
        <v>34</v>
      </c>
      <c r="F33" s="76">
        <f>ROUND((SUM(BE85:BE126)),  2)</f>
        <v>0</v>
      </c>
      <c r="I33" s="28">
        <v>0.21</v>
      </c>
      <c r="J33" s="76">
        <f>ROUND(((SUM(BE85:BE126))*I33),  2)</f>
        <v>0</v>
      </c>
      <c r="L33" s="23"/>
    </row>
    <row r="34" spans="2:12" s="1" customFormat="1" ht="14.4" customHeight="1">
      <c r="B34" s="23"/>
      <c r="E34" s="20" t="s">
        <v>35</v>
      </c>
      <c r="F34" s="76">
        <f>ROUND((SUM(BF85:BF126)),  2)</f>
        <v>0</v>
      </c>
      <c r="I34" s="28">
        <v>0.15</v>
      </c>
      <c r="J34" s="76">
        <f>ROUND(((SUM(BF85:BF126))*I34),  2)</f>
        <v>0</v>
      </c>
      <c r="L34" s="23"/>
    </row>
    <row r="35" spans="2:12" s="1" customFormat="1" ht="14.4" hidden="1" customHeight="1">
      <c r="B35" s="23"/>
      <c r="E35" s="20" t="s">
        <v>36</v>
      </c>
      <c r="F35" s="76">
        <f>ROUND((SUM(BG85:BG126)),  2)</f>
        <v>0</v>
      </c>
      <c r="I35" s="28">
        <v>0.21</v>
      </c>
      <c r="J35" s="76">
        <f>0</f>
        <v>0</v>
      </c>
      <c r="L35" s="23"/>
    </row>
    <row r="36" spans="2:12" s="1" customFormat="1" ht="14.4" hidden="1" customHeight="1">
      <c r="B36" s="23"/>
      <c r="E36" s="20" t="s">
        <v>37</v>
      </c>
      <c r="F36" s="76">
        <f>ROUND((SUM(BH85:BH126)),  2)</f>
        <v>0</v>
      </c>
      <c r="I36" s="28">
        <v>0.15</v>
      </c>
      <c r="J36" s="76">
        <f>0</f>
        <v>0</v>
      </c>
      <c r="L36" s="23"/>
    </row>
    <row r="37" spans="2:12" s="1" customFormat="1" ht="14.4" hidden="1" customHeight="1">
      <c r="B37" s="23"/>
      <c r="E37" s="20" t="s">
        <v>38</v>
      </c>
      <c r="F37" s="76">
        <f>ROUND((SUM(BI85:BI126)),  2)</f>
        <v>0</v>
      </c>
      <c r="I37" s="28">
        <v>0</v>
      </c>
      <c r="J37" s="76">
        <f>0</f>
        <v>0</v>
      </c>
      <c r="L37" s="23"/>
    </row>
    <row r="38" spans="2:12" s="1" customFormat="1" ht="6.9" customHeight="1">
      <c r="B38" s="23"/>
      <c r="L38" s="23"/>
    </row>
    <row r="39" spans="2:12" s="1" customFormat="1" ht="25.35" customHeight="1">
      <c r="B39" s="23"/>
      <c r="C39" s="77"/>
      <c r="D39" s="78" t="s">
        <v>39</v>
      </c>
      <c r="E39" s="46"/>
      <c r="F39" s="46"/>
      <c r="G39" s="79" t="s">
        <v>40</v>
      </c>
      <c r="H39" s="80" t="s">
        <v>41</v>
      </c>
      <c r="I39" s="46"/>
      <c r="J39" s="81">
        <f>SUM(J30:J37)</f>
        <v>0</v>
      </c>
      <c r="K39" s="82"/>
      <c r="L39" s="23"/>
    </row>
    <row r="40" spans="2:12" s="1" customFormat="1" ht="14.4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23"/>
    </row>
    <row r="44" spans="2:12" s="1" customFormat="1" ht="6.9" customHeight="1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23"/>
    </row>
    <row r="45" spans="2:12" s="1" customFormat="1" ht="24.9" customHeight="1">
      <c r="B45" s="23"/>
      <c r="C45" s="16" t="s">
        <v>77</v>
      </c>
      <c r="L45" s="23"/>
    </row>
    <row r="46" spans="2:12" s="1" customFormat="1" ht="6.9" customHeight="1">
      <c r="B46" s="23"/>
      <c r="L46" s="23"/>
    </row>
    <row r="47" spans="2:12" s="1" customFormat="1" ht="12" customHeight="1">
      <c r="B47" s="23"/>
      <c r="C47" s="20" t="s">
        <v>14</v>
      </c>
      <c r="L47" s="23"/>
    </row>
    <row r="48" spans="2:12" s="1" customFormat="1" ht="16.5" customHeight="1">
      <c r="B48" s="23"/>
      <c r="E48" s="175" t="str">
        <f>E7</f>
        <v>Modernizace dojírny v Žichlicích</v>
      </c>
      <c r="F48" s="176"/>
      <c r="G48" s="176"/>
      <c r="H48" s="176"/>
      <c r="L48" s="23"/>
    </row>
    <row r="49" spans="2:47" s="1" customFormat="1" ht="12" customHeight="1">
      <c r="B49" s="23"/>
      <c r="C49" s="20" t="s">
        <v>75</v>
      </c>
      <c r="L49" s="23"/>
    </row>
    <row r="50" spans="2:47" s="1" customFormat="1" ht="16.5" customHeight="1">
      <c r="B50" s="23"/>
      <c r="E50" s="166" t="str">
        <f>E9</f>
        <v>SO 01 - Dojírna</v>
      </c>
      <c r="F50" s="170"/>
      <c r="G50" s="170"/>
      <c r="H50" s="170"/>
      <c r="L50" s="23"/>
    </row>
    <row r="51" spans="2:47" s="1" customFormat="1" ht="6.9" customHeight="1">
      <c r="B51" s="23"/>
      <c r="L51" s="23"/>
    </row>
    <row r="52" spans="2:47" s="1" customFormat="1" ht="12" customHeight="1">
      <c r="B52" s="23"/>
      <c r="C52" s="20" t="s">
        <v>18</v>
      </c>
      <c r="F52" s="12" t="str">
        <f>F12</f>
        <v xml:space="preserve"> </v>
      </c>
      <c r="I52" s="20" t="s">
        <v>20</v>
      </c>
      <c r="J52" s="40">
        <f>IF(J12="","",J12)</f>
        <v>43773</v>
      </c>
      <c r="L52" s="23"/>
    </row>
    <row r="53" spans="2:47" s="1" customFormat="1" ht="6.9" customHeight="1">
      <c r="B53" s="23"/>
      <c r="L53" s="23"/>
    </row>
    <row r="54" spans="2:47" s="1" customFormat="1" ht="13.65" customHeight="1">
      <c r="B54" s="23"/>
      <c r="C54" s="20" t="s">
        <v>21</v>
      </c>
      <c r="F54" s="12" t="str">
        <f>E15</f>
        <v xml:space="preserve"> </v>
      </c>
      <c r="I54" s="20" t="s">
        <v>25</v>
      </c>
      <c r="J54" s="21" t="str">
        <f>E21</f>
        <v xml:space="preserve"> </v>
      </c>
      <c r="L54" s="23"/>
    </row>
    <row r="55" spans="2:47" s="1" customFormat="1" ht="13.65" customHeight="1">
      <c r="B55" s="23"/>
      <c r="C55" s="20" t="s">
        <v>24</v>
      </c>
      <c r="F55" s="12" t="str">
        <f>IF(E18="","",E18)</f>
        <v xml:space="preserve"> </v>
      </c>
      <c r="I55" s="20" t="s">
        <v>27</v>
      </c>
      <c r="J55" s="21" t="str">
        <f>E24</f>
        <v xml:space="preserve"> </v>
      </c>
      <c r="L55" s="23"/>
    </row>
    <row r="56" spans="2:47" s="1" customFormat="1" ht="10.35" customHeight="1">
      <c r="B56" s="23"/>
      <c r="L56" s="23"/>
    </row>
    <row r="57" spans="2:47" s="1" customFormat="1" ht="29.25" customHeight="1">
      <c r="B57" s="23"/>
      <c r="C57" s="83" t="s">
        <v>78</v>
      </c>
      <c r="D57" s="77"/>
      <c r="E57" s="77"/>
      <c r="F57" s="77"/>
      <c r="G57" s="77"/>
      <c r="H57" s="77"/>
      <c r="I57" s="77"/>
      <c r="J57" s="84" t="s">
        <v>79</v>
      </c>
      <c r="K57" s="77"/>
      <c r="L57" s="23"/>
    </row>
    <row r="58" spans="2:47" s="1" customFormat="1" ht="10.35" customHeight="1">
      <c r="B58" s="23"/>
      <c r="L58" s="23"/>
    </row>
    <row r="59" spans="2:47" s="1" customFormat="1" ht="22.95" customHeight="1">
      <c r="B59" s="23"/>
      <c r="C59" s="85" t="s">
        <v>80</v>
      </c>
      <c r="J59" s="55">
        <f>J85</f>
        <v>0</v>
      </c>
      <c r="L59" s="23"/>
      <c r="AU59" s="12" t="s">
        <v>81</v>
      </c>
    </row>
    <row r="60" spans="2:47" s="7" customFormat="1" ht="24.9" customHeight="1">
      <c r="B60" s="86"/>
      <c r="D60" s="87" t="s">
        <v>82</v>
      </c>
      <c r="E60" s="88"/>
      <c r="F60" s="88"/>
      <c r="G60" s="88"/>
      <c r="H60" s="88"/>
      <c r="I60" s="88"/>
      <c r="J60" s="89">
        <f>J86</f>
        <v>0</v>
      </c>
      <c r="L60" s="86"/>
    </row>
    <row r="61" spans="2:47" s="8" customFormat="1" ht="19.95" customHeight="1">
      <c r="B61" s="90"/>
      <c r="D61" s="91" t="s">
        <v>83</v>
      </c>
      <c r="E61" s="92"/>
      <c r="F61" s="92"/>
      <c r="G61" s="92"/>
      <c r="H61" s="92"/>
      <c r="I61" s="92"/>
      <c r="J61" s="93">
        <f>J87</f>
        <v>0</v>
      </c>
      <c r="L61" s="90"/>
    </row>
    <row r="62" spans="2:47" s="8" customFormat="1" ht="14.85" customHeight="1">
      <c r="B62" s="90"/>
      <c r="D62" s="91" t="s">
        <v>84</v>
      </c>
      <c r="E62" s="92"/>
      <c r="F62" s="92"/>
      <c r="G62" s="92"/>
      <c r="H62" s="92"/>
      <c r="I62" s="92"/>
      <c r="J62" s="93">
        <f>J88</f>
        <v>0</v>
      </c>
      <c r="L62" s="90"/>
    </row>
    <row r="63" spans="2:47" s="8" customFormat="1" ht="14.85" customHeight="1">
      <c r="B63" s="90"/>
      <c r="D63" s="91" t="s">
        <v>85</v>
      </c>
      <c r="E63" s="92"/>
      <c r="F63" s="92"/>
      <c r="G63" s="92"/>
      <c r="H63" s="92"/>
      <c r="I63" s="92"/>
      <c r="J63" s="93">
        <f>J92</f>
        <v>0</v>
      </c>
      <c r="L63" s="90"/>
    </row>
    <row r="64" spans="2:47" s="8" customFormat="1" ht="14.85" customHeight="1">
      <c r="B64" s="90"/>
      <c r="D64" s="91" t="s">
        <v>250</v>
      </c>
      <c r="E64" s="92"/>
      <c r="F64" s="92"/>
      <c r="G64" s="92"/>
      <c r="H64" s="92"/>
      <c r="I64" s="92"/>
      <c r="J64" s="93">
        <f>J107</f>
        <v>0</v>
      </c>
      <c r="L64" s="90"/>
    </row>
    <row r="65" spans="2:12" s="8" customFormat="1" ht="14.85" customHeight="1">
      <c r="B65" s="90"/>
      <c r="D65" s="91" t="s">
        <v>251</v>
      </c>
      <c r="E65" s="92"/>
      <c r="F65" s="92"/>
      <c r="G65" s="92"/>
      <c r="H65" s="92"/>
      <c r="I65" s="92"/>
      <c r="J65" s="93">
        <f>J119</f>
        <v>0</v>
      </c>
      <c r="L65" s="90"/>
    </row>
    <row r="66" spans="2:12" s="1" customFormat="1" ht="21.75" customHeight="1">
      <c r="B66" s="23"/>
      <c r="L66" s="23"/>
    </row>
    <row r="67" spans="2:12" s="1" customFormat="1" ht="6.9" customHeight="1"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23"/>
    </row>
    <row r="71" spans="2:12" s="1" customFormat="1" ht="6.9" customHeight="1"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23"/>
    </row>
    <row r="72" spans="2:12" s="1" customFormat="1" ht="24.9" customHeight="1">
      <c r="B72" s="23"/>
      <c r="C72" s="16" t="s">
        <v>86</v>
      </c>
      <c r="L72" s="23"/>
    </row>
    <row r="73" spans="2:12" s="1" customFormat="1" ht="6.9" customHeight="1">
      <c r="B73" s="23"/>
      <c r="L73" s="23"/>
    </row>
    <row r="74" spans="2:12" s="1" customFormat="1" ht="12" customHeight="1">
      <c r="B74" s="23"/>
      <c r="C74" s="20" t="s">
        <v>14</v>
      </c>
      <c r="L74" s="23"/>
    </row>
    <row r="75" spans="2:12" s="1" customFormat="1" ht="16.5" customHeight="1">
      <c r="B75" s="23"/>
      <c r="E75" s="175" t="str">
        <f>E7</f>
        <v>Modernizace dojírny v Žichlicích</v>
      </c>
      <c r="F75" s="176"/>
      <c r="G75" s="176"/>
      <c r="H75" s="176"/>
      <c r="L75" s="23"/>
    </row>
    <row r="76" spans="2:12" s="1" customFormat="1" ht="12" customHeight="1">
      <c r="B76" s="23"/>
      <c r="C76" s="20" t="s">
        <v>75</v>
      </c>
      <c r="L76" s="23"/>
    </row>
    <row r="77" spans="2:12" s="1" customFormat="1" ht="16.5" customHeight="1">
      <c r="B77" s="23"/>
      <c r="E77" s="166" t="str">
        <f>E9</f>
        <v>SO 01 - Dojírna</v>
      </c>
      <c r="F77" s="170"/>
      <c r="G77" s="170"/>
      <c r="H77" s="170"/>
      <c r="L77" s="23"/>
    </row>
    <row r="78" spans="2:12" s="1" customFormat="1" ht="6.9" customHeight="1">
      <c r="B78" s="23"/>
      <c r="L78" s="23"/>
    </row>
    <row r="79" spans="2:12" s="1" customFormat="1" ht="12" customHeight="1">
      <c r="B79" s="23"/>
      <c r="C79" s="20" t="s">
        <v>18</v>
      </c>
      <c r="F79" s="12" t="str">
        <f>F12</f>
        <v xml:space="preserve"> </v>
      </c>
      <c r="I79" s="20" t="s">
        <v>20</v>
      </c>
      <c r="J79" s="40">
        <f>IF(J12="","",J12)</f>
        <v>43773</v>
      </c>
      <c r="L79" s="23"/>
    </row>
    <row r="80" spans="2:12" s="1" customFormat="1" ht="6.9" customHeight="1">
      <c r="B80" s="23"/>
      <c r="L80" s="23"/>
    </row>
    <row r="81" spans="2:65" s="1" customFormat="1" ht="13.65" customHeight="1">
      <c r="B81" s="23"/>
      <c r="C81" s="20" t="s">
        <v>21</v>
      </c>
      <c r="F81" s="12" t="str">
        <f>E15</f>
        <v xml:space="preserve"> </v>
      </c>
      <c r="I81" s="20" t="s">
        <v>25</v>
      </c>
      <c r="J81" s="21" t="str">
        <f>E21</f>
        <v xml:space="preserve"> </v>
      </c>
      <c r="L81" s="23"/>
    </row>
    <row r="82" spans="2:65" s="1" customFormat="1" ht="13.65" customHeight="1">
      <c r="B82" s="23"/>
      <c r="C82" s="20" t="s">
        <v>24</v>
      </c>
      <c r="F82" s="12" t="str">
        <f>IF(E18="","",E18)</f>
        <v xml:space="preserve"> </v>
      </c>
      <c r="I82" s="20" t="s">
        <v>27</v>
      </c>
      <c r="J82" s="21" t="str">
        <f>E24</f>
        <v xml:space="preserve"> </v>
      </c>
      <c r="L82" s="23"/>
    </row>
    <row r="83" spans="2:65" s="1" customFormat="1" ht="10.35" customHeight="1">
      <c r="B83" s="23"/>
      <c r="L83" s="23"/>
    </row>
    <row r="84" spans="2:65" s="9" customFormat="1" ht="29.25" customHeight="1">
      <c r="B84" s="94"/>
      <c r="C84" s="95" t="s">
        <v>87</v>
      </c>
      <c r="D84" s="96" t="s">
        <v>48</v>
      </c>
      <c r="E84" s="96" t="s">
        <v>44</v>
      </c>
      <c r="F84" s="96" t="s">
        <v>45</v>
      </c>
      <c r="G84" s="96" t="s">
        <v>88</v>
      </c>
      <c r="H84" s="96" t="s">
        <v>89</v>
      </c>
      <c r="I84" s="96" t="s">
        <v>90</v>
      </c>
      <c r="J84" s="97" t="s">
        <v>79</v>
      </c>
      <c r="K84" s="98" t="s">
        <v>91</v>
      </c>
      <c r="L84" s="94"/>
      <c r="M84" s="48" t="s">
        <v>1</v>
      </c>
      <c r="N84" s="49" t="s">
        <v>33</v>
      </c>
      <c r="O84" s="49" t="s">
        <v>92</v>
      </c>
      <c r="P84" s="49" t="s">
        <v>93</v>
      </c>
      <c r="Q84" s="49" t="s">
        <v>94</v>
      </c>
      <c r="R84" s="49" t="s">
        <v>95</v>
      </c>
      <c r="S84" s="49" t="s">
        <v>96</v>
      </c>
      <c r="T84" s="50" t="s">
        <v>97</v>
      </c>
    </row>
    <row r="85" spans="2:65" s="1" customFormat="1" ht="22.95" customHeight="1">
      <c r="B85" s="23"/>
      <c r="C85" s="53" t="s">
        <v>98</v>
      </c>
      <c r="J85" s="99">
        <f>BK85</f>
        <v>0</v>
      </c>
      <c r="L85" s="23"/>
      <c r="M85" s="51"/>
      <c r="N85" s="41"/>
      <c r="O85" s="41"/>
      <c r="P85" s="100">
        <f>P86</f>
        <v>0</v>
      </c>
      <c r="Q85" s="41"/>
      <c r="R85" s="100">
        <f>R86</f>
        <v>0</v>
      </c>
      <c r="S85" s="41"/>
      <c r="T85" s="101">
        <f>T86</f>
        <v>0</v>
      </c>
      <c r="AT85" s="12" t="s">
        <v>62</v>
      </c>
      <c r="AU85" s="12" t="s">
        <v>81</v>
      </c>
      <c r="BK85" s="102">
        <f>BK86</f>
        <v>0</v>
      </c>
    </row>
    <row r="86" spans="2:65" s="10" customFormat="1" ht="25.95" customHeight="1">
      <c r="B86" s="103"/>
      <c r="D86" s="104" t="s">
        <v>62</v>
      </c>
      <c r="E86" s="105" t="s">
        <v>99</v>
      </c>
      <c r="F86" s="105" t="s">
        <v>100</v>
      </c>
      <c r="J86" s="106">
        <f>BK86</f>
        <v>0</v>
      </c>
      <c r="L86" s="103"/>
      <c r="M86" s="107"/>
      <c r="N86" s="108"/>
      <c r="O86" s="108"/>
      <c r="P86" s="109">
        <f>P87</f>
        <v>0</v>
      </c>
      <c r="Q86" s="108"/>
      <c r="R86" s="109">
        <f>R87</f>
        <v>0</v>
      </c>
      <c r="S86" s="108"/>
      <c r="T86" s="110">
        <f>T87</f>
        <v>0</v>
      </c>
      <c r="AR86" s="104" t="s">
        <v>101</v>
      </c>
      <c r="AT86" s="111" t="s">
        <v>62</v>
      </c>
      <c r="AU86" s="111" t="s">
        <v>63</v>
      </c>
      <c r="AY86" s="104" t="s">
        <v>102</v>
      </c>
      <c r="BK86" s="112">
        <f>BK87</f>
        <v>0</v>
      </c>
    </row>
    <row r="87" spans="2:65" s="10" customFormat="1" ht="22.95" customHeight="1">
      <c r="B87" s="103"/>
      <c r="D87" s="104" t="s">
        <v>62</v>
      </c>
      <c r="E87" s="113" t="s">
        <v>103</v>
      </c>
      <c r="F87" s="113" t="s">
        <v>104</v>
      </c>
      <c r="J87" s="114">
        <f>BK87</f>
        <v>0</v>
      </c>
      <c r="L87" s="103"/>
      <c r="M87" s="107"/>
      <c r="N87" s="108"/>
      <c r="O87" s="108"/>
      <c r="P87" s="109">
        <f>P88+P92+P107+P119</f>
        <v>0</v>
      </c>
      <c r="Q87" s="108"/>
      <c r="R87" s="109">
        <f>R88+R92+R107+R119</f>
        <v>0</v>
      </c>
      <c r="S87" s="108"/>
      <c r="T87" s="110">
        <f>T88+T92+T107+T119</f>
        <v>0</v>
      </c>
      <c r="AR87" s="104" t="s">
        <v>101</v>
      </c>
      <c r="AT87" s="111" t="s">
        <v>62</v>
      </c>
      <c r="AU87" s="111" t="s">
        <v>71</v>
      </c>
      <c r="AY87" s="104" t="s">
        <v>102</v>
      </c>
      <c r="BK87" s="112">
        <f>BK88+BK92+BK107+BK119</f>
        <v>0</v>
      </c>
    </row>
    <row r="88" spans="2:65" s="10" customFormat="1" ht="20.85" customHeight="1">
      <c r="B88" s="103"/>
      <c r="D88" s="104" t="s">
        <v>62</v>
      </c>
      <c r="E88" s="113" t="s">
        <v>105</v>
      </c>
      <c r="F88" s="113" t="s">
        <v>106</v>
      </c>
      <c r="J88" s="114">
        <f>BK88</f>
        <v>0</v>
      </c>
      <c r="L88" s="103"/>
      <c r="M88" s="107"/>
      <c r="N88" s="108"/>
      <c r="O88" s="108"/>
      <c r="P88" s="109">
        <f>SUM(P89:P91)</f>
        <v>0</v>
      </c>
      <c r="Q88" s="108"/>
      <c r="R88" s="109">
        <f>SUM(R89:R91)</f>
        <v>0</v>
      </c>
      <c r="S88" s="108"/>
      <c r="T88" s="110">
        <f>SUM(T89:T91)</f>
        <v>0</v>
      </c>
      <c r="AR88" s="104" t="s">
        <v>101</v>
      </c>
      <c r="AT88" s="111" t="s">
        <v>62</v>
      </c>
      <c r="AU88" s="111" t="s">
        <v>73</v>
      </c>
      <c r="AY88" s="104" t="s">
        <v>102</v>
      </c>
      <c r="BK88" s="112">
        <f>SUM(BK89:BK91)</f>
        <v>0</v>
      </c>
    </row>
    <row r="89" spans="2:65" s="1" customFormat="1" ht="16.5" customHeight="1">
      <c r="B89" s="115"/>
      <c r="C89" s="116" t="s">
        <v>71</v>
      </c>
      <c r="D89" s="116" t="s">
        <v>99</v>
      </c>
      <c r="E89" s="117" t="s">
        <v>107</v>
      </c>
      <c r="F89" s="118" t="s">
        <v>108</v>
      </c>
      <c r="G89" s="119" t="s">
        <v>109</v>
      </c>
      <c r="H89" s="120">
        <v>1</v>
      </c>
      <c r="I89" s="121"/>
      <c r="J89" s="121">
        <f>ROUND(I89*H89,2)</f>
        <v>0</v>
      </c>
      <c r="K89" s="118" t="s">
        <v>1</v>
      </c>
      <c r="L89" s="122"/>
      <c r="M89" s="123" t="s">
        <v>1</v>
      </c>
      <c r="N89" s="124" t="s">
        <v>34</v>
      </c>
      <c r="O89" s="125">
        <v>0</v>
      </c>
      <c r="P89" s="125">
        <f>O89*H89</f>
        <v>0</v>
      </c>
      <c r="Q89" s="125">
        <v>0</v>
      </c>
      <c r="R89" s="125">
        <f>Q89*H89</f>
        <v>0</v>
      </c>
      <c r="S89" s="125">
        <v>0</v>
      </c>
      <c r="T89" s="126">
        <f>S89*H89</f>
        <v>0</v>
      </c>
      <c r="AR89" s="12" t="s">
        <v>110</v>
      </c>
      <c r="AT89" s="12" t="s">
        <v>99</v>
      </c>
      <c r="AU89" s="12" t="s">
        <v>101</v>
      </c>
      <c r="AY89" s="12" t="s">
        <v>102</v>
      </c>
      <c r="BE89" s="127">
        <f>IF(N89="základní",J89,0)</f>
        <v>0</v>
      </c>
      <c r="BF89" s="127">
        <f>IF(N89="snížená",J89,0)</f>
        <v>0</v>
      </c>
      <c r="BG89" s="127">
        <f>IF(N89="zákl. přenesená",J89,0)</f>
        <v>0</v>
      </c>
      <c r="BH89" s="127">
        <f>IF(N89="sníž. přenesená",J89,0)</f>
        <v>0</v>
      </c>
      <c r="BI89" s="127">
        <f>IF(N89="nulová",J89,0)</f>
        <v>0</v>
      </c>
      <c r="BJ89" s="12" t="s">
        <v>71</v>
      </c>
      <c r="BK89" s="127">
        <f>ROUND(I89*H89,2)</f>
        <v>0</v>
      </c>
      <c r="BL89" s="12" t="s">
        <v>111</v>
      </c>
      <c r="BM89" s="12" t="s">
        <v>112</v>
      </c>
    </row>
    <row r="90" spans="2:65" s="1" customFormat="1" ht="16.5" customHeight="1">
      <c r="B90" s="115"/>
      <c r="C90" s="116" t="s">
        <v>73</v>
      </c>
      <c r="D90" s="116" t="s">
        <v>99</v>
      </c>
      <c r="E90" s="117" t="s">
        <v>113</v>
      </c>
      <c r="F90" s="118" t="s">
        <v>114</v>
      </c>
      <c r="G90" s="119" t="s">
        <v>109</v>
      </c>
      <c r="H90" s="120">
        <v>1</v>
      </c>
      <c r="I90" s="121"/>
      <c r="J90" s="121">
        <f>ROUND(I90*H90,2)</f>
        <v>0</v>
      </c>
      <c r="K90" s="118" t="s">
        <v>1</v>
      </c>
      <c r="L90" s="122"/>
      <c r="M90" s="123" t="s">
        <v>1</v>
      </c>
      <c r="N90" s="124" t="s">
        <v>34</v>
      </c>
      <c r="O90" s="125">
        <v>0</v>
      </c>
      <c r="P90" s="125">
        <f>O90*H90</f>
        <v>0</v>
      </c>
      <c r="Q90" s="125">
        <v>0</v>
      </c>
      <c r="R90" s="125">
        <f>Q90*H90</f>
        <v>0</v>
      </c>
      <c r="S90" s="125">
        <v>0</v>
      </c>
      <c r="T90" s="126">
        <f>S90*H90</f>
        <v>0</v>
      </c>
      <c r="AR90" s="12" t="s">
        <v>110</v>
      </c>
      <c r="AT90" s="12" t="s">
        <v>99</v>
      </c>
      <c r="AU90" s="12" t="s">
        <v>101</v>
      </c>
      <c r="AY90" s="12" t="s">
        <v>102</v>
      </c>
      <c r="BE90" s="127">
        <f>IF(N90="základní",J90,0)</f>
        <v>0</v>
      </c>
      <c r="BF90" s="127">
        <f>IF(N90="snížená",J90,0)</f>
        <v>0</v>
      </c>
      <c r="BG90" s="127">
        <f>IF(N90="zákl. přenesená",J90,0)</f>
        <v>0</v>
      </c>
      <c r="BH90" s="127">
        <f>IF(N90="sníž. přenesená",J90,0)</f>
        <v>0</v>
      </c>
      <c r="BI90" s="127">
        <f>IF(N90="nulová",J90,0)</f>
        <v>0</v>
      </c>
      <c r="BJ90" s="12" t="s">
        <v>71</v>
      </c>
      <c r="BK90" s="127">
        <f>ROUND(I90*H90,2)</f>
        <v>0</v>
      </c>
      <c r="BL90" s="12" t="s">
        <v>111</v>
      </c>
      <c r="BM90" s="12" t="s">
        <v>115</v>
      </c>
    </row>
    <row r="91" spans="2:65" s="1" customFormat="1" ht="16.5" customHeight="1">
      <c r="B91" s="115"/>
      <c r="C91" s="128" t="s">
        <v>101</v>
      </c>
      <c r="D91" s="128" t="s">
        <v>116</v>
      </c>
      <c r="E91" s="129" t="s">
        <v>117</v>
      </c>
      <c r="F91" s="130" t="s">
        <v>118</v>
      </c>
      <c r="G91" s="131" t="s">
        <v>119</v>
      </c>
      <c r="H91" s="132">
        <v>8</v>
      </c>
      <c r="I91" s="133"/>
      <c r="J91" s="133">
        <f>ROUND(I91*H91,2)</f>
        <v>0</v>
      </c>
      <c r="K91" s="130" t="s">
        <v>1</v>
      </c>
      <c r="L91" s="23"/>
      <c r="M91" s="43" t="s">
        <v>1</v>
      </c>
      <c r="N91" s="134" t="s">
        <v>34</v>
      </c>
      <c r="O91" s="125">
        <v>0</v>
      </c>
      <c r="P91" s="125">
        <f>O91*H91</f>
        <v>0</v>
      </c>
      <c r="Q91" s="125">
        <v>0</v>
      </c>
      <c r="R91" s="125">
        <f>Q91*H91</f>
        <v>0</v>
      </c>
      <c r="S91" s="125">
        <v>0</v>
      </c>
      <c r="T91" s="126">
        <f>S91*H91</f>
        <v>0</v>
      </c>
      <c r="AR91" s="12" t="s">
        <v>111</v>
      </c>
      <c r="AT91" s="12" t="s">
        <v>116</v>
      </c>
      <c r="AU91" s="12" t="s">
        <v>101</v>
      </c>
      <c r="AY91" s="12" t="s">
        <v>102</v>
      </c>
      <c r="BE91" s="127">
        <f>IF(N91="základní",J91,0)</f>
        <v>0</v>
      </c>
      <c r="BF91" s="127">
        <f>IF(N91="snížená",J91,0)</f>
        <v>0</v>
      </c>
      <c r="BG91" s="127">
        <f>IF(N91="zákl. přenesená",J91,0)</f>
        <v>0</v>
      </c>
      <c r="BH91" s="127">
        <f>IF(N91="sníž. přenesená",J91,0)</f>
        <v>0</v>
      </c>
      <c r="BI91" s="127">
        <f>IF(N91="nulová",J91,0)</f>
        <v>0</v>
      </c>
      <c r="BJ91" s="12" t="s">
        <v>71</v>
      </c>
      <c r="BK91" s="127">
        <f>ROUND(I91*H91,2)</f>
        <v>0</v>
      </c>
      <c r="BL91" s="12" t="s">
        <v>111</v>
      </c>
      <c r="BM91" s="12" t="s">
        <v>120</v>
      </c>
    </row>
    <row r="92" spans="2:65" s="10" customFormat="1" ht="20.85" customHeight="1">
      <c r="B92" s="103"/>
      <c r="D92" s="104" t="s">
        <v>62</v>
      </c>
      <c r="E92" s="113" t="s">
        <v>121</v>
      </c>
      <c r="F92" s="113" t="s">
        <v>122</v>
      </c>
      <c r="J92" s="114">
        <f>BK92</f>
        <v>0</v>
      </c>
      <c r="L92" s="103"/>
      <c r="M92" s="107"/>
      <c r="N92" s="108"/>
      <c r="O92" s="108"/>
      <c r="P92" s="109">
        <f>SUM(P93:P106)</f>
        <v>0</v>
      </c>
      <c r="Q92" s="108"/>
      <c r="R92" s="109">
        <f>SUM(R93:R106)</f>
        <v>0</v>
      </c>
      <c r="S92" s="108"/>
      <c r="T92" s="110">
        <f>SUM(T93:T106)</f>
        <v>0</v>
      </c>
      <c r="AR92" s="104" t="s">
        <v>101</v>
      </c>
      <c r="AT92" s="111" t="s">
        <v>62</v>
      </c>
      <c r="AU92" s="111" t="s">
        <v>73</v>
      </c>
      <c r="AY92" s="104" t="s">
        <v>102</v>
      </c>
      <c r="BK92" s="112">
        <f>SUM(BK93:BK106)</f>
        <v>0</v>
      </c>
    </row>
    <row r="93" spans="2:65" s="1" customFormat="1" ht="16.5" customHeight="1">
      <c r="B93" s="115"/>
      <c r="C93" s="116" t="s">
        <v>123</v>
      </c>
      <c r="D93" s="116" t="s">
        <v>99</v>
      </c>
      <c r="E93" s="117" t="s">
        <v>124</v>
      </c>
      <c r="F93" s="118" t="s">
        <v>125</v>
      </c>
      <c r="G93" s="119" t="s">
        <v>126</v>
      </c>
      <c r="H93" s="120">
        <v>1</v>
      </c>
      <c r="I93" s="121"/>
      <c r="J93" s="121">
        <f t="shared" ref="J93:J106" si="0">ROUND(I93*H93,2)</f>
        <v>0</v>
      </c>
      <c r="K93" s="118" t="s">
        <v>1</v>
      </c>
      <c r="L93" s="122"/>
      <c r="M93" s="123" t="s">
        <v>1</v>
      </c>
      <c r="N93" s="124" t="s">
        <v>34</v>
      </c>
      <c r="O93" s="125">
        <v>0</v>
      </c>
      <c r="P93" s="125">
        <f t="shared" ref="P93:P106" si="1">O93*H93</f>
        <v>0</v>
      </c>
      <c r="Q93" s="125">
        <v>0</v>
      </c>
      <c r="R93" s="125">
        <f t="shared" ref="R93:R106" si="2">Q93*H93</f>
        <v>0</v>
      </c>
      <c r="S93" s="125">
        <v>0</v>
      </c>
      <c r="T93" s="126">
        <f t="shared" ref="T93:T106" si="3">S93*H93</f>
        <v>0</v>
      </c>
      <c r="AR93" s="12" t="s">
        <v>110</v>
      </c>
      <c r="AT93" s="12" t="s">
        <v>99</v>
      </c>
      <c r="AU93" s="12" t="s">
        <v>101</v>
      </c>
      <c r="AY93" s="12" t="s">
        <v>102</v>
      </c>
      <c r="BE93" s="127">
        <f t="shared" ref="BE93:BE106" si="4">IF(N93="základní",J93,0)</f>
        <v>0</v>
      </c>
      <c r="BF93" s="127">
        <f t="shared" ref="BF93:BF106" si="5">IF(N93="snížená",J93,0)</f>
        <v>0</v>
      </c>
      <c r="BG93" s="127">
        <f t="shared" ref="BG93:BG106" si="6">IF(N93="zákl. přenesená",J93,0)</f>
        <v>0</v>
      </c>
      <c r="BH93" s="127">
        <f t="shared" ref="BH93:BH106" si="7">IF(N93="sníž. přenesená",J93,0)</f>
        <v>0</v>
      </c>
      <c r="BI93" s="127">
        <f t="shared" ref="BI93:BI106" si="8">IF(N93="nulová",J93,0)</f>
        <v>0</v>
      </c>
      <c r="BJ93" s="12" t="s">
        <v>71</v>
      </c>
      <c r="BK93" s="127">
        <f t="shared" ref="BK93:BK106" si="9">ROUND(I93*H93,2)</f>
        <v>0</v>
      </c>
      <c r="BL93" s="12" t="s">
        <v>111</v>
      </c>
      <c r="BM93" s="12" t="s">
        <v>127</v>
      </c>
    </row>
    <row r="94" spans="2:65" s="1" customFormat="1" ht="16.5" customHeight="1">
      <c r="B94" s="115"/>
      <c r="C94" s="116" t="s">
        <v>128</v>
      </c>
      <c r="D94" s="116" t="s">
        <v>99</v>
      </c>
      <c r="E94" s="117" t="s">
        <v>129</v>
      </c>
      <c r="F94" s="118" t="s">
        <v>130</v>
      </c>
      <c r="G94" s="119" t="s">
        <v>126</v>
      </c>
      <c r="H94" s="120">
        <v>1</v>
      </c>
      <c r="I94" s="121"/>
      <c r="J94" s="121">
        <f t="shared" si="0"/>
        <v>0</v>
      </c>
      <c r="K94" s="118" t="s">
        <v>1</v>
      </c>
      <c r="L94" s="122"/>
      <c r="M94" s="123" t="s">
        <v>1</v>
      </c>
      <c r="N94" s="124" t="s">
        <v>34</v>
      </c>
      <c r="O94" s="125">
        <v>0</v>
      </c>
      <c r="P94" s="125">
        <f t="shared" si="1"/>
        <v>0</v>
      </c>
      <c r="Q94" s="125">
        <v>0</v>
      </c>
      <c r="R94" s="125">
        <f t="shared" si="2"/>
        <v>0</v>
      </c>
      <c r="S94" s="125">
        <v>0</v>
      </c>
      <c r="T94" s="126">
        <f t="shared" si="3"/>
        <v>0</v>
      </c>
      <c r="AR94" s="12" t="s">
        <v>110</v>
      </c>
      <c r="AT94" s="12" t="s">
        <v>99</v>
      </c>
      <c r="AU94" s="12" t="s">
        <v>101</v>
      </c>
      <c r="AY94" s="12" t="s">
        <v>102</v>
      </c>
      <c r="BE94" s="127">
        <f t="shared" si="4"/>
        <v>0</v>
      </c>
      <c r="BF94" s="127">
        <f t="shared" si="5"/>
        <v>0</v>
      </c>
      <c r="BG94" s="127">
        <f t="shared" si="6"/>
        <v>0</v>
      </c>
      <c r="BH94" s="127">
        <f t="shared" si="7"/>
        <v>0</v>
      </c>
      <c r="BI94" s="127">
        <f t="shared" si="8"/>
        <v>0</v>
      </c>
      <c r="BJ94" s="12" t="s">
        <v>71</v>
      </c>
      <c r="BK94" s="127">
        <f t="shared" si="9"/>
        <v>0</v>
      </c>
      <c r="BL94" s="12" t="s">
        <v>111</v>
      </c>
      <c r="BM94" s="12" t="s">
        <v>131</v>
      </c>
    </row>
    <row r="95" spans="2:65" s="1" customFormat="1" ht="16.5" customHeight="1">
      <c r="B95" s="115"/>
      <c r="C95" s="116" t="s">
        <v>132</v>
      </c>
      <c r="D95" s="116" t="s">
        <v>99</v>
      </c>
      <c r="E95" s="117" t="s">
        <v>133</v>
      </c>
      <c r="F95" s="118" t="s">
        <v>134</v>
      </c>
      <c r="G95" s="119" t="s">
        <v>126</v>
      </c>
      <c r="H95" s="120">
        <v>2</v>
      </c>
      <c r="I95" s="121"/>
      <c r="J95" s="121">
        <f t="shared" si="0"/>
        <v>0</v>
      </c>
      <c r="K95" s="118" t="s">
        <v>1</v>
      </c>
      <c r="L95" s="122"/>
      <c r="M95" s="123" t="s">
        <v>1</v>
      </c>
      <c r="N95" s="124" t="s">
        <v>34</v>
      </c>
      <c r="O95" s="125">
        <v>0</v>
      </c>
      <c r="P95" s="125">
        <f t="shared" si="1"/>
        <v>0</v>
      </c>
      <c r="Q95" s="125">
        <v>0</v>
      </c>
      <c r="R95" s="125">
        <f t="shared" si="2"/>
        <v>0</v>
      </c>
      <c r="S95" s="125">
        <v>0</v>
      </c>
      <c r="T95" s="126">
        <f t="shared" si="3"/>
        <v>0</v>
      </c>
      <c r="AR95" s="12" t="s">
        <v>110</v>
      </c>
      <c r="AT95" s="12" t="s">
        <v>99</v>
      </c>
      <c r="AU95" s="12" t="s">
        <v>101</v>
      </c>
      <c r="AY95" s="12" t="s">
        <v>102</v>
      </c>
      <c r="BE95" s="127">
        <f t="shared" si="4"/>
        <v>0</v>
      </c>
      <c r="BF95" s="127">
        <f t="shared" si="5"/>
        <v>0</v>
      </c>
      <c r="BG95" s="127">
        <f t="shared" si="6"/>
        <v>0</v>
      </c>
      <c r="BH95" s="127">
        <f t="shared" si="7"/>
        <v>0</v>
      </c>
      <c r="BI95" s="127">
        <f t="shared" si="8"/>
        <v>0</v>
      </c>
      <c r="BJ95" s="12" t="s">
        <v>71</v>
      </c>
      <c r="BK95" s="127">
        <f t="shared" si="9"/>
        <v>0</v>
      </c>
      <c r="BL95" s="12" t="s">
        <v>111</v>
      </c>
      <c r="BM95" s="12" t="s">
        <v>135</v>
      </c>
    </row>
    <row r="96" spans="2:65" s="1" customFormat="1" ht="16.5" customHeight="1">
      <c r="B96" s="115"/>
      <c r="C96" s="116" t="s">
        <v>136</v>
      </c>
      <c r="D96" s="116" t="s">
        <v>99</v>
      </c>
      <c r="E96" s="117" t="s">
        <v>137</v>
      </c>
      <c r="F96" s="118" t="s">
        <v>138</v>
      </c>
      <c r="G96" s="119" t="s">
        <v>126</v>
      </c>
      <c r="H96" s="120">
        <v>2</v>
      </c>
      <c r="I96" s="121"/>
      <c r="J96" s="121">
        <f t="shared" si="0"/>
        <v>0</v>
      </c>
      <c r="K96" s="118" t="s">
        <v>1</v>
      </c>
      <c r="L96" s="122"/>
      <c r="M96" s="123" t="s">
        <v>1</v>
      </c>
      <c r="N96" s="124" t="s">
        <v>34</v>
      </c>
      <c r="O96" s="125">
        <v>0</v>
      </c>
      <c r="P96" s="125">
        <f t="shared" si="1"/>
        <v>0</v>
      </c>
      <c r="Q96" s="125">
        <v>0</v>
      </c>
      <c r="R96" s="125">
        <f t="shared" si="2"/>
        <v>0</v>
      </c>
      <c r="S96" s="125">
        <v>0</v>
      </c>
      <c r="T96" s="126">
        <f t="shared" si="3"/>
        <v>0</v>
      </c>
      <c r="AR96" s="12" t="s">
        <v>110</v>
      </c>
      <c r="AT96" s="12" t="s">
        <v>99</v>
      </c>
      <c r="AU96" s="12" t="s">
        <v>101</v>
      </c>
      <c r="AY96" s="12" t="s">
        <v>102</v>
      </c>
      <c r="BE96" s="127">
        <f t="shared" si="4"/>
        <v>0</v>
      </c>
      <c r="BF96" s="127">
        <f t="shared" si="5"/>
        <v>0</v>
      </c>
      <c r="BG96" s="127">
        <f t="shared" si="6"/>
        <v>0</v>
      </c>
      <c r="BH96" s="127">
        <f t="shared" si="7"/>
        <v>0</v>
      </c>
      <c r="BI96" s="127">
        <f t="shared" si="8"/>
        <v>0</v>
      </c>
      <c r="BJ96" s="12" t="s">
        <v>71</v>
      </c>
      <c r="BK96" s="127">
        <f t="shared" si="9"/>
        <v>0</v>
      </c>
      <c r="BL96" s="12" t="s">
        <v>111</v>
      </c>
      <c r="BM96" s="12" t="s">
        <v>139</v>
      </c>
    </row>
    <row r="97" spans="2:65" s="1" customFormat="1" ht="16.5" customHeight="1">
      <c r="B97" s="115"/>
      <c r="C97" s="116" t="s">
        <v>140</v>
      </c>
      <c r="D97" s="116" t="s">
        <v>99</v>
      </c>
      <c r="E97" s="117" t="s">
        <v>141</v>
      </c>
      <c r="F97" s="118" t="s">
        <v>142</v>
      </c>
      <c r="G97" s="119" t="s">
        <v>126</v>
      </c>
      <c r="H97" s="120">
        <v>24</v>
      </c>
      <c r="I97" s="121"/>
      <c r="J97" s="121">
        <f t="shared" si="0"/>
        <v>0</v>
      </c>
      <c r="K97" s="118" t="s">
        <v>1</v>
      </c>
      <c r="L97" s="122"/>
      <c r="M97" s="123" t="s">
        <v>1</v>
      </c>
      <c r="N97" s="124" t="s">
        <v>34</v>
      </c>
      <c r="O97" s="125">
        <v>0</v>
      </c>
      <c r="P97" s="125">
        <f t="shared" si="1"/>
        <v>0</v>
      </c>
      <c r="Q97" s="125">
        <v>0</v>
      </c>
      <c r="R97" s="125">
        <f t="shared" si="2"/>
        <v>0</v>
      </c>
      <c r="S97" s="125">
        <v>0</v>
      </c>
      <c r="T97" s="126">
        <f t="shared" si="3"/>
        <v>0</v>
      </c>
      <c r="AR97" s="12" t="s">
        <v>110</v>
      </c>
      <c r="AT97" s="12" t="s">
        <v>99</v>
      </c>
      <c r="AU97" s="12" t="s">
        <v>101</v>
      </c>
      <c r="AY97" s="12" t="s">
        <v>102</v>
      </c>
      <c r="BE97" s="127">
        <f t="shared" si="4"/>
        <v>0</v>
      </c>
      <c r="BF97" s="127">
        <f t="shared" si="5"/>
        <v>0</v>
      </c>
      <c r="BG97" s="127">
        <f t="shared" si="6"/>
        <v>0</v>
      </c>
      <c r="BH97" s="127">
        <f t="shared" si="7"/>
        <v>0</v>
      </c>
      <c r="BI97" s="127">
        <f t="shared" si="8"/>
        <v>0</v>
      </c>
      <c r="BJ97" s="12" t="s">
        <v>71</v>
      </c>
      <c r="BK97" s="127">
        <f t="shared" si="9"/>
        <v>0</v>
      </c>
      <c r="BL97" s="12" t="s">
        <v>111</v>
      </c>
      <c r="BM97" s="12" t="s">
        <v>143</v>
      </c>
    </row>
    <row r="98" spans="2:65" s="1" customFormat="1" ht="16.5" customHeight="1">
      <c r="B98" s="115"/>
      <c r="C98" s="116" t="s">
        <v>144</v>
      </c>
      <c r="D98" s="116" t="s">
        <v>99</v>
      </c>
      <c r="E98" s="117" t="s">
        <v>145</v>
      </c>
      <c r="F98" s="118" t="s">
        <v>146</v>
      </c>
      <c r="G98" s="119" t="s">
        <v>126</v>
      </c>
      <c r="H98" s="120">
        <v>24</v>
      </c>
      <c r="I98" s="121"/>
      <c r="J98" s="121">
        <f t="shared" si="0"/>
        <v>0</v>
      </c>
      <c r="K98" s="118" t="s">
        <v>1</v>
      </c>
      <c r="L98" s="122"/>
      <c r="M98" s="123" t="s">
        <v>1</v>
      </c>
      <c r="N98" s="124" t="s">
        <v>34</v>
      </c>
      <c r="O98" s="125">
        <v>0</v>
      </c>
      <c r="P98" s="125">
        <f t="shared" si="1"/>
        <v>0</v>
      </c>
      <c r="Q98" s="125">
        <v>0</v>
      </c>
      <c r="R98" s="125">
        <f t="shared" si="2"/>
        <v>0</v>
      </c>
      <c r="S98" s="125">
        <v>0</v>
      </c>
      <c r="T98" s="126">
        <f t="shared" si="3"/>
        <v>0</v>
      </c>
      <c r="AR98" s="12" t="s">
        <v>110</v>
      </c>
      <c r="AT98" s="12" t="s">
        <v>99</v>
      </c>
      <c r="AU98" s="12" t="s">
        <v>101</v>
      </c>
      <c r="AY98" s="12" t="s">
        <v>102</v>
      </c>
      <c r="BE98" s="127">
        <f t="shared" si="4"/>
        <v>0</v>
      </c>
      <c r="BF98" s="127">
        <f t="shared" si="5"/>
        <v>0</v>
      </c>
      <c r="BG98" s="127">
        <f t="shared" si="6"/>
        <v>0</v>
      </c>
      <c r="BH98" s="127">
        <f t="shared" si="7"/>
        <v>0</v>
      </c>
      <c r="BI98" s="127">
        <f t="shared" si="8"/>
        <v>0</v>
      </c>
      <c r="BJ98" s="12" t="s">
        <v>71</v>
      </c>
      <c r="BK98" s="127">
        <f t="shared" si="9"/>
        <v>0</v>
      </c>
      <c r="BL98" s="12" t="s">
        <v>111</v>
      </c>
      <c r="BM98" s="12" t="s">
        <v>147</v>
      </c>
    </row>
    <row r="99" spans="2:65" s="1" customFormat="1" ht="16.5" customHeight="1">
      <c r="B99" s="115"/>
      <c r="C99" s="116" t="s">
        <v>148</v>
      </c>
      <c r="D99" s="116" t="s">
        <v>99</v>
      </c>
      <c r="E99" s="117" t="s">
        <v>149</v>
      </c>
      <c r="F99" s="118" t="s">
        <v>150</v>
      </c>
      <c r="G99" s="119" t="s">
        <v>126</v>
      </c>
      <c r="H99" s="120">
        <v>24</v>
      </c>
      <c r="I99" s="121"/>
      <c r="J99" s="121">
        <f t="shared" si="0"/>
        <v>0</v>
      </c>
      <c r="K99" s="118" t="s">
        <v>1</v>
      </c>
      <c r="L99" s="122"/>
      <c r="M99" s="123" t="s">
        <v>1</v>
      </c>
      <c r="N99" s="124" t="s">
        <v>34</v>
      </c>
      <c r="O99" s="125">
        <v>0</v>
      </c>
      <c r="P99" s="125">
        <f t="shared" si="1"/>
        <v>0</v>
      </c>
      <c r="Q99" s="125">
        <v>0</v>
      </c>
      <c r="R99" s="125">
        <f t="shared" si="2"/>
        <v>0</v>
      </c>
      <c r="S99" s="125">
        <v>0</v>
      </c>
      <c r="T99" s="126">
        <f t="shared" si="3"/>
        <v>0</v>
      </c>
      <c r="AR99" s="12" t="s">
        <v>110</v>
      </c>
      <c r="AT99" s="12" t="s">
        <v>99</v>
      </c>
      <c r="AU99" s="12" t="s">
        <v>101</v>
      </c>
      <c r="AY99" s="12" t="s">
        <v>102</v>
      </c>
      <c r="BE99" s="127">
        <f t="shared" si="4"/>
        <v>0</v>
      </c>
      <c r="BF99" s="127">
        <f t="shared" si="5"/>
        <v>0</v>
      </c>
      <c r="BG99" s="127">
        <f t="shared" si="6"/>
        <v>0</v>
      </c>
      <c r="BH99" s="127">
        <f t="shared" si="7"/>
        <v>0</v>
      </c>
      <c r="BI99" s="127">
        <f t="shared" si="8"/>
        <v>0</v>
      </c>
      <c r="BJ99" s="12" t="s">
        <v>71</v>
      </c>
      <c r="BK99" s="127">
        <f t="shared" si="9"/>
        <v>0</v>
      </c>
      <c r="BL99" s="12" t="s">
        <v>111</v>
      </c>
      <c r="BM99" s="12" t="s">
        <v>151</v>
      </c>
    </row>
    <row r="100" spans="2:65" s="1" customFormat="1" ht="16.5" customHeight="1">
      <c r="B100" s="115"/>
      <c r="C100" s="116" t="s">
        <v>152</v>
      </c>
      <c r="D100" s="116" t="s">
        <v>99</v>
      </c>
      <c r="E100" s="117" t="s">
        <v>153</v>
      </c>
      <c r="F100" s="118" t="s">
        <v>154</v>
      </c>
      <c r="G100" s="119" t="s">
        <v>126</v>
      </c>
      <c r="H100" s="120">
        <v>24</v>
      </c>
      <c r="I100" s="121"/>
      <c r="J100" s="121">
        <f t="shared" si="0"/>
        <v>0</v>
      </c>
      <c r="K100" s="118" t="s">
        <v>1</v>
      </c>
      <c r="L100" s="122"/>
      <c r="M100" s="123" t="s">
        <v>1</v>
      </c>
      <c r="N100" s="124" t="s">
        <v>34</v>
      </c>
      <c r="O100" s="125">
        <v>0</v>
      </c>
      <c r="P100" s="125">
        <f t="shared" si="1"/>
        <v>0</v>
      </c>
      <c r="Q100" s="125">
        <v>0</v>
      </c>
      <c r="R100" s="125">
        <f t="shared" si="2"/>
        <v>0</v>
      </c>
      <c r="S100" s="125">
        <v>0</v>
      </c>
      <c r="T100" s="126">
        <f t="shared" si="3"/>
        <v>0</v>
      </c>
      <c r="AR100" s="12" t="s">
        <v>110</v>
      </c>
      <c r="AT100" s="12" t="s">
        <v>99</v>
      </c>
      <c r="AU100" s="12" t="s">
        <v>101</v>
      </c>
      <c r="AY100" s="12" t="s">
        <v>102</v>
      </c>
      <c r="BE100" s="127">
        <f t="shared" si="4"/>
        <v>0</v>
      </c>
      <c r="BF100" s="127">
        <f t="shared" si="5"/>
        <v>0</v>
      </c>
      <c r="BG100" s="127">
        <f t="shared" si="6"/>
        <v>0</v>
      </c>
      <c r="BH100" s="127">
        <f t="shared" si="7"/>
        <v>0</v>
      </c>
      <c r="BI100" s="127">
        <f t="shared" si="8"/>
        <v>0</v>
      </c>
      <c r="BJ100" s="12" t="s">
        <v>71</v>
      </c>
      <c r="BK100" s="127">
        <f t="shared" si="9"/>
        <v>0</v>
      </c>
      <c r="BL100" s="12" t="s">
        <v>111</v>
      </c>
      <c r="BM100" s="12" t="s">
        <v>155</v>
      </c>
    </row>
    <row r="101" spans="2:65" s="1" customFormat="1" ht="16.5" customHeight="1">
      <c r="B101" s="115"/>
      <c r="C101" s="116" t="s">
        <v>156</v>
      </c>
      <c r="D101" s="116" t="s">
        <v>99</v>
      </c>
      <c r="E101" s="117" t="s">
        <v>157</v>
      </c>
      <c r="F101" s="118" t="s">
        <v>158</v>
      </c>
      <c r="G101" s="119" t="s">
        <v>126</v>
      </c>
      <c r="H101" s="120">
        <v>1</v>
      </c>
      <c r="I101" s="121"/>
      <c r="J101" s="121">
        <f t="shared" si="0"/>
        <v>0</v>
      </c>
      <c r="K101" s="118" t="s">
        <v>1</v>
      </c>
      <c r="L101" s="122"/>
      <c r="M101" s="123" t="s">
        <v>1</v>
      </c>
      <c r="N101" s="124" t="s">
        <v>34</v>
      </c>
      <c r="O101" s="125">
        <v>0</v>
      </c>
      <c r="P101" s="125">
        <f t="shared" si="1"/>
        <v>0</v>
      </c>
      <c r="Q101" s="125">
        <v>0</v>
      </c>
      <c r="R101" s="125">
        <f t="shared" si="2"/>
        <v>0</v>
      </c>
      <c r="S101" s="125">
        <v>0</v>
      </c>
      <c r="T101" s="126">
        <f t="shared" si="3"/>
        <v>0</v>
      </c>
      <c r="AR101" s="12" t="s">
        <v>110</v>
      </c>
      <c r="AT101" s="12" t="s">
        <v>99</v>
      </c>
      <c r="AU101" s="12" t="s">
        <v>101</v>
      </c>
      <c r="AY101" s="12" t="s">
        <v>102</v>
      </c>
      <c r="BE101" s="127">
        <f t="shared" si="4"/>
        <v>0</v>
      </c>
      <c r="BF101" s="127">
        <f t="shared" si="5"/>
        <v>0</v>
      </c>
      <c r="BG101" s="127">
        <f t="shared" si="6"/>
        <v>0</v>
      </c>
      <c r="BH101" s="127">
        <f t="shared" si="7"/>
        <v>0</v>
      </c>
      <c r="BI101" s="127">
        <f t="shared" si="8"/>
        <v>0</v>
      </c>
      <c r="BJ101" s="12" t="s">
        <v>71</v>
      </c>
      <c r="BK101" s="127">
        <f t="shared" si="9"/>
        <v>0</v>
      </c>
      <c r="BL101" s="12" t="s">
        <v>111</v>
      </c>
      <c r="BM101" s="12" t="s">
        <v>159</v>
      </c>
    </row>
    <row r="102" spans="2:65" s="1" customFormat="1" ht="16.5" customHeight="1">
      <c r="B102" s="115"/>
      <c r="C102" s="116" t="s">
        <v>160</v>
      </c>
      <c r="D102" s="116" t="s">
        <v>99</v>
      </c>
      <c r="E102" s="117" t="s">
        <v>161</v>
      </c>
      <c r="F102" s="118" t="s">
        <v>162</v>
      </c>
      <c r="G102" s="119" t="s">
        <v>126</v>
      </c>
      <c r="H102" s="120">
        <v>1</v>
      </c>
      <c r="I102" s="121"/>
      <c r="J102" s="121">
        <f t="shared" si="0"/>
        <v>0</v>
      </c>
      <c r="K102" s="118" t="s">
        <v>1</v>
      </c>
      <c r="L102" s="122"/>
      <c r="M102" s="123" t="s">
        <v>1</v>
      </c>
      <c r="N102" s="124" t="s">
        <v>34</v>
      </c>
      <c r="O102" s="125">
        <v>0</v>
      </c>
      <c r="P102" s="125">
        <f t="shared" si="1"/>
        <v>0</v>
      </c>
      <c r="Q102" s="125">
        <v>0</v>
      </c>
      <c r="R102" s="125">
        <f t="shared" si="2"/>
        <v>0</v>
      </c>
      <c r="S102" s="125">
        <v>0</v>
      </c>
      <c r="T102" s="126">
        <f t="shared" si="3"/>
        <v>0</v>
      </c>
      <c r="AR102" s="12" t="s">
        <v>110</v>
      </c>
      <c r="AT102" s="12" t="s">
        <v>99</v>
      </c>
      <c r="AU102" s="12" t="s">
        <v>101</v>
      </c>
      <c r="AY102" s="12" t="s">
        <v>102</v>
      </c>
      <c r="BE102" s="127">
        <f t="shared" si="4"/>
        <v>0</v>
      </c>
      <c r="BF102" s="127">
        <f t="shared" si="5"/>
        <v>0</v>
      </c>
      <c r="BG102" s="127">
        <f t="shared" si="6"/>
        <v>0</v>
      </c>
      <c r="BH102" s="127">
        <f t="shared" si="7"/>
        <v>0</v>
      </c>
      <c r="BI102" s="127">
        <f t="shared" si="8"/>
        <v>0</v>
      </c>
      <c r="BJ102" s="12" t="s">
        <v>71</v>
      </c>
      <c r="BK102" s="127">
        <f t="shared" si="9"/>
        <v>0</v>
      </c>
      <c r="BL102" s="12" t="s">
        <v>111</v>
      </c>
      <c r="BM102" s="12" t="s">
        <v>163</v>
      </c>
    </row>
    <row r="103" spans="2:65" s="1" customFormat="1" ht="16.5" customHeight="1">
      <c r="B103" s="115"/>
      <c r="C103" s="116" t="s">
        <v>164</v>
      </c>
      <c r="D103" s="116" t="s">
        <v>99</v>
      </c>
      <c r="E103" s="117" t="s">
        <v>165</v>
      </c>
      <c r="F103" s="118" t="s">
        <v>166</v>
      </c>
      <c r="G103" s="119" t="s">
        <v>126</v>
      </c>
      <c r="H103" s="120">
        <v>1</v>
      </c>
      <c r="I103" s="121"/>
      <c r="J103" s="121">
        <f t="shared" si="0"/>
        <v>0</v>
      </c>
      <c r="K103" s="118" t="s">
        <v>1</v>
      </c>
      <c r="L103" s="122"/>
      <c r="M103" s="123" t="s">
        <v>1</v>
      </c>
      <c r="N103" s="124" t="s">
        <v>34</v>
      </c>
      <c r="O103" s="125">
        <v>0</v>
      </c>
      <c r="P103" s="125">
        <f t="shared" si="1"/>
        <v>0</v>
      </c>
      <c r="Q103" s="125">
        <v>0</v>
      </c>
      <c r="R103" s="125">
        <f t="shared" si="2"/>
        <v>0</v>
      </c>
      <c r="S103" s="125">
        <v>0</v>
      </c>
      <c r="T103" s="126">
        <f t="shared" si="3"/>
        <v>0</v>
      </c>
      <c r="AR103" s="12" t="s">
        <v>110</v>
      </c>
      <c r="AT103" s="12" t="s">
        <v>99</v>
      </c>
      <c r="AU103" s="12" t="s">
        <v>101</v>
      </c>
      <c r="AY103" s="12" t="s">
        <v>102</v>
      </c>
      <c r="BE103" s="127">
        <f t="shared" si="4"/>
        <v>0</v>
      </c>
      <c r="BF103" s="127">
        <f t="shared" si="5"/>
        <v>0</v>
      </c>
      <c r="BG103" s="127">
        <f t="shared" si="6"/>
        <v>0</v>
      </c>
      <c r="BH103" s="127">
        <f t="shared" si="7"/>
        <v>0</v>
      </c>
      <c r="BI103" s="127">
        <f t="shared" si="8"/>
        <v>0</v>
      </c>
      <c r="BJ103" s="12" t="s">
        <v>71</v>
      </c>
      <c r="BK103" s="127">
        <f t="shared" si="9"/>
        <v>0</v>
      </c>
      <c r="BL103" s="12" t="s">
        <v>111</v>
      </c>
      <c r="BM103" s="12" t="s">
        <v>167</v>
      </c>
    </row>
    <row r="104" spans="2:65" s="1" customFormat="1" ht="16.5" customHeight="1">
      <c r="B104" s="115"/>
      <c r="C104" s="116" t="s">
        <v>8</v>
      </c>
      <c r="D104" s="116" t="s">
        <v>99</v>
      </c>
      <c r="E104" s="117" t="s">
        <v>168</v>
      </c>
      <c r="F104" s="118" t="s">
        <v>169</v>
      </c>
      <c r="G104" s="119" t="s">
        <v>126</v>
      </c>
      <c r="H104" s="120">
        <v>24</v>
      </c>
      <c r="I104" s="121"/>
      <c r="J104" s="121">
        <f t="shared" si="0"/>
        <v>0</v>
      </c>
      <c r="K104" s="118" t="s">
        <v>1</v>
      </c>
      <c r="L104" s="122"/>
      <c r="M104" s="123" t="s">
        <v>1</v>
      </c>
      <c r="N104" s="124" t="s">
        <v>34</v>
      </c>
      <c r="O104" s="125">
        <v>0</v>
      </c>
      <c r="P104" s="125">
        <f t="shared" si="1"/>
        <v>0</v>
      </c>
      <c r="Q104" s="125">
        <v>0</v>
      </c>
      <c r="R104" s="125">
        <f t="shared" si="2"/>
        <v>0</v>
      </c>
      <c r="S104" s="125">
        <v>0</v>
      </c>
      <c r="T104" s="126">
        <f t="shared" si="3"/>
        <v>0</v>
      </c>
      <c r="AR104" s="12" t="s">
        <v>110</v>
      </c>
      <c r="AT104" s="12" t="s">
        <v>99</v>
      </c>
      <c r="AU104" s="12" t="s">
        <v>101</v>
      </c>
      <c r="AY104" s="12" t="s">
        <v>102</v>
      </c>
      <c r="BE104" s="127">
        <f t="shared" si="4"/>
        <v>0</v>
      </c>
      <c r="BF104" s="127">
        <f t="shared" si="5"/>
        <v>0</v>
      </c>
      <c r="BG104" s="127">
        <f t="shared" si="6"/>
        <v>0</v>
      </c>
      <c r="BH104" s="127">
        <f t="shared" si="7"/>
        <v>0</v>
      </c>
      <c r="BI104" s="127">
        <f t="shared" si="8"/>
        <v>0</v>
      </c>
      <c r="BJ104" s="12" t="s">
        <v>71</v>
      </c>
      <c r="BK104" s="127">
        <f t="shared" si="9"/>
        <v>0</v>
      </c>
      <c r="BL104" s="12" t="s">
        <v>111</v>
      </c>
      <c r="BM104" s="12" t="s">
        <v>170</v>
      </c>
    </row>
    <row r="105" spans="2:65" s="1" customFormat="1" ht="16.5" customHeight="1">
      <c r="B105" s="115"/>
      <c r="C105" s="116" t="s">
        <v>171</v>
      </c>
      <c r="D105" s="116" t="s">
        <v>99</v>
      </c>
      <c r="E105" s="117" t="s">
        <v>172</v>
      </c>
      <c r="F105" s="118" t="s">
        <v>255</v>
      </c>
      <c r="G105" s="119" t="s">
        <v>126</v>
      </c>
      <c r="H105" s="120">
        <v>1</v>
      </c>
      <c r="I105" s="121"/>
      <c r="J105" s="121">
        <f t="shared" si="0"/>
        <v>0</v>
      </c>
      <c r="K105" s="118" t="s">
        <v>1</v>
      </c>
      <c r="L105" s="122"/>
      <c r="M105" s="123" t="s">
        <v>1</v>
      </c>
      <c r="N105" s="124" t="s">
        <v>34</v>
      </c>
      <c r="O105" s="125">
        <v>0</v>
      </c>
      <c r="P105" s="125">
        <f t="shared" si="1"/>
        <v>0</v>
      </c>
      <c r="Q105" s="125">
        <v>0</v>
      </c>
      <c r="R105" s="125">
        <f t="shared" si="2"/>
        <v>0</v>
      </c>
      <c r="S105" s="125">
        <v>0</v>
      </c>
      <c r="T105" s="126">
        <f t="shared" si="3"/>
        <v>0</v>
      </c>
      <c r="AR105" s="12" t="s">
        <v>110</v>
      </c>
      <c r="AT105" s="12" t="s">
        <v>99</v>
      </c>
      <c r="AU105" s="12" t="s">
        <v>101</v>
      </c>
      <c r="AY105" s="12" t="s">
        <v>102</v>
      </c>
      <c r="BE105" s="127">
        <f t="shared" si="4"/>
        <v>0</v>
      </c>
      <c r="BF105" s="127">
        <f t="shared" si="5"/>
        <v>0</v>
      </c>
      <c r="BG105" s="127">
        <f t="shared" si="6"/>
        <v>0</v>
      </c>
      <c r="BH105" s="127">
        <f t="shared" si="7"/>
        <v>0</v>
      </c>
      <c r="BI105" s="127">
        <f t="shared" si="8"/>
        <v>0</v>
      </c>
      <c r="BJ105" s="12" t="s">
        <v>71</v>
      </c>
      <c r="BK105" s="127">
        <f t="shared" si="9"/>
        <v>0</v>
      </c>
      <c r="BL105" s="12" t="s">
        <v>111</v>
      </c>
      <c r="BM105" s="12" t="s">
        <v>173</v>
      </c>
    </row>
    <row r="106" spans="2:65" s="1" customFormat="1" ht="16.5" customHeight="1">
      <c r="B106" s="115"/>
      <c r="C106" s="116" t="s">
        <v>174</v>
      </c>
      <c r="D106" s="116" t="s">
        <v>99</v>
      </c>
      <c r="E106" s="117" t="s">
        <v>175</v>
      </c>
      <c r="F106" s="118" t="s">
        <v>176</v>
      </c>
      <c r="G106" s="119" t="s">
        <v>119</v>
      </c>
      <c r="H106" s="120">
        <v>1034</v>
      </c>
      <c r="I106" s="121"/>
      <c r="J106" s="121">
        <f t="shared" si="0"/>
        <v>0</v>
      </c>
      <c r="K106" s="118" t="s">
        <v>1</v>
      </c>
      <c r="L106" s="122"/>
      <c r="M106" s="123" t="s">
        <v>1</v>
      </c>
      <c r="N106" s="124" t="s">
        <v>34</v>
      </c>
      <c r="O106" s="125">
        <v>0</v>
      </c>
      <c r="P106" s="125">
        <f t="shared" si="1"/>
        <v>0</v>
      </c>
      <c r="Q106" s="125">
        <v>0</v>
      </c>
      <c r="R106" s="125">
        <f t="shared" si="2"/>
        <v>0</v>
      </c>
      <c r="S106" s="125">
        <v>0</v>
      </c>
      <c r="T106" s="126">
        <f t="shared" si="3"/>
        <v>0</v>
      </c>
      <c r="AR106" s="12" t="s">
        <v>110</v>
      </c>
      <c r="AT106" s="12" t="s">
        <v>99</v>
      </c>
      <c r="AU106" s="12" t="s">
        <v>101</v>
      </c>
      <c r="AY106" s="12" t="s">
        <v>102</v>
      </c>
      <c r="BE106" s="127">
        <f t="shared" si="4"/>
        <v>0</v>
      </c>
      <c r="BF106" s="127">
        <f t="shared" si="5"/>
        <v>0</v>
      </c>
      <c r="BG106" s="127">
        <f t="shared" si="6"/>
        <v>0</v>
      </c>
      <c r="BH106" s="127">
        <f t="shared" si="7"/>
        <v>0</v>
      </c>
      <c r="BI106" s="127">
        <f t="shared" si="8"/>
        <v>0</v>
      </c>
      <c r="BJ106" s="12" t="s">
        <v>71</v>
      </c>
      <c r="BK106" s="127">
        <f t="shared" si="9"/>
        <v>0</v>
      </c>
      <c r="BL106" s="12" t="s">
        <v>111</v>
      </c>
      <c r="BM106" s="12" t="s">
        <v>177</v>
      </c>
    </row>
    <row r="107" spans="2:65" s="10" customFormat="1" ht="20.85" customHeight="1">
      <c r="B107" s="103"/>
      <c r="D107" s="104" t="s">
        <v>62</v>
      </c>
      <c r="E107" s="113" t="s">
        <v>178</v>
      </c>
      <c r="F107" s="113" t="s">
        <v>252</v>
      </c>
      <c r="J107" s="114">
        <f>BK107</f>
        <v>0</v>
      </c>
      <c r="L107" s="103"/>
      <c r="M107" s="107"/>
      <c r="N107" s="108"/>
      <c r="O107" s="108"/>
      <c r="P107" s="109">
        <f>SUM(P108:P118)</f>
        <v>0</v>
      </c>
      <c r="Q107" s="108"/>
      <c r="R107" s="109">
        <f>SUM(R108:R118)</f>
        <v>0</v>
      </c>
      <c r="S107" s="108"/>
      <c r="T107" s="110">
        <f>SUM(T108:T118)</f>
        <v>0</v>
      </c>
      <c r="AR107" s="104" t="s">
        <v>101</v>
      </c>
      <c r="AT107" s="111" t="s">
        <v>62</v>
      </c>
      <c r="AU107" s="111" t="s">
        <v>73</v>
      </c>
      <c r="AY107" s="104" t="s">
        <v>102</v>
      </c>
      <c r="BK107" s="112">
        <f>SUM(BK108:BK118)</f>
        <v>0</v>
      </c>
    </row>
    <row r="108" spans="2:65" s="1" customFormat="1" ht="16.5" customHeight="1">
      <c r="B108" s="115"/>
      <c r="C108" s="116" t="s">
        <v>179</v>
      </c>
      <c r="D108" s="116" t="s">
        <v>99</v>
      </c>
      <c r="E108" s="117" t="s">
        <v>180</v>
      </c>
      <c r="F108" s="118" t="s">
        <v>181</v>
      </c>
      <c r="G108" s="119" t="s">
        <v>126</v>
      </c>
      <c r="H108" s="120">
        <v>2</v>
      </c>
      <c r="I108" s="121"/>
      <c r="J108" s="121">
        <f t="shared" ref="J108:J118" si="10">ROUND(I108*H108,2)</f>
        <v>0</v>
      </c>
      <c r="K108" s="118" t="s">
        <v>1</v>
      </c>
      <c r="L108" s="122"/>
      <c r="M108" s="123" t="s">
        <v>1</v>
      </c>
      <c r="N108" s="124" t="s">
        <v>34</v>
      </c>
      <c r="O108" s="125">
        <v>0</v>
      </c>
      <c r="P108" s="125">
        <f t="shared" ref="P108:P118" si="11">O108*H108</f>
        <v>0</v>
      </c>
      <c r="Q108" s="125">
        <v>0</v>
      </c>
      <c r="R108" s="125">
        <f t="shared" ref="R108:R118" si="12">Q108*H108</f>
        <v>0</v>
      </c>
      <c r="S108" s="125">
        <v>0</v>
      </c>
      <c r="T108" s="126">
        <f t="shared" ref="T108:T118" si="13">S108*H108</f>
        <v>0</v>
      </c>
      <c r="AR108" s="12" t="s">
        <v>110</v>
      </c>
      <c r="AT108" s="12" t="s">
        <v>99</v>
      </c>
      <c r="AU108" s="12" t="s">
        <v>101</v>
      </c>
      <c r="AY108" s="12" t="s">
        <v>102</v>
      </c>
      <c r="BE108" s="127">
        <f t="shared" ref="BE108:BE118" si="14">IF(N108="základní",J108,0)</f>
        <v>0</v>
      </c>
      <c r="BF108" s="127">
        <f t="shared" ref="BF108:BF118" si="15">IF(N108="snížená",J108,0)</f>
        <v>0</v>
      </c>
      <c r="BG108" s="127">
        <f t="shared" ref="BG108:BG118" si="16">IF(N108="zákl. přenesená",J108,0)</f>
        <v>0</v>
      </c>
      <c r="BH108" s="127">
        <f t="shared" ref="BH108:BH118" si="17">IF(N108="sníž. přenesená",J108,0)</f>
        <v>0</v>
      </c>
      <c r="BI108" s="127">
        <f t="shared" ref="BI108:BI118" si="18">IF(N108="nulová",J108,0)</f>
        <v>0</v>
      </c>
      <c r="BJ108" s="12" t="s">
        <v>71</v>
      </c>
      <c r="BK108" s="127">
        <f t="shared" ref="BK108:BK118" si="19">ROUND(I108*H108,2)</f>
        <v>0</v>
      </c>
      <c r="BL108" s="12" t="s">
        <v>111</v>
      </c>
      <c r="BM108" s="12" t="s">
        <v>182</v>
      </c>
    </row>
    <row r="109" spans="2:65" s="1" customFormat="1" ht="16.5" customHeight="1">
      <c r="B109" s="115"/>
      <c r="C109" s="116" t="s">
        <v>183</v>
      </c>
      <c r="D109" s="116" t="s">
        <v>99</v>
      </c>
      <c r="E109" s="117" t="s">
        <v>184</v>
      </c>
      <c r="F109" s="118" t="s">
        <v>185</v>
      </c>
      <c r="G109" s="119" t="s">
        <v>126</v>
      </c>
      <c r="H109" s="120">
        <v>2</v>
      </c>
      <c r="I109" s="121"/>
      <c r="J109" s="121">
        <f t="shared" si="10"/>
        <v>0</v>
      </c>
      <c r="K109" s="118" t="s">
        <v>1</v>
      </c>
      <c r="L109" s="122"/>
      <c r="M109" s="123" t="s">
        <v>1</v>
      </c>
      <c r="N109" s="124" t="s">
        <v>34</v>
      </c>
      <c r="O109" s="125">
        <v>0</v>
      </c>
      <c r="P109" s="125">
        <f t="shared" si="11"/>
        <v>0</v>
      </c>
      <c r="Q109" s="125">
        <v>0</v>
      </c>
      <c r="R109" s="125">
        <f t="shared" si="12"/>
        <v>0</v>
      </c>
      <c r="S109" s="125">
        <v>0</v>
      </c>
      <c r="T109" s="126">
        <f t="shared" si="13"/>
        <v>0</v>
      </c>
      <c r="AR109" s="12" t="s">
        <v>110</v>
      </c>
      <c r="AT109" s="12" t="s">
        <v>99</v>
      </c>
      <c r="AU109" s="12" t="s">
        <v>101</v>
      </c>
      <c r="AY109" s="12" t="s">
        <v>102</v>
      </c>
      <c r="BE109" s="127">
        <f t="shared" si="14"/>
        <v>0</v>
      </c>
      <c r="BF109" s="127">
        <f t="shared" si="15"/>
        <v>0</v>
      </c>
      <c r="BG109" s="127">
        <f t="shared" si="16"/>
        <v>0</v>
      </c>
      <c r="BH109" s="127">
        <f t="shared" si="17"/>
        <v>0</v>
      </c>
      <c r="BI109" s="127">
        <f t="shared" si="18"/>
        <v>0</v>
      </c>
      <c r="BJ109" s="12" t="s">
        <v>71</v>
      </c>
      <c r="BK109" s="127">
        <f t="shared" si="19"/>
        <v>0</v>
      </c>
      <c r="BL109" s="12" t="s">
        <v>111</v>
      </c>
      <c r="BM109" s="12" t="s">
        <v>186</v>
      </c>
    </row>
    <row r="110" spans="2:65" s="1" customFormat="1" ht="16.5" customHeight="1">
      <c r="B110" s="115"/>
      <c r="C110" s="116" t="s">
        <v>187</v>
      </c>
      <c r="D110" s="116" t="s">
        <v>99</v>
      </c>
      <c r="E110" s="117" t="s">
        <v>188</v>
      </c>
      <c r="F110" s="118" t="s">
        <v>189</v>
      </c>
      <c r="G110" s="119" t="s">
        <v>126</v>
      </c>
      <c r="H110" s="120">
        <v>1</v>
      </c>
      <c r="I110" s="121"/>
      <c r="J110" s="121">
        <f t="shared" si="10"/>
        <v>0</v>
      </c>
      <c r="K110" s="118" t="s">
        <v>1</v>
      </c>
      <c r="L110" s="122"/>
      <c r="M110" s="123" t="s">
        <v>1</v>
      </c>
      <c r="N110" s="124" t="s">
        <v>34</v>
      </c>
      <c r="O110" s="125">
        <v>0</v>
      </c>
      <c r="P110" s="125">
        <f t="shared" si="11"/>
        <v>0</v>
      </c>
      <c r="Q110" s="125">
        <v>0</v>
      </c>
      <c r="R110" s="125">
        <f t="shared" si="12"/>
        <v>0</v>
      </c>
      <c r="S110" s="125">
        <v>0</v>
      </c>
      <c r="T110" s="126">
        <f t="shared" si="13"/>
        <v>0</v>
      </c>
      <c r="AR110" s="12" t="s">
        <v>110</v>
      </c>
      <c r="AT110" s="12" t="s">
        <v>99</v>
      </c>
      <c r="AU110" s="12" t="s">
        <v>101</v>
      </c>
      <c r="AY110" s="12" t="s">
        <v>102</v>
      </c>
      <c r="BE110" s="127">
        <f t="shared" si="14"/>
        <v>0</v>
      </c>
      <c r="BF110" s="127">
        <f t="shared" si="15"/>
        <v>0</v>
      </c>
      <c r="BG110" s="127">
        <f t="shared" si="16"/>
        <v>0</v>
      </c>
      <c r="BH110" s="127">
        <f t="shared" si="17"/>
        <v>0</v>
      </c>
      <c r="BI110" s="127">
        <f t="shared" si="18"/>
        <v>0</v>
      </c>
      <c r="BJ110" s="12" t="s">
        <v>71</v>
      </c>
      <c r="BK110" s="127">
        <f t="shared" si="19"/>
        <v>0</v>
      </c>
      <c r="BL110" s="12" t="s">
        <v>111</v>
      </c>
      <c r="BM110" s="12" t="s">
        <v>190</v>
      </c>
    </row>
    <row r="111" spans="2:65" s="1" customFormat="1" ht="16.5" customHeight="1">
      <c r="B111" s="115"/>
      <c r="C111" s="116" t="s">
        <v>7</v>
      </c>
      <c r="D111" s="116" t="s">
        <v>99</v>
      </c>
      <c r="E111" s="117" t="s">
        <v>191</v>
      </c>
      <c r="F111" s="118" t="s">
        <v>192</v>
      </c>
      <c r="G111" s="119" t="s">
        <v>126</v>
      </c>
      <c r="H111" s="120">
        <v>1</v>
      </c>
      <c r="I111" s="121"/>
      <c r="J111" s="121">
        <f t="shared" si="10"/>
        <v>0</v>
      </c>
      <c r="K111" s="118" t="s">
        <v>1</v>
      </c>
      <c r="L111" s="122"/>
      <c r="M111" s="123" t="s">
        <v>1</v>
      </c>
      <c r="N111" s="124" t="s">
        <v>34</v>
      </c>
      <c r="O111" s="125">
        <v>0</v>
      </c>
      <c r="P111" s="125">
        <f t="shared" si="11"/>
        <v>0</v>
      </c>
      <c r="Q111" s="125">
        <v>0</v>
      </c>
      <c r="R111" s="125">
        <f t="shared" si="12"/>
        <v>0</v>
      </c>
      <c r="S111" s="125">
        <v>0</v>
      </c>
      <c r="T111" s="126">
        <f t="shared" si="13"/>
        <v>0</v>
      </c>
      <c r="AR111" s="12" t="s">
        <v>110</v>
      </c>
      <c r="AT111" s="12" t="s">
        <v>99</v>
      </c>
      <c r="AU111" s="12" t="s">
        <v>101</v>
      </c>
      <c r="AY111" s="12" t="s">
        <v>102</v>
      </c>
      <c r="BE111" s="127">
        <f t="shared" si="14"/>
        <v>0</v>
      </c>
      <c r="BF111" s="127">
        <f t="shared" si="15"/>
        <v>0</v>
      </c>
      <c r="BG111" s="127">
        <f t="shared" si="16"/>
        <v>0</v>
      </c>
      <c r="BH111" s="127">
        <f t="shared" si="17"/>
        <v>0</v>
      </c>
      <c r="BI111" s="127">
        <f t="shared" si="18"/>
        <v>0</v>
      </c>
      <c r="BJ111" s="12" t="s">
        <v>71</v>
      </c>
      <c r="BK111" s="127">
        <f t="shared" si="19"/>
        <v>0</v>
      </c>
      <c r="BL111" s="12" t="s">
        <v>111</v>
      </c>
      <c r="BM111" s="12" t="s">
        <v>193</v>
      </c>
    </row>
    <row r="112" spans="2:65" s="1" customFormat="1" ht="16.5" customHeight="1">
      <c r="B112" s="115"/>
      <c r="C112" s="116" t="s">
        <v>194</v>
      </c>
      <c r="D112" s="116" t="s">
        <v>99</v>
      </c>
      <c r="E112" s="117" t="s">
        <v>195</v>
      </c>
      <c r="F112" s="118" t="s">
        <v>196</v>
      </c>
      <c r="G112" s="119" t="s">
        <v>126</v>
      </c>
      <c r="H112" s="120">
        <v>1</v>
      </c>
      <c r="I112" s="121"/>
      <c r="J112" s="121">
        <f t="shared" si="10"/>
        <v>0</v>
      </c>
      <c r="K112" s="118" t="s">
        <v>1</v>
      </c>
      <c r="L112" s="122"/>
      <c r="M112" s="123" t="s">
        <v>1</v>
      </c>
      <c r="N112" s="124" t="s">
        <v>34</v>
      </c>
      <c r="O112" s="125">
        <v>0</v>
      </c>
      <c r="P112" s="125">
        <f t="shared" si="11"/>
        <v>0</v>
      </c>
      <c r="Q112" s="125">
        <v>0</v>
      </c>
      <c r="R112" s="125">
        <f t="shared" si="12"/>
        <v>0</v>
      </c>
      <c r="S112" s="125">
        <v>0</v>
      </c>
      <c r="T112" s="126">
        <f t="shared" si="13"/>
        <v>0</v>
      </c>
      <c r="AR112" s="12" t="s">
        <v>110</v>
      </c>
      <c r="AT112" s="12" t="s">
        <v>99</v>
      </c>
      <c r="AU112" s="12" t="s">
        <v>101</v>
      </c>
      <c r="AY112" s="12" t="s">
        <v>102</v>
      </c>
      <c r="BE112" s="127">
        <f t="shared" si="14"/>
        <v>0</v>
      </c>
      <c r="BF112" s="127">
        <f t="shared" si="15"/>
        <v>0</v>
      </c>
      <c r="BG112" s="127">
        <f t="shared" si="16"/>
        <v>0</v>
      </c>
      <c r="BH112" s="127">
        <f t="shared" si="17"/>
        <v>0</v>
      </c>
      <c r="BI112" s="127">
        <f t="shared" si="18"/>
        <v>0</v>
      </c>
      <c r="BJ112" s="12" t="s">
        <v>71</v>
      </c>
      <c r="BK112" s="127">
        <f t="shared" si="19"/>
        <v>0</v>
      </c>
      <c r="BL112" s="12" t="s">
        <v>111</v>
      </c>
      <c r="BM112" s="12" t="s">
        <v>197</v>
      </c>
    </row>
    <row r="113" spans="2:65" s="1" customFormat="1" ht="16.5" customHeight="1">
      <c r="B113" s="115"/>
      <c r="C113" s="116" t="s">
        <v>198</v>
      </c>
      <c r="D113" s="116" t="s">
        <v>99</v>
      </c>
      <c r="E113" s="117" t="s">
        <v>199</v>
      </c>
      <c r="F113" s="118" t="s">
        <v>200</v>
      </c>
      <c r="G113" s="119" t="s">
        <v>126</v>
      </c>
      <c r="H113" s="120">
        <v>1</v>
      </c>
      <c r="I113" s="121"/>
      <c r="J113" s="121">
        <f t="shared" si="10"/>
        <v>0</v>
      </c>
      <c r="K113" s="118" t="s">
        <v>1</v>
      </c>
      <c r="L113" s="122"/>
      <c r="M113" s="123" t="s">
        <v>1</v>
      </c>
      <c r="N113" s="124" t="s">
        <v>34</v>
      </c>
      <c r="O113" s="125">
        <v>0</v>
      </c>
      <c r="P113" s="125">
        <f t="shared" si="11"/>
        <v>0</v>
      </c>
      <c r="Q113" s="125">
        <v>0</v>
      </c>
      <c r="R113" s="125">
        <f t="shared" si="12"/>
        <v>0</v>
      </c>
      <c r="S113" s="125">
        <v>0</v>
      </c>
      <c r="T113" s="126">
        <f t="shared" si="13"/>
        <v>0</v>
      </c>
      <c r="AR113" s="12" t="s">
        <v>110</v>
      </c>
      <c r="AT113" s="12" t="s">
        <v>99</v>
      </c>
      <c r="AU113" s="12" t="s">
        <v>101</v>
      </c>
      <c r="AY113" s="12" t="s">
        <v>102</v>
      </c>
      <c r="BE113" s="127">
        <f t="shared" si="14"/>
        <v>0</v>
      </c>
      <c r="BF113" s="127">
        <f t="shared" si="15"/>
        <v>0</v>
      </c>
      <c r="BG113" s="127">
        <f t="shared" si="16"/>
        <v>0</v>
      </c>
      <c r="BH113" s="127">
        <f t="shared" si="17"/>
        <v>0</v>
      </c>
      <c r="BI113" s="127">
        <f t="shared" si="18"/>
        <v>0</v>
      </c>
      <c r="BJ113" s="12" t="s">
        <v>71</v>
      </c>
      <c r="BK113" s="127">
        <f t="shared" si="19"/>
        <v>0</v>
      </c>
      <c r="BL113" s="12" t="s">
        <v>111</v>
      </c>
      <c r="BM113" s="12" t="s">
        <v>201</v>
      </c>
    </row>
    <row r="114" spans="2:65" s="1" customFormat="1" ht="16.5" customHeight="1">
      <c r="B114" s="115"/>
      <c r="C114" s="116" t="s">
        <v>202</v>
      </c>
      <c r="D114" s="116" t="s">
        <v>99</v>
      </c>
      <c r="E114" s="117" t="s">
        <v>203</v>
      </c>
      <c r="F114" s="118" t="s">
        <v>204</v>
      </c>
      <c r="G114" s="119" t="s">
        <v>126</v>
      </c>
      <c r="H114" s="120">
        <v>1</v>
      </c>
      <c r="I114" s="121"/>
      <c r="J114" s="121">
        <f t="shared" si="10"/>
        <v>0</v>
      </c>
      <c r="K114" s="118" t="s">
        <v>1</v>
      </c>
      <c r="L114" s="122"/>
      <c r="M114" s="123" t="s">
        <v>1</v>
      </c>
      <c r="N114" s="124" t="s">
        <v>34</v>
      </c>
      <c r="O114" s="125">
        <v>0</v>
      </c>
      <c r="P114" s="125">
        <f t="shared" si="11"/>
        <v>0</v>
      </c>
      <c r="Q114" s="125">
        <v>0</v>
      </c>
      <c r="R114" s="125">
        <f t="shared" si="12"/>
        <v>0</v>
      </c>
      <c r="S114" s="125">
        <v>0</v>
      </c>
      <c r="T114" s="126">
        <f t="shared" si="13"/>
        <v>0</v>
      </c>
      <c r="AR114" s="12" t="s">
        <v>110</v>
      </c>
      <c r="AT114" s="12" t="s">
        <v>99</v>
      </c>
      <c r="AU114" s="12" t="s">
        <v>101</v>
      </c>
      <c r="AY114" s="12" t="s">
        <v>102</v>
      </c>
      <c r="BE114" s="127">
        <f t="shared" si="14"/>
        <v>0</v>
      </c>
      <c r="BF114" s="127">
        <f t="shared" si="15"/>
        <v>0</v>
      </c>
      <c r="BG114" s="127">
        <f t="shared" si="16"/>
        <v>0</v>
      </c>
      <c r="BH114" s="127">
        <f t="shared" si="17"/>
        <v>0</v>
      </c>
      <c r="BI114" s="127">
        <f t="shared" si="18"/>
        <v>0</v>
      </c>
      <c r="BJ114" s="12" t="s">
        <v>71</v>
      </c>
      <c r="BK114" s="127">
        <f t="shared" si="19"/>
        <v>0</v>
      </c>
      <c r="BL114" s="12" t="s">
        <v>111</v>
      </c>
      <c r="BM114" s="12" t="s">
        <v>205</v>
      </c>
    </row>
    <row r="115" spans="2:65" s="1" customFormat="1" ht="16.5" customHeight="1">
      <c r="B115" s="115"/>
      <c r="C115" s="116" t="s">
        <v>206</v>
      </c>
      <c r="D115" s="116" t="s">
        <v>99</v>
      </c>
      <c r="E115" s="117" t="s">
        <v>207</v>
      </c>
      <c r="F115" s="118" t="s">
        <v>208</v>
      </c>
      <c r="G115" s="119" t="s">
        <v>126</v>
      </c>
      <c r="H115" s="120">
        <v>1</v>
      </c>
      <c r="I115" s="121"/>
      <c r="J115" s="121">
        <f t="shared" si="10"/>
        <v>0</v>
      </c>
      <c r="K115" s="118" t="s">
        <v>1</v>
      </c>
      <c r="L115" s="122"/>
      <c r="M115" s="123" t="s">
        <v>1</v>
      </c>
      <c r="N115" s="124" t="s">
        <v>34</v>
      </c>
      <c r="O115" s="125">
        <v>0</v>
      </c>
      <c r="P115" s="125">
        <f t="shared" si="11"/>
        <v>0</v>
      </c>
      <c r="Q115" s="125">
        <v>0</v>
      </c>
      <c r="R115" s="125">
        <f t="shared" si="12"/>
        <v>0</v>
      </c>
      <c r="S115" s="125">
        <v>0</v>
      </c>
      <c r="T115" s="126">
        <f t="shared" si="13"/>
        <v>0</v>
      </c>
      <c r="AR115" s="12" t="s">
        <v>110</v>
      </c>
      <c r="AT115" s="12" t="s">
        <v>99</v>
      </c>
      <c r="AU115" s="12" t="s">
        <v>101</v>
      </c>
      <c r="AY115" s="12" t="s">
        <v>102</v>
      </c>
      <c r="BE115" s="127">
        <f t="shared" si="14"/>
        <v>0</v>
      </c>
      <c r="BF115" s="127">
        <f t="shared" si="15"/>
        <v>0</v>
      </c>
      <c r="BG115" s="127">
        <f t="shared" si="16"/>
        <v>0</v>
      </c>
      <c r="BH115" s="127">
        <f t="shared" si="17"/>
        <v>0</v>
      </c>
      <c r="BI115" s="127">
        <f t="shared" si="18"/>
        <v>0</v>
      </c>
      <c r="BJ115" s="12" t="s">
        <v>71</v>
      </c>
      <c r="BK115" s="127">
        <f t="shared" si="19"/>
        <v>0</v>
      </c>
      <c r="BL115" s="12" t="s">
        <v>111</v>
      </c>
      <c r="BM115" s="12" t="s">
        <v>209</v>
      </c>
    </row>
    <row r="116" spans="2:65" s="1" customFormat="1" ht="16.5" customHeight="1">
      <c r="B116" s="115"/>
      <c r="C116" s="116" t="s">
        <v>210</v>
      </c>
      <c r="D116" s="116" t="s">
        <v>99</v>
      </c>
      <c r="E116" s="117" t="s">
        <v>211</v>
      </c>
      <c r="F116" s="118" t="s">
        <v>212</v>
      </c>
      <c r="G116" s="119" t="s">
        <v>126</v>
      </c>
      <c r="H116" s="120">
        <v>425</v>
      </c>
      <c r="I116" s="121"/>
      <c r="J116" s="121">
        <f t="shared" si="10"/>
        <v>0</v>
      </c>
      <c r="K116" s="118" t="s">
        <v>1</v>
      </c>
      <c r="L116" s="122"/>
      <c r="M116" s="123" t="s">
        <v>1</v>
      </c>
      <c r="N116" s="124" t="s">
        <v>34</v>
      </c>
      <c r="O116" s="125">
        <v>0</v>
      </c>
      <c r="P116" s="125">
        <f t="shared" si="11"/>
        <v>0</v>
      </c>
      <c r="Q116" s="125">
        <v>0</v>
      </c>
      <c r="R116" s="125">
        <f t="shared" si="12"/>
        <v>0</v>
      </c>
      <c r="S116" s="125">
        <v>0</v>
      </c>
      <c r="T116" s="126">
        <f t="shared" si="13"/>
        <v>0</v>
      </c>
      <c r="AR116" s="12" t="s">
        <v>110</v>
      </c>
      <c r="AT116" s="12" t="s">
        <v>99</v>
      </c>
      <c r="AU116" s="12" t="s">
        <v>101</v>
      </c>
      <c r="AY116" s="12" t="s">
        <v>102</v>
      </c>
      <c r="BE116" s="127">
        <f t="shared" si="14"/>
        <v>0</v>
      </c>
      <c r="BF116" s="127">
        <f t="shared" si="15"/>
        <v>0</v>
      </c>
      <c r="BG116" s="127">
        <f t="shared" si="16"/>
        <v>0</v>
      </c>
      <c r="BH116" s="127">
        <f t="shared" si="17"/>
        <v>0</v>
      </c>
      <c r="BI116" s="127">
        <f t="shared" si="18"/>
        <v>0</v>
      </c>
      <c r="BJ116" s="12" t="s">
        <v>71</v>
      </c>
      <c r="BK116" s="127">
        <f t="shared" si="19"/>
        <v>0</v>
      </c>
      <c r="BL116" s="12" t="s">
        <v>111</v>
      </c>
      <c r="BM116" s="12" t="s">
        <v>213</v>
      </c>
    </row>
    <row r="117" spans="2:65" s="1" customFormat="1" ht="16.5" customHeight="1">
      <c r="B117" s="115"/>
      <c r="C117" s="116" t="s">
        <v>214</v>
      </c>
      <c r="D117" s="116" t="s">
        <v>99</v>
      </c>
      <c r="E117" s="117" t="s">
        <v>215</v>
      </c>
      <c r="F117" s="118" t="s">
        <v>216</v>
      </c>
      <c r="G117" s="119" t="s">
        <v>126</v>
      </c>
      <c r="H117" s="120">
        <v>64</v>
      </c>
      <c r="I117" s="121"/>
      <c r="J117" s="121">
        <f t="shared" si="10"/>
        <v>0</v>
      </c>
      <c r="K117" s="118" t="s">
        <v>1</v>
      </c>
      <c r="L117" s="122"/>
      <c r="M117" s="123" t="s">
        <v>1</v>
      </c>
      <c r="N117" s="124" t="s">
        <v>34</v>
      </c>
      <c r="O117" s="125">
        <v>0</v>
      </c>
      <c r="P117" s="125">
        <f t="shared" si="11"/>
        <v>0</v>
      </c>
      <c r="Q117" s="125">
        <v>0</v>
      </c>
      <c r="R117" s="125">
        <f t="shared" si="12"/>
        <v>0</v>
      </c>
      <c r="S117" s="125">
        <v>0</v>
      </c>
      <c r="T117" s="126">
        <f t="shared" si="13"/>
        <v>0</v>
      </c>
      <c r="AR117" s="12" t="s">
        <v>110</v>
      </c>
      <c r="AT117" s="12" t="s">
        <v>99</v>
      </c>
      <c r="AU117" s="12" t="s">
        <v>101</v>
      </c>
      <c r="AY117" s="12" t="s">
        <v>102</v>
      </c>
      <c r="BE117" s="127">
        <f t="shared" si="14"/>
        <v>0</v>
      </c>
      <c r="BF117" s="127">
        <f t="shared" si="15"/>
        <v>0</v>
      </c>
      <c r="BG117" s="127">
        <f t="shared" si="16"/>
        <v>0</v>
      </c>
      <c r="BH117" s="127">
        <f t="shared" si="17"/>
        <v>0</v>
      </c>
      <c r="BI117" s="127">
        <f t="shared" si="18"/>
        <v>0</v>
      </c>
      <c r="BJ117" s="12" t="s">
        <v>71</v>
      </c>
      <c r="BK117" s="127">
        <f t="shared" si="19"/>
        <v>0</v>
      </c>
      <c r="BL117" s="12" t="s">
        <v>111</v>
      </c>
      <c r="BM117" s="12" t="s">
        <v>217</v>
      </c>
    </row>
    <row r="118" spans="2:65" s="1" customFormat="1" ht="16.5" customHeight="1">
      <c r="B118" s="115"/>
      <c r="C118" s="116" t="s">
        <v>218</v>
      </c>
      <c r="D118" s="116" t="s">
        <v>99</v>
      </c>
      <c r="E118" s="117" t="s">
        <v>219</v>
      </c>
      <c r="F118" s="118" t="s">
        <v>253</v>
      </c>
      <c r="G118" s="119" t="s">
        <v>119</v>
      </c>
      <c r="H118" s="120">
        <v>80</v>
      </c>
      <c r="I118" s="121"/>
      <c r="J118" s="121">
        <f t="shared" si="10"/>
        <v>0</v>
      </c>
      <c r="K118" s="118" t="s">
        <v>1</v>
      </c>
      <c r="L118" s="122"/>
      <c r="M118" s="123" t="s">
        <v>1</v>
      </c>
      <c r="N118" s="124" t="s">
        <v>34</v>
      </c>
      <c r="O118" s="125">
        <v>0</v>
      </c>
      <c r="P118" s="125">
        <f t="shared" si="11"/>
        <v>0</v>
      </c>
      <c r="Q118" s="125">
        <v>0</v>
      </c>
      <c r="R118" s="125">
        <f t="shared" si="12"/>
        <v>0</v>
      </c>
      <c r="S118" s="125">
        <v>0</v>
      </c>
      <c r="T118" s="126">
        <f t="shared" si="13"/>
        <v>0</v>
      </c>
      <c r="AR118" s="12" t="s">
        <v>110</v>
      </c>
      <c r="AT118" s="12" t="s">
        <v>99</v>
      </c>
      <c r="AU118" s="12" t="s">
        <v>101</v>
      </c>
      <c r="AY118" s="12" t="s">
        <v>102</v>
      </c>
      <c r="BE118" s="127">
        <f t="shared" si="14"/>
        <v>0</v>
      </c>
      <c r="BF118" s="127">
        <f t="shared" si="15"/>
        <v>0</v>
      </c>
      <c r="BG118" s="127">
        <f t="shared" si="16"/>
        <v>0</v>
      </c>
      <c r="BH118" s="127">
        <f t="shared" si="17"/>
        <v>0</v>
      </c>
      <c r="BI118" s="127">
        <f t="shared" si="18"/>
        <v>0</v>
      </c>
      <c r="BJ118" s="12" t="s">
        <v>71</v>
      </c>
      <c r="BK118" s="127">
        <f t="shared" si="19"/>
        <v>0</v>
      </c>
      <c r="BL118" s="12" t="s">
        <v>111</v>
      </c>
      <c r="BM118" s="12" t="s">
        <v>220</v>
      </c>
    </row>
    <row r="119" spans="2:65" s="10" customFormat="1" ht="20.85" customHeight="1">
      <c r="B119" s="103"/>
      <c r="D119" s="104" t="s">
        <v>62</v>
      </c>
      <c r="E119" s="113" t="s">
        <v>221</v>
      </c>
      <c r="F119" s="113" t="s">
        <v>254</v>
      </c>
      <c r="J119" s="114">
        <f>BK119</f>
        <v>0</v>
      </c>
      <c r="L119" s="103"/>
      <c r="M119" s="107"/>
      <c r="N119" s="108"/>
      <c r="O119" s="108"/>
      <c r="P119" s="109">
        <f>SUM(P120:P126)</f>
        <v>0</v>
      </c>
      <c r="Q119" s="108"/>
      <c r="R119" s="109">
        <f>SUM(R120:R126)</f>
        <v>0</v>
      </c>
      <c r="S119" s="108"/>
      <c r="T119" s="110">
        <f>SUM(T120:T126)</f>
        <v>0</v>
      </c>
      <c r="AR119" s="104" t="s">
        <v>101</v>
      </c>
      <c r="AT119" s="111" t="s">
        <v>62</v>
      </c>
      <c r="AU119" s="111" t="s">
        <v>73</v>
      </c>
      <c r="AY119" s="104" t="s">
        <v>102</v>
      </c>
      <c r="BK119" s="112">
        <f>SUM(BK120:BK126)</f>
        <v>0</v>
      </c>
    </row>
    <row r="120" spans="2:65" s="1" customFormat="1" ht="16.5" customHeight="1">
      <c r="B120" s="115"/>
      <c r="C120" s="116" t="s">
        <v>222</v>
      </c>
      <c r="D120" s="116" t="s">
        <v>99</v>
      </c>
      <c r="E120" s="117" t="s">
        <v>223</v>
      </c>
      <c r="F120" s="118" t="s">
        <v>224</v>
      </c>
      <c r="G120" s="119" t="s">
        <v>126</v>
      </c>
      <c r="H120" s="120">
        <v>2</v>
      </c>
      <c r="I120" s="121"/>
      <c r="J120" s="121">
        <f t="shared" ref="J120:J126" si="20">ROUND(I120*H120,2)</f>
        <v>0</v>
      </c>
      <c r="K120" s="118" t="s">
        <v>1</v>
      </c>
      <c r="L120" s="122"/>
      <c r="M120" s="123" t="s">
        <v>1</v>
      </c>
      <c r="N120" s="124" t="s">
        <v>34</v>
      </c>
      <c r="O120" s="125">
        <v>0</v>
      </c>
      <c r="P120" s="125">
        <f t="shared" ref="P120:P126" si="21">O120*H120</f>
        <v>0</v>
      </c>
      <c r="Q120" s="125">
        <v>0</v>
      </c>
      <c r="R120" s="125">
        <f t="shared" ref="R120:R126" si="22">Q120*H120</f>
        <v>0</v>
      </c>
      <c r="S120" s="125">
        <v>0</v>
      </c>
      <c r="T120" s="126">
        <f t="shared" ref="T120:T126" si="23">S120*H120</f>
        <v>0</v>
      </c>
      <c r="AR120" s="12" t="s">
        <v>110</v>
      </c>
      <c r="AT120" s="12" t="s">
        <v>99</v>
      </c>
      <c r="AU120" s="12" t="s">
        <v>101</v>
      </c>
      <c r="AY120" s="12" t="s">
        <v>102</v>
      </c>
      <c r="BE120" s="127">
        <f t="shared" ref="BE120:BE126" si="24">IF(N120="základní",J120,0)</f>
        <v>0</v>
      </c>
      <c r="BF120" s="127">
        <f t="shared" ref="BF120:BF126" si="25">IF(N120="snížená",J120,0)</f>
        <v>0</v>
      </c>
      <c r="BG120" s="127">
        <f t="shared" ref="BG120:BG126" si="26">IF(N120="zákl. přenesená",J120,0)</f>
        <v>0</v>
      </c>
      <c r="BH120" s="127">
        <f t="shared" ref="BH120:BH126" si="27">IF(N120="sníž. přenesená",J120,0)</f>
        <v>0</v>
      </c>
      <c r="BI120" s="127">
        <f t="shared" ref="BI120:BI126" si="28">IF(N120="nulová",J120,0)</f>
        <v>0</v>
      </c>
      <c r="BJ120" s="12" t="s">
        <v>71</v>
      </c>
      <c r="BK120" s="127">
        <f t="shared" ref="BK120:BK126" si="29">ROUND(I120*H120,2)</f>
        <v>0</v>
      </c>
      <c r="BL120" s="12" t="s">
        <v>111</v>
      </c>
      <c r="BM120" s="12" t="s">
        <v>225</v>
      </c>
    </row>
    <row r="121" spans="2:65" s="1" customFormat="1" ht="16.5" customHeight="1">
      <c r="B121" s="115"/>
      <c r="C121" s="116" t="s">
        <v>226</v>
      </c>
      <c r="D121" s="116" t="s">
        <v>99</v>
      </c>
      <c r="E121" s="117" t="s">
        <v>227</v>
      </c>
      <c r="F121" s="118" t="s">
        <v>228</v>
      </c>
      <c r="G121" s="119" t="s">
        <v>126</v>
      </c>
      <c r="H121" s="120">
        <v>2</v>
      </c>
      <c r="I121" s="121"/>
      <c r="J121" s="121">
        <f t="shared" si="20"/>
        <v>0</v>
      </c>
      <c r="K121" s="118" t="s">
        <v>1</v>
      </c>
      <c r="L121" s="122"/>
      <c r="M121" s="123" t="s">
        <v>1</v>
      </c>
      <c r="N121" s="124" t="s">
        <v>34</v>
      </c>
      <c r="O121" s="125">
        <v>0</v>
      </c>
      <c r="P121" s="125">
        <f t="shared" si="21"/>
        <v>0</v>
      </c>
      <c r="Q121" s="125">
        <v>0</v>
      </c>
      <c r="R121" s="125">
        <f t="shared" si="22"/>
        <v>0</v>
      </c>
      <c r="S121" s="125">
        <v>0</v>
      </c>
      <c r="T121" s="126">
        <f t="shared" si="23"/>
        <v>0</v>
      </c>
      <c r="AR121" s="12" t="s">
        <v>110</v>
      </c>
      <c r="AT121" s="12" t="s">
        <v>99</v>
      </c>
      <c r="AU121" s="12" t="s">
        <v>101</v>
      </c>
      <c r="AY121" s="12" t="s">
        <v>102</v>
      </c>
      <c r="BE121" s="127">
        <f t="shared" si="24"/>
        <v>0</v>
      </c>
      <c r="BF121" s="127">
        <f t="shared" si="25"/>
        <v>0</v>
      </c>
      <c r="BG121" s="127">
        <f t="shared" si="26"/>
        <v>0</v>
      </c>
      <c r="BH121" s="127">
        <f t="shared" si="27"/>
        <v>0</v>
      </c>
      <c r="BI121" s="127">
        <f t="shared" si="28"/>
        <v>0</v>
      </c>
      <c r="BJ121" s="12" t="s">
        <v>71</v>
      </c>
      <c r="BK121" s="127">
        <f t="shared" si="29"/>
        <v>0</v>
      </c>
      <c r="BL121" s="12" t="s">
        <v>111</v>
      </c>
      <c r="BM121" s="12" t="s">
        <v>229</v>
      </c>
    </row>
    <row r="122" spans="2:65" s="1" customFormat="1" ht="16.5" customHeight="1">
      <c r="B122" s="115"/>
      <c r="C122" s="116" t="s">
        <v>230</v>
      </c>
      <c r="D122" s="116" t="s">
        <v>99</v>
      </c>
      <c r="E122" s="117" t="s">
        <v>231</v>
      </c>
      <c r="F122" s="118" t="s">
        <v>232</v>
      </c>
      <c r="G122" s="119" t="s">
        <v>126</v>
      </c>
      <c r="H122" s="120">
        <v>2</v>
      </c>
      <c r="I122" s="121"/>
      <c r="J122" s="121">
        <f t="shared" si="20"/>
        <v>0</v>
      </c>
      <c r="K122" s="118" t="s">
        <v>1</v>
      </c>
      <c r="L122" s="122"/>
      <c r="M122" s="123" t="s">
        <v>1</v>
      </c>
      <c r="N122" s="124" t="s">
        <v>34</v>
      </c>
      <c r="O122" s="125">
        <v>0</v>
      </c>
      <c r="P122" s="125">
        <f t="shared" si="21"/>
        <v>0</v>
      </c>
      <c r="Q122" s="125">
        <v>0</v>
      </c>
      <c r="R122" s="125">
        <f t="shared" si="22"/>
        <v>0</v>
      </c>
      <c r="S122" s="125">
        <v>0</v>
      </c>
      <c r="T122" s="126">
        <f t="shared" si="23"/>
        <v>0</v>
      </c>
      <c r="AR122" s="12" t="s">
        <v>110</v>
      </c>
      <c r="AT122" s="12" t="s">
        <v>99</v>
      </c>
      <c r="AU122" s="12" t="s">
        <v>101</v>
      </c>
      <c r="AY122" s="12" t="s">
        <v>102</v>
      </c>
      <c r="BE122" s="127">
        <f t="shared" si="24"/>
        <v>0</v>
      </c>
      <c r="BF122" s="127">
        <f t="shared" si="25"/>
        <v>0</v>
      </c>
      <c r="BG122" s="127">
        <f t="shared" si="26"/>
        <v>0</v>
      </c>
      <c r="BH122" s="127">
        <f t="shared" si="27"/>
        <v>0</v>
      </c>
      <c r="BI122" s="127">
        <f t="shared" si="28"/>
        <v>0</v>
      </c>
      <c r="BJ122" s="12" t="s">
        <v>71</v>
      </c>
      <c r="BK122" s="127">
        <f t="shared" si="29"/>
        <v>0</v>
      </c>
      <c r="BL122" s="12" t="s">
        <v>111</v>
      </c>
      <c r="BM122" s="12" t="s">
        <v>233</v>
      </c>
    </row>
    <row r="123" spans="2:65" s="1" customFormat="1" ht="16.5" customHeight="1">
      <c r="B123" s="115"/>
      <c r="C123" s="116" t="s">
        <v>234</v>
      </c>
      <c r="D123" s="116" t="s">
        <v>99</v>
      </c>
      <c r="E123" s="117" t="s">
        <v>235</v>
      </c>
      <c r="F123" s="118" t="s">
        <v>236</v>
      </c>
      <c r="G123" s="119" t="s">
        <v>126</v>
      </c>
      <c r="H123" s="120">
        <v>2</v>
      </c>
      <c r="I123" s="121"/>
      <c r="J123" s="121">
        <f t="shared" si="20"/>
        <v>0</v>
      </c>
      <c r="K123" s="118" t="s">
        <v>1</v>
      </c>
      <c r="L123" s="122"/>
      <c r="M123" s="123" t="s">
        <v>1</v>
      </c>
      <c r="N123" s="124" t="s">
        <v>34</v>
      </c>
      <c r="O123" s="125">
        <v>0</v>
      </c>
      <c r="P123" s="125">
        <f t="shared" si="21"/>
        <v>0</v>
      </c>
      <c r="Q123" s="125">
        <v>0</v>
      </c>
      <c r="R123" s="125">
        <f t="shared" si="22"/>
        <v>0</v>
      </c>
      <c r="S123" s="125">
        <v>0</v>
      </c>
      <c r="T123" s="126">
        <f t="shared" si="23"/>
        <v>0</v>
      </c>
      <c r="AR123" s="12" t="s">
        <v>110</v>
      </c>
      <c r="AT123" s="12" t="s">
        <v>99</v>
      </c>
      <c r="AU123" s="12" t="s">
        <v>101</v>
      </c>
      <c r="AY123" s="12" t="s">
        <v>102</v>
      </c>
      <c r="BE123" s="127">
        <f t="shared" si="24"/>
        <v>0</v>
      </c>
      <c r="BF123" s="127">
        <f t="shared" si="25"/>
        <v>0</v>
      </c>
      <c r="BG123" s="127">
        <f t="shared" si="26"/>
        <v>0</v>
      </c>
      <c r="BH123" s="127">
        <f t="shared" si="27"/>
        <v>0</v>
      </c>
      <c r="BI123" s="127">
        <f t="shared" si="28"/>
        <v>0</v>
      </c>
      <c r="BJ123" s="12" t="s">
        <v>71</v>
      </c>
      <c r="BK123" s="127">
        <f t="shared" si="29"/>
        <v>0</v>
      </c>
      <c r="BL123" s="12" t="s">
        <v>111</v>
      </c>
      <c r="BM123" s="12" t="s">
        <v>237</v>
      </c>
    </row>
    <row r="124" spans="2:65" s="1" customFormat="1" ht="16.5" customHeight="1">
      <c r="B124" s="115"/>
      <c r="C124" s="116" t="s">
        <v>238</v>
      </c>
      <c r="D124" s="116" t="s">
        <v>99</v>
      </c>
      <c r="E124" s="117" t="s">
        <v>239</v>
      </c>
      <c r="F124" s="118" t="s">
        <v>240</v>
      </c>
      <c r="G124" s="119" t="s">
        <v>126</v>
      </c>
      <c r="H124" s="120">
        <v>1</v>
      </c>
      <c r="I124" s="121"/>
      <c r="J124" s="121">
        <f t="shared" si="20"/>
        <v>0</v>
      </c>
      <c r="K124" s="118" t="s">
        <v>1</v>
      </c>
      <c r="L124" s="122"/>
      <c r="M124" s="123" t="s">
        <v>1</v>
      </c>
      <c r="N124" s="124" t="s">
        <v>34</v>
      </c>
      <c r="O124" s="125">
        <v>0</v>
      </c>
      <c r="P124" s="125">
        <f t="shared" si="21"/>
        <v>0</v>
      </c>
      <c r="Q124" s="125">
        <v>0</v>
      </c>
      <c r="R124" s="125">
        <f t="shared" si="22"/>
        <v>0</v>
      </c>
      <c r="S124" s="125">
        <v>0</v>
      </c>
      <c r="T124" s="126">
        <f t="shared" si="23"/>
        <v>0</v>
      </c>
      <c r="AR124" s="12" t="s">
        <v>110</v>
      </c>
      <c r="AT124" s="12" t="s">
        <v>99</v>
      </c>
      <c r="AU124" s="12" t="s">
        <v>101</v>
      </c>
      <c r="AY124" s="12" t="s">
        <v>102</v>
      </c>
      <c r="BE124" s="127">
        <f t="shared" si="24"/>
        <v>0</v>
      </c>
      <c r="BF124" s="127">
        <f t="shared" si="25"/>
        <v>0</v>
      </c>
      <c r="BG124" s="127">
        <f t="shared" si="26"/>
        <v>0</v>
      </c>
      <c r="BH124" s="127">
        <f t="shared" si="27"/>
        <v>0</v>
      </c>
      <c r="BI124" s="127">
        <f t="shared" si="28"/>
        <v>0</v>
      </c>
      <c r="BJ124" s="12" t="s">
        <v>71</v>
      </c>
      <c r="BK124" s="127">
        <f t="shared" si="29"/>
        <v>0</v>
      </c>
      <c r="BL124" s="12" t="s">
        <v>111</v>
      </c>
      <c r="BM124" s="12" t="s">
        <v>241</v>
      </c>
    </row>
    <row r="125" spans="2:65" s="1" customFormat="1" ht="16.5" customHeight="1">
      <c r="B125" s="115"/>
      <c r="C125" s="116" t="s">
        <v>242</v>
      </c>
      <c r="D125" s="116" t="s">
        <v>99</v>
      </c>
      <c r="E125" s="117" t="s">
        <v>243</v>
      </c>
      <c r="F125" s="118" t="s">
        <v>244</v>
      </c>
      <c r="G125" s="119" t="s">
        <v>126</v>
      </c>
      <c r="H125" s="120">
        <v>1</v>
      </c>
      <c r="I125" s="121"/>
      <c r="J125" s="121">
        <f t="shared" si="20"/>
        <v>0</v>
      </c>
      <c r="K125" s="118" t="s">
        <v>1</v>
      </c>
      <c r="L125" s="122"/>
      <c r="M125" s="123" t="s">
        <v>1</v>
      </c>
      <c r="N125" s="124" t="s">
        <v>34</v>
      </c>
      <c r="O125" s="125">
        <v>0</v>
      </c>
      <c r="P125" s="125">
        <f t="shared" si="21"/>
        <v>0</v>
      </c>
      <c r="Q125" s="125">
        <v>0</v>
      </c>
      <c r="R125" s="125">
        <f t="shared" si="22"/>
        <v>0</v>
      </c>
      <c r="S125" s="125">
        <v>0</v>
      </c>
      <c r="T125" s="126">
        <f t="shared" si="23"/>
        <v>0</v>
      </c>
      <c r="AR125" s="12" t="s">
        <v>110</v>
      </c>
      <c r="AT125" s="12" t="s">
        <v>99</v>
      </c>
      <c r="AU125" s="12" t="s">
        <v>101</v>
      </c>
      <c r="AY125" s="12" t="s">
        <v>102</v>
      </c>
      <c r="BE125" s="127">
        <f t="shared" si="24"/>
        <v>0</v>
      </c>
      <c r="BF125" s="127">
        <f t="shared" si="25"/>
        <v>0</v>
      </c>
      <c r="BG125" s="127">
        <f t="shared" si="26"/>
        <v>0</v>
      </c>
      <c r="BH125" s="127">
        <f t="shared" si="27"/>
        <v>0</v>
      </c>
      <c r="BI125" s="127">
        <f t="shared" si="28"/>
        <v>0</v>
      </c>
      <c r="BJ125" s="12" t="s">
        <v>71</v>
      </c>
      <c r="BK125" s="127">
        <f t="shared" si="29"/>
        <v>0</v>
      </c>
      <c r="BL125" s="12" t="s">
        <v>111</v>
      </c>
      <c r="BM125" s="12" t="s">
        <v>245</v>
      </c>
    </row>
    <row r="126" spans="2:65" s="1" customFormat="1" ht="16.5" customHeight="1">
      <c r="B126" s="115"/>
      <c r="C126" s="116" t="s">
        <v>246</v>
      </c>
      <c r="D126" s="116" t="s">
        <v>99</v>
      </c>
      <c r="E126" s="117" t="s">
        <v>247</v>
      </c>
      <c r="F126" s="118" t="s">
        <v>248</v>
      </c>
      <c r="G126" s="119" t="s">
        <v>119</v>
      </c>
      <c r="H126" s="120">
        <v>64</v>
      </c>
      <c r="I126" s="121"/>
      <c r="J126" s="121">
        <f t="shared" si="20"/>
        <v>0</v>
      </c>
      <c r="K126" s="118" t="s">
        <v>1</v>
      </c>
      <c r="L126" s="122"/>
      <c r="M126" s="135" t="s">
        <v>1</v>
      </c>
      <c r="N126" s="136" t="s">
        <v>34</v>
      </c>
      <c r="O126" s="137">
        <v>0</v>
      </c>
      <c r="P126" s="137">
        <f t="shared" si="21"/>
        <v>0</v>
      </c>
      <c r="Q126" s="137">
        <v>0</v>
      </c>
      <c r="R126" s="137">
        <f t="shared" si="22"/>
        <v>0</v>
      </c>
      <c r="S126" s="137">
        <v>0</v>
      </c>
      <c r="T126" s="138">
        <f t="shared" si="23"/>
        <v>0</v>
      </c>
      <c r="AR126" s="12" t="s">
        <v>110</v>
      </c>
      <c r="AT126" s="12" t="s">
        <v>99</v>
      </c>
      <c r="AU126" s="12" t="s">
        <v>101</v>
      </c>
      <c r="AY126" s="12" t="s">
        <v>102</v>
      </c>
      <c r="BE126" s="127">
        <f t="shared" si="24"/>
        <v>0</v>
      </c>
      <c r="BF126" s="127">
        <f t="shared" si="25"/>
        <v>0</v>
      </c>
      <c r="BG126" s="127">
        <f t="shared" si="26"/>
        <v>0</v>
      </c>
      <c r="BH126" s="127">
        <f t="shared" si="27"/>
        <v>0</v>
      </c>
      <c r="BI126" s="127">
        <f t="shared" si="28"/>
        <v>0</v>
      </c>
      <c r="BJ126" s="12" t="s">
        <v>71</v>
      </c>
      <c r="BK126" s="127">
        <f t="shared" si="29"/>
        <v>0</v>
      </c>
      <c r="BL126" s="12" t="s">
        <v>111</v>
      </c>
      <c r="BM126" s="12" t="s">
        <v>249</v>
      </c>
    </row>
    <row r="127" spans="2:65" s="1" customFormat="1" ht="6.9" customHeight="1"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23"/>
    </row>
  </sheetData>
  <autoFilter ref="C84:K126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SO 01 - Dojírna</vt:lpstr>
      <vt:lpstr>'Rekapitulace stavby'!Názvy_tisku</vt:lpstr>
      <vt:lpstr>'SO 01 - Dojírna'!Názvy_tisku</vt:lpstr>
      <vt:lpstr>'Rekapitulace stavby'!Oblast_tisku</vt:lpstr>
      <vt:lpstr>'SO 01 - Dojírna'!Oblast_tisku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Lojík</dc:creator>
  <cp:lastModifiedBy>Jana Skálová</cp:lastModifiedBy>
  <dcterms:created xsi:type="dcterms:W3CDTF">2019-02-11T08:24:41Z</dcterms:created>
  <dcterms:modified xsi:type="dcterms:W3CDTF">2019-11-05T12:25:11Z</dcterms:modified>
</cp:coreProperties>
</file>