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ezaČiháková(DOTin\Dropbox (DOTin)\Projekty PLANÁ\V. kolo PRV\Projekty_411a\35b_Kabíčková_Terka\04_VŘ\"/>
    </mc:Choice>
  </mc:AlternateContent>
  <bookViews>
    <workbookView xWindow="0" yWindow="0" windowWidth="28800" windowHeight="13710" activeTab="2" xr2:uid="{00000000-000D-0000-FFFF-FFFF00000000}"/>
  </bookViews>
  <sheets>
    <sheet name="Krycí list" sheetId="1" r:id="rId1"/>
    <sheet name="Rekapitulace" sheetId="2" r:id="rId2"/>
    <sheet name="Položky" sheetId="3" r:id="rId3"/>
  </sheets>
  <definedNames>
    <definedName name="_Hlk502213383" localSheetId="0">'Krycí list'!$C$7</definedName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Rekapitulace!$G$18</definedName>
    <definedName name="Dodavka0">Položky!#REF!</definedName>
    <definedName name="HSV">Rekapitulace!$E$18</definedName>
    <definedName name="HSV0">Položky!#REF!</definedName>
    <definedName name="HZS">Rekapitulace!$I$18</definedName>
    <definedName name="HZS0">Položky!#REF!</definedName>
    <definedName name="JKSO">'Krycí list'!$G$2</definedName>
    <definedName name="MJ">'Krycí list'!$G$5</definedName>
    <definedName name="Mont">Rekapitulace!$H$18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Položky!$A$1:$K$87</definedName>
    <definedName name="_xlnm.Print_Area" localSheetId="1">Rekapitulace!$A$1:$I$32</definedName>
    <definedName name="PocetMJ">'Krycí list'!$G$6</definedName>
    <definedName name="Poznamka">'Krycí list'!$B$37</definedName>
    <definedName name="Projektant">'Krycí list'!$C$8</definedName>
    <definedName name="PSV">Rekapitulace!$F$18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CH">Položky!$I$6</definedName>
    <definedName name="SloupecJC">Položky!$F$6</definedName>
    <definedName name="SloupecJH">Položky!$H$6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Rekapitulace!$H$31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71027"/>
</workbook>
</file>

<file path=xl/calcChain.xml><?xml version="1.0" encoding="utf-8"?>
<calcChain xmlns="http://schemas.openxmlformats.org/spreadsheetml/2006/main">
  <c r="C3" i="3" l="1"/>
  <c r="D21" i="1" l="1"/>
  <c r="D20" i="1"/>
  <c r="D19" i="1"/>
  <c r="D18" i="1"/>
  <c r="D17" i="1"/>
  <c r="D16" i="1"/>
  <c r="D15" i="1"/>
  <c r="BG86" i="3"/>
  <c r="BF86" i="3"/>
  <c r="BE86" i="3"/>
  <c r="BD86" i="3"/>
  <c r="BC86" i="3"/>
  <c r="K86" i="3"/>
  <c r="I86" i="3"/>
  <c r="G86" i="3"/>
  <c r="BG85" i="3"/>
  <c r="BF85" i="3"/>
  <c r="BE85" i="3"/>
  <c r="BD85" i="3"/>
  <c r="BC85" i="3"/>
  <c r="K85" i="3"/>
  <c r="I85" i="3"/>
  <c r="G85" i="3"/>
  <c r="BG84" i="3"/>
  <c r="BF84" i="3"/>
  <c r="BE84" i="3"/>
  <c r="BD84" i="3"/>
  <c r="BC84" i="3"/>
  <c r="K84" i="3"/>
  <c r="I84" i="3"/>
  <c r="G84" i="3"/>
  <c r="BG83" i="3"/>
  <c r="BG87" i="3" s="1"/>
  <c r="I17" i="2" s="1"/>
  <c r="BF83" i="3"/>
  <c r="BE83" i="3"/>
  <c r="BE87" i="3" s="1"/>
  <c r="G17" i="2" s="1"/>
  <c r="BD83" i="3"/>
  <c r="BC83" i="3"/>
  <c r="BC87" i="3" s="1"/>
  <c r="E17" i="2" s="1"/>
  <c r="K83" i="3"/>
  <c r="I83" i="3"/>
  <c r="I87" i="3" s="1"/>
  <c r="G83" i="3"/>
  <c r="B17" i="2"/>
  <c r="A17" i="2"/>
  <c r="BF87" i="3"/>
  <c r="H17" i="2" s="1"/>
  <c r="BD87" i="3"/>
  <c r="F17" i="2" s="1"/>
  <c r="K87" i="3"/>
  <c r="G87" i="3"/>
  <c r="C87" i="3"/>
  <c r="BG80" i="3"/>
  <c r="BG81" i="3" s="1"/>
  <c r="I16" i="2" s="1"/>
  <c r="BF80" i="3"/>
  <c r="BE80" i="3"/>
  <c r="BE81" i="3" s="1"/>
  <c r="G16" i="2" s="1"/>
  <c r="BD80" i="3"/>
  <c r="K80" i="3"/>
  <c r="K81" i="3" s="1"/>
  <c r="I80" i="3"/>
  <c r="I81" i="3" s="1"/>
  <c r="G80" i="3"/>
  <c r="BC80" i="3" s="1"/>
  <c r="BC81" i="3" s="1"/>
  <c r="E16" i="2" s="1"/>
  <c r="B16" i="2"/>
  <c r="A16" i="2"/>
  <c r="BF81" i="3"/>
  <c r="H16" i="2" s="1"/>
  <c r="BD81" i="3"/>
  <c r="F16" i="2" s="1"/>
  <c r="C81" i="3"/>
  <c r="BG77" i="3"/>
  <c r="BF77" i="3"/>
  <c r="BE77" i="3"/>
  <c r="BD77" i="3"/>
  <c r="K77" i="3"/>
  <c r="I77" i="3"/>
  <c r="G77" i="3"/>
  <c r="BC77" i="3" s="1"/>
  <c r="BG73" i="3"/>
  <c r="BF73" i="3"/>
  <c r="BE73" i="3"/>
  <c r="BD73" i="3"/>
  <c r="K73" i="3"/>
  <c r="I73" i="3"/>
  <c r="G73" i="3"/>
  <c r="BC73" i="3" s="1"/>
  <c r="BG71" i="3"/>
  <c r="BF71" i="3"/>
  <c r="BE71" i="3"/>
  <c r="BD71" i="3"/>
  <c r="K71" i="3"/>
  <c r="I71" i="3"/>
  <c r="G71" i="3"/>
  <c r="BC71" i="3" s="1"/>
  <c r="BG69" i="3"/>
  <c r="BF69" i="3"/>
  <c r="BE69" i="3"/>
  <c r="BD69" i="3"/>
  <c r="K69" i="3"/>
  <c r="I69" i="3"/>
  <c r="G69" i="3"/>
  <c r="BC69" i="3" s="1"/>
  <c r="BG67" i="3"/>
  <c r="BF67" i="3"/>
  <c r="BE67" i="3"/>
  <c r="BD67" i="3"/>
  <c r="K67" i="3"/>
  <c r="I67" i="3"/>
  <c r="G67" i="3"/>
  <c r="BC67" i="3" s="1"/>
  <c r="BG65" i="3"/>
  <c r="BG78" i="3" s="1"/>
  <c r="I15" i="2" s="1"/>
  <c r="BF65" i="3"/>
  <c r="BE65" i="3"/>
  <c r="BD65" i="3"/>
  <c r="BC65" i="3"/>
  <c r="K65" i="3"/>
  <c r="I65" i="3"/>
  <c r="G65" i="3"/>
  <c r="B15" i="2"/>
  <c r="A15" i="2"/>
  <c r="BF78" i="3"/>
  <c r="H15" i="2" s="1"/>
  <c r="BE78" i="3"/>
  <c r="G15" i="2" s="1"/>
  <c r="BD78" i="3"/>
  <c r="F15" i="2" s="1"/>
  <c r="K78" i="3"/>
  <c r="I78" i="3"/>
  <c r="G78" i="3"/>
  <c r="C78" i="3"/>
  <c r="BG61" i="3"/>
  <c r="BF61" i="3"/>
  <c r="BF63" i="3" s="1"/>
  <c r="H14" i="2" s="1"/>
  <c r="BE61" i="3"/>
  <c r="BE63" i="3" s="1"/>
  <c r="G14" i="2" s="1"/>
  <c r="BD61" i="3"/>
  <c r="K61" i="3"/>
  <c r="K63" i="3" s="1"/>
  <c r="I61" i="3"/>
  <c r="I63" i="3" s="1"/>
  <c r="G61" i="3"/>
  <c r="BC61" i="3" s="1"/>
  <c r="BC63" i="3" s="1"/>
  <c r="E14" i="2" s="1"/>
  <c r="B14" i="2"/>
  <c r="A14" i="2"/>
  <c r="BG63" i="3"/>
  <c r="I14" i="2" s="1"/>
  <c r="BD63" i="3"/>
  <c r="F14" i="2" s="1"/>
  <c r="G63" i="3"/>
  <c r="C63" i="3"/>
  <c r="BG57" i="3"/>
  <c r="BG59" i="3" s="1"/>
  <c r="I13" i="2" s="1"/>
  <c r="BF57" i="3"/>
  <c r="BE57" i="3"/>
  <c r="BD57" i="3"/>
  <c r="BD59" i="3" s="1"/>
  <c r="F13" i="2" s="1"/>
  <c r="K57" i="3"/>
  <c r="K59" i="3" s="1"/>
  <c r="I57" i="3"/>
  <c r="G57" i="3"/>
  <c r="BC57" i="3" s="1"/>
  <c r="BC59" i="3" s="1"/>
  <c r="E13" i="2" s="1"/>
  <c r="B13" i="2"/>
  <c r="A13" i="2"/>
  <c r="BF59" i="3"/>
  <c r="H13" i="2" s="1"/>
  <c r="BE59" i="3"/>
  <c r="G13" i="2" s="1"/>
  <c r="I59" i="3"/>
  <c r="G59" i="3"/>
  <c r="C59" i="3"/>
  <c r="BG54" i="3"/>
  <c r="BF54" i="3"/>
  <c r="BE54" i="3"/>
  <c r="BE55" i="3" s="1"/>
  <c r="G12" i="2" s="1"/>
  <c r="BD54" i="3"/>
  <c r="BD55" i="3" s="1"/>
  <c r="F12" i="2" s="1"/>
  <c r="K54" i="3"/>
  <c r="I54" i="3"/>
  <c r="G54" i="3"/>
  <c r="BC54" i="3" s="1"/>
  <c r="BC55" i="3" s="1"/>
  <c r="E12" i="2" s="1"/>
  <c r="B12" i="2"/>
  <c r="A12" i="2"/>
  <c r="BG55" i="3"/>
  <c r="I12" i="2" s="1"/>
  <c r="BF55" i="3"/>
  <c r="H12" i="2" s="1"/>
  <c r="K55" i="3"/>
  <c r="I55" i="3"/>
  <c r="C55" i="3"/>
  <c r="BG50" i="3"/>
  <c r="BF50" i="3"/>
  <c r="BE50" i="3"/>
  <c r="BD50" i="3"/>
  <c r="K50" i="3"/>
  <c r="I50" i="3"/>
  <c r="G50" i="3"/>
  <c r="BC50" i="3" s="1"/>
  <c r="BG48" i="3"/>
  <c r="BF48" i="3"/>
  <c r="BE48" i="3"/>
  <c r="BE52" i="3" s="1"/>
  <c r="G11" i="2" s="1"/>
  <c r="BD48" i="3"/>
  <c r="K48" i="3"/>
  <c r="I48" i="3"/>
  <c r="G48" i="3"/>
  <c r="BC48" i="3" s="1"/>
  <c r="BG47" i="3"/>
  <c r="BF47" i="3"/>
  <c r="BE47" i="3"/>
  <c r="BD47" i="3"/>
  <c r="K47" i="3"/>
  <c r="I47" i="3"/>
  <c r="G47" i="3"/>
  <c r="BC47" i="3" s="1"/>
  <c r="BG45" i="3"/>
  <c r="BG52" i="3" s="1"/>
  <c r="I11" i="2" s="1"/>
  <c r="BF45" i="3"/>
  <c r="BF52" i="3" s="1"/>
  <c r="H11" i="2" s="1"/>
  <c r="BE45" i="3"/>
  <c r="BD45" i="3"/>
  <c r="K45" i="3"/>
  <c r="K52" i="3" s="1"/>
  <c r="I45" i="3"/>
  <c r="I52" i="3" s="1"/>
  <c r="G45" i="3"/>
  <c r="BC45" i="3" s="1"/>
  <c r="B11" i="2"/>
  <c r="A11" i="2"/>
  <c r="BD52" i="3"/>
  <c r="F11" i="2" s="1"/>
  <c r="C52" i="3"/>
  <c r="BG42" i="3"/>
  <c r="BF42" i="3"/>
  <c r="BE42" i="3"/>
  <c r="BD42" i="3"/>
  <c r="K42" i="3"/>
  <c r="I42" i="3"/>
  <c r="G42" i="3"/>
  <c r="BC42" i="3" s="1"/>
  <c r="BG38" i="3"/>
  <c r="BG43" i="3" s="1"/>
  <c r="I10" i="2" s="1"/>
  <c r="BF38" i="3"/>
  <c r="BF43" i="3" s="1"/>
  <c r="H10" i="2" s="1"/>
  <c r="BE38" i="3"/>
  <c r="BD38" i="3"/>
  <c r="K38" i="3"/>
  <c r="K43" i="3" s="1"/>
  <c r="I38" i="3"/>
  <c r="I43" i="3" s="1"/>
  <c r="G38" i="3"/>
  <c r="BC38" i="3" s="1"/>
  <c r="B10" i="2"/>
  <c r="A10" i="2"/>
  <c r="BE43" i="3"/>
  <c r="G10" i="2" s="1"/>
  <c r="BD43" i="3"/>
  <c r="F10" i="2" s="1"/>
  <c r="G43" i="3"/>
  <c r="C43" i="3"/>
  <c r="BG32" i="3"/>
  <c r="BG36" i="3" s="1"/>
  <c r="I9" i="2" s="1"/>
  <c r="BF32" i="3"/>
  <c r="BE32" i="3"/>
  <c r="BD32" i="3"/>
  <c r="BD36" i="3" s="1"/>
  <c r="F9" i="2" s="1"/>
  <c r="K32" i="3"/>
  <c r="K36" i="3" s="1"/>
  <c r="I32" i="3"/>
  <c r="G32" i="3"/>
  <c r="BC32" i="3" s="1"/>
  <c r="BC36" i="3" s="1"/>
  <c r="E9" i="2" s="1"/>
  <c r="B9" i="2"/>
  <c r="A9" i="2"/>
  <c r="BF36" i="3"/>
  <c r="H9" i="2" s="1"/>
  <c r="BE36" i="3"/>
  <c r="G9" i="2" s="1"/>
  <c r="I36" i="3"/>
  <c r="G36" i="3"/>
  <c r="C36" i="3"/>
  <c r="BG28" i="3"/>
  <c r="BF28" i="3"/>
  <c r="BE28" i="3"/>
  <c r="BD28" i="3"/>
  <c r="K28" i="3"/>
  <c r="I28" i="3"/>
  <c r="G28" i="3"/>
  <c r="BC28" i="3" s="1"/>
  <c r="BG26" i="3"/>
  <c r="BF26" i="3"/>
  <c r="BE26" i="3"/>
  <c r="BD26" i="3"/>
  <c r="K26" i="3"/>
  <c r="I26" i="3"/>
  <c r="G26" i="3"/>
  <c r="BC26" i="3" s="1"/>
  <c r="BG23" i="3"/>
  <c r="BF23" i="3"/>
  <c r="BE23" i="3"/>
  <c r="BD23" i="3"/>
  <c r="K23" i="3"/>
  <c r="I23" i="3"/>
  <c r="G23" i="3"/>
  <c r="BC23" i="3" s="1"/>
  <c r="BG20" i="3"/>
  <c r="BF20" i="3"/>
  <c r="BE20" i="3"/>
  <c r="BD20" i="3"/>
  <c r="K20" i="3"/>
  <c r="I20" i="3"/>
  <c r="G20" i="3"/>
  <c r="BC20" i="3" s="1"/>
  <c r="BG18" i="3"/>
  <c r="BF18" i="3"/>
  <c r="BE18" i="3"/>
  <c r="BE30" i="3" s="1"/>
  <c r="G8" i="2" s="1"/>
  <c r="BD18" i="3"/>
  <c r="K18" i="3"/>
  <c r="I18" i="3"/>
  <c r="G18" i="3"/>
  <c r="BC18" i="3" s="1"/>
  <c r="BG16" i="3"/>
  <c r="BF16" i="3"/>
  <c r="BE16" i="3"/>
  <c r="BD16" i="3"/>
  <c r="K16" i="3"/>
  <c r="I16" i="3"/>
  <c r="G16" i="3"/>
  <c r="BC16" i="3" s="1"/>
  <c r="BG14" i="3"/>
  <c r="BG30" i="3" s="1"/>
  <c r="I8" i="2" s="1"/>
  <c r="BF14" i="3"/>
  <c r="BF30" i="3" s="1"/>
  <c r="H8" i="2" s="1"/>
  <c r="BE14" i="3"/>
  <c r="BD14" i="3"/>
  <c r="K14" i="3"/>
  <c r="K30" i="3" s="1"/>
  <c r="I14" i="3"/>
  <c r="I30" i="3" s="1"/>
  <c r="G14" i="3"/>
  <c r="BC14" i="3" s="1"/>
  <c r="B8" i="2"/>
  <c r="A8" i="2"/>
  <c r="BD30" i="3"/>
  <c r="F8" i="2" s="1"/>
  <c r="C30" i="3"/>
  <c r="BG11" i="3"/>
  <c r="BF11" i="3"/>
  <c r="BE11" i="3"/>
  <c r="BD11" i="3"/>
  <c r="K11" i="3"/>
  <c r="I11" i="3"/>
  <c r="G11" i="3"/>
  <c r="BC11" i="3" s="1"/>
  <c r="BG10" i="3"/>
  <c r="BF10" i="3"/>
  <c r="BE10" i="3"/>
  <c r="BD10" i="3"/>
  <c r="K10" i="3"/>
  <c r="I10" i="3"/>
  <c r="G10" i="3"/>
  <c r="BC10" i="3" s="1"/>
  <c r="BG8" i="3"/>
  <c r="BF8" i="3"/>
  <c r="BF12" i="3" s="1"/>
  <c r="H7" i="2" s="1"/>
  <c r="BE8" i="3"/>
  <c r="BE12" i="3" s="1"/>
  <c r="G7" i="2" s="1"/>
  <c r="BD8" i="3"/>
  <c r="K8" i="3"/>
  <c r="I8" i="3"/>
  <c r="I12" i="3" s="1"/>
  <c r="G8" i="3"/>
  <c r="BC8" i="3" s="1"/>
  <c r="B7" i="2"/>
  <c r="A7" i="2"/>
  <c r="BG12" i="3"/>
  <c r="I7" i="2" s="1"/>
  <c r="BD12" i="3"/>
  <c r="F7" i="2" s="1"/>
  <c r="K12" i="3"/>
  <c r="C12" i="3"/>
  <c r="E4" i="3"/>
  <c r="C4" i="3"/>
  <c r="F3" i="3"/>
  <c r="C2" i="2"/>
  <c r="C1" i="2"/>
  <c r="C33" i="1"/>
  <c r="F33" i="1" s="1"/>
  <c r="C31" i="1"/>
  <c r="C9" i="1"/>
  <c r="G7" i="1"/>
  <c r="D2" i="1"/>
  <c r="C2" i="1"/>
  <c r="G18" i="2" l="1"/>
  <c r="C18" i="1" s="1"/>
  <c r="H18" i="2"/>
  <c r="C17" i="1" s="1"/>
  <c r="BC78" i="3"/>
  <c r="E15" i="2" s="1"/>
  <c r="G12" i="3"/>
  <c r="BC30" i="3"/>
  <c r="E8" i="2" s="1"/>
  <c r="BC43" i="3"/>
  <c r="E10" i="2" s="1"/>
  <c r="BC52" i="3"/>
  <c r="E11" i="2" s="1"/>
  <c r="G81" i="3"/>
  <c r="G55" i="3"/>
  <c r="I18" i="2"/>
  <c r="C21" i="1" s="1"/>
  <c r="F18" i="2"/>
  <c r="C16" i="1" s="1"/>
  <c r="G30" i="3"/>
  <c r="G52" i="3"/>
  <c r="BC12" i="3"/>
  <c r="E7" i="2" s="1"/>
  <c r="E18" i="2" s="1"/>
  <c r="G30" i="2" l="1"/>
  <c r="I30" i="2" s="1"/>
  <c r="G29" i="2"/>
  <c r="I29" i="2" s="1"/>
  <c r="G21" i="1" s="1"/>
  <c r="G28" i="2"/>
  <c r="I28" i="2" s="1"/>
  <c r="G20" i="1" s="1"/>
  <c r="G27" i="2"/>
  <c r="I27" i="2" s="1"/>
  <c r="G19" i="1" s="1"/>
  <c r="G26" i="2"/>
  <c r="I26" i="2" s="1"/>
  <c r="G18" i="1" s="1"/>
  <c r="G25" i="2"/>
  <c r="I25" i="2" s="1"/>
  <c r="G17" i="1" s="1"/>
  <c r="G24" i="2"/>
  <c r="I24" i="2" s="1"/>
  <c r="G16" i="1" s="1"/>
  <c r="G23" i="2"/>
  <c r="I23" i="2" s="1"/>
  <c r="C15" i="1"/>
  <c r="C19" i="1" s="1"/>
  <c r="C22" i="1" s="1"/>
  <c r="H31" i="2" l="1"/>
  <c r="G23" i="1" s="1"/>
  <c r="G22" i="1" s="1"/>
  <c r="G15" i="1"/>
  <c r="C23" i="1" l="1"/>
  <c r="F30" i="1" s="1"/>
  <c r="F31" i="1" l="1"/>
  <c r="F34" i="1" s="1"/>
</calcChain>
</file>

<file path=xl/sharedStrings.xml><?xml version="1.0" encoding="utf-8"?>
<sst xmlns="http://schemas.openxmlformats.org/spreadsheetml/2006/main" count="304" uniqueCount="207">
  <si>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</si>
  <si>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</si>
  <si>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</si>
  <si>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</si>
  <si>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</si>
  <si>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</si>
  <si>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</si>
  <si>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</si>
  <si>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</si>
  <si>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</si>
  <si>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</si>
  <si>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</si>
  <si>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</si>
  <si>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</si>
  <si>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</si>
  <si>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</si>
  <si>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</si>
  <si>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</si>
  <si>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</si>
  <si>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</si>
  <si>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</si>
  <si>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</si>
  <si>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</si>
  <si>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</si>
  <si>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</si>
  <si>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</si>
  <si>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</si>
  <si>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</si>
  <si>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</si>
  <si>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</si>
  <si>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</si>
  <si>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</si>
  <si>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</si>
  <si>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</si>
  <si>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</si>
  <si>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</si>
  <si>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</si>
  <si>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</si>
  <si>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</si>
  <si>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</si>
  <si>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</si>
  <si>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</si>
  <si>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</si>
  <si>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</si>
  <si>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</si>
  <si>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</si>
  <si>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</si>
  <si>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</si>
  <si>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</si>
  <si>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</si>
  <si>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</si>
  <si>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</si>
  <si>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</si>
  <si>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</si>
  <si>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</si>
  <si>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</si>
  <si>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</si>
  <si>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</si>
  <si>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</si>
  <si>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</si>
  <si>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</si>
  <si>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</si>
  <si>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</si>
  <si>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</si>
  <si>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</si>
  <si>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</si>
  <si>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</si>
  <si>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</si>
  <si>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</si>
  <si>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</si>
  <si>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</si>
  <si>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</si>
  <si>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</si>
  <si>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</si>
  <si>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dem.hmot / MJ</t>
  </si>
  <si>
    <t>dem. hmot. celk.(t)</t>
  </si>
  <si>
    <t>Díl:</t>
  </si>
  <si>
    <t>1</t>
  </si>
  <si>
    <t>Zemní práce</t>
  </si>
  <si>
    <t>ks</t>
  </si>
  <si>
    <t>Celkem za</t>
  </si>
  <si>
    <t>SLEPÝ ROZPOČET</t>
  </si>
  <si>
    <t>Slepý rozpočet</t>
  </si>
  <si>
    <t>SO01</t>
  </si>
  <si>
    <t>139711101RT2</t>
  </si>
  <si>
    <t>Vykopávka v uzavřených prostorách v hor.1-4 hornina 2</t>
  </si>
  <si>
    <t>m3</t>
  </si>
  <si>
    <t>0,45*16,8*7,8</t>
  </si>
  <si>
    <t>162501102R00</t>
  </si>
  <si>
    <t>Vodorovné přemístění výkopku z hor.1-4 do 3000 m</t>
  </si>
  <si>
    <t>171201201R00</t>
  </si>
  <si>
    <t>Uložení sypaniny na skl.-modelace na výšku přes 2m</t>
  </si>
  <si>
    <t>3</t>
  </si>
  <si>
    <t>Svislé a kompletní konstrukce</t>
  </si>
  <si>
    <t>310239211R00</t>
  </si>
  <si>
    <t>Zazdívka otvorů plochy do 4 m2 cihlami na MVC</t>
  </si>
  <si>
    <t>dozdívka stáv.otvoru vrat:4,0*1,0*2*0,6</t>
  </si>
  <si>
    <t>317234410RT2</t>
  </si>
  <si>
    <t>Vyzdívka mezi nosníky cihlami pálenými na MC s použitím suché maltové směsi</t>
  </si>
  <si>
    <t>0,1*0,15*4,4*2</t>
  </si>
  <si>
    <t>317944313RT2</t>
  </si>
  <si>
    <t>Válcované nosníky č.14-22 do připravených otvorů včetně dodávky profilu  I č.14</t>
  </si>
  <si>
    <t>t</t>
  </si>
  <si>
    <t>4,4*2*2*0,0143</t>
  </si>
  <si>
    <t>319201311R00</t>
  </si>
  <si>
    <t>Vyrovnání povrchu zdiva maltou tl.do 3 cm</t>
  </si>
  <si>
    <t>m2</t>
  </si>
  <si>
    <t>vnitřní omítky:202,64</t>
  </si>
  <si>
    <t>fasáda:203,6</t>
  </si>
  <si>
    <t>319202331R00</t>
  </si>
  <si>
    <t>Vyrovnání povrchu zdiva přizděním do tl. 15 cm</t>
  </si>
  <si>
    <t>cca 40% plochy vnitřních omítek:0,4*202,64</t>
  </si>
  <si>
    <t>cca 20% plochy fasády:0,2*203,6</t>
  </si>
  <si>
    <t>346244382RT2</t>
  </si>
  <si>
    <t>Plentování ocelových nosníků výšky 20 - 30 cm s použitím suché maltové směsi</t>
  </si>
  <si>
    <t>0,25*4,4*2*2</t>
  </si>
  <si>
    <t>349231811R00</t>
  </si>
  <si>
    <t>Přizdívka ostění s ozubem z cihel, kapsy do 15 cm</t>
  </si>
  <si>
    <t>0,6*4,0*4</t>
  </si>
  <si>
    <t>61</t>
  </si>
  <si>
    <t>Upravy povrchů vnitřní</t>
  </si>
  <si>
    <t>612473182R00</t>
  </si>
  <si>
    <t>Omítka vnitřního zdiva ze suché směsi, štuková</t>
  </si>
  <si>
    <t>stěny:180,8</t>
  </si>
  <si>
    <t>štíty:7,8*5,6*0,5</t>
  </si>
  <si>
    <t>Mezisoučet</t>
  </si>
  <si>
    <t>62</t>
  </si>
  <si>
    <t>Úpravy povrchů vnější</t>
  </si>
  <si>
    <t>622421143R00</t>
  </si>
  <si>
    <t>Omítka vnější stěn, MVC, štuková, složitost 1-2</t>
  </si>
  <si>
    <t>(3,0+5,6)/2*18</t>
  </si>
  <si>
    <t>4,5*18 -(4*4)</t>
  </si>
  <si>
    <t>9,0*4,0+9,0*5,6*0,5</t>
  </si>
  <si>
    <t>622471312R00</t>
  </si>
  <si>
    <t>Nátěr stěn barvou disperzní složitost 1, 2</t>
  </si>
  <si>
    <t>63</t>
  </si>
  <si>
    <t>Podlahy a podlahové konstrukce</t>
  </si>
  <si>
    <t>631315611R00</t>
  </si>
  <si>
    <t>Mazanina betonová tl. 12 - 24 cm C 16/20</t>
  </si>
  <si>
    <t>0,15*16,8*7,8</t>
  </si>
  <si>
    <t>631319175R00</t>
  </si>
  <si>
    <t>Příplatek za stržení povrchu mazaniny tl. 24 cm</t>
  </si>
  <si>
    <t>631361921RT5</t>
  </si>
  <si>
    <t>Výztuž mazanin svařovanou sítí průměr drátu  6,0, oka 150/150 mm</t>
  </si>
  <si>
    <t>0,003301*16,8*7,8*1,05</t>
  </si>
  <si>
    <t>631571004R00</t>
  </si>
  <si>
    <t>Násyp ze štěrkopísku 0 - 32, tř. I</t>
  </si>
  <si>
    <t>0,3*16,8*7,8</t>
  </si>
  <si>
    <t>64</t>
  </si>
  <si>
    <t>Výplně otvorů</t>
  </si>
  <si>
    <t>64-01Rpol.</t>
  </si>
  <si>
    <t>Montáž a dodávka stodolových vrat 400x400 cm vč. rámu</t>
  </si>
  <si>
    <t>94</t>
  </si>
  <si>
    <t>Lešení a stavební výtahy</t>
  </si>
  <si>
    <t>941955003R00</t>
  </si>
  <si>
    <t>Lešení lehké pomocné, výška podlahy do 2,5 m</t>
  </si>
  <si>
    <t>vnitřní a vnější omítky:1,5*2*(16,8+7,8+9+18)</t>
  </si>
  <si>
    <t>95</t>
  </si>
  <si>
    <t>Dokončovací konstrukce na pozemních stavbách</t>
  </si>
  <si>
    <t>952901311R00</t>
  </si>
  <si>
    <t>Vyčištění zemědělských budov a objektů</t>
  </si>
  <si>
    <t>18*9</t>
  </si>
  <si>
    <t>96</t>
  </si>
  <si>
    <t>Bourání konstrukcí</t>
  </si>
  <si>
    <t>962023391R00</t>
  </si>
  <si>
    <t>Bourání zdiva nadzákladového smíšeného na MVC</t>
  </si>
  <si>
    <t>pro vrata:0,6*4,0*4,0*2</t>
  </si>
  <si>
    <t>967021112R00</t>
  </si>
  <si>
    <t>Přisekání rovných ostění zdí kamenných, smíšených</t>
  </si>
  <si>
    <t>968062559R00</t>
  </si>
  <si>
    <t>Vybourání dřevěných rámů vrat pl. nad 5 m2</t>
  </si>
  <si>
    <t>4,0*4,0</t>
  </si>
  <si>
    <t>974029664R00</t>
  </si>
  <si>
    <t>Vysekání rýh zeď kamenná vtah. nosníků 15 x 15 cm</t>
  </si>
  <si>
    <t>m</t>
  </si>
  <si>
    <t>4,4*4</t>
  </si>
  <si>
    <t>978013161R00</t>
  </si>
  <si>
    <t>Otlučení omítek vnitřních stěn v rozsahu do 50 %</t>
  </si>
  <si>
    <t>4,0*2*(16,8+7,8)</t>
  </si>
  <si>
    <t>-4,0*4,0</t>
  </si>
  <si>
    <t>7,8*5,6*0,5</t>
  </si>
  <si>
    <t>978015251R00</t>
  </si>
  <si>
    <t>Otlučení omítek vnějších MVC v složit.1-4 do 40 %</t>
  </si>
  <si>
    <t>99</t>
  </si>
  <si>
    <t>Staveništní přesun hmot</t>
  </si>
  <si>
    <t>999281108R00</t>
  </si>
  <si>
    <t xml:space="preserve">Přesun hmot pro opravy a údržbu do výšky 12 m 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</si>
  <si>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</si>
  <si>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</si>
  <si>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</si>
  <si>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</si>
  <si>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</si>
  <si>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</si>
  <si>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</si>
  <si>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</si>
  <si>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</si>
  <si>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</si>
  <si>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</si>
  <si>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</si>
  <si>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</si>
  <si>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</si>
  <si>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</si>
  <si>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</si>
  <si>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</si>
  <si>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</si>
  <si>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 xml:space="preserve">Rekonstrukce skladu objemných krmiv </t>
  </si>
  <si>
    <t>Sklad objemných krmiv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</si>
</sst>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"/>
    <numFmt numFmtId="165" formatCode="0.0"/>
    <numFmt numFmtId="166" formatCode="#,##0\ &quot;Kč&quot;"/>
    <numFmt numFmtId="167" formatCode="#,##0.00000"/>
  </numFmts>
  <fonts count="22" x14ac:knownFonts="1"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sz val="8"/>
      <color indexed="53"/>
      <name val="Arial"/>
      <family val="2"/>
      <charset val="238"/>
    </font>
    <font>
      <b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33">
    <xf numFmtId="0" fontId="0" fillId="0" borderId="0" xfId="0"/>
    <xf numFmtId="0" fontId="1" fillId="0" borderId="1" xfId="0" applyFont="1" applyBorder="1" applyAlignment="1">
      <alignment horizontal="centerContinuous" vertical="top"/>
    </xf>
    <xf numFmtId="0" fontId="2" fillId="0" borderId="1" xfId="0" applyFont="1" applyBorder="1" applyAlignment="1">
      <alignment horizontal="centerContinuous"/>
    </xf>
    <xf numFmtId="0" fontId="2" fillId="0" borderId="0" xfId="0" applyFont="1"/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2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2" fillId="2" borderId="8" xfId="0" applyNumberFormat="1" applyFont="1" applyFill="1" applyBorder="1"/>
    <xf numFmtId="0" fontId="3" fillId="2" borderId="9" xfId="0" applyFont="1" applyFill="1" applyBorder="1"/>
    <xf numFmtId="0" fontId="2" fillId="2" borderId="9" xfId="0" applyFont="1" applyFill="1" applyBorder="1"/>
    <xf numFmtId="0" fontId="2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2" fillId="0" borderId="0" xfId="0" applyFont="1" applyFill="1"/>
    <xf numFmtId="49" fontId="3" fillId="2" borderId="12" xfId="0" applyNumberFormat="1" applyFont="1" applyFill="1" applyBorder="1"/>
    <xf numFmtId="49" fontId="2" fillId="2" borderId="13" xfId="0" applyNumberFormat="1" applyFont="1" applyFill="1" applyBorder="1"/>
    <xf numFmtId="0" fontId="2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6" xfId="0" applyNumberFormat="1" applyFont="1" applyBorder="1" applyAlignment="1">
      <alignment horizontal="left"/>
    </xf>
    <xf numFmtId="0" fontId="2" fillId="0" borderId="0" xfId="0" applyNumberFormat="1" applyFont="1" applyBorder="1"/>
    <xf numFmtId="0" fontId="2" fillId="0" borderId="0" xfId="0" applyNumberFormat="1" applyFont="1"/>
    <xf numFmtId="0" fontId="4" fillId="0" borderId="16" xfId="0" applyFont="1" applyBorder="1" applyAlignment="1">
      <alignment horizontal="left"/>
    </xf>
    <xf numFmtId="0" fontId="2" fillId="0" borderId="0" xfId="0" applyFont="1" applyBorder="1"/>
    <xf numFmtId="0" fontId="4" fillId="0" borderId="10" xfId="0" applyFont="1" applyFill="1" applyBorder="1" applyAlignment="1"/>
    <xf numFmtId="0" fontId="4" fillId="0" borderId="16" xfId="0" applyFont="1" applyFill="1" applyBorder="1" applyAlignment="1"/>
    <xf numFmtId="0" fontId="2" fillId="0" borderId="0" xfId="0" applyFont="1" applyFill="1" applyBorder="1" applyAlignment="1"/>
    <xf numFmtId="0" fontId="4" fillId="0" borderId="10" xfId="0" applyFont="1" applyBorder="1" applyAlignment="1"/>
    <xf numFmtId="0" fontId="4" fillId="0" borderId="16" xfId="0" applyFont="1" applyBorder="1" applyAlignment="1"/>
    <xf numFmtId="3" fontId="2" fillId="0" borderId="0" xfId="0" applyNumberFormat="1" applyFon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2" fillId="0" borderId="19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3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2" fillId="2" borderId="22" xfId="0" applyFont="1" applyFill="1" applyBorder="1" applyAlignment="1">
      <alignment horizontal="centerContinuous"/>
    </xf>
    <xf numFmtId="0" fontId="2" fillId="0" borderId="24" xfId="0" applyFont="1" applyBorder="1"/>
    <xf numFmtId="0" fontId="2" fillId="0" borderId="25" xfId="0" applyFont="1" applyBorder="1"/>
    <xf numFmtId="3" fontId="2" fillId="0" borderId="6" xfId="0" applyNumberFormat="1" applyFont="1" applyBorder="1"/>
    <xf numFmtId="0" fontId="2" fillId="0" borderId="2" xfId="0" applyFont="1" applyBorder="1"/>
    <xf numFmtId="3" fontId="2" fillId="0" borderId="4" xfId="0" applyNumberFormat="1" applyFont="1" applyBorder="1"/>
    <xf numFmtId="0" fontId="2" fillId="0" borderId="3" xfId="0" applyFont="1" applyBorder="1"/>
    <xf numFmtId="3" fontId="2" fillId="0" borderId="9" xfId="0" applyNumberFormat="1" applyFont="1" applyBorder="1"/>
    <xf numFmtId="0" fontId="2" fillId="0" borderId="8" xfId="0" applyFont="1" applyBorder="1"/>
    <xf numFmtId="0" fontId="2" fillId="0" borderId="26" xfId="0" applyFont="1" applyBorder="1"/>
    <xf numFmtId="0" fontId="2" fillId="0" borderId="25" xfId="0" applyFont="1" applyBorder="1" applyAlignment="1">
      <alignment shrinkToFit="1"/>
    </xf>
    <xf numFmtId="0" fontId="2" fillId="0" borderId="27" xfId="0" applyFont="1" applyBorder="1"/>
    <xf numFmtId="0" fontId="2" fillId="0" borderId="12" xfId="0" applyFont="1" applyBorder="1"/>
    <xf numFmtId="3" fontId="2" fillId="0" borderId="30" xfId="0" applyNumberFormat="1" applyFont="1" applyBorder="1"/>
    <xf numFmtId="0" fontId="2" fillId="0" borderId="28" xfId="0" applyFont="1" applyBorder="1"/>
    <xf numFmtId="3" fontId="2" fillId="0" borderId="31" xfId="0" applyNumberFormat="1" applyFont="1" applyBorder="1"/>
    <xf numFmtId="0" fontId="2" fillId="0" borderId="29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2" fillId="0" borderId="1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/>
    <xf numFmtId="0" fontId="2" fillId="0" borderId="0" xfId="0" applyFont="1" applyFill="1" applyBorder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165" fontId="2" fillId="0" borderId="40" xfId="0" applyNumberFormat="1" applyFont="1" applyBorder="1" applyAlignment="1">
      <alignment horizontal="right"/>
    </xf>
    <xf numFmtId="0" fontId="2" fillId="0" borderId="40" xfId="0" applyFont="1" applyBorder="1"/>
    <xf numFmtId="0" fontId="2" fillId="0" borderId="9" xfId="0" applyFont="1" applyBorder="1"/>
    <xf numFmtId="165" fontId="2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31" xfId="0" applyFont="1" applyFill="1" applyBorder="1"/>
    <xf numFmtId="0" fontId="6" fillId="2" borderId="29" xfId="0" applyFont="1" applyFill="1" applyBorder="1"/>
    <xf numFmtId="0" fontId="6" fillId="0" borderId="0" xfId="0" applyFont="1"/>
    <xf numFmtId="0" fontId="2" fillId="0" borderId="0" xfId="0" applyFont="1" applyAlignment="1"/>
    <xf numFmtId="0" fontId="2" fillId="0" borderId="0" xfId="0" applyFont="1" applyAlignment="1">
      <alignment vertical="justify"/>
    </xf>
    <xf numFmtId="0" fontId="3" fillId="0" borderId="45" xfId="1" applyFont="1" applyBorder="1"/>
    <xf numFmtId="0" fontId="2" fillId="0" borderId="45" xfId="1" applyFont="1" applyBorder="1"/>
    <xf numFmtId="0" fontId="2" fillId="0" borderId="45" xfId="1" applyFont="1" applyBorder="1" applyAlignment="1">
      <alignment horizontal="right"/>
    </xf>
    <xf numFmtId="0" fontId="2" fillId="0" borderId="46" xfId="1" applyFont="1" applyBorder="1"/>
    <xf numFmtId="0" fontId="2" fillId="0" borderId="45" xfId="0" applyNumberFormat="1" applyFont="1" applyBorder="1" applyAlignment="1">
      <alignment horizontal="left"/>
    </xf>
    <xf numFmtId="0" fontId="2" fillId="0" borderId="47" xfId="0" applyNumberFormat="1" applyFont="1" applyBorder="1"/>
    <xf numFmtId="0" fontId="3" fillId="0" borderId="50" xfId="1" applyFont="1" applyBorder="1"/>
    <xf numFmtId="0" fontId="2" fillId="0" borderId="50" xfId="1" applyFont="1" applyBorder="1"/>
    <xf numFmtId="0" fontId="2" fillId="0" borderId="50" xfId="1" applyFont="1" applyBorder="1" applyAlignment="1">
      <alignment horizontal="righ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4" fillId="0" borderId="0" xfId="0" applyFont="1" applyBorder="1"/>
    <xf numFmtId="3" fontId="2" fillId="0" borderId="35" xfId="0" applyNumberFormat="1" applyFont="1" applyBorder="1"/>
    <xf numFmtId="0" fontId="3" fillId="2" borderId="21" xfId="0" applyFont="1" applyFill="1" applyBorder="1"/>
    <xf numFmtId="0" fontId="3" fillId="2" borderId="22" xfId="0" applyFont="1" applyFill="1" applyBorder="1"/>
    <xf numFmtId="3" fontId="3" fillId="2" borderId="23" xfId="0" applyNumberFormat="1" applyFont="1" applyFill="1" applyBorder="1"/>
    <xf numFmtId="3" fontId="3" fillId="2" borderId="53" xfId="0" applyNumberFormat="1" applyFont="1" applyFill="1" applyBorder="1"/>
    <xf numFmtId="3" fontId="3" fillId="2" borderId="54" xfId="0" applyNumberFormat="1" applyFont="1" applyFill="1" applyBorder="1"/>
    <xf numFmtId="3" fontId="3" fillId="2" borderId="55" xfId="0" applyNumberFormat="1" applyFont="1" applyFill="1" applyBorder="1"/>
    <xf numFmtId="0" fontId="3" fillId="0" borderId="0" xfId="0" applyFont="1"/>
    <xf numFmtId="3" fontId="1" fillId="0" borderId="0" xfId="0" applyNumberFormat="1" applyFont="1" applyAlignment="1">
      <alignment horizontal="centerContinuous"/>
    </xf>
    <xf numFmtId="0" fontId="2" fillId="2" borderId="33" xfId="0" applyFont="1" applyFill="1" applyBorder="1"/>
    <xf numFmtId="0" fontId="3" fillId="2" borderId="58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3" xfId="0" applyNumberFormat="1" applyFont="1" applyFill="1" applyBorder="1" applyAlignment="1">
      <alignment horizontal="right"/>
    </xf>
    <xf numFmtId="0" fontId="2" fillId="0" borderId="17" xfId="0" applyFont="1" applyBorder="1"/>
    <xf numFmtId="3" fontId="2" fillId="0" borderId="26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2" borderId="28" xfId="0" applyFont="1" applyFill="1" applyBorder="1"/>
    <xf numFmtId="0" fontId="3" fillId="2" borderId="31" xfId="0" applyFont="1" applyFill="1" applyBorder="1"/>
    <xf numFmtId="0" fontId="2" fillId="2" borderId="31" xfId="0" applyFont="1" applyFill="1" applyBorder="1"/>
    <xf numFmtId="4" fontId="2" fillId="2" borderId="42" xfId="0" applyNumberFormat="1" applyFont="1" applyFill="1" applyBorder="1"/>
    <xf numFmtId="4" fontId="2" fillId="2" borderId="28" xfId="0" applyNumberFormat="1" applyFont="1" applyFill="1" applyBorder="1"/>
    <xf numFmtId="4" fontId="2" fillId="2" borderId="31" xfId="0" applyNumberFormat="1" applyFont="1" applyFill="1" applyBorder="1"/>
    <xf numFmtId="3" fontId="4" fillId="0" borderId="0" xfId="0" applyNumberFormat="1" applyFont="1"/>
    <xf numFmtId="4" fontId="4" fillId="0" borderId="0" xfId="0" applyNumberFormat="1" applyFont="1"/>
    <xf numFmtId="4" fontId="2" fillId="0" borderId="0" xfId="0" applyNumberFormat="1" applyFont="1"/>
    <xf numFmtId="0" fontId="2" fillId="0" borderId="0" xfId="1" applyFont="1"/>
    <xf numFmtId="0" fontId="10" fillId="0" borderId="0" xfId="1" applyFont="1" applyAlignment="1">
      <alignment horizontal="centerContinuous"/>
    </xf>
    <xf numFmtId="0" fontId="11" fillId="0" borderId="0" xfId="1" applyFont="1" applyAlignment="1">
      <alignment horizontal="centerContinuous"/>
    </xf>
    <xf numFmtId="0" fontId="11" fillId="0" borderId="0" xfId="1" applyFont="1" applyAlignment="1">
      <alignment horizontal="right"/>
    </xf>
    <xf numFmtId="0" fontId="4" fillId="0" borderId="46" xfId="1" applyFont="1" applyBorder="1" applyAlignment="1">
      <alignment horizontal="right"/>
    </xf>
    <xf numFmtId="0" fontId="2" fillId="0" borderId="45" xfId="1" applyFont="1" applyBorder="1" applyAlignment="1">
      <alignment horizontal="left"/>
    </xf>
    <xf numFmtId="0" fontId="2" fillId="0" borderId="47" xfId="1" applyFont="1" applyBorder="1"/>
    <xf numFmtId="0" fontId="4" fillId="0" borderId="0" xfId="1" applyFont="1"/>
    <xf numFmtId="0" fontId="2" fillId="0" borderId="0" xfId="1" applyFont="1" applyAlignment="1">
      <alignment horizontal="right"/>
    </xf>
    <xf numFmtId="0" fontId="2" fillId="0" borderId="0" xfId="1" applyFont="1" applyAlignment="1"/>
    <xf numFmtId="49" fontId="4" fillId="2" borderId="10" xfId="1" applyNumberFormat="1" applyFont="1" applyFill="1" applyBorder="1"/>
    <xf numFmtId="0" fontId="4" fillId="2" borderId="8" xfId="1" applyFont="1" applyFill="1" applyBorder="1" applyAlignment="1">
      <alignment horizontal="center"/>
    </xf>
    <xf numFmtId="0" fontId="4" fillId="2" borderId="8" xfId="1" applyNumberFormat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 wrapText="1"/>
    </xf>
    <xf numFmtId="0" fontId="3" fillId="0" borderId="56" xfId="1" applyFont="1" applyBorder="1" applyAlignment="1">
      <alignment horizontal="center"/>
    </xf>
    <xf numFmtId="49" fontId="3" fillId="0" borderId="56" xfId="1" applyNumberFormat="1" applyFont="1" applyBorder="1" applyAlignment="1">
      <alignment horizontal="left"/>
    </xf>
    <xf numFmtId="0" fontId="3" fillId="0" borderId="15" xfId="1" applyFont="1" applyBorder="1"/>
    <xf numFmtId="0" fontId="2" fillId="0" borderId="9" xfId="1" applyFont="1" applyBorder="1" applyAlignment="1">
      <alignment horizontal="center"/>
    </xf>
    <xf numFmtId="0" fontId="2" fillId="0" borderId="9" xfId="1" applyNumberFormat="1" applyFont="1" applyBorder="1" applyAlignment="1">
      <alignment horizontal="right"/>
    </xf>
    <xf numFmtId="0" fontId="2" fillId="0" borderId="9" xfId="1" applyNumberFormat="1" applyFont="1" applyBorder="1"/>
    <xf numFmtId="0" fontId="7" fillId="0" borderId="9" xfId="1" applyNumberFormat="1" applyFont="1" applyBorder="1"/>
    <xf numFmtId="0" fontId="7" fillId="0" borderId="8" xfId="1" applyNumberFormat="1" applyFont="1" applyBorder="1"/>
    <xf numFmtId="0" fontId="12" fillId="0" borderId="0" xfId="1" applyFont="1"/>
    <xf numFmtId="0" fontId="7" fillId="0" borderId="59" xfId="1" applyFont="1" applyBorder="1" applyAlignment="1">
      <alignment horizontal="center" vertical="top"/>
    </xf>
    <xf numFmtId="49" fontId="7" fillId="0" borderId="59" xfId="1" applyNumberFormat="1" applyFont="1" applyBorder="1" applyAlignment="1">
      <alignment horizontal="left" vertical="top"/>
    </xf>
    <xf numFmtId="0" fontId="7" fillId="0" borderId="59" xfId="1" applyFont="1" applyBorder="1" applyAlignment="1">
      <alignment vertical="top" wrapText="1"/>
    </xf>
    <xf numFmtId="49" fontId="7" fillId="0" borderId="59" xfId="1" applyNumberFormat="1" applyFont="1" applyBorder="1" applyAlignment="1">
      <alignment horizontal="center" shrinkToFit="1"/>
    </xf>
    <xf numFmtId="4" fontId="7" fillId="0" borderId="59" xfId="1" applyNumberFormat="1" applyFont="1" applyBorder="1" applyAlignment="1">
      <alignment horizontal="right"/>
    </xf>
    <xf numFmtId="4" fontId="7" fillId="0" borderId="59" xfId="1" applyNumberFormat="1" applyFont="1" applyBorder="1"/>
    <xf numFmtId="167" fontId="7" fillId="0" borderId="59" xfId="1" applyNumberFormat="1" applyFont="1" applyBorder="1"/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13" fillId="0" borderId="0" xfId="1" applyFont="1" applyAlignment="1">
      <alignment wrapText="1"/>
    </xf>
    <xf numFmtId="4" fontId="14" fillId="3" borderId="62" xfId="1" applyNumberFormat="1" applyFont="1" applyFill="1" applyBorder="1" applyAlignment="1">
      <alignment horizontal="right" wrapText="1"/>
    </xf>
    <xf numFmtId="0" fontId="14" fillId="3" borderId="34" xfId="1" applyFont="1" applyFill="1" applyBorder="1" applyAlignment="1">
      <alignment horizontal="left" wrapText="1"/>
    </xf>
    <xf numFmtId="0" fontId="14" fillId="0" borderId="0" xfId="0" applyFont="1" applyBorder="1" applyAlignment="1">
      <alignment horizontal="right"/>
    </xf>
    <xf numFmtId="0" fontId="2" fillId="0" borderId="0" xfId="1" applyFont="1" applyBorder="1"/>
    <xf numFmtId="0" fontId="2" fillId="0" borderId="13" xfId="1" applyFont="1" applyBorder="1"/>
    <xf numFmtId="0" fontId="2" fillId="2" borderId="10" xfId="1" applyFont="1" applyFill="1" applyBorder="1" applyAlignment="1">
      <alignment horizontal="center"/>
    </xf>
    <xf numFmtId="49" fontId="16" fillId="2" borderId="10" xfId="1" applyNumberFormat="1" applyFont="1" applyFill="1" applyBorder="1" applyAlignment="1">
      <alignment horizontal="left"/>
    </xf>
    <xf numFmtId="0" fontId="16" fillId="2" borderId="15" xfId="1" applyFont="1" applyFill="1" applyBorder="1"/>
    <xf numFmtId="0" fontId="2" fillId="2" borderId="9" xfId="1" applyFont="1" applyFill="1" applyBorder="1" applyAlignment="1">
      <alignment horizontal="center"/>
    </xf>
    <xf numFmtId="4" fontId="2" fillId="2" borderId="9" xfId="1" applyNumberFormat="1" applyFont="1" applyFill="1" applyBorder="1" applyAlignment="1">
      <alignment horizontal="right"/>
    </xf>
    <xf numFmtId="4" fontId="2" fillId="2" borderId="8" xfId="1" applyNumberFormat="1" applyFont="1" applyFill="1" applyBorder="1" applyAlignment="1">
      <alignment horizontal="right"/>
    </xf>
    <xf numFmtId="4" fontId="3" fillId="2" borderId="10" xfId="1" applyNumberFormat="1" applyFont="1" applyFill="1" applyBorder="1"/>
    <xf numFmtId="0" fontId="17" fillId="2" borderId="10" xfId="1" applyFont="1" applyFill="1" applyBorder="1"/>
    <xf numFmtId="167" fontId="17" fillId="2" borderId="10" xfId="1" applyNumberFormat="1" applyFont="1" applyFill="1" applyBorder="1"/>
    <xf numFmtId="3" fontId="2" fillId="0" borderId="0" xfId="1" applyNumberFormat="1" applyFont="1"/>
    <xf numFmtId="0" fontId="18" fillId="0" borderId="0" xfId="1" applyFont="1" applyAlignment="1"/>
    <xf numFmtId="0" fontId="19" fillId="0" borderId="0" xfId="1" applyFont="1" applyBorder="1"/>
    <xf numFmtId="3" fontId="19" fillId="0" borderId="0" xfId="1" applyNumberFormat="1" applyFont="1" applyBorder="1" applyAlignment="1">
      <alignment horizontal="right"/>
    </xf>
    <xf numFmtId="4" fontId="19" fillId="0" borderId="0" xfId="1" applyNumberFormat="1" applyFont="1" applyBorder="1"/>
    <xf numFmtId="0" fontId="18" fillId="0" borderId="0" xfId="1" applyFont="1" applyBorder="1" applyAlignment="1"/>
    <xf numFmtId="0" fontId="2" fillId="0" borderId="0" xfId="1" applyFont="1" applyBorder="1" applyAlignment="1">
      <alignment horizontal="right"/>
    </xf>
    <xf numFmtId="49" fontId="4" fillId="0" borderId="12" xfId="0" applyNumberFormat="1" applyFont="1" applyBorder="1"/>
    <xf numFmtId="3" fontId="2" fillId="0" borderId="13" xfId="0" applyNumberFormat="1" applyFont="1" applyBorder="1"/>
    <xf numFmtId="3" fontId="2" fillId="0" borderId="56" xfId="0" applyNumberFormat="1" applyFont="1" applyBorder="1"/>
    <xf numFmtId="3" fontId="2" fillId="0" borderId="57" xfId="0" applyNumberFormat="1" applyFont="1" applyBorder="1"/>
    <xf numFmtId="4" fontId="20" fillId="3" borderId="62" xfId="1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 wrapText="1"/>
    </xf>
    <xf numFmtId="166" fontId="2" fillId="0" borderId="15" xfId="0" applyNumberFormat="1" applyFont="1" applyBorder="1" applyAlignment="1">
      <alignment horizontal="right" indent="2"/>
    </xf>
    <xf numFmtId="166" fontId="2" fillId="0" borderId="16" xfId="0" applyNumberFormat="1" applyFont="1" applyBorder="1" applyAlignment="1">
      <alignment horizontal="right" indent="2"/>
    </xf>
    <xf numFmtId="166" fontId="6" fillId="2" borderId="41" xfId="0" applyNumberFormat="1" applyFont="1" applyFill="1" applyBorder="1" applyAlignment="1">
      <alignment horizontal="right" indent="2"/>
    </xf>
    <xf numFmtId="166" fontId="6" fillId="2" borderId="42" xfId="0" applyNumberFormat="1" applyFont="1" applyFill="1" applyBorder="1" applyAlignment="1">
      <alignment horizontal="right" indent="2"/>
    </xf>
    <xf numFmtId="0" fontId="7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2" fillId="0" borderId="28" xfId="0" applyFont="1" applyBorder="1" applyAlignment="1">
      <alignment horizontal="center" shrinkToFit="1"/>
    </xf>
    <xf numFmtId="0" fontId="2" fillId="0" borderId="29" xfId="0" applyFont="1" applyBorder="1" applyAlignment="1">
      <alignment horizontal="center" shrinkToFit="1"/>
    </xf>
    <xf numFmtId="0" fontId="2" fillId="0" borderId="43" xfId="1" applyFont="1" applyBorder="1" applyAlignment="1">
      <alignment horizontal="center"/>
    </xf>
    <xf numFmtId="0" fontId="2" fillId="0" borderId="44" xfId="1" applyFont="1" applyBorder="1" applyAlignment="1">
      <alignment horizontal="center"/>
    </xf>
    <xf numFmtId="0" fontId="2" fillId="0" borderId="48" xfId="1" applyFont="1" applyBorder="1" applyAlignment="1">
      <alignment horizontal="center"/>
    </xf>
    <xf numFmtId="0" fontId="2" fillId="0" borderId="49" xfId="1" applyFont="1" applyBorder="1" applyAlignment="1">
      <alignment horizontal="center"/>
    </xf>
    <xf numFmtId="0" fontId="2" fillId="0" borderId="51" xfId="1" applyFont="1" applyBorder="1" applyAlignment="1">
      <alignment horizontal="left"/>
    </xf>
    <xf numFmtId="0" fontId="2" fillId="0" borderId="50" xfId="1" applyFont="1" applyBorder="1" applyAlignment="1">
      <alignment horizontal="left"/>
    </xf>
    <xf numFmtId="0" fontId="2" fillId="0" borderId="52" xfId="1" applyFont="1" applyBorder="1" applyAlignment="1">
      <alignment horizontal="left"/>
    </xf>
    <xf numFmtId="3" fontId="3" fillId="2" borderId="31" xfId="0" applyNumberFormat="1" applyFont="1" applyFill="1" applyBorder="1" applyAlignment="1">
      <alignment horizontal="right"/>
    </xf>
    <xf numFmtId="3" fontId="3" fillId="2" borderId="42" xfId="0" applyNumberFormat="1" applyFont="1" applyFill="1" applyBorder="1" applyAlignment="1">
      <alignment horizontal="right"/>
    </xf>
    <xf numFmtId="49" fontId="14" fillId="3" borderId="60" xfId="1" applyNumberFormat="1" applyFont="1" applyFill="1" applyBorder="1" applyAlignment="1">
      <alignment horizontal="left" wrapText="1"/>
    </xf>
    <xf numFmtId="49" fontId="15" fillId="0" borderId="61" xfId="0" applyNumberFormat="1" applyFont="1" applyBorder="1" applyAlignment="1">
      <alignment horizontal="left" wrapText="1"/>
    </xf>
    <xf numFmtId="49" fontId="20" fillId="3" borderId="60" xfId="1" applyNumberFormat="1" applyFont="1" applyFill="1" applyBorder="1" applyAlignment="1">
      <alignment horizontal="left" wrapText="1"/>
    </xf>
    <xf numFmtId="0" fontId="9" fillId="0" borderId="0" xfId="1" applyFont="1" applyAlignment="1">
      <alignment horizontal="center"/>
    </xf>
    <xf numFmtId="49" fontId="2" fillId="0" borderId="48" xfId="1" applyNumberFormat="1" applyFont="1" applyBorder="1" applyAlignment="1">
      <alignment horizontal="center"/>
    </xf>
    <xf numFmtId="0" fontId="2" fillId="0" borderId="51" xfId="1" applyFont="1" applyBorder="1" applyAlignment="1">
      <alignment horizontal="center" shrinkToFit="1"/>
    </xf>
    <xf numFmtId="0" fontId="2" fillId="0" borderId="50" xfId="1" applyFont="1" applyBorder="1" applyAlignment="1">
      <alignment horizontal="center" shrinkToFit="1"/>
    </xf>
    <xf numFmtId="0" fontId="2" fillId="0" borderId="52" xfId="1" applyFont="1" applyBorder="1" applyAlignment="1">
      <alignment horizontal="center" shrinkToFit="1"/>
    </xf>
    <xf numFmtId="0" fontId="21" fillId="0" borderId="0" xfId="0" applyFont="1"/>
    <xf numFmtId="4" fontId="7" fillId="4" borderId="59" xfId="1" applyNumberFormat="1" applyFont="1" applyFill="1" applyBorder="1" applyAlignment="1">
      <alignment horizontal="right"/>
    </xf>
  </cellXfs>
  <cellStyles count="2">
    <cellStyle name="Normální" xfId="0" builtinId="0"/>
    <cellStyle name="normální_POL.XLS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1"/>
  <dimension ref="A1:BE55"/>
  <sheetViews>
    <sheetView workbookViewId="0">
      <selection activeCell="K4" sqref="K4"/>
    </sheetView>
  </sheetViews>
  <sheetFormatPr defaultRowHeight="12.75" x14ac:dyDescent="0.2"/>
  <cols>
    <col min="1" max="1" width="2" style="3" customWidth="1"/>
    <col min="2" max="2" width="15" style="3" customWidth="1"/>
    <col min="3" max="3" width="15.85546875" style="3" customWidth="1"/>
    <col min="4" max="4" width="14.5703125" style="3" customWidth="1"/>
    <col min="5" max="5" width="13.5703125" style="3" customWidth="1"/>
    <col min="6" max="6" width="16.5703125" style="3" customWidth="1"/>
    <col min="7" max="7" width="15.28515625" style="3" customWidth="1"/>
    <col min="8" max="16384" width="9.140625" style="3"/>
  </cols>
  <sheetData>
    <row r="1" spans="1:57" ht="24.75" customHeight="1" thickBot="1" x14ac:dyDescent="0.25">
      <c r="A1" s="1" t="s">
        <v>81</v>
      </c>
      <c r="B1" s="2"/>
      <c r="C1" s="2"/>
      <c r="D1" s="2"/>
      <c r="E1" s="2"/>
      <c r="F1" s="2"/>
      <c r="G1" s="2"/>
    </row>
    <row r="2" spans="1:57" ht="12.75" customHeight="1" x14ac:dyDescent="0.2">
      <c r="A2" s="4" t="s">
        <v>0</v>
      </c>
      <c r="B2" s="5"/>
      <c r="C2" s="6">
        <f>Rekapitulace!H1</f>
        <v>0</v>
      </c>
      <c r="D2" s="6">
        <f>Rekapitulace!G2</f>
        <v>0</v>
      </c>
      <c r="E2" s="5"/>
      <c r="F2" s="7" t="s">
        <v>1</v>
      </c>
      <c r="G2" s="8"/>
    </row>
    <row r="3" spans="1:57" ht="3" hidden="1" customHeight="1" x14ac:dyDescent="0.2">
      <c r="A3" s="9"/>
      <c r="B3" s="10"/>
      <c r="C3" s="11"/>
      <c r="D3" s="11"/>
      <c r="E3" s="10"/>
      <c r="F3" s="12"/>
      <c r="G3" s="13"/>
    </row>
    <row r="4" spans="1:57" ht="12" customHeight="1" x14ac:dyDescent="0.2">
      <c r="A4" s="14" t="s">
        <v>2</v>
      </c>
      <c r="B4" s="10"/>
      <c r="C4" s="11" t="s">
        <v>3</v>
      </c>
      <c r="D4" s="11"/>
      <c r="E4" s="10"/>
      <c r="F4" s="12" t="s">
        <v>4</v>
      </c>
      <c r="G4" s="15"/>
    </row>
    <row r="5" spans="1:57" ht="12.95" customHeight="1" x14ac:dyDescent="0.2">
      <c r="A5" s="16" t="s">
        <v>83</v>
      </c>
      <c r="B5" s="17"/>
      <c r="C5" s="18" t="s">
        <v>206</v>
      </c>
      <c r="D5" s="19"/>
      <c r="E5" s="20"/>
      <c r="F5" s="12" t="s">
        <v>6</v>
      </c>
      <c r="G5" s="13"/>
    </row>
    <row r="6" spans="1:57" ht="12.95" customHeight="1" x14ac:dyDescent="0.2">
      <c r="A6" s="14" t="s">
        <v>7</v>
      </c>
      <c r="B6" s="10"/>
      <c r="C6" s="11" t="s">
        <v>8</v>
      </c>
      <c r="D6" s="11"/>
      <c r="E6" s="10"/>
      <c r="F6" s="21" t="s">
        <v>9</v>
      </c>
      <c r="G6" s="22"/>
      <c r="O6" s="23"/>
    </row>
    <row r="7" spans="1:57" ht="12.95" customHeight="1" x14ac:dyDescent="0.25">
      <c r="A7" s="24"/>
      <c r="B7" s="25"/>
      <c r="C7" s="231" t="s">
        <v>205</v>
      </c>
      <c r="D7" s="26"/>
      <c r="E7" s="26"/>
      <c r="F7" s="27" t="s">
        <v>10</v>
      </c>
      <c r="G7" s="22">
        <f>IF(PocetMJ=0,,ROUND((F30+F32)/PocetMJ,1))</f>
        <v>0</v>
      </c>
    </row>
    <row r="8" spans="1:57" x14ac:dyDescent="0.2">
      <c r="A8" s="28" t="s">
        <v>11</v>
      </c>
      <c r="B8" s="12"/>
      <c r="C8" s="209"/>
      <c r="D8" s="209"/>
      <c r="E8" s="210"/>
      <c r="F8" s="29" t="s">
        <v>12</v>
      </c>
      <c r="G8" s="30"/>
      <c r="H8" s="31"/>
      <c r="I8" s="32"/>
    </row>
    <row r="9" spans="1:57" x14ac:dyDescent="0.2">
      <c r="A9" s="28" t="s">
        <v>13</v>
      </c>
      <c r="B9" s="12"/>
      <c r="C9" s="209">
        <f>Projektant</f>
        <v>0</v>
      </c>
      <c r="D9" s="209"/>
      <c r="E9" s="210"/>
      <c r="F9" s="12"/>
      <c r="G9" s="33"/>
      <c r="H9" s="34"/>
    </row>
    <row r="10" spans="1:57" x14ac:dyDescent="0.2">
      <c r="A10" s="28" t="s">
        <v>14</v>
      </c>
      <c r="B10" s="12"/>
      <c r="C10" s="209"/>
      <c r="D10" s="209"/>
      <c r="E10" s="209"/>
      <c r="F10" s="35"/>
      <c r="G10" s="36"/>
      <c r="H10" s="37"/>
    </row>
    <row r="11" spans="1:57" ht="13.5" customHeight="1" x14ac:dyDescent="0.2">
      <c r="A11" s="28" t="s">
        <v>15</v>
      </c>
      <c r="B11" s="12"/>
      <c r="C11" s="209"/>
      <c r="D11" s="209"/>
      <c r="E11" s="209"/>
      <c r="F11" s="38" t="s">
        <v>16</v>
      </c>
      <c r="G11" s="39"/>
      <c r="H11" s="34"/>
      <c r="BA11" s="40"/>
      <c r="BB11" s="40"/>
      <c r="BC11" s="40"/>
      <c r="BD11" s="40"/>
      <c r="BE11" s="40"/>
    </row>
    <row r="12" spans="1:57" ht="12.75" customHeight="1" x14ac:dyDescent="0.2">
      <c r="A12" s="41" t="s">
        <v>17</v>
      </c>
      <c r="B12" s="10"/>
      <c r="C12" s="211"/>
      <c r="D12" s="211"/>
      <c r="E12" s="211"/>
      <c r="F12" s="42" t="s">
        <v>18</v>
      </c>
      <c r="G12" s="43"/>
      <c r="H12" s="34"/>
    </row>
    <row r="13" spans="1:57" ht="28.5" customHeight="1" thickBot="1" x14ac:dyDescent="0.25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57" ht="17.25" customHeight="1" thickBot="1" x14ac:dyDescent="0.25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57" ht="15.95" customHeight="1" x14ac:dyDescent="0.2">
      <c r="A15" s="53"/>
      <c r="B15" s="54" t="s">
        <v>22</v>
      </c>
      <c r="C15" s="55">
        <f>HSV</f>
        <v>0</v>
      </c>
      <c r="D15" s="56" t="str">
        <f>Rekapitulace!A23</f>
        <v>Ztížené výrobní podmínky</v>
      </c>
      <c r="E15" s="57"/>
      <c r="F15" s="58"/>
      <c r="G15" s="55">
        <f>Rekapitulace!I23</f>
        <v>0</v>
      </c>
    </row>
    <row r="16" spans="1:57" ht="15.95" customHeight="1" x14ac:dyDescent="0.2">
      <c r="A16" s="53" t="s">
        <v>23</v>
      </c>
      <c r="B16" s="54" t="s">
        <v>24</v>
      </c>
      <c r="C16" s="55">
        <f>PSV</f>
        <v>0</v>
      </c>
      <c r="D16" s="9" t="str">
        <f>Rekapitulace!A24</f>
        <v>Oborová přirážka</v>
      </c>
      <c r="E16" s="59"/>
      <c r="F16" s="60"/>
      <c r="G16" s="55">
        <f>Rekapitulace!I24</f>
        <v>0</v>
      </c>
    </row>
    <row r="17" spans="1:7" ht="15.95" customHeight="1" x14ac:dyDescent="0.2">
      <c r="A17" s="53" t="s">
        <v>25</v>
      </c>
      <c r="B17" s="54" t="s">
        <v>26</v>
      </c>
      <c r="C17" s="55">
        <f>Mont</f>
        <v>0</v>
      </c>
      <c r="D17" s="9" t="str">
        <f>Rekapitulace!A25</f>
        <v>Přesun stavebních kapacit</v>
      </c>
      <c r="E17" s="59"/>
      <c r="F17" s="60"/>
      <c r="G17" s="55">
        <f>Rekapitulace!I25</f>
        <v>0</v>
      </c>
    </row>
    <row r="18" spans="1:7" ht="15.95" customHeight="1" x14ac:dyDescent="0.2">
      <c r="A18" s="61" t="s">
        <v>27</v>
      </c>
      <c r="B18" s="62" t="s">
        <v>28</v>
      </c>
      <c r="C18" s="55">
        <f>Dodavka</f>
        <v>0</v>
      </c>
      <c r="D18" s="9" t="str">
        <f>Rekapitulace!A26</f>
        <v>Mimostaveništní doprava</v>
      </c>
      <c r="E18" s="59"/>
      <c r="F18" s="60"/>
      <c r="G18" s="55">
        <f>Rekapitulace!I26</f>
        <v>0</v>
      </c>
    </row>
    <row r="19" spans="1:7" ht="15.95" customHeight="1" x14ac:dyDescent="0.2">
      <c r="A19" s="63" t="s">
        <v>29</v>
      </c>
      <c r="B19" s="54"/>
      <c r="C19" s="55">
        <f>SUM(C15:C18)</f>
        <v>0</v>
      </c>
      <c r="D19" s="9" t="str">
        <f>Rekapitulace!A27</f>
        <v>Zařízení staveniště</v>
      </c>
      <c r="E19" s="59"/>
      <c r="F19" s="60"/>
      <c r="G19" s="55">
        <f>Rekapitulace!I27</f>
        <v>0</v>
      </c>
    </row>
    <row r="20" spans="1:7" ht="15.95" customHeight="1" x14ac:dyDescent="0.2">
      <c r="A20" s="63"/>
      <c r="B20" s="54"/>
      <c r="C20" s="55"/>
      <c r="D20" s="9" t="str">
        <f>Rekapitulace!A28</f>
        <v>Provoz investora</v>
      </c>
      <c r="E20" s="59"/>
      <c r="F20" s="60"/>
      <c r="G20" s="55">
        <f>Rekapitulace!I28</f>
        <v>0</v>
      </c>
    </row>
    <row r="21" spans="1:7" ht="15.95" customHeight="1" x14ac:dyDescent="0.2">
      <c r="A21" s="63" t="s">
        <v>30</v>
      </c>
      <c r="B21" s="54"/>
      <c r="C21" s="55">
        <f>HZS</f>
        <v>0</v>
      </c>
      <c r="D21" s="9" t="str">
        <f>Rekapitulace!A29</f>
        <v>Kompletační činnost (IČD)</v>
      </c>
      <c r="E21" s="59"/>
      <c r="F21" s="60"/>
      <c r="G21" s="55">
        <f>Rekapitulace!I29</f>
        <v>0</v>
      </c>
    </row>
    <row r="22" spans="1:7" ht="15.95" customHeight="1" x14ac:dyDescent="0.2">
      <c r="A22" s="64" t="s">
        <v>31</v>
      </c>
      <c r="B22" s="34"/>
      <c r="C22" s="55">
        <f>C19+C21</f>
        <v>0</v>
      </c>
      <c r="D22" s="9" t="s">
        <v>32</v>
      </c>
      <c r="E22" s="59"/>
      <c r="F22" s="60"/>
      <c r="G22" s="55">
        <f>G23-SUM(G15:G21)</f>
        <v>0</v>
      </c>
    </row>
    <row r="23" spans="1:7" ht="15.95" customHeight="1" thickBot="1" x14ac:dyDescent="0.25">
      <c r="A23" s="212" t="s">
        <v>33</v>
      </c>
      <c r="B23" s="213"/>
      <c r="C23" s="65">
        <f>C22+G23</f>
        <v>0</v>
      </c>
      <c r="D23" s="66" t="s">
        <v>34</v>
      </c>
      <c r="E23" s="67"/>
      <c r="F23" s="68"/>
      <c r="G23" s="55">
        <f>VRN</f>
        <v>0</v>
      </c>
    </row>
    <row r="24" spans="1:7" x14ac:dyDescent="0.2">
      <c r="A24" s="69" t="s">
        <v>35</v>
      </c>
      <c r="B24" s="70"/>
      <c r="C24" s="71"/>
      <c r="D24" s="70" t="s">
        <v>36</v>
      </c>
      <c r="E24" s="70"/>
      <c r="F24" s="72" t="s">
        <v>37</v>
      </c>
      <c r="G24" s="73"/>
    </row>
    <row r="25" spans="1:7" x14ac:dyDescent="0.2">
      <c r="A25" s="64" t="s">
        <v>38</v>
      </c>
      <c r="B25" s="34"/>
      <c r="C25" s="74"/>
      <c r="D25" s="34" t="s">
        <v>38</v>
      </c>
      <c r="F25" s="75" t="s">
        <v>38</v>
      </c>
      <c r="G25" s="76"/>
    </row>
    <row r="26" spans="1:7" ht="37.5" customHeight="1" x14ac:dyDescent="0.2">
      <c r="A26" s="64" t="s">
        <v>39</v>
      </c>
      <c r="B26" s="77"/>
      <c r="C26" s="74"/>
      <c r="D26" s="34" t="s">
        <v>39</v>
      </c>
      <c r="F26" s="75" t="s">
        <v>39</v>
      </c>
      <c r="G26" s="76"/>
    </row>
    <row r="27" spans="1:7" x14ac:dyDescent="0.2">
      <c r="A27" s="64"/>
      <c r="B27" s="78"/>
      <c r="C27" s="74"/>
      <c r="D27" s="34"/>
      <c r="F27" s="75"/>
      <c r="G27" s="76"/>
    </row>
    <row r="28" spans="1:7" x14ac:dyDescent="0.2">
      <c r="A28" s="64" t="s">
        <v>40</v>
      </c>
      <c r="B28" s="34"/>
      <c r="C28" s="74"/>
      <c r="D28" s="75" t="s">
        <v>41</v>
      </c>
      <c r="E28" s="74"/>
      <c r="F28" s="79" t="s">
        <v>41</v>
      </c>
      <c r="G28" s="76"/>
    </row>
    <row r="29" spans="1:7" ht="69" customHeight="1" x14ac:dyDescent="0.2">
      <c r="A29" s="64"/>
      <c r="B29" s="34"/>
      <c r="C29" s="80"/>
      <c r="D29" s="81"/>
      <c r="E29" s="80"/>
      <c r="F29" s="34"/>
      <c r="G29" s="76"/>
    </row>
    <row r="30" spans="1:7" x14ac:dyDescent="0.2">
      <c r="A30" s="82" t="s">
        <v>42</v>
      </c>
      <c r="B30" s="83"/>
      <c r="C30" s="84">
        <v>21</v>
      </c>
      <c r="D30" s="83" t="s">
        <v>43</v>
      </c>
      <c r="E30" s="85"/>
      <c r="F30" s="204">
        <f>C23-F32</f>
        <v>0</v>
      </c>
      <c r="G30" s="205"/>
    </row>
    <row r="31" spans="1:7" x14ac:dyDescent="0.2">
      <c r="A31" s="82" t="s">
        <v>44</v>
      </c>
      <c r="B31" s="83"/>
      <c r="C31" s="84">
        <f>SazbaDPH1</f>
        <v>21</v>
      </c>
      <c r="D31" s="83" t="s">
        <v>45</v>
      </c>
      <c r="E31" s="85"/>
      <c r="F31" s="204">
        <f>ROUND(PRODUCT(F30,C31/100),0)</f>
        <v>0</v>
      </c>
      <c r="G31" s="205"/>
    </row>
    <row r="32" spans="1:7" x14ac:dyDescent="0.2">
      <c r="A32" s="82" t="s">
        <v>42</v>
      </c>
      <c r="B32" s="83"/>
      <c r="C32" s="84">
        <v>0</v>
      </c>
      <c r="D32" s="83" t="s">
        <v>45</v>
      </c>
      <c r="E32" s="85"/>
      <c r="F32" s="204">
        <v>0</v>
      </c>
      <c r="G32" s="205"/>
    </row>
    <row r="33" spans="1:8" x14ac:dyDescent="0.2">
      <c r="A33" s="82" t="s">
        <v>44</v>
      </c>
      <c r="B33" s="86"/>
      <c r="C33" s="87">
        <f>SazbaDPH2</f>
        <v>0</v>
      </c>
      <c r="D33" s="83" t="s">
        <v>45</v>
      </c>
      <c r="E33" s="60"/>
      <c r="F33" s="204">
        <f>ROUND(PRODUCT(F32,C33/100),0)</f>
        <v>0</v>
      </c>
      <c r="G33" s="205"/>
    </row>
    <row r="34" spans="1:8" s="91" customFormat="1" ht="19.5" customHeight="1" thickBot="1" x14ac:dyDescent="0.3">
      <c r="A34" s="88" t="s">
        <v>46</v>
      </c>
      <c r="B34" s="89"/>
      <c r="C34" s="89"/>
      <c r="D34" s="89"/>
      <c r="E34" s="90"/>
      <c r="F34" s="206">
        <f>ROUND(SUM(F30:F33),0)</f>
        <v>0</v>
      </c>
      <c r="G34" s="207"/>
    </row>
    <row r="36" spans="1:8" x14ac:dyDescent="0.2">
      <c r="A36" s="92" t="s">
        <v>47</v>
      </c>
      <c r="B36" s="92"/>
      <c r="C36" s="92"/>
      <c r="D36" s="92"/>
      <c r="E36" s="92"/>
      <c r="F36" s="92"/>
      <c r="G36" s="92"/>
      <c r="H36" s="3" t="s">
        <v>5</v>
      </c>
    </row>
    <row r="37" spans="1:8" ht="14.25" customHeight="1" x14ac:dyDescent="0.2">
      <c r="A37" s="92"/>
      <c r="B37" s="208"/>
      <c r="C37" s="208"/>
      <c r="D37" s="208"/>
      <c r="E37" s="208"/>
      <c r="F37" s="208"/>
      <c r="G37" s="208"/>
      <c r="H37" s="3" t="s">
        <v>5</v>
      </c>
    </row>
    <row r="38" spans="1:8" ht="12.75" customHeight="1" x14ac:dyDescent="0.2">
      <c r="A38" s="93"/>
      <c r="B38" s="208"/>
      <c r="C38" s="208"/>
      <c r="D38" s="208"/>
      <c r="E38" s="208"/>
      <c r="F38" s="208"/>
      <c r="G38" s="208"/>
      <c r="H38" s="3" t="s">
        <v>5</v>
      </c>
    </row>
    <row r="39" spans="1:8" x14ac:dyDescent="0.2">
      <c r="A39" s="93"/>
      <c r="B39" s="208"/>
      <c r="C39" s="208"/>
      <c r="D39" s="208"/>
      <c r="E39" s="208"/>
      <c r="F39" s="208"/>
      <c r="G39" s="208"/>
      <c r="H39" s="3" t="s">
        <v>5</v>
      </c>
    </row>
    <row r="40" spans="1:8" x14ac:dyDescent="0.2">
      <c r="A40" s="93"/>
      <c r="B40" s="208"/>
      <c r="C40" s="208"/>
      <c r="D40" s="208"/>
      <c r="E40" s="208"/>
      <c r="F40" s="208"/>
      <c r="G40" s="208"/>
      <c r="H40" s="3" t="s">
        <v>5</v>
      </c>
    </row>
    <row r="41" spans="1:8" x14ac:dyDescent="0.2">
      <c r="A41" s="93"/>
      <c r="B41" s="208"/>
      <c r="C41" s="208"/>
      <c r="D41" s="208"/>
      <c r="E41" s="208"/>
      <c r="F41" s="208"/>
      <c r="G41" s="208"/>
      <c r="H41" s="3" t="s">
        <v>5</v>
      </c>
    </row>
    <row r="42" spans="1:8" x14ac:dyDescent="0.2">
      <c r="A42" s="93"/>
      <c r="B42" s="208"/>
      <c r="C42" s="208"/>
      <c r="D42" s="208"/>
      <c r="E42" s="208"/>
      <c r="F42" s="208"/>
      <c r="G42" s="208"/>
      <c r="H42" s="3" t="s">
        <v>5</v>
      </c>
    </row>
    <row r="43" spans="1:8" x14ac:dyDescent="0.2">
      <c r="A43" s="93"/>
      <c r="B43" s="208"/>
      <c r="C43" s="208"/>
      <c r="D43" s="208"/>
      <c r="E43" s="208"/>
      <c r="F43" s="208"/>
      <c r="G43" s="208"/>
      <c r="H43" s="3" t="s">
        <v>5</v>
      </c>
    </row>
    <row r="44" spans="1:8" x14ac:dyDescent="0.2">
      <c r="A44" s="93"/>
      <c r="B44" s="208"/>
      <c r="C44" s="208"/>
      <c r="D44" s="208"/>
      <c r="E44" s="208"/>
      <c r="F44" s="208"/>
      <c r="G44" s="208"/>
      <c r="H44" s="3" t="s">
        <v>5</v>
      </c>
    </row>
    <row r="45" spans="1:8" ht="0.75" customHeight="1" x14ac:dyDescent="0.2">
      <c r="A45" s="93"/>
      <c r="B45" s="208"/>
      <c r="C45" s="208"/>
      <c r="D45" s="208"/>
      <c r="E45" s="208"/>
      <c r="F45" s="208"/>
      <c r="G45" s="208"/>
      <c r="H45" s="3" t="s">
        <v>5</v>
      </c>
    </row>
    <row r="46" spans="1:8" x14ac:dyDescent="0.2">
      <c r="B46" s="203"/>
      <c r="C46" s="203"/>
      <c r="D46" s="203"/>
      <c r="E46" s="203"/>
      <c r="F46" s="203"/>
      <c r="G46" s="203"/>
    </row>
    <row r="47" spans="1:8" x14ac:dyDescent="0.2">
      <c r="B47" s="203"/>
      <c r="C47" s="203"/>
      <c r="D47" s="203"/>
      <c r="E47" s="203"/>
      <c r="F47" s="203"/>
      <c r="G47" s="203"/>
    </row>
    <row r="48" spans="1:8" x14ac:dyDescent="0.2">
      <c r="B48" s="203"/>
      <c r="C48" s="203"/>
      <c r="D48" s="203"/>
      <c r="E48" s="203"/>
      <c r="F48" s="203"/>
      <c r="G48" s="203"/>
    </row>
    <row r="49" spans="2:7" x14ac:dyDescent="0.2">
      <c r="B49" s="203"/>
      <c r="C49" s="203"/>
      <c r="D49" s="203"/>
      <c r="E49" s="203"/>
      <c r="F49" s="203"/>
      <c r="G49" s="203"/>
    </row>
    <row r="50" spans="2:7" x14ac:dyDescent="0.2">
      <c r="B50" s="203"/>
      <c r="C50" s="203"/>
      <c r="D50" s="203"/>
      <c r="E50" s="203"/>
      <c r="F50" s="203"/>
      <c r="G50" s="203"/>
    </row>
    <row r="51" spans="2:7" x14ac:dyDescent="0.2">
      <c r="B51" s="203"/>
      <c r="C51" s="203"/>
      <c r="D51" s="203"/>
      <c r="E51" s="203"/>
      <c r="F51" s="203"/>
      <c r="G51" s="203"/>
    </row>
    <row r="52" spans="2:7" x14ac:dyDescent="0.2">
      <c r="B52" s="203"/>
      <c r="C52" s="203"/>
      <c r="D52" s="203"/>
      <c r="E52" s="203"/>
      <c r="F52" s="203"/>
      <c r="G52" s="203"/>
    </row>
    <row r="53" spans="2:7" x14ac:dyDescent="0.2">
      <c r="B53" s="203"/>
      <c r="C53" s="203"/>
      <c r="D53" s="203"/>
      <c r="E53" s="203"/>
      <c r="F53" s="203"/>
      <c r="G53" s="203"/>
    </row>
    <row r="54" spans="2:7" x14ac:dyDescent="0.2">
      <c r="B54" s="203"/>
      <c r="C54" s="203"/>
      <c r="D54" s="203"/>
      <c r="E54" s="203"/>
      <c r="F54" s="203"/>
      <c r="G54" s="203"/>
    </row>
    <row r="55" spans="2:7" x14ac:dyDescent="0.2">
      <c r="B55" s="203"/>
      <c r="C55" s="203"/>
      <c r="D55" s="203"/>
      <c r="E55" s="203"/>
      <c r="F55" s="203"/>
      <c r="G55" s="203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ageMargins left="0.59055118110236227" right="0.39370078740157483" top="0.59055118110236227" bottom="0.59055118110236227" header="0.19685039370078741" footer="0.19685039370078741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31"/>
  <dimension ref="A1:BE82"/>
  <sheetViews>
    <sheetView workbookViewId="0">
      <selection activeCell="H31" sqref="H31:I31"/>
    </sheetView>
  </sheetViews>
  <sheetFormatPr defaultRowHeight="12.75" x14ac:dyDescent="0.2"/>
  <cols>
    <col min="1" max="1" width="5.85546875" style="3" customWidth="1"/>
    <col min="2" max="2" width="6.140625" style="3" customWidth="1"/>
    <col min="3" max="3" width="11.42578125" style="3" customWidth="1"/>
    <col min="4" max="4" width="15.85546875" style="3" customWidth="1"/>
    <col min="5" max="5" width="11.28515625" style="3" customWidth="1"/>
    <col min="6" max="6" width="10.85546875" style="3" customWidth="1"/>
    <col min="7" max="7" width="11" style="3" customWidth="1"/>
    <col min="8" max="8" width="11.140625" style="3" customWidth="1"/>
    <col min="9" max="9" width="10.7109375" style="3" customWidth="1"/>
    <col min="10" max="16384" width="9.140625" style="3"/>
  </cols>
  <sheetData>
    <row r="1" spans="1:9" ht="13.5" thickTop="1" x14ac:dyDescent="0.2">
      <c r="A1" s="214" t="s">
        <v>48</v>
      </c>
      <c r="B1" s="215"/>
      <c r="C1" s="94" t="str">
        <f>CONCATENATE(cislostavby," ",nazevstavby)</f>
        <v xml:space="preserve"> Rekonstrukce skladu objemných krmiv </v>
      </c>
      <c r="D1" s="95"/>
      <c r="E1" s="96"/>
      <c r="F1" s="95"/>
      <c r="G1" s="97" t="s">
        <v>49</v>
      </c>
      <c r="H1" s="98"/>
      <c r="I1" s="99"/>
    </row>
    <row r="2" spans="1:9" ht="13.5" thickBot="1" x14ac:dyDescent="0.25">
      <c r="A2" s="216" t="s">
        <v>50</v>
      </c>
      <c r="B2" s="217"/>
      <c r="C2" s="100" t="str">
        <f>CONCATENATE(cisloobjektu," ",nazevobjektu)</f>
        <v>SO01 Sklad objemných krmiv</v>
      </c>
      <c r="D2" s="101"/>
      <c r="E2" s="102"/>
      <c r="F2" s="101"/>
      <c r="G2" s="218"/>
      <c r="H2" s="219"/>
      <c r="I2" s="220"/>
    </row>
    <row r="3" spans="1:9" ht="13.5" thickTop="1" x14ac:dyDescent="0.2">
      <c r="F3" s="34"/>
    </row>
    <row r="4" spans="1:9" ht="19.5" customHeight="1" x14ac:dyDescent="0.25">
      <c r="A4" s="103" t="s">
        <v>51</v>
      </c>
      <c r="B4" s="104"/>
      <c r="C4" s="104"/>
      <c r="D4" s="104"/>
      <c r="E4" s="105"/>
      <c r="F4" s="104"/>
      <c r="G4" s="104"/>
      <c r="H4" s="104"/>
      <c r="I4" s="104"/>
    </row>
    <row r="5" spans="1:9" ht="13.5" thickBot="1" x14ac:dyDescent="0.25"/>
    <row r="6" spans="1:9" s="34" customFormat="1" ht="13.5" thickBot="1" x14ac:dyDescent="0.25">
      <c r="A6" s="106"/>
      <c r="B6" s="107" t="s">
        <v>52</v>
      </c>
      <c r="C6" s="107"/>
      <c r="D6" s="108"/>
      <c r="E6" s="109" t="s">
        <v>53</v>
      </c>
      <c r="F6" s="110" t="s">
        <v>54</v>
      </c>
      <c r="G6" s="110" t="s">
        <v>55</v>
      </c>
      <c r="H6" s="110" t="s">
        <v>56</v>
      </c>
      <c r="I6" s="111" t="s">
        <v>30</v>
      </c>
    </row>
    <row r="7" spans="1:9" s="34" customFormat="1" x14ac:dyDescent="0.2">
      <c r="A7" s="198" t="str">
        <f>Položky!B7</f>
        <v>1</v>
      </c>
      <c r="B7" s="112" t="str">
        <f>Položky!C7</f>
        <v>Zemní práce</v>
      </c>
      <c r="D7" s="113"/>
      <c r="E7" s="199">
        <f>Položky!BC12</f>
        <v>0</v>
      </c>
      <c r="F7" s="200">
        <f>Položky!BD12</f>
        <v>0</v>
      </c>
      <c r="G7" s="200">
        <f>Položky!BE12</f>
        <v>0</v>
      </c>
      <c r="H7" s="200">
        <f>Položky!BF12</f>
        <v>0</v>
      </c>
      <c r="I7" s="201">
        <f>Položky!BG12</f>
        <v>0</v>
      </c>
    </row>
    <row r="8" spans="1:9" s="34" customFormat="1" x14ac:dyDescent="0.2">
      <c r="A8" s="198" t="str">
        <f>Položky!B13</f>
        <v>3</v>
      </c>
      <c r="B8" s="112" t="str">
        <f>Položky!C13</f>
        <v>Svislé a kompletní konstrukce</v>
      </c>
      <c r="D8" s="113"/>
      <c r="E8" s="199">
        <f>Položky!BC30</f>
        <v>0</v>
      </c>
      <c r="F8" s="200">
        <f>Položky!BD30</f>
        <v>0</v>
      </c>
      <c r="G8" s="200">
        <f>Položky!BE30</f>
        <v>0</v>
      </c>
      <c r="H8" s="200">
        <f>Položky!BF30</f>
        <v>0</v>
      </c>
      <c r="I8" s="201">
        <f>Položky!BG30</f>
        <v>0</v>
      </c>
    </row>
    <row r="9" spans="1:9" s="34" customFormat="1" x14ac:dyDescent="0.2">
      <c r="A9" s="198" t="str">
        <f>Položky!B31</f>
        <v>61</v>
      </c>
      <c r="B9" s="112" t="str">
        <f>Položky!C31</f>
        <v>Upravy povrchů vnitřní</v>
      </c>
      <c r="D9" s="113"/>
      <c r="E9" s="199">
        <f>Položky!BC36</f>
        <v>0</v>
      </c>
      <c r="F9" s="200">
        <f>Položky!BD36</f>
        <v>0</v>
      </c>
      <c r="G9" s="200">
        <f>Položky!BE36</f>
        <v>0</v>
      </c>
      <c r="H9" s="200">
        <f>Položky!BF36</f>
        <v>0</v>
      </c>
      <c r="I9" s="201">
        <f>Položky!BG36</f>
        <v>0</v>
      </c>
    </row>
    <row r="10" spans="1:9" s="34" customFormat="1" x14ac:dyDescent="0.2">
      <c r="A10" s="198" t="str">
        <f>Položky!B37</f>
        <v>62</v>
      </c>
      <c r="B10" s="112" t="str">
        <f>Položky!C37</f>
        <v>Úpravy povrchů vnější</v>
      </c>
      <c r="D10" s="113"/>
      <c r="E10" s="199">
        <f>Položky!BC43</f>
        <v>0</v>
      </c>
      <c r="F10" s="200">
        <f>Položky!BD43</f>
        <v>0</v>
      </c>
      <c r="G10" s="200">
        <f>Položky!BE43</f>
        <v>0</v>
      </c>
      <c r="H10" s="200">
        <f>Položky!BF43</f>
        <v>0</v>
      </c>
      <c r="I10" s="201">
        <f>Položky!BG43</f>
        <v>0</v>
      </c>
    </row>
    <row r="11" spans="1:9" s="34" customFormat="1" x14ac:dyDescent="0.2">
      <c r="A11" s="198" t="str">
        <f>Položky!B44</f>
        <v>63</v>
      </c>
      <c r="B11" s="112" t="str">
        <f>Položky!C44</f>
        <v>Podlahy a podlahové konstrukce</v>
      </c>
      <c r="D11" s="113"/>
      <c r="E11" s="199">
        <f>Položky!BC52</f>
        <v>0</v>
      </c>
      <c r="F11" s="200">
        <f>Položky!BD52</f>
        <v>0</v>
      </c>
      <c r="G11" s="200">
        <f>Položky!BE52</f>
        <v>0</v>
      </c>
      <c r="H11" s="200">
        <f>Položky!BF52</f>
        <v>0</v>
      </c>
      <c r="I11" s="201">
        <f>Položky!BG52</f>
        <v>0</v>
      </c>
    </row>
    <row r="12" spans="1:9" s="34" customFormat="1" x14ac:dyDescent="0.2">
      <c r="A12" s="198" t="str">
        <f>Položky!B53</f>
        <v>64</v>
      </c>
      <c r="B12" s="112" t="str">
        <f>Položky!C53</f>
        <v>Výplně otvorů</v>
      </c>
      <c r="D12" s="113"/>
      <c r="E12" s="199">
        <f>Položky!BC55</f>
        <v>0</v>
      </c>
      <c r="F12" s="200">
        <f>Položky!BD55</f>
        <v>0</v>
      </c>
      <c r="G12" s="200">
        <f>Položky!BE55</f>
        <v>0</v>
      </c>
      <c r="H12" s="200">
        <f>Položky!BF55</f>
        <v>0</v>
      </c>
      <c r="I12" s="201">
        <f>Položky!BG55</f>
        <v>0</v>
      </c>
    </row>
    <row r="13" spans="1:9" s="34" customFormat="1" x14ac:dyDescent="0.2">
      <c r="A13" s="198" t="str">
        <f>Položky!B56</f>
        <v>94</v>
      </c>
      <c r="B13" s="112" t="str">
        <f>Položky!C56</f>
        <v>Lešení a stavební výtahy</v>
      </c>
      <c r="D13" s="113"/>
      <c r="E13" s="199">
        <f>Položky!BC59</f>
        <v>0</v>
      </c>
      <c r="F13" s="200">
        <f>Položky!BD59</f>
        <v>0</v>
      </c>
      <c r="G13" s="200">
        <f>Položky!BE59</f>
        <v>0</v>
      </c>
      <c r="H13" s="200">
        <f>Položky!BF59</f>
        <v>0</v>
      </c>
      <c r="I13" s="201">
        <f>Položky!BG59</f>
        <v>0</v>
      </c>
    </row>
    <row r="14" spans="1:9" s="34" customFormat="1" x14ac:dyDescent="0.2">
      <c r="A14" s="198" t="str">
        <f>Položky!B60</f>
        <v>95</v>
      </c>
      <c r="B14" s="112" t="str">
        <f>Položky!C60</f>
        <v>Dokončovací konstrukce na pozemních stavbách</v>
      </c>
      <c r="D14" s="113"/>
      <c r="E14" s="199">
        <f>Položky!BC63</f>
        <v>0</v>
      </c>
      <c r="F14" s="200">
        <f>Položky!BD63</f>
        <v>0</v>
      </c>
      <c r="G14" s="200">
        <f>Položky!BE63</f>
        <v>0</v>
      </c>
      <c r="H14" s="200">
        <f>Položky!BF63</f>
        <v>0</v>
      </c>
      <c r="I14" s="201">
        <f>Položky!BG63</f>
        <v>0</v>
      </c>
    </row>
    <row r="15" spans="1:9" s="34" customFormat="1" x14ac:dyDescent="0.2">
      <c r="A15" s="198" t="str">
        <f>Položky!B64</f>
        <v>96</v>
      </c>
      <c r="B15" s="112" t="str">
        <f>Položky!C64</f>
        <v>Bourání konstrukcí</v>
      </c>
      <c r="D15" s="113"/>
      <c r="E15" s="199">
        <f>Položky!BC78</f>
        <v>0</v>
      </c>
      <c r="F15" s="200">
        <f>Položky!BD78</f>
        <v>0</v>
      </c>
      <c r="G15" s="200">
        <f>Položky!BE78</f>
        <v>0</v>
      </c>
      <c r="H15" s="200">
        <f>Položky!BF78</f>
        <v>0</v>
      </c>
      <c r="I15" s="201">
        <f>Položky!BG78</f>
        <v>0</v>
      </c>
    </row>
    <row r="16" spans="1:9" s="34" customFormat="1" x14ac:dyDescent="0.2">
      <c r="A16" s="198" t="str">
        <f>Položky!B79</f>
        <v>99</v>
      </c>
      <c r="B16" s="112" t="str">
        <f>Položky!C79</f>
        <v>Staveništní přesun hmot</v>
      </c>
      <c r="D16" s="113"/>
      <c r="E16" s="199">
        <f>Položky!BC81</f>
        <v>0</v>
      </c>
      <c r="F16" s="200">
        <f>Položky!BD81</f>
        <v>0</v>
      </c>
      <c r="G16" s="200">
        <f>Položky!BE81</f>
        <v>0</v>
      </c>
      <c r="H16" s="200">
        <f>Položky!BF81</f>
        <v>0</v>
      </c>
      <c r="I16" s="201">
        <f>Položky!BG81</f>
        <v>0</v>
      </c>
    </row>
    <row r="17" spans="1:57" s="34" customFormat="1" ht="13.5" thickBot="1" x14ac:dyDescent="0.25">
      <c r="A17" s="198" t="str">
        <f>Položky!B82</f>
        <v>D96</v>
      </c>
      <c r="B17" s="112" t="str">
        <f>Položky!C82</f>
        <v>Přesuny suti a vybouraných hmot</v>
      </c>
      <c r="D17" s="113"/>
      <c r="E17" s="199">
        <f>Položky!BC87</f>
        <v>0</v>
      </c>
      <c r="F17" s="200">
        <f>Položky!BD87</f>
        <v>0</v>
      </c>
      <c r="G17" s="200">
        <f>Položky!BE87</f>
        <v>0</v>
      </c>
      <c r="H17" s="200">
        <f>Položky!BF87</f>
        <v>0</v>
      </c>
      <c r="I17" s="201">
        <f>Položky!BG87</f>
        <v>0</v>
      </c>
    </row>
    <row r="18" spans="1:57" s="120" customFormat="1" ht="13.5" thickBot="1" x14ac:dyDescent="0.25">
      <c r="A18" s="114"/>
      <c r="B18" s="115" t="s">
        <v>57</v>
      </c>
      <c r="C18" s="115"/>
      <c r="D18" s="116"/>
      <c r="E18" s="117">
        <f>SUM(E7:E17)</f>
        <v>0</v>
      </c>
      <c r="F18" s="118">
        <f>SUM(F7:F17)</f>
        <v>0</v>
      </c>
      <c r="G18" s="118">
        <f>SUM(G7:G17)</f>
        <v>0</v>
      </c>
      <c r="H18" s="118">
        <f>SUM(H7:H17)</f>
        <v>0</v>
      </c>
      <c r="I18" s="119">
        <f>SUM(I7:I17)</f>
        <v>0</v>
      </c>
    </row>
    <row r="19" spans="1:57" x14ac:dyDescent="0.2">
      <c r="A19" s="34"/>
      <c r="B19" s="34"/>
      <c r="C19" s="34"/>
      <c r="D19" s="34"/>
      <c r="E19" s="34"/>
      <c r="F19" s="34"/>
      <c r="G19" s="34"/>
      <c r="H19" s="34"/>
      <c r="I19" s="34"/>
    </row>
    <row r="20" spans="1:57" ht="19.5" customHeight="1" x14ac:dyDescent="0.25">
      <c r="A20" s="104" t="s">
        <v>58</v>
      </c>
      <c r="B20" s="104"/>
      <c r="C20" s="104"/>
      <c r="D20" s="104"/>
      <c r="E20" s="104"/>
      <c r="F20" s="104"/>
      <c r="G20" s="121"/>
      <c r="H20" s="104"/>
      <c r="I20" s="104"/>
      <c r="BA20" s="40"/>
      <c r="BB20" s="40"/>
      <c r="BC20" s="40"/>
      <c r="BD20" s="40"/>
      <c r="BE20" s="40"/>
    </row>
    <row r="21" spans="1:57" ht="13.5" thickBot="1" x14ac:dyDescent="0.25"/>
    <row r="22" spans="1:57" x14ac:dyDescent="0.2">
      <c r="A22" s="69" t="s">
        <v>59</v>
      </c>
      <c r="B22" s="70"/>
      <c r="C22" s="70"/>
      <c r="D22" s="122"/>
      <c r="E22" s="123" t="s">
        <v>60</v>
      </c>
      <c r="F22" s="124" t="s">
        <v>61</v>
      </c>
      <c r="G22" s="125" t="s">
        <v>62</v>
      </c>
      <c r="H22" s="126"/>
      <c r="I22" s="127" t="s">
        <v>60</v>
      </c>
    </row>
    <row r="23" spans="1:57" x14ac:dyDescent="0.2">
      <c r="A23" s="63" t="s">
        <v>197</v>
      </c>
      <c r="B23" s="54"/>
      <c r="C23" s="54"/>
      <c r="D23" s="128"/>
      <c r="E23" s="129"/>
      <c r="F23" s="130"/>
      <c r="G23" s="131">
        <f t="shared" ref="G23:G30" si="0">CHOOSE(BA23+1,HSV+PSV,HSV+PSV+Mont,HSV+PSV+Dodavka+Mont,HSV,PSV,Mont,Dodavka,Mont+Dodavka,0)</f>
        <v>0</v>
      </c>
      <c r="H23" s="132"/>
      <c r="I23" s="133">
        <f t="shared" ref="I23:I30" si="1">E23+F23*G23/100</f>
        <v>0</v>
      </c>
      <c r="BA23" s="3">
        <v>0</v>
      </c>
    </row>
    <row r="24" spans="1:57" x14ac:dyDescent="0.2">
      <c r="A24" s="63" t="s">
        <v>198</v>
      </c>
      <c r="B24" s="54"/>
      <c r="C24" s="54"/>
      <c r="D24" s="128"/>
      <c r="E24" s="129"/>
      <c r="F24" s="130"/>
      <c r="G24" s="131">
        <f t="shared" si="0"/>
        <v>0</v>
      </c>
      <c r="H24" s="132"/>
      <c r="I24" s="133">
        <f t="shared" si="1"/>
        <v>0</v>
      </c>
      <c r="BA24" s="3">
        <v>0</v>
      </c>
    </row>
    <row r="25" spans="1:57" x14ac:dyDescent="0.2">
      <c r="A25" s="63" t="s">
        <v>199</v>
      </c>
      <c r="B25" s="54"/>
      <c r="C25" s="54"/>
      <c r="D25" s="128"/>
      <c r="E25" s="129"/>
      <c r="F25" s="130"/>
      <c r="G25" s="131">
        <f t="shared" si="0"/>
        <v>0</v>
      </c>
      <c r="H25" s="132"/>
      <c r="I25" s="133">
        <f t="shared" si="1"/>
        <v>0</v>
      </c>
      <c r="BA25" s="3">
        <v>0</v>
      </c>
    </row>
    <row r="26" spans="1:57" x14ac:dyDescent="0.2">
      <c r="A26" s="63" t="s">
        <v>200</v>
      </c>
      <c r="B26" s="54"/>
      <c r="C26" s="54"/>
      <c r="D26" s="128"/>
      <c r="E26" s="129"/>
      <c r="F26" s="130"/>
      <c r="G26" s="131">
        <f t="shared" si="0"/>
        <v>0</v>
      </c>
      <c r="H26" s="132"/>
      <c r="I26" s="133">
        <f t="shared" si="1"/>
        <v>0</v>
      </c>
      <c r="BA26" s="3">
        <v>0</v>
      </c>
    </row>
    <row r="27" spans="1:57" x14ac:dyDescent="0.2">
      <c r="A27" s="63" t="s">
        <v>201</v>
      </c>
      <c r="B27" s="54"/>
      <c r="C27" s="54"/>
      <c r="D27" s="128"/>
      <c r="E27" s="129"/>
      <c r="F27" s="130"/>
      <c r="G27" s="131">
        <f t="shared" si="0"/>
        <v>0</v>
      </c>
      <c r="H27" s="132"/>
      <c r="I27" s="133">
        <f t="shared" si="1"/>
        <v>0</v>
      </c>
      <c r="BA27" s="3">
        <v>1</v>
      </c>
    </row>
    <row r="28" spans="1:57" x14ac:dyDescent="0.2">
      <c r="A28" s="63" t="s">
        <v>202</v>
      </c>
      <c r="B28" s="54"/>
      <c r="C28" s="54"/>
      <c r="D28" s="128"/>
      <c r="E28" s="129"/>
      <c r="F28" s="130"/>
      <c r="G28" s="131">
        <f t="shared" si="0"/>
        <v>0</v>
      </c>
      <c r="H28" s="132"/>
      <c r="I28" s="133">
        <f t="shared" si="1"/>
        <v>0</v>
      </c>
      <c r="BA28" s="3">
        <v>1</v>
      </c>
    </row>
    <row r="29" spans="1:57" x14ac:dyDescent="0.2">
      <c r="A29" s="63" t="s">
        <v>203</v>
      </c>
      <c r="B29" s="54"/>
      <c r="C29" s="54"/>
      <c r="D29" s="128"/>
      <c r="E29" s="129"/>
      <c r="F29" s="130"/>
      <c r="G29" s="131">
        <f t="shared" si="0"/>
        <v>0</v>
      </c>
      <c r="H29" s="132"/>
      <c r="I29" s="133">
        <f t="shared" si="1"/>
        <v>0</v>
      </c>
      <c r="BA29" s="3">
        <v>2</v>
      </c>
    </row>
    <row r="30" spans="1:57" x14ac:dyDescent="0.2">
      <c r="A30" s="63" t="s">
        <v>204</v>
      </c>
      <c r="B30" s="54"/>
      <c r="C30" s="54"/>
      <c r="D30" s="128"/>
      <c r="E30" s="129"/>
      <c r="F30" s="130"/>
      <c r="G30" s="131">
        <f t="shared" si="0"/>
        <v>0</v>
      </c>
      <c r="H30" s="132"/>
      <c r="I30" s="133">
        <f t="shared" si="1"/>
        <v>0</v>
      </c>
      <c r="BA30" s="3">
        <v>2</v>
      </c>
    </row>
    <row r="31" spans="1:57" ht="13.5" thickBot="1" x14ac:dyDescent="0.25">
      <c r="A31" s="134"/>
      <c r="B31" s="135" t="s">
        <v>63</v>
      </c>
      <c r="C31" s="136"/>
      <c r="D31" s="137"/>
      <c r="E31" s="138"/>
      <c r="F31" s="139"/>
      <c r="G31" s="139"/>
      <c r="H31" s="221">
        <f>SUM(I23:I30)</f>
        <v>0</v>
      </c>
      <c r="I31" s="222"/>
    </row>
    <row r="33" spans="2:9" x14ac:dyDescent="0.2">
      <c r="B33" s="120"/>
      <c r="F33" s="140"/>
      <c r="G33" s="141"/>
      <c r="H33" s="141"/>
      <c r="I33" s="142"/>
    </row>
    <row r="34" spans="2:9" x14ac:dyDescent="0.2">
      <c r="F34" s="140"/>
      <c r="G34" s="141"/>
      <c r="H34" s="141"/>
      <c r="I34" s="142"/>
    </row>
    <row r="35" spans="2:9" x14ac:dyDescent="0.2">
      <c r="F35" s="140"/>
      <c r="G35" s="141"/>
      <c r="H35" s="141"/>
      <c r="I35" s="142"/>
    </row>
    <row r="36" spans="2:9" x14ac:dyDescent="0.2">
      <c r="F36" s="140"/>
      <c r="G36" s="141"/>
      <c r="H36" s="141"/>
      <c r="I36" s="142"/>
    </row>
    <row r="37" spans="2:9" x14ac:dyDescent="0.2">
      <c r="F37" s="140"/>
      <c r="G37" s="141"/>
      <c r="H37" s="141"/>
      <c r="I37" s="142"/>
    </row>
    <row r="38" spans="2:9" x14ac:dyDescent="0.2">
      <c r="F38" s="140"/>
      <c r="G38" s="141"/>
      <c r="H38" s="141"/>
      <c r="I38" s="142"/>
    </row>
    <row r="39" spans="2:9" x14ac:dyDescent="0.2">
      <c r="F39" s="140"/>
      <c r="G39" s="141"/>
      <c r="H39" s="141"/>
      <c r="I39" s="142"/>
    </row>
    <row r="40" spans="2:9" x14ac:dyDescent="0.2">
      <c r="F40" s="140"/>
      <c r="G40" s="141"/>
      <c r="H40" s="141"/>
      <c r="I40" s="142"/>
    </row>
    <row r="41" spans="2:9" x14ac:dyDescent="0.2">
      <c r="F41" s="140"/>
      <c r="G41" s="141"/>
      <c r="H41" s="141"/>
      <c r="I41" s="142"/>
    </row>
    <row r="42" spans="2:9" x14ac:dyDescent="0.2">
      <c r="F42" s="140"/>
      <c r="G42" s="141"/>
      <c r="H42" s="141"/>
      <c r="I42" s="142"/>
    </row>
    <row r="43" spans="2:9" x14ac:dyDescent="0.2">
      <c r="F43" s="140"/>
      <c r="G43" s="141"/>
      <c r="H43" s="141"/>
      <c r="I43" s="142"/>
    </row>
    <row r="44" spans="2:9" x14ac:dyDescent="0.2">
      <c r="F44" s="140"/>
      <c r="G44" s="141"/>
      <c r="H44" s="141"/>
      <c r="I44" s="142"/>
    </row>
    <row r="45" spans="2:9" x14ac:dyDescent="0.2">
      <c r="F45" s="140"/>
      <c r="G45" s="141"/>
      <c r="H45" s="141"/>
      <c r="I45" s="142"/>
    </row>
    <row r="46" spans="2:9" x14ac:dyDescent="0.2">
      <c r="F46" s="140"/>
      <c r="G46" s="141"/>
      <c r="H46" s="141"/>
      <c r="I46" s="142"/>
    </row>
    <row r="47" spans="2:9" x14ac:dyDescent="0.2">
      <c r="F47" s="140"/>
      <c r="G47" s="141"/>
      <c r="H47" s="141"/>
      <c r="I47" s="142"/>
    </row>
    <row r="48" spans="2:9" x14ac:dyDescent="0.2">
      <c r="F48" s="140"/>
      <c r="G48" s="141"/>
      <c r="H48" s="141"/>
      <c r="I48" s="142"/>
    </row>
    <row r="49" spans="6:9" x14ac:dyDescent="0.2">
      <c r="F49" s="140"/>
      <c r="G49" s="141"/>
      <c r="H49" s="141"/>
      <c r="I49" s="142"/>
    </row>
    <row r="50" spans="6:9" x14ac:dyDescent="0.2">
      <c r="F50" s="140"/>
      <c r="G50" s="141"/>
      <c r="H50" s="141"/>
      <c r="I50" s="142"/>
    </row>
    <row r="51" spans="6:9" x14ac:dyDescent="0.2">
      <c r="F51" s="140"/>
      <c r="G51" s="141"/>
      <c r="H51" s="141"/>
      <c r="I51" s="142"/>
    </row>
    <row r="52" spans="6:9" x14ac:dyDescent="0.2">
      <c r="F52" s="140"/>
      <c r="G52" s="141"/>
      <c r="H52" s="141"/>
      <c r="I52" s="142"/>
    </row>
    <row r="53" spans="6:9" x14ac:dyDescent="0.2">
      <c r="F53" s="140"/>
      <c r="G53" s="141"/>
      <c r="H53" s="141"/>
      <c r="I53" s="142"/>
    </row>
    <row r="54" spans="6:9" x14ac:dyDescent="0.2">
      <c r="F54" s="140"/>
      <c r="G54" s="141"/>
      <c r="H54" s="141"/>
      <c r="I54" s="142"/>
    </row>
    <row r="55" spans="6:9" x14ac:dyDescent="0.2">
      <c r="F55" s="140"/>
      <c r="G55" s="141"/>
      <c r="H55" s="141"/>
      <c r="I55" s="142"/>
    </row>
    <row r="56" spans="6:9" x14ac:dyDescent="0.2">
      <c r="F56" s="140"/>
      <c r="G56" s="141"/>
      <c r="H56" s="141"/>
      <c r="I56" s="142"/>
    </row>
    <row r="57" spans="6:9" x14ac:dyDescent="0.2">
      <c r="F57" s="140"/>
      <c r="G57" s="141"/>
      <c r="H57" s="141"/>
      <c r="I57" s="142"/>
    </row>
    <row r="58" spans="6:9" x14ac:dyDescent="0.2">
      <c r="F58" s="140"/>
      <c r="G58" s="141"/>
      <c r="H58" s="141"/>
      <c r="I58" s="142"/>
    </row>
    <row r="59" spans="6:9" x14ac:dyDescent="0.2">
      <c r="F59" s="140"/>
      <c r="G59" s="141"/>
      <c r="H59" s="141"/>
      <c r="I59" s="142"/>
    </row>
    <row r="60" spans="6:9" x14ac:dyDescent="0.2">
      <c r="F60" s="140"/>
      <c r="G60" s="141"/>
      <c r="H60" s="141"/>
      <c r="I60" s="142"/>
    </row>
    <row r="61" spans="6:9" x14ac:dyDescent="0.2">
      <c r="F61" s="140"/>
      <c r="G61" s="141"/>
      <c r="H61" s="141"/>
      <c r="I61" s="142"/>
    </row>
    <row r="62" spans="6:9" x14ac:dyDescent="0.2">
      <c r="F62" s="140"/>
      <c r="G62" s="141"/>
      <c r="H62" s="141"/>
      <c r="I62" s="142"/>
    </row>
    <row r="63" spans="6:9" x14ac:dyDescent="0.2">
      <c r="F63" s="140"/>
      <c r="G63" s="141"/>
      <c r="H63" s="141"/>
      <c r="I63" s="142"/>
    </row>
    <row r="64" spans="6:9" x14ac:dyDescent="0.2">
      <c r="F64" s="140"/>
      <c r="G64" s="141"/>
      <c r="H64" s="141"/>
      <c r="I64" s="142"/>
    </row>
    <row r="65" spans="6:9" x14ac:dyDescent="0.2">
      <c r="F65" s="140"/>
      <c r="G65" s="141"/>
      <c r="H65" s="141"/>
      <c r="I65" s="142"/>
    </row>
    <row r="66" spans="6:9" x14ac:dyDescent="0.2">
      <c r="F66" s="140"/>
      <c r="G66" s="141"/>
      <c r="H66" s="141"/>
      <c r="I66" s="142"/>
    </row>
    <row r="67" spans="6:9" x14ac:dyDescent="0.2">
      <c r="F67" s="140"/>
      <c r="G67" s="141"/>
      <c r="H67" s="141"/>
      <c r="I67" s="142"/>
    </row>
    <row r="68" spans="6:9" x14ac:dyDescent="0.2">
      <c r="F68" s="140"/>
      <c r="G68" s="141"/>
      <c r="H68" s="141"/>
      <c r="I68" s="142"/>
    </row>
    <row r="69" spans="6:9" x14ac:dyDescent="0.2">
      <c r="F69" s="140"/>
      <c r="G69" s="141"/>
      <c r="H69" s="141"/>
      <c r="I69" s="142"/>
    </row>
    <row r="70" spans="6:9" x14ac:dyDescent="0.2">
      <c r="F70" s="140"/>
      <c r="G70" s="141"/>
      <c r="H70" s="141"/>
      <c r="I70" s="142"/>
    </row>
    <row r="71" spans="6:9" x14ac:dyDescent="0.2">
      <c r="F71" s="140"/>
      <c r="G71" s="141"/>
      <c r="H71" s="141"/>
      <c r="I71" s="142"/>
    </row>
    <row r="72" spans="6:9" x14ac:dyDescent="0.2">
      <c r="F72" s="140"/>
      <c r="G72" s="141"/>
      <c r="H72" s="141"/>
      <c r="I72" s="142"/>
    </row>
    <row r="73" spans="6:9" x14ac:dyDescent="0.2">
      <c r="F73" s="140"/>
      <c r="G73" s="141"/>
      <c r="H73" s="141"/>
      <c r="I73" s="142"/>
    </row>
    <row r="74" spans="6:9" x14ac:dyDescent="0.2">
      <c r="F74" s="140"/>
      <c r="G74" s="141"/>
      <c r="H74" s="141"/>
      <c r="I74" s="142"/>
    </row>
    <row r="75" spans="6:9" x14ac:dyDescent="0.2">
      <c r="F75" s="140"/>
      <c r="G75" s="141"/>
      <c r="H75" s="141"/>
      <c r="I75" s="142"/>
    </row>
    <row r="76" spans="6:9" x14ac:dyDescent="0.2">
      <c r="F76" s="140"/>
      <c r="G76" s="141"/>
      <c r="H76" s="141"/>
      <c r="I76" s="142"/>
    </row>
    <row r="77" spans="6:9" x14ac:dyDescent="0.2">
      <c r="F77" s="140"/>
      <c r="G77" s="141"/>
      <c r="H77" s="141"/>
      <c r="I77" s="142"/>
    </row>
    <row r="78" spans="6:9" x14ac:dyDescent="0.2">
      <c r="F78" s="140"/>
      <c r="G78" s="141"/>
      <c r="H78" s="141"/>
      <c r="I78" s="142"/>
    </row>
    <row r="79" spans="6:9" x14ac:dyDescent="0.2">
      <c r="F79" s="140"/>
      <c r="G79" s="141"/>
      <c r="H79" s="141"/>
      <c r="I79" s="142"/>
    </row>
    <row r="80" spans="6:9" x14ac:dyDescent="0.2">
      <c r="F80" s="140"/>
      <c r="G80" s="141"/>
      <c r="H80" s="141"/>
      <c r="I80" s="142"/>
    </row>
    <row r="81" spans="6:9" x14ac:dyDescent="0.2">
      <c r="F81" s="140"/>
      <c r="G81" s="141"/>
      <c r="H81" s="141"/>
      <c r="I81" s="142"/>
    </row>
    <row r="82" spans="6:9" x14ac:dyDescent="0.2">
      <c r="F82" s="140"/>
      <c r="G82" s="141"/>
      <c r="H82" s="141"/>
      <c r="I82" s="142"/>
    </row>
  </sheetData>
  <mergeCells count="4">
    <mergeCell ref="A1:B1"/>
    <mergeCell ref="A2:B2"/>
    <mergeCell ref="G2:I2"/>
    <mergeCell ref="H31:I31"/>
  </mergeCells>
  <pageMargins left="0.59055118110236227" right="0.39370078740157483" top="0.59055118110236227" bottom="0.59055118110236227" header="0.19685039370078741" footer="0.19685039370078741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/>
  <dimension ref="A1:CD160"/>
  <sheetViews>
    <sheetView showGridLines="0" showZeros="0" tabSelected="1" zoomScaleNormal="100" workbookViewId="0">
      <selection activeCell="C3" sqref="C3"/>
    </sheetView>
  </sheetViews>
  <sheetFormatPr defaultRowHeight="12.75" x14ac:dyDescent="0.2"/>
  <cols>
    <col min="1" max="1" width="4.42578125" style="143" customWidth="1"/>
    <col min="2" max="2" width="11.5703125" style="143" customWidth="1"/>
    <col min="3" max="3" width="40.42578125" style="143" customWidth="1"/>
    <col min="4" max="4" width="5.5703125" style="143" customWidth="1"/>
    <col min="5" max="5" width="8.5703125" style="151" customWidth="1"/>
    <col min="6" max="6" width="9.85546875" style="143" customWidth="1"/>
    <col min="7" max="7" width="13.85546875" style="143" customWidth="1"/>
    <col min="8" max="11" width="11.140625" style="143" customWidth="1"/>
    <col min="12" max="12" width="75.42578125" style="143" customWidth="1"/>
    <col min="13" max="13" width="45.28515625" style="143" customWidth="1"/>
    <col min="14" max="14" width="75.42578125" style="143" customWidth="1"/>
    <col min="15" max="15" width="45.28515625" style="143" customWidth="1"/>
    <col min="16" max="16384" width="9.140625" style="143"/>
  </cols>
  <sheetData>
    <row r="1" spans="1:82" ht="15.75" x14ac:dyDescent="0.25">
      <c r="A1" s="226" t="s">
        <v>82</v>
      </c>
      <c r="B1" s="226"/>
      <c r="C1" s="226"/>
      <c r="D1" s="226"/>
      <c r="E1" s="226"/>
      <c r="F1" s="226"/>
      <c r="G1" s="226"/>
    </row>
    <row r="2" spans="1:82" ht="14.25" customHeight="1" thickBot="1" x14ac:dyDescent="0.25">
      <c r="B2" s="144"/>
      <c r="C2" s="145"/>
      <c r="D2" s="145"/>
      <c r="E2" s="146"/>
      <c r="F2" s="145"/>
      <c r="G2" s="145"/>
    </row>
    <row r="3" spans="1:82" ht="13.5" thickTop="1" x14ac:dyDescent="0.2">
      <c r="A3" s="214" t="s">
        <v>48</v>
      </c>
      <c r="B3" s="215"/>
      <c r="C3" s="94" t="str">
        <f>CONCATENATE(cislostavby," ",nazevstavby)</f>
        <v xml:space="preserve"> Rekonstrukce skladu objemných krmiv </v>
      </c>
      <c r="D3" s="95"/>
      <c r="E3" s="147" t="s">
        <v>64</v>
      </c>
      <c r="F3" s="148">
        <f>Rekapitulace!H1</f>
        <v>0</v>
      </c>
      <c r="G3" s="149"/>
    </row>
    <row r="4" spans="1:82" ht="13.5" thickBot="1" x14ac:dyDescent="0.25">
      <c r="A4" s="227" t="s">
        <v>50</v>
      </c>
      <c r="B4" s="217"/>
      <c r="C4" s="100" t="str">
        <f>CONCATENATE(cisloobjektu," ",nazevobjektu)</f>
        <v>SO01 Sklad objemných krmiv</v>
      </c>
      <c r="D4" s="101"/>
      <c r="E4" s="228">
        <f>Rekapitulace!G2</f>
        <v>0</v>
      </c>
      <c r="F4" s="229"/>
      <c r="G4" s="230"/>
    </row>
    <row r="5" spans="1:82" ht="13.5" thickTop="1" x14ac:dyDescent="0.2">
      <c r="A5" s="150"/>
      <c r="G5" s="152"/>
    </row>
    <row r="6" spans="1:82" ht="22.5" x14ac:dyDescent="0.2">
      <c r="A6" s="153" t="s">
        <v>65</v>
      </c>
      <c r="B6" s="154" t="s">
        <v>66</v>
      </c>
      <c r="C6" s="154" t="s">
        <v>67</v>
      </c>
      <c r="D6" s="154" t="s">
        <v>68</v>
      </c>
      <c r="E6" s="155" t="s">
        <v>69</v>
      </c>
      <c r="F6" s="154" t="s">
        <v>70</v>
      </c>
      <c r="G6" s="156" t="s">
        <v>71</v>
      </c>
      <c r="H6" s="157" t="s">
        <v>72</v>
      </c>
      <c r="I6" s="157" t="s">
        <v>73</v>
      </c>
      <c r="J6" s="157" t="s">
        <v>74</v>
      </c>
      <c r="K6" s="157" t="s">
        <v>75</v>
      </c>
    </row>
    <row r="7" spans="1:82" x14ac:dyDescent="0.2">
      <c r="A7" s="158" t="s">
        <v>76</v>
      </c>
      <c r="B7" s="159" t="s">
        <v>77</v>
      </c>
      <c r="C7" s="160" t="s">
        <v>78</v>
      </c>
      <c r="D7" s="161"/>
      <c r="E7" s="162"/>
      <c r="F7" s="162"/>
      <c r="G7" s="163"/>
      <c r="H7" s="164"/>
      <c r="I7" s="165"/>
      <c r="J7" s="164"/>
      <c r="K7" s="165"/>
      <c r="Q7" s="166">
        <v>1</v>
      </c>
    </row>
    <row r="8" spans="1:82" ht="22.5" x14ac:dyDescent="0.2">
      <c r="A8" s="167">
        <v>1</v>
      </c>
      <c r="B8" s="168" t="s">
        <v>84</v>
      </c>
      <c r="C8" s="169" t="s">
        <v>85</v>
      </c>
      <c r="D8" s="170" t="s">
        <v>86</v>
      </c>
      <c r="E8" s="171">
        <v>58.968000000000004</v>
      </c>
      <c r="F8" s="232">
        <v>0</v>
      </c>
      <c r="G8" s="172">
        <f>E8*F8</f>
        <v>0</v>
      </c>
      <c r="H8" s="173">
        <v>0</v>
      </c>
      <c r="I8" s="173">
        <f>E8*H8</f>
        <v>0</v>
      </c>
      <c r="J8" s="173">
        <v>0</v>
      </c>
      <c r="K8" s="173">
        <f>E8*J8</f>
        <v>0</v>
      </c>
      <c r="Q8" s="166">
        <v>2</v>
      </c>
      <c r="AA8" s="143">
        <v>1</v>
      </c>
      <c r="AB8" s="143">
        <v>1</v>
      </c>
      <c r="AC8" s="143">
        <v>1</v>
      </c>
      <c r="BB8" s="143">
        <v>1</v>
      </c>
      <c r="BC8" s="143">
        <f>IF(BB8=1,G8,0)</f>
        <v>0</v>
      </c>
      <c r="BD8" s="143">
        <f>IF(BB8=2,G8,0)</f>
        <v>0</v>
      </c>
      <c r="BE8" s="143">
        <f>IF(BB8=3,G8,0)</f>
        <v>0</v>
      </c>
      <c r="BF8" s="143">
        <f>IF(BB8=4,G8,0)</f>
        <v>0</v>
      </c>
      <c r="BG8" s="143">
        <f>IF(BB8=5,G8,0)</f>
        <v>0</v>
      </c>
      <c r="CA8" s="143">
        <v>1</v>
      </c>
      <c r="CB8" s="143">
        <v>1</v>
      </c>
      <c r="CC8" s="166"/>
      <c r="CD8" s="166"/>
    </row>
    <row r="9" spans="1:82" x14ac:dyDescent="0.2">
      <c r="A9" s="174"/>
      <c r="B9" s="175"/>
      <c r="C9" s="223" t="s">
        <v>87</v>
      </c>
      <c r="D9" s="224"/>
      <c r="E9" s="177">
        <v>58.968000000000004</v>
      </c>
      <c r="F9" s="178"/>
      <c r="G9" s="179"/>
      <c r="H9" s="180"/>
      <c r="I9" s="181"/>
      <c r="J9" s="180"/>
      <c r="K9" s="181"/>
      <c r="M9" s="176" t="s">
        <v>87</v>
      </c>
      <c r="O9" s="176"/>
      <c r="Q9" s="166"/>
    </row>
    <row r="10" spans="1:82" x14ac:dyDescent="0.2">
      <c r="A10" s="167">
        <v>2</v>
      </c>
      <c r="B10" s="168" t="s">
        <v>88</v>
      </c>
      <c r="C10" s="169" t="s">
        <v>89</v>
      </c>
      <c r="D10" s="170" t="s">
        <v>86</v>
      </c>
      <c r="E10" s="171">
        <v>58.968000000000004</v>
      </c>
      <c r="F10" s="232">
        <v>0</v>
      </c>
      <c r="G10" s="172">
        <f>E10*F10</f>
        <v>0</v>
      </c>
      <c r="H10" s="173">
        <v>0</v>
      </c>
      <c r="I10" s="173">
        <f>E10*H10</f>
        <v>0</v>
      </c>
      <c r="J10" s="173">
        <v>0</v>
      </c>
      <c r="K10" s="173">
        <f>E10*J10</f>
        <v>0</v>
      </c>
      <c r="Q10" s="166">
        <v>2</v>
      </c>
      <c r="AA10" s="143">
        <v>1</v>
      </c>
      <c r="AB10" s="143">
        <v>1</v>
      </c>
      <c r="AC10" s="143">
        <v>1</v>
      </c>
      <c r="BB10" s="143">
        <v>1</v>
      </c>
      <c r="BC10" s="143">
        <f>IF(BB10=1,G10,0)</f>
        <v>0</v>
      </c>
      <c r="BD10" s="143">
        <f>IF(BB10=2,G10,0)</f>
        <v>0</v>
      </c>
      <c r="BE10" s="143">
        <f>IF(BB10=3,G10,0)</f>
        <v>0</v>
      </c>
      <c r="BF10" s="143">
        <f>IF(BB10=4,G10,0)</f>
        <v>0</v>
      </c>
      <c r="BG10" s="143">
        <f>IF(BB10=5,G10,0)</f>
        <v>0</v>
      </c>
      <c r="CA10" s="143">
        <v>1</v>
      </c>
      <c r="CB10" s="143">
        <v>1</v>
      </c>
      <c r="CC10" s="166"/>
      <c r="CD10" s="166"/>
    </row>
    <row r="11" spans="1:82" x14ac:dyDescent="0.2">
      <c r="A11" s="167">
        <v>3</v>
      </c>
      <c r="B11" s="168" t="s">
        <v>90</v>
      </c>
      <c r="C11" s="169" t="s">
        <v>91</v>
      </c>
      <c r="D11" s="170" t="s">
        <v>86</v>
      </c>
      <c r="E11" s="171">
        <v>58.968000000000004</v>
      </c>
      <c r="F11" s="232">
        <v>0</v>
      </c>
      <c r="G11" s="172">
        <f>E11*F11</f>
        <v>0</v>
      </c>
      <c r="H11" s="173">
        <v>0</v>
      </c>
      <c r="I11" s="173">
        <f>E11*H11</f>
        <v>0</v>
      </c>
      <c r="J11" s="173">
        <v>0</v>
      </c>
      <c r="K11" s="173">
        <f>E11*J11</f>
        <v>0</v>
      </c>
      <c r="Q11" s="166">
        <v>2</v>
      </c>
      <c r="AA11" s="143">
        <v>1</v>
      </c>
      <c r="AB11" s="143">
        <v>1</v>
      </c>
      <c r="AC11" s="143">
        <v>1</v>
      </c>
      <c r="BB11" s="143">
        <v>1</v>
      </c>
      <c r="BC11" s="143">
        <f>IF(BB11=1,G11,0)</f>
        <v>0</v>
      </c>
      <c r="BD11" s="143">
        <f>IF(BB11=2,G11,0)</f>
        <v>0</v>
      </c>
      <c r="BE11" s="143">
        <f>IF(BB11=3,G11,0)</f>
        <v>0</v>
      </c>
      <c r="BF11" s="143">
        <f>IF(BB11=4,G11,0)</f>
        <v>0</v>
      </c>
      <c r="BG11" s="143">
        <f>IF(BB11=5,G11,0)</f>
        <v>0</v>
      </c>
      <c r="CA11" s="143">
        <v>1</v>
      </c>
      <c r="CB11" s="143">
        <v>1</v>
      </c>
      <c r="CC11" s="166"/>
      <c r="CD11" s="166"/>
    </row>
    <row r="12" spans="1:82" x14ac:dyDescent="0.2">
      <c r="A12" s="182"/>
      <c r="B12" s="183" t="s">
        <v>80</v>
      </c>
      <c r="C12" s="184" t="str">
        <f>CONCATENATE(B7," ",C7)</f>
        <v>1 Zemní práce</v>
      </c>
      <c r="D12" s="185"/>
      <c r="E12" s="186"/>
      <c r="F12" s="187"/>
      <c r="G12" s="188">
        <f>SUM(G7:G11)</f>
        <v>0</v>
      </c>
      <c r="H12" s="189"/>
      <c r="I12" s="190">
        <f>SUM(I7:I11)</f>
        <v>0</v>
      </c>
      <c r="J12" s="189"/>
      <c r="K12" s="190">
        <f>SUM(K7:K11)</f>
        <v>0</v>
      </c>
      <c r="Q12" s="166">
        <v>4</v>
      </c>
      <c r="BC12" s="191">
        <f>SUM(BC7:BC11)</f>
        <v>0</v>
      </c>
      <c r="BD12" s="191">
        <f>SUM(BD7:BD11)</f>
        <v>0</v>
      </c>
      <c r="BE12" s="191">
        <f>SUM(BE7:BE11)</f>
        <v>0</v>
      </c>
      <c r="BF12" s="191">
        <f>SUM(BF7:BF11)</f>
        <v>0</v>
      </c>
      <c r="BG12" s="191">
        <f>SUM(BG7:BG11)</f>
        <v>0</v>
      </c>
    </row>
    <row r="13" spans="1:82" x14ac:dyDescent="0.2">
      <c r="A13" s="158" t="s">
        <v>76</v>
      </c>
      <c r="B13" s="159" t="s">
        <v>92</v>
      </c>
      <c r="C13" s="160" t="s">
        <v>93</v>
      </c>
      <c r="D13" s="161"/>
      <c r="E13" s="162"/>
      <c r="F13" s="162"/>
      <c r="G13" s="163"/>
      <c r="H13" s="164"/>
      <c r="I13" s="165"/>
      <c r="J13" s="164"/>
      <c r="K13" s="165"/>
      <c r="Q13" s="166">
        <v>1</v>
      </c>
    </row>
    <row r="14" spans="1:82" x14ac:dyDescent="0.2">
      <c r="A14" s="167">
        <v>4</v>
      </c>
      <c r="B14" s="168" t="s">
        <v>94</v>
      </c>
      <c r="C14" s="169" t="s">
        <v>95</v>
      </c>
      <c r="D14" s="170" t="s">
        <v>86</v>
      </c>
      <c r="E14" s="171">
        <v>4.8</v>
      </c>
      <c r="F14" s="232">
        <v>0</v>
      </c>
      <c r="G14" s="172">
        <f>E14*F14</f>
        <v>0</v>
      </c>
      <c r="H14" s="173">
        <v>1.95224</v>
      </c>
      <c r="I14" s="173">
        <f>E14*H14</f>
        <v>9.3707519999999995</v>
      </c>
      <c r="J14" s="173">
        <v>0</v>
      </c>
      <c r="K14" s="173">
        <f>E14*J14</f>
        <v>0</v>
      </c>
      <c r="Q14" s="166">
        <v>2</v>
      </c>
      <c r="AA14" s="143">
        <v>1</v>
      </c>
      <c r="AB14" s="143">
        <v>1</v>
      </c>
      <c r="AC14" s="143">
        <v>1</v>
      </c>
      <c r="BB14" s="143">
        <v>1</v>
      </c>
      <c r="BC14" s="143">
        <f>IF(BB14=1,G14,0)</f>
        <v>0</v>
      </c>
      <c r="BD14" s="143">
        <f>IF(BB14=2,G14,0)</f>
        <v>0</v>
      </c>
      <c r="BE14" s="143">
        <f>IF(BB14=3,G14,0)</f>
        <v>0</v>
      </c>
      <c r="BF14" s="143">
        <f>IF(BB14=4,G14,0)</f>
        <v>0</v>
      </c>
      <c r="BG14" s="143">
        <f>IF(BB14=5,G14,0)</f>
        <v>0</v>
      </c>
      <c r="CA14" s="143">
        <v>1</v>
      </c>
      <c r="CB14" s="143">
        <v>1</v>
      </c>
      <c r="CC14" s="166"/>
      <c r="CD14" s="166"/>
    </row>
    <row r="15" spans="1:82" x14ac:dyDescent="0.2">
      <c r="A15" s="174"/>
      <c r="B15" s="175"/>
      <c r="C15" s="223" t="s">
        <v>96</v>
      </c>
      <c r="D15" s="224"/>
      <c r="E15" s="177">
        <v>4.8</v>
      </c>
      <c r="F15" s="178"/>
      <c r="G15" s="179"/>
      <c r="H15" s="180"/>
      <c r="I15" s="181"/>
      <c r="J15" s="180"/>
      <c r="K15" s="181"/>
      <c r="M15" s="176" t="s">
        <v>96</v>
      </c>
      <c r="O15" s="176"/>
      <c r="Q15" s="166"/>
    </row>
    <row r="16" spans="1:82" ht="22.5" x14ac:dyDescent="0.2">
      <c r="A16" s="167">
        <v>5</v>
      </c>
      <c r="B16" s="168" t="s">
        <v>97</v>
      </c>
      <c r="C16" s="169" t="s">
        <v>98</v>
      </c>
      <c r="D16" s="170" t="s">
        <v>86</v>
      </c>
      <c r="E16" s="171">
        <v>0.13200000000000001</v>
      </c>
      <c r="F16" s="232">
        <v>0</v>
      </c>
      <c r="G16" s="172">
        <f>E16*F16</f>
        <v>0</v>
      </c>
      <c r="H16" s="173">
        <v>1.796</v>
      </c>
      <c r="I16" s="173">
        <f>E16*H16</f>
        <v>0.237072</v>
      </c>
      <c r="J16" s="173">
        <v>0</v>
      </c>
      <c r="K16" s="173">
        <f>E16*J16</f>
        <v>0</v>
      </c>
      <c r="Q16" s="166">
        <v>2</v>
      </c>
      <c r="AA16" s="143">
        <v>1</v>
      </c>
      <c r="AB16" s="143">
        <v>1</v>
      </c>
      <c r="AC16" s="143">
        <v>1</v>
      </c>
      <c r="BB16" s="143">
        <v>1</v>
      </c>
      <c r="BC16" s="143">
        <f>IF(BB16=1,G16,0)</f>
        <v>0</v>
      </c>
      <c r="BD16" s="143">
        <f>IF(BB16=2,G16,0)</f>
        <v>0</v>
      </c>
      <c r="BE16" s="143">
        <f>IF(BB16=3,G16,0)</f>
        <v>0</v>
      </c>
      <c r="BF16" s="143">
        <f>IF(BB16=4,G16,0)</f>
        <v>0</v>
      </c>
      <c r="BG16" s="143">
        <f>IF(BB16=5,G16,0)</f>
        <v>0</v>
      </c>
      <c r="CA16" s="143">
        <v>1</v>
      </c>
      <c r="CB16" s="143">
        <v>1</v>
      </c>
      <c r="CC16" s="166"/>
      <c r="CD16" s="166"/>
    </row>
    <row r="17" spans="1:82" x14ac:dyDescent="0.2">
      <c r="A17" s="174"/>
      <c r="B17" s="175"/>
      <c r="C17" s="223" t="s">
        <v>99</v>
      </c>
      <c r="D17" s="224"/>
      <c r="E17" s="177">
        <v>0.13200000000000001</v>
      </c>
      <c r="F17" s="178"/>
      <c r="G17" s="179"/>
      <c r="H17" s="180"/>
      <c r="I17" s="181"/>
      <c r="J17" s="180"/>
      <c r="K17" s="181"/>
      <c r="M17" s="176" t="s">
        <v>99</v>
      </c>
      <c r="O17" s="176"/>
      <c r="Q17" s="166"/>
    </row>
    <row r="18" spans="1:82" ht="22.5" x14ac:dyDescent="0.2">
      <c r="A18" s="167">
        <v>6</v>
      </c>
      <c r="B18" s="168" t="s">
        <v>100</v>
      </c>
      <c r="C18" s="169" t="s">
        <v>101</v>
      </c>
      <c r="D18" s="170" t="s">
        <v>102</v>
      </c>
      <c r="E18" s="171">
        <v>0.25169999999999998</v>
      </c>
      <c r="F18" s="232">
        <v>0</v>
      </c>
      <c r="G18" s="172">
        <f>E18*F18</f>
        <v>0</v>
      </c>
      <c r="H18" s="173">
        <v>1.0900000000000001</v>
      </c>
      <c r="I18" s="173">
        <f>E18*H18</f>
        <v>0.27435300000000001</v>
      </c>
      <c r="J18" s="173">
        <v>0</v>
      </c>
      <c r="K18" s="173">
        <f>E18*J18</f>
        <v>0</v>
      </c>
      <c r="Q18" s="166">
        <v>2</v>
      </c>
      <c r="AA18" s="143">
        <v>1</v>
      </c>
      <c r="AB18" s="143">
        <v>1</v>
      </c>
      <c r="AC18" s="143">
        <v>1</v>
      </c>
      <c r="BB18" s="143">
        <v>1</v>
      </c>
      <c r="BC18" s="143">
        <f>IF(BB18=1,G18,0)</f>
        <v>0</v>
      </c>
      <c r="BD18" s="143">
        <f>IF(BB18=2,G18,0)</f>
        <v>0</v>
      </c>
      <c r="BE18" s="143">
        <f>IF(BB18=3,G18,0)</f>
        <v>0</v>
      </c>
      <c r="BF18" s="143">
        <f>IF(BB18=4,G18,0)</f>
        <v>0</v>
      </c>
      <c r="BG18" s="143">
        <f>IF(BB18=5,G18,0)</f>
        <v>0</v>
      </c>
      <c r="CA18" s="143">
        <v>1</v>
      </c>
      <c r="CB18" s="143">
        <v>1</v>
      </c>
      <c r="CC18" s="166"/>
      <c r="CD18" s="166"/>
    </row>
    <row r="19" spans="1:82" x14ac:dyDescent="0.2">
      <c r="A19" s="174"/>
      <c r="B19" s="175"/>
      <c r="C19" s="223" t="s">
        <v>103</v>
      </c>
      <c r="D19" s="224"/>
      <c r="E19" s="177">
        <v>0.25169999999999998</v>
      </c>
      <c r="F19" s="178"/>
      <c r="G19" s="179"/>
      <c r="H19" s="180"/>
      <c r="I19" s="181"/>
      <c r="J19" s="180"/>
      <c r="K19" s="181"/>
      <c r="M19" s="176" t="s">
        <v>103</v>
      </c>
      <c r="O19" s="176"/>
      <c r="Q19" s="166"/>
    </row>
    <row r="20" spans="1:82" x14ac:dyDescent="0.2">
      <c r="A20" s="167">
        <v>7</v>
      </c>
      <c r="B20" s="168" t="s">
        <v>104</v>
      </c>
      <c r="C20" s="169" t="s">
        <v>105</v>
      </c>
      <c r="D20" s="170" t="s">
        <v>106</v>
      </c>
      <c r="E20" s="171">
        <v>406.24</v>
      </c>
      <c r="F20" s="232">
        <v>0</v>
      </c>
      <c r="G20" s="172">
        <f>E20*F20</f>
        <v>0</v>
      </c>
      <c r="H20" s="173">
        <v>3.7670000000000002E-2</v>
      </c>
      <c r="I20" s="173">
        <f>E20*H20</f>
        <v>15.303060800000001</v>
      </c>
      <c r="J20" s="173">
        <v>0</v>
      </c>
      <c r="K20" s="173">
        <f>E20*J20</f>
        <v>0</v>
      </c>
      <c r="Q20" s="166">
        <v>2</v>
      </c>
      <c r="AA20" s="143">
        <v>1</v>
      </c>
      <c r="AB20" s="143">
        <v>1</v>
      </c>
      <c r="AC20" s="143">
        <v>1</v>
      </c>
      <c r="BB20" s="143">
        <v>1</v>
      </c>
      <c r="BC20" s="143">
        <f>IF(BB20=1,G20,0)</f>
        <v>0</v>
      </c>
      <c r="BD20" s="143">
        <f>IF(BB20=2,G20,0)</f>
        <v>0</v>
      </c>
      <c r="BE20" s="143">
        <f>IF(BB20=3,G20,0)</f>
        <v>0</v>
      </c>
      <c r="BF20" s="143">
        <f>IF(BB20=4,G20,0)</f>
        <v>0</v>
      </c>
      <c r="BG20" s="143">
        <f>IF(BB20=5,G20,0)</f>
        <v>0</v>
      </c>
      <c r="CA20" s="143">
        <v>1</v>
      </c>
      <c r="CB20" s="143">
        <v>1</v>
      </c>
      <c r="CC20" s="166"/>
      <c r="CD20" s="166"/>
    </row>
    <row r="21" spans="1:82" x14ac:dyDescent="0.2">
      <c r="A21" s="174"/>
      <c r="B21" s="175"/>
      <c r="C21" s="223" t="s">
        <v>107</v>
      </c>
      <c r="D21" s="224"/>
      <c r="E21" s="177">
        <v>202.64</v>
      </c>
      <c r="F21" s="178"/>
      <c r="G21" s="179"/>
      <c r="H21" s="180"/>
      <c r="I21" s="181"/>
      <c r="J21" s="180"/>
      <c r="K21" s="181"/>
      <c r="M21" s="176" t="s">
        <v>107</v>
      </c>
      <c r="O21" s="176"/>
      <c r="Q21" s="166"/>
    </row>
    <row r="22" spans="1:82" x14ac:dyDescent="0.2">
      <c r="A22" s="174"/>
      <c r="B22" s="175"/>
      <c r="C22" s="223" t="s">
        <v>108</v>
      </c>
      <c r="D22" s="224"/>
      <c r="E22" s="177">
        <v>203.6</v>
      </c>
      <c r="F22" s="178"/>
      <c r="G22" s="179"/>
      <c r="H22" s="180"/>
      <c r="I22" s="181"/>
      <c r="J22" s="180"/>
      <c r="K22" s="181"/>
      <c r="M22" s="176" t="s">
        <v>108</v>
      </c>
      <c r="O22" s="176"/>
      <c r="Q22" s="166"/>
    </row>
    <row r="23" spans="1:82" x14ac:dyDescent="0.2">
      <c r="A23" s="167">
        <v>8</v>
      </c>
      <c r="B23" s="168" t="s">
        <v>109</v>
      </c>
      <c r="C23" s="169" t="s">
        <v>110</v>
      </c>
      <c r="D23" s="170" t="s">
        <v>106</v>
      </c>
      <c r="E23" s="171">
        <v>121.776</v>
      </c>
      <c r="F23" s="232">
        <v>0</v>
      </c>
      <c r="G23" s="172">
        <f>E23*F23</f>
        <v>0</v>
      </c>
      <c r="H23" s="173">
        <v>0.12756999999999999</v>
      </c>
      <c r="I23" s="173">
        <f>E23*H23</f>
        <v>15.534964319999998</v>
      </c>
      <c r="J23" s="173">
        <v>0</v>
      </c>
      <c r="K23" s="173">
        <f>E23*J23</f>
        <v>0</v>
      </c>
      <c r="Q23" s="166">
        <v>2</v>
      </c>
      <c r="AA23" s="143">
        <v>1</v>
      </c>
      <c r="AB23" s="143">
        <v>1</v>
      </c>
      <c r="AC23" s="143">
        <v>1</v>
      </c>
      <c r="BB23" s="143">
        <v>1</v>
      </c>
      <c r="BC23" s="143">
        <f>IF(BB23=1,G23,0)</f>
        <v>0</v>
      </c>
      <c r="BD23" s="143">
        <f>IF(BB23=2,G23,0)</f>
        <v>0</v>
      </c>
      <c r="BE23" s="143">
        <f>IF(BB23=3,G23,0)</f>
        <v>0</v>
      </c>
      <c r="BF23" s="143">
        <f>IF(BB23=4,G23,0)</f>
        <v>0</v>
      </c>
      <c r="BG23" s="143">
        <f>IF(BB23=5,G23,0)</f>
        <v>0</v>
      </c>
      <c r="CA23" s="143">
        <v>1</v>
      </c>
      <c r="CB23" s="143">
        <v>1</v>
      </c>
      <c r="CC23" s="166"/>
      <c r="CD23" s="166"/>
    </row>
    <row r="24" spans="1:82" x14ac:dyDescent="0.2">
      <c r="A24" s="174"/>
      <c r="B24" s="175"/>
      <c r="C24" s="223" t="s">
        <v>111</v>
      </c>
      <c r="D24" s="224"/>
      <c r="E24" s="177">
        <v>81.055999999999997</v>
      </c>
      <c r="F24" s="178"/>
      <c r="G24" s="179"/>
      <c r="H24" s="180"/>
      <c r="I24" s="181"/>
      <c r="J24" s="180"/>
      <c r="K24" s="181"/>
      <c r="M24" s="176" t="s">
        <v>111</v>
      </c>
      <c r="O24" s="176"/>
      <c r="Q24" s="166"/>
    </row>
    <row r="25" spans="1:82" x14ac:dyDescent="0.2">
      <c r="A25" s="174"/>
      <c r="B25" s="175"/>
      <c r="C25" s="223" t="s">
        <v>112</v>
      </c>
      <c r="D25" s="224"/>
      <c r="E25" s="177">
        <v>40.72</v>
      </c>
      <c r="F25" s="178"/>
      <c r="G25" s="179"/>
      <c r="H25" s="180"/>
      <c r="I25" s="181"/>
      <c r="J25" s="180"/>
      <c r="K25" s="181"/>
      <c r="M25" s="176" t="s">
        <v>112</v>
      </c>
      <c r="O25" s="176"/>
      <c r="Q25" s="166"/>
    </row>
    <row r="26" spans="1:82" ht="22.5" x14ac:dyDescent="0.2">
      <c r="A26" s="167">
        <v>9</v>
      </c>
      <c r="B26" s="168" t="s">
        <v>113</v>
      </c>
      <c r="C26" s="169" t="s">
        <v>114</v>
      </c>
      <c r="D26" s="170" t="s">
        <v>106</v>
      </c>
      <c r="E26" s="171">
        <v>4.4000000000000004</v>
      </c>
      <c r="F26" s="232">
        <v>0</v>
      </c>
      <c r="G26" s="172">
        <f>E26*F26</f>
        <v>0</v>
      </c>
      <c r="H26" s="173">
        <v>0.16189999999999999</v>
      </c>
      <c r="I26" s="173">
        <f>E26*H26</f>
        <v>0.71235999999999999</v>
      </c>
      <c r="J26" s="173">
        <v>0</v>
      </c>
      <c r="K26" s="173">
        <f>E26*J26</f>
        <v>0</v>
      </c>
      <c r="Q26" s="166">
        <v>2</v>
      </c>
      <c r="AA26" s="143">
        <v>1</v>
      </c>
      <c r="AB26" s="143">
        <v>1</v>
      </c>
      <c r="AC26" s="143">
        <v>1</v>
      </c>
      <c r="BB26" s="143">
        <v>1</v>
      </c>
      <c r="BC26" s="143">
        <f>IF(BB26=1,G26,0)</f>
        <v>0</v>
      </c>
      <c r="BD26" s="143">
        <f>IF(BB26=2,G26,0)</f>
        <v>0</v>
      </c>
      <c r="BE26" s="143">
        <f>IF(BB26=3,G26,0)</f>
        <v>0</v>
      </c>
      <c r="BF26" s="143">
        <f>IF(BB26=4,G26,0)</f>
        <v>0</v>
      </c>
      <c r="BG26" s="143">
        <f>IF(BB26=5,G26,0)</f>
        <v>0</v>
      </c>
      <c r="CA26" s="143">
        <v>1</v>
      </c>
      <c r="CB26" s="143">
        <v>1</v>
      </c>
      <c r="CC26" s="166"/>
      <c r="CD26" s="166"/>
    </row>
    <row r="27" spans="1:82" x14ac:dyDescent="0.2">
      <c r="A27" s="174"/>
      <c r="B27" s="175"/>
      <c r="C27" s="223" t="s">
        <v>115</v>
      </c>
      <c r="D27" s="224"/>
      <c r="E27" s="177">
        <v>4.4000000000000004</v>
      </c>
      <c r="F27" s="178"/>
      <c r="G27" s="179"/>
      <c r="H27" s="180"/>
      <c r="I27" s="181"/>
      <c r="J27" s="180"/>
      <c r="K27" s="181"/>
      <c r="M27" s="176" t="s">
        <v>115</v>
      </c>
      <c r="O27" s="176"/>
      <c r="Q27" s="166"/>
    </row>
    <row r="28" spans="1:82" x14ac:dyDescent="0.2">
      <c r="A28" s="167">
        <v>10</v>
      </c>
      <c r="B28" s="168" t="s">
        <v>116</v>
      </c>
      <c r="C28" s="169" t="s">
        <v>117</v>
      </c>
      <c r="D28" s="170" t="s">
        <v>106</v>
      </c>
      <c r="E28" s="171">
        <v>9.6</v>
      </c>
      <c r="F28" s="232">
        <v>0</v>
      </c>
      <c r="G28" s="172">
        <f>E28*F28</f>
        <v>0</v>
      </c>
      <c r="H28" s="173">
        <v>0.29836000000000001</v>
      </c>
      <c r="I28" s="173">
        <f>E28*H28</f>
        <v>2.8642560000000001</v>
      </c>
      <c r="J28" s="173">
        <v>0</v>
      </c>
      <c r="K28" s="173">
        <f>E28*J28</f>
        <v>0</v>
      </c>
      <c r="Q28" s="166">
        <v>2</v>
      </c>
      <c r="AA28" s="143">
        <v>1</v>
      </c>
      <c r="AB28" s="143">
        <v>1</v>
      </c>
      <c r="AC28" s="143">
        <v>1</v>
      </c>
      <c r="BB28" s="143">
        <v>1</v>
      </c>
      <c r="BC28" s="143">
        <f>IF(BB28=1,G28,0)</f>
        <v>0</v>
      </c>
      <c r="BD28" s="143">
        <f>IF(BB28=2,G28,0)</f>
        <v>0</v>
      </c>
      <c r="BE28" s="143">
        <f>IF(BB28=3,G28,0)</f>
        <v>0</v>
      </c>
      <c r="BF28" s="143">
        <f>IF(BB28=4,G28,0)</f>
        <v>0</v>
      </c>
      <c r="BG28" s="143">
        <f>IF(BB28=5,G28,0)</f>
        <v>0</v>
      </c>
      <c r="CA28" s="143">
        <v>1</v>
      </c>
      <c r="CB28" s="143">
        <v>1</v>
      </c>
      <c r="CC28" s="166"/>
      <c r="CD28" s="166"/>
    </row>
    <row r="29" spans="1:82" x14ac:dyDescent="0.2">
      <c r="A29" s="174"/>
      <c r="B29" s="175"/>
      <c r="C29" s="223" t="s">
        <v>118</v>
      </c>
      <c r="D29" s="224"/>
      <c r="E29" s="177">
        <v>9.6</v>
      </c>
      <c r="F29" s="178"/>
      <c r="G29" s="179"/>
      <c r="H29" s="180"/>
      <c r="I29" s="181"/>
      <c r="J29" s="180"/>
      <c r="K29" s="181"/>
      <c r="M29" s="176" t="s">
        <v>118</v>
      </c>
      <c r="O29" s="176"/>
      <c r="Q29" s="166"/>
    </row>
    <row r="30" spans="1:82" x14ac:dyDescent="0.2">
      <c r="A30" s="182"/>
      <c r="B30" s="183" t="s">
        <v>80</v>
      </c>
      <c r="C30" s="184" t="str">
        <f>CONCATENATE(B13," ",C13)</f>
        <v>3 Svislé a kompletní konstrukce</v>
      </c>
      <c r="D30" s="185"/>
      <c r="E30" s="186"/>
      <c r="F30" s="187"/>
      <c r="G30" s="188">
        <f>SUM(G13:G29)</f>
        <v>0</v>
      </c>
      <c r="H30" s="189"/>
      <c r="I30" s="190">
        <f>SUM(I13:I29)</f>
        <v>44.29681811999999</v>
      </c>
      <c r="J30" s="189"/>
      <c r="K30" s="190">
        <f>SUM(K13:K29)</f>
        <v>0</v>
      </c>
      <c r="Q30" s="166">
        <v>4</v>
      </c>
      <c r="BC30" s="191">
        <f>SUM(BC13:BC29)</f>
        <v>0</v>
      </c>
      <c r="BD30" s="191">
        <f>SUM(BD13:BD29)</f>
        <v>0</v>
      </c>
      <c r="BE30" s="191">
        <f>SUM(BE13:BE29)</f>
        <v>0</v>
      </c>
      <c r="BF30" s="191">
        <f>SUM(BF13:BF29)</f>
        <v>0</v>
      </c>
      <c r="BG30" s="191">
        <f>SUM(BG13:BG29)</f>
        <v>0</v>
      </c>
    </row>
    <row r="31" spans="1:82" x14ac:dyDescent="0.2">
      <c r="A31" s="158" t="s">
        <v>76</v>
      </c>
      <c r="B31" s="159" t="s">
        <v>119</v>
      </c>
      <c r="C31" s="160" t="s">
        <v>120</v>
      </c>
      <c r="D31" s="161"/>
      <c r="E31" s="162"/>
      <c r="F31" s="162"/>
      <c r="G31" s="163"/>
      <c r="H31" s="164"/>
      <c r="I31" s="165"/>
      <c r="J31" s="164"/>
      <c r="K31" s="165"/>
      <c r="Q31" s="166">
        <v>1</v>
      </c>
    </row>
    <row r="32" spans="1:82" x14ac:dyDescent="0.2">
      <c r="A32" s="167">
        <v>11</v>
      </c>
      <c r="B32" s="168" t="s">
        <v>121</v>
      </c>
      <c r="C32" s="169" t="s">
        <v>122</v>
      </c>
      <c r="D32" s="170" t="s">
        <v>106</v>
      </c>
      <c r="E32" s="171">
        <v>202.64</v>
      </c>
      <c r="F32" s="232">
        <v>0</v>
      </c>
      <c r="G32" s="172">
        <f>E32*F32</f>
        <v>0</v>
      </c>
      <c r="H32" s="173">
        <v>2.7980000000000001E-2</v>
      </c>
      <c r="I32" s="173">
        <f>E32*H32</f>
        <v>5.6698671999999997</v>
      </c>
      <c r="J32" s="173">
        <v>0</v>
      </c>
      <c r="K32" s="173">
        <f>E32*J32</f>
        <v>0</v>
      </c>
      <c r="Q32" s="166">
        <v>2</v>
      </c>
      <c r="AA32" s="143">
        <v>1</v>
      </c>
      <c r="AB32" s="143">
        <v>1</v>
      </c>
      <c r="AC32" s="143">
        <v>1</v>
      </c>
      <c r="BB32" s="143">
        <v>1</v>
      </c>
      <c r="BC32" s="143">
        <f>IF(BB32=1,G32,0)</f>
        <v>0</v>
      </c>
      <c r="BD32" s="143">
        <f>IF(BB32=2,G32,0)</f>
        <v>0</v>
      </c>
      <c r="BE32" s="143">
        <f>IF(BB32=3,G32,0)</f>
        <v>0</v>
      </c>
      <c r="BF32" s="143">
        <f>IF(BB32=4,G32,0)</f>
        <v>0</v>
      </c>
      <c r="BG32" s="143">
        <f>IF(BB32=5,G32,0)</f>
        <v>0</v>
      </c>
      <c r="CA32" s="143">
        <v>1</v>
      </c>
      <c r="CB32" s="143">
        <v>1</v>
      </c>
      <c r="CC32" s="166"/>
      <c r="CD32" s="166"/>
    </row>
    <row r="33" spans="1:82" x14ac:dyDescent="0.2">
      <c r="A33" s="174"/>
      <c r="B33" s="175"/>
      <c r="C33" s="223" t="s">
        <v>123</v>
      </c>
      <c r="D33" s="224"/>
      <c r="E33" s="177">
        <v>180.8</v>
      </c>
      <c r="F33" s="178"/>
      <c r="G33" s="179"/>
      <c r="H33" s="180"/>
      <c r="I33" s="181"/>
      <c r="J33" s="180"/>
      <c r="K33" s="181"/>
      <c r="M33" s="176" t="s">
        <v>123</v>
      </c>
      <c r="O33" s="176"/>
      <c r="Q33" s="166"/>
    </row>
    <row r="34" spans="1:82" x14ac:dyDescent="0.2">
      <c r="A34" s="174"/>
      <c r="B34" s="175"/>
      <c r="C34" s="223" t="s">
        <v>124</v>
      </c>
      <c r="D34" s="224"/>
      <c r="E34" s="177">
        <v>21.84</v>
      </c>
      <c r="F34" s="178"/>
      <c r="G34" s="179"/>
      <c r="H34" s="180"/>
      <c r="I34" s="181"/>
      <c r="J34" s="180"/>
      <c r="K34" s="181"/>
      <c r="M34" s="176" t="s">
        <v>124</v>
      </c>
      <c r="O34" s="176"/>
      <c r="Q34" s="166"/>
    </row>
    <row r="35" spans="1:82" x14ac:dyDescent="0.2">
      <c r="A35" s="174"/>
      <c r="B35" s="175"/>
      <c r="C35" s="225" t="s">
        <v>125</v>
      </c>
      <c r="D35" s="224"/>
      <c r="E35" s="202">
        <v>202.64000000000001</v>
      </c>
      <c r="F35" s="178"/>
      <c r="G35" s="179"/>
      <c r="H35" s="180"/>
      <c r="I35" s="181"/>
      <c r="J35" s="180"/>
      <c r="K35" s="181"/>
      <c r="M35" s="176" t="s">
        <v>125</v>
      </c>
      <c r="O35" s="176"/>
      <c r="Q35" s="166"/>
    </row>
    <row r="36" spans="1:82" x14ac:dyDescent="0.2">
      <c r="A36" s="182"/>
      <c r="B36" s="183" t="s">
        <v>80</v>
      </c>
      <c r="C36" s="184" t="str">
        <f>CONCATENATE(B31," ",C31)</f>
        <v>61 Upravy povrchů vnitřní</v>
      </c>
      <c r="D36" s="185"/>
      <c r="E36" s="186"/>
      <c r="F36" s="187"/>
      <c r="G36" s="188">
        <f>SUM(G31:G35)</f>
        <v>0</v>
      </c>
      <c r="H36" s="189"/>
      <c r="I36" s="190">
        <f>SUM(I31:I35)</f>
        <v>5.6698671999999997</v>
      </c>
      <c r="J36" s="189"/>
      <c r="K36" s="190">
        <f>SUM(K31:K35)</f>
        <v>0</v>
      </c>
      <c r="Q36" s="166">
        <v>4</v>
      </c>
      <c r="BC36" s="191">
        <f>SUM(BC31:BC35)</f>
        <v>0</v>
      </c>
      <c r="BD36" s="191">
        <f>SUM(BD31:BD35)</f>
        <v>0</v>
      </c>
      <c r="BE36" s="191">
        <f>SUM(BE31:BE35)</f>
        <v>0</v>
      </c>
      <c r="BF36" s="191">
        <f>SUM(BF31:BF35)</f>
        <v>0</v>
      </c>
      <c r="BG36" s="191">
        <f>SUM(BG31:BG35)</f>
        <v>0</v>
      </c>
    </row>
    <row r="37" spans="1:82" x14ac:dyDescent="0.2">
      <c r="A37" s="158" t="s">
        <v>76</v>
      </c>
      <c r="B37" s="159" t="s">
        <v>126</v>
      </c>
      <c r="C37" s="160" t="s">
        <v>127</v>
      </c>
      <c r="D37" s="161"/>
      <c r="E37" s="162"/>
      <c r="F37" s="162"/>
      <c r="G37" s="163"/>
      <c r="H37" s="164"/>
      <c r="I37" s="165"/>
      <c r="J37" s="164"/>
      <c r="K37" s="165"/>
      <c r="Q37" s="166">
        <v>1</v>
      </c>
    </row>
    <row r="38" spans="1:82" x14ac:dyDescent="0.2">
      <c r="A38" s="167">
        <v>12</v>
      </c>
      <c r="B38" s="168" t="s">
        <v>128</v>
      </c>
      <c r="C38" s="169" t="s">
        <v>129</v>
      </c>
      <c r="D38" s="170" t="s">
        <v>106</v>
      </c>
      <c r="E38" s="171">
        <v>203.6</v>
      </c>
      <c r="F38" s="232">
        <v>0</v>
      </c>
      <c r="G38" s="172">
        <f>E38*F38</f>
        <v>0</v>
      </c>
      <c r="H38" s="173">
        <v>5.2580000000000002E-2</v>
      </c>
      <c r="I38" s="173">
        <f>E38*H38</f>
        <v>10.705287999999999</v>
      </c>
      <c r="J38" s="173">
        <v>0</v>
      </c>
      <c r="K38" s="173">
        <f>E38*J38</f>
        <v>0</v>
      </c>
      <c r="Q38" s="166">
        <v>2</v>
      </c>
      <c r="AA38" s="143">
        <v>1</v>
      </c>
      <c r="AB38" s="143">
        <v>1</v>
      </c>
      <c r="AC38" s="143">
        <v>1</v>
      </c>
      <c r="BB38" s="143">
        <v>1</v>
      </c>
      <c r="BC38" s="143">
        <f>IF(BB38=1,G38,0)</f>
        <v>0</v>
      </c>
      <c r="BD38" s="143">
        <f>IF(BB38=2,G38,0)</f>
        <v>0</v>
      </c>
      <c r="BE38" s="143">
        <f>IF(BB38=3,G38,0)</f>
        <v>0</v>
      </c>
      <c r="BF38" s="143">
        <f>IF(BB38=4,G38,0)</f>
        <v>0</v>
      </c>
      <c r="BG38" s="143">
        <f>IF(BB38=5,G38,0)</f>
        <v>0</v>
      </c>
      <c r="CA38" s="143">
        <v>1</v>
      </c>
      <c r="CB38" s="143">
        <v>1</v>
      </c>
      <c r="CC38" s="166"/>
      <c r="CD38" s="166"/>
    </row>
    <row r="39" spans="1:82" x14ac:dyDescent="0.2">
      <c r="A39" s="174"/>
      <c r="B39" s="175"/>
      <c r="C39" s="223" t="s">
        <v>130</v>
      </c>
      <c r="D39" s="224"/>
      <c r="E39" s="177">
        <v>77.400000000000006</v>
      </c>
      <c r="F39" s="178"/>
      <c r="G39" s="179"/>
      <c r="H39" s="180"/>
      <c r="I39" s="181"/>
      <c r="J39" s="180"/>
      <c r="K39" s="181"/>
      <c r="M39" s="176" t="s">
        <v>130</v>
      </c>
      <c r="O39" s="176"/>
      <c r="Q39" s="166"/>
    </row>
    <row r="40" spans="1:82" x14ac:dyDescent="0.2">
      <c r="A40" s="174"/>
      <c r="B40" s="175"/>
      <c r="C40" s="223" t="s">
        <v>131</v>
      </c>
      <c r="D40" s="224"/>
      <c r="E40" s="177">
        <v>65</v>
      </c>
      <c r="F40" s="178"/>
      <c r="G40" s="179"/>
      <c r="H40" s="180"/>
      <c r="I40" s="181"/>
      <c r="J40" s="180"/>
      <c r="K40" s="181"/>
      <c r="M40" s="176" t="s">
        <v>131</v>
      </c>
      <c r="O40" s="176"/>
      <c r="Q40" s="166"/>
    </row>
    <row r="41" spans="1:82" x14ac:dyDescent="0.2">
      <c r="A41" s="174"/>
      <c r="B41" s="175"/>
      <c r="C41" s="223" t="s">
        <v>132</v>
      </c>
      <c r="D41" s="224"/>
      <c r="E41" s="177">
        <v>61.2</v>
      </c>
      <c r="F41" s="178"/>
      <c r="G41" s="179"/>
      <c r="H41" s="180"/>
      <c r="I41" s="181"/>
      <c r="J41" s="180"/>
      <c r="K41" s="181"/>
      <c r="M41" s="176" t="s">
        <v>132</v>
      </c>
      <c r="O41" s="176"/>
      <c r="Q41" s="166"/>
    </row>
    <row r="42" spans="1:82" x14ac:dyDescent="0.2">
      <c r="A42" s="167">
        <v>13</v>
      </c>
      <c r="B42" s="168" t="s">
        <v>133</v>
      </c>
      <c r="C42" s="169" t="s">
        <v>134</v>
      </c>
      <c r="D42" s="170" t="s">
        <v>106</v>
      </c>
      <c r="E42" s="171">
        <v>203.6</v>
      </c>
      <c r="F42" s="232">
        <v>0</v>
      </c>
      <c r="G42" s="172">
        <f>E42*F42</f>
        <v>0</v>
      </c>
      <c r="H42" s="173">
        <v>9.3000000000000005E-4</v>
      </c>
      <c r="I42" s="173">
        <f>E42*H42</f>
        <v>0.18934800000000002</v>
      </c>
      <c r="J42" s="173">
        <v>0</v>
      </c>
      <c r="K42" s="173">
        <f>E42*J42</f>
        <v>0</v>
      </c>
      <c r="Q42" s="166">
        <v>2</v>
      </c>
      <c r="AA42" s="143">
        <v>1</v>
      </c>
      <c r="AB42" s="143">
        <v>1</v>
      </c>
      <c r="AC42" s="143">
        <v>1</v>
      </c>
      <c r="BB42" s="143">
        <v>1</v>
      </c>
      <c r="BC42" s="143">
        <f>IF(BB42=1,G42,0)</f>
        <v>0</v>
      </c>
      <c r="BD42" s="143">
        <f>IF(BB42=2,G42,0)</f>
        <v>0</v>
      </c>
      <c r="BE42" s="143">
        <f>IF(BB42=3,G42,0)</f>
        <v>0</v>
      </c>
      <c r="BF42" s="143">
        <f>IF(BB42=4,G42,0)</f>
        <v>0</v>
      </c>
      <c r="BG42" s="143">
        <f>IF(BB42=5,G42,0)</f>
        <v>0</v>
      </c>
      <c r="CA42" s="143">
        <v>1</v>
      </c>
      <c r="CB42" s="143">
        <v>1</v>
      </c>
      <c r="CC42" s="166"/>
      <c r="CD42" s="166"/>
    </row>
    <row r="43" spans="1:82" x14ac:dyDescent="0.2">
      <c r="A43" s="182"/>
      <c r="B43" s="183" t="s">
        <v>80</v>
      </c>
      <c r="C43" s="184" t="str">
        <f>CONCATENATE(B37," ",C37)</f>
        <v>62 Úpravy povrchů vnější</v>
      </c>
      <c r="D43" s="185"/>
      <c r="E43" s="186"/>
      <c r="F43" s="187"/>
      <c r="G43" s="188">
        <f>SUM(G37:G42)</f>
        <v>0</v>
      </c>
      <c r="H43" s="189"/>
      <c r="I43" s="190">
        <f>SUM(I37:I42)</f>
        <v>10.894636</v>
      </c>
      <c r="J43" s="189"/>
      <c r="K43" s="190">
        <f>SUM(K37:K42)</f>
        <v>0</v>
      </c>
      <c r="Q43" s="166">
        <v>4</v>
      </c>
      <c r="BC43" s="191">
        <f>SUM(BC37:BC42)</f>
        <v>0</v>
      </c>
      <c r="BD43" s="191">
        <f>SUM(BD37:BD42)</f>
        <v>0</v>
      </c>
      <c r="BE43" s="191">
        <f>SUM(BE37:BE42)</f>
        <v>0</v>
      </c>
      <c r="BF43" s="191">
        <f>SUM(BF37:BF42)</f>
        <v>0</v>
      </c>
      <c r="BG43" s="191">
        <f>SUM(BG37:BG42)</f>
        <v>0</v>
      </c>
    </row>
    <row r="44" spans="1:82" x14ac:dyDescent="0.2">
      <c r="A44" s="158" t="s">
        <v>76</v>
      </c>
      <c r="B44" s="159" t="s">
        <v>135</v>
      </c>
      <c r="C44" s="160" t="s">
        <v>136</v>
      </c>
      <c r="D44" s="161"/>
      <c r="E44" s="162"/>
      <c r="F44" s="162"/>
      <c r="G44" s="163"/>
      <c r="H44" s="164"/>
      <c r="I44" s="165"/>
      <c r="J44" s="164"/>
      <c r="K44" s="165"/>
      <c r="Q44" s="166">
        <v>1</v>
      </c>
    </row>
    <row r="45" spans="1:82" x14ac:dyDescent="0.2">
      <c r="A45" s="167">
        <v>14</v>
      </c>
      <c r="B45" s="168" t="s">
        <v>137</v>
      </c>
      <c r="C45" s="169" t="s">
        <v>138</v>
      </c>
      <c r="D45" s="170" t="s">
        <v>86</v>
      </c>
      <c r="E45" s="171">
        <v>19.655999999999999</v>
      </c>
      <c r="F45" s="232">
        <v>0</v>
      </c>
      <c r="G45" s="172">
        <f>E45*F45</f>
        <v>0</v>
      </c>
      <c r="H45" s="173">
        <v>2.5249999999999999</v>
      </c>
      <c r="I45" s="173">
        <f>E45*H45</f>
        <v>49.631399999999992</v>
      </c>
      <c r="J45" s="173">
        <v>0</v>
      </c>
      <c r="K45" s="173">
        <f>E45*J45</f>
        <v>0</v>
      </c>
      <c r="Q45" s="166">
        <v>2</v>
      </c>
      <c r="AA45" s="143">
        <v>1</v>
      </c>
      <c r="AB45" s="143">
        <v>1</v>
      </c>
      <c r="AC45" s="143">
        <v>1</v>
      </c>
      <c r="BB45" s="143">
        <v>1</v>
      </c>
      <c r="BC45" s="143">
        <f>IF(BB45=1,G45,0)</f>
        <v>0</v>
      </c>
      <c r="BD45" s="143">
        <f>IF(BB45=2,G45,0)</f>
        <v>0</v>
      </c>
      <c r="BE45" s="143">
        <f>IF(BB45=3,G45,0)</f>
        <v>0</v>
      </c>
      <c r="BF45" s="143">
        <f>IF(BB45=4,G45,0)</f>
        <v>0</v>
      </c>
      <c r="BG45" s="143">
        <f>IF(BB45=5,G45,0)</f>
        <v>0</v>
      </c>
      <c r="CA45" s="143">
        <v>1</v>
      </c>
      <c r="CB45" s="143">
        <v>1</v>
      </c>
      <c r="CC45" s="166"/>
      <c r="CD45" s="166"/>
    </row>
    <row r="46" spans="1:82" x14ac:dyDescent="0.2">
      <c r="A46" s="174"/>
      <c r="B46" s="175"/>
      <c r="C46" s="223" t="s">
        <v>139</v>
      </c>
      <c r="D46" s="224"/>
      <c r="E46" s="177">
        <v>19.655999999999999</v>
      </c>
      <c r="F46" s="178"/>
      <c r="G46" s="179"/>
      <c r="H46" s="180"/>
      <c r="I46" s="181"/>
      <c r="J46" s="180"/>
      <c r="K46" s="181"/>
      <c r="M46" s="176" t="s">
        <v>139</v>
      </c>
      <c r="O46" s="176"/>
      <c r="Q46" s="166"/>
    </row>
    <row r="47" spans="1:82" x14ac:dyDescent="0.2">
      <c r="A47" s="167">
        <v>15</v>
      </c>
      <c r="B47" s="168" t="s">
        <v>140</v>
      </c>
      <c r="C47" s="169" t="s">
        <v>141</v>
      </c>
      <c r="D47" s="170" t="s">
        <v>86</v>
      </c>
      <c r="E47" s="171">
        <v>19.655999999999999</v>
      </c>
      <c r="F47" s="232">
        <v>0</v>
      </c>
      <c r="G47" s="172">
        <f>E47*F47</f>
        <v>0</v>
      </c>
      <c r="H47" s="173">
        <v>0</v>
      </c>
      <c r="I47" s="173">
        <f>E47*H47</f>
        <v>0</v>
      </c>
      <c r="J47" s="173">
        <v>0</v>
      </c>
      <c r="K47" s="173">
        <f>E47*J47</f>
        <v>0</v>
      </c>
      <c r="Q47" s="166">
        <v>2</v>
      </c>
      <c r="AA47" s="143">
        <v>1</v>
      </c>
      <c r="AB47" s="143">
        <v>1</v>
      </c>
      <c r="AC47" s="143">
        <v>1</v>
      </c>
      <c r="BB47" s="143">
        <v>1</v>
      </c>
      <c r="BC47" s="143">
        <f>IF(BB47=1,G47,0)</f>
        <v>0</v>
      </c>
      <c r="BD47" s="143">
        <f>IF(BB47=2,G47,0)</f>
        <v>0</v>
      </c>
      <c r="BE47" s="143">
        <f>IF(BB47=3,G47,0)</f>
        <v>0</v>
      </c>
      <c r="BF47" s="143">
        <f>IF(BB47=4,G47,0)</f>
        <v>0</v>
      </c>
      <c r="BG47" s="143">
        <f>IF(BB47=5,G47,0)</f>
        <v>0</v>
      </c>
      <c r="CA47" s="143">
        <v>1</v>
      </c>
      <c r="CB47" s="143">
        <v>1</v>
      </c>
      <c r="CC47" s="166"/>
      <c r="CD47" s="166"/>
    </row>
    <row r="48" spans="1:82" ht="22.5" x14ac:dyDescent="0.2">
      <c r="A48" s="167">
        <v>16</v>
      </c>
      <c r="B48" s="168" t="s">
        <v>142</v>
      </c>
      <c r="C48" s="169" t="s">
        <v>143</v>
      </c>
      <c r="D48" s="170" t="s">
        <v>102</v>
      </c>
      <c r="E48" s="171">
        <v>0.45419999999999999</v>
      </c>
      <c r="F48" s="232">
        <v>0</v>
      </c>
      <c r="G48" s="172">
        <f>E48*F48</f>
        <v>0</v>
      </c>
      <c r="H48" s="173">
        <v>1.0662499999999999</v>
      </c>
      <c r="I48" s="173">
        <f>E48*H48</f>
        <v>0.48429074999999994</v>
      </c>
      <c r="J48" s="173">
        <v>0</v>
      </c>
      <c r="K48" s="173">
        <f>E48*J48</f>
        <v>0</v>
      </c>
      <c r="Q48" s="166">
        <v>2</v>
      </c>
      <c r="AA48" s="143">
        <v>1</v>
      </c>
      <c r="AB48" s="143">
        <v>1</v>
      </c>
      <c r="AC48" s="143">
        <v>1</v>
      </c>
      <c r="BB48" s="143">
        <v>1</v>
      </c>
      <c r="BC48" s="143">
        <f>IF(BB48=1,G48,0)</f>
        <v>0</v>
      </c>
      <c r="BD48" s="143">
        <f>IF(BB48=2,G48,0)</f>
        <v>0</v>
      </c>
      <c r="BE48" s="143">
        <f>IF(BB48=3,G48,0)</f>
        <v>0</v>
      </c>
      <c r="BF48" s="143">
        <f>IF(BB48=4,G48,0)</f>
        <v>0</v>
      </c>
      <c r="BG48" s="143">
        <f>IF(BB48=5,G48,0)</f>
        <v>0</v>
      </c>
      <c r="CA48" s="143">
        <v>1</v>
      </c>
      <c r="CB48" s="143">
        <v>1</v>
      </c>
      <c r="CC48" s="166"/>
      <c r="CD48" s="166"/>
    </row>
    <row r="49" spans="1:82" x14ac:dyDescent="0.2">
      <c r="A49" s="174"/>
      <c r="B49" s="175"/>
      <c r="C49" s="223" t="s">
        <v>144</v>
      </c>
      <c r="D49" s="224"/>
      <c r="E49" s="177">
        <v>0.45419999999999999</v>
      </c>
      <c r="F49" s="178"/>
      <c r="G49" s="179"/>
      <c r="H49" s="180"/>
      <c r="I49" s="181"/>
      <c r="J49" s="180"/>
      <c r="K49" s="181"/>
      <c r="M49" s="176" t="s">
        <v>144</v>
      </c>
      <c r="O49" s="176"/>
      <c r="Q49" s="166"/>
    </row>
    <row r="50" spans="1:82" x14ac:dyDescent="0.2">
      <c r="A50" s="167">
        <v>17</v>
      </c>
      <c r="B50" s="168" t="s">
        <v>145</v>
      </c>
      <c r="C50" s="169" t="s">
        <v>146</v>
      </c>
      <c r="D50" s="170" t="s">
        <v>86</v>
      </c>
      <c r="E50" s="171">
        <v>39.311999999999998</v>
      </c>
      <c r="F50" s="232">
        <v>0</v>
      </c>
      <c r="G50" s="172">
        <f>E50*F50</f>
        <v>0</v>
      </c>
      <c r="H50" s="173">
        <v>1.837</v>
      </c>
      <c r="I50" s="173">
        <f>E50*H50</f>
        <v>72.216144</v>
      </c>
      <c r="J50" s="173">
        <v>0</v>
      </c>
      <c r="K50" s="173">
        <f>E50*J50</f>
        <v>0</v>
      </c>
      <c r="Q50" s="166">
        <v>2</v>
      </c>
      <c r="AA50" s="143">
        <v>1</v>
      </c>
      <c r="AB50" s="143">
        <v>1</v>
      </c>
      <c r="AC50" s="143">
        <v>1</v>
      </c>
      <c r="BB50" s="143">
        <v>1</v>
      </c>
      <c r="BC50" s="143">
        <f>IF(BB50=1,G50,0)</f>
        <v>0</v>
      </c>
      <c r="BD50" s="143">
        <f>IF(BB50=2,G50,0)</f>
        <v>0</v>
      </c>
      <c r="BE50" s="143">
        <f>IF(BB50=3,G50,0)</f>
        <v>0</v>
      </c>
      <c r="BF50" s="143">
        <f>IF(BB50=4,G50,0)</f>
        <v>0</v>
      </c>
      <c r="BG50" s="143">
        <f>IF(BB50=5,G50,0)</f>
        <v>0</v>
      </c>
      <c r="CA50" s="143">
        <v>1</v>
      </c>
      <c r="CB50" s="143">
        <v>1</v>
      </c>
      <c r="CC50" s="166"/>
      <c r="CD50" s="166"/>
    </row>
    <row r="51" spans="1:82" x14ac:dyDescent="0.2">
      <c r="A51" s="174"/>
      <c r="B51" s="175"/>
      <c r="C51" s="223" t="s">
        <v>147</v>
      </c>
      <c r="D51" s="224"/>
      <c r="E51" s="177">
        <v>39.311999999999998</v>
      </c>
      <c r="F51" s="178"/>
      <c r="G51" s="179"/>
      <c r="H51" s="180"/>
      <c r="I51" s="181"/>
      <c r="J51" s="180"/>
      <c r="K51" s="181"/>
      <c r="M51" s="176" t="s">
        <v>147</v>
      </c>
      <c r="O51" s="176"/>
      <c r="Q51" s="166"/>
    </row>
    <row r="52" spans="1:82" x14ac:dyDescent="0.2">
      <c r="A52" s="182"/>
      <c r="B52" s="183" t="s">
        <v>80</v>
      </c>
      <c r="C52" s="184" t="str">
        <f>CONCATENATE(B44," ",C44)</f>
        <v>63 Podlahy a podlahové konstrukce</v>
      </c>
      <c r="D52" s="185"/>
      <c r="E52" s="186"/>
      <c r="F52" s="187"/>
      <c r="G52" s="188">
        <f>SUM(G44:G51)</f>
        <v>0</v>
      </c>
      <c r="H52" s="189"/>
      <c r="I52" s="190">
        <f>SUM(I44:I51)</f>
        <v>122.33183474999998</v>
      </c>
      <c r="J52" s="189"/>
      <c r="K52" s="190">
        <f>SUM(K44:K51)</f>
        <v>0</v>
      </c>
      <c r="Q52" s="166">
        <v>4</v>
      </c>
      <c r="BC52" s="191">
        <f>SUM(BC44:BC51)</f>
        <v>0</v>
      </c>
      <c r="BD52" s="191">
        <f>SUM(BD44:BD51)</f>
        <v>0</v>
      </c>
      <c r="BE52" s="191">
        <f>SUM(BE44:BE51)</f>
        <v>0</v>
      </c>
      <c r="BF52" s="191">
        <f>SUM(BF44:BF51)</f>
        <v>0</v>
      </c>
      <c r="BG52" s="191">
        <f>SUM(BG44:BG51)</f>
        <v>0</v>
      </c>
    </row>
    <row r="53" spans="1:82" x14ac:dyDescent="0.2">
      <c r="A53" s="158" t="s">
        <v>76</v>
      </c>
      <c r="B53" s="159" t="s">
        <v>148</v>
      </c>
      <c r="C53" s="160" t="s">
        <v>149</v>
      </c>
      <c r="D53" s="161"/>
      <c r="E53" s="162"/>
      <c r="F53" s="162"/>
      <c r="G53" s="163"/>
      <c r="H53" s="164"/>
      <c r="I53" s="165"/>
      <c r="J53" s="164"/>
      <c r="K53" s="165"/>
      <c r="Q53" s="166">
        <v>1</v>
      </c>
    </row>
    <row r="54" spans="1:82" ht="22.5" x14ac:dyDescent="0.2">
      <c r="A54" s="167">
        <v>18</v>
      </c>
      <c r="B54" s="168" t="s">
        <v>150</v>
      </c>
      <c r="C54" s="169" t="s">
        <v>151</v>
      </c>
      <c r="D54" s="170" t="s">
        <v>79</v>
      </c>
      <c r="E54" s="171">
        <v>2</v>
      </c>
      <c r="F54" s="232">
        <v>0</v>
      </c>
      <c r="G54" s="172">
        <f>E54*F54</f>
        <v>0</v>
      </c>
      <c r="H54" s="173">
        <v>0</v>
      </c>
      <c r="I54" s="173">
        <f>E54*H54</f>
        <v>0</v>
      </c>
      <c r="J54" s="173">
        <v>0</v>
      </c>
      <c r="K54" s="173">
        <f>E54*J54</f>
        <v>0</v>
      </c>
      <c r="Q54" s="166">
        <v>2</v>
      </c>
      <c r="AA54" s="143">
        <v>12</v>
      </c>
      <c r="AB54" s="143">
        <v>0</v>
      </c>
      <c r="AC54" s="143">
        <v>29</v>
      </c>
      <c r="BB54" s="143">
        <v>1</v>
      </c>
      <c r="BC54" s="143">
        <f>IF(BB54=1,G54,0)</f>
        <v>0</v>
      </c>
      <c r="BD54" s="143">
        <f>IF(BB54=2,G54,0)</f>
        <v>0</v>
      </c>
      <c r="BE54" s="143">
        <f>IF(BB54=3,G54,0)</f>
        <v>0</v>
      </c>
      <c r="BF54" s="143">
        <f>IF(BB54=4,G54,0)</f>
        <v>0</v>
      </c>
      <c r="BG54" s="143">
        <f>IF(BB54=5,G54,0)</f>
        <v>0</v>
      </c>
      <c r="CA54" s="143">
        <v>12</v>
      </c>
      <c r="CB54" s="143">
        <v>0</v>
      </c>
      <c r="CC54" s="166"/>
      <c r="CD54" s="166"/>
    </row>
    <row r="55" spans="1:82" x14ac:dyDescent="0.2">
      <c r="A55" s="182"/>
      <c r="B55" s="183" t="s">
        <v>80</v>
      </c>
      <c r="C55" s="184" t="str">
        <f>CONCATENATE(B53," ",C53)</f>
        <v>64 Výplně otvorů</v>
      </c>
      <c r="D55" s="185"/>
      <c r="E55" s="186"/>
      <c r="F55" s="187"/>
      <c r="G55" s="188">
        <f>SUM(G53:G54)</f>
        <v>0</v>
      </c>
      <c r="H55" s="189"/>
      <c r="I55" s="190">
        <f>SUM(I53:I54)</f>
        <v>0</v>
      </c>
      <c r="J55" s="189"/>
      <c r="K55" s="190">
        <f>SUM(K53:K54)</f>
        <v>0</v>
      </c>
      <c r="Q55" s="166">
        <v>4</v>
      </c>
      <c r="BC55" s="191">
        <f>SUM(BC53:BC54)</f>
        <v>0</v>
      </c>
      <c r="BD55" s="191">
        <f>SUM(BD53:BD54)</f>
        <v>0</v>
      </c>
      <c r="BE55" s="191">
        <f>SUM(BE53:BE54)</f>
        <v>0</v>
      </c>
      <c r="BF55" s="191">
        <f>SUM(BF53:BF54)</f>
        <v>0</v>
      </c>
      <c r="BG55" s="191">
        <f>SUM(BG53:BG54)</f>
        <v>0</v>
      </c>
    </row>
    <row r="56" spans="1:82" x14ac:dyDescent="0.2">
      <c r="A56" s="158" t="s">
        <v>76</v>
      </c>
      <c r="B56" s="159" t="s">
        <v>152</v>
      </c>
      <c r="C56" s="160" t="s">
        <v>153</v>
      </c>
      <c r="D56" s="161"/>
      <c r="E56" s="162"/>
      <c r="F56" s="162"/>
      <c r="G56" s="163"/>
      <c r="H56" s="164"/>
      <c r="I56" s="165"/>
      <c r="J56" s="164"/>
      <c r="K56" s="165"/>
      <c r="Q56" s="166">
        <v>1</v>
      </c>
    </row>
    <row r="57" spans="1:82" x14ac:dyDescent="0.2">
      <c r="A57" s="167">
        <v>19</v>
      </c>
      <c r="B57" s="168" t="s">
        <v>154</v>
      </c>
      <c r="C57" s="169" t="s">
        <v>155</v>
      </c>
      <c r="D57" s="170" t="s">
        <v>106</v>
      </c>
      <c r="E57" s="171">
        <v>154.80000000000001</v>
      </c>
      <c r="F57" s="232">
        <v>0</v>
      </c>
      <c r="G57" s="172">
        <f>E57*F57</f>
        <v>0</v>
      </c>
      <c r="H57" s="173">
        <v>5.9199999999999999E-3</v>
      </c>
      <c r="I57" s="173">
        <f>E57*H57</f>
        <v>0.91641600000000001</v>
      </c>
      <c r="J57" s="173">
        <v>0</v>
      </c>
      <c r="K57" s="173">
        <f>E57*J57</f>
        <v>0</v>
      </c>
      <c r="Q57" s="166">
        <v>2</v>
      </c>
      <c r="AA57" s="143">
        <v>1</v>
      </c>
      <c r="AB57" s="143">
        <v>1</v>
      </c>
      <c r="AC57" s="143">
        <v>1</v>
      </c>
      <c r="BB57" s="143">
        <v>1</v>
      </c>
      <c r="BC57" s="143">
        <f>IF(BB57=1,G57,0)</f>
        <v>0</v>
      </c>
      <c r="BD57" s="143">
        <f>IF(BB57=2,G57,0)</f>
        <v>0</v>
      </c>
      <c r="BE57" s="143">
        <f>IF(BB57=3,G57,0)</f>
        <v>0</v>
      </c>
      <c r="BF57" s="143">
        <f>IF(BB57=4,G57,0)</f>
        <v>0</v>
      </c>
      <c r="BG57" s="143">
        <f>IF(BB57=5,G57,0)</f>
        <v>0</v>
      </c>
      <c r="CA57" s="143">
        <v>1</v>
      </c>
      <c r="CB57" s="143">
        <v>1</v>
      </c>
      <c r="CC57" s="166"/>
      <c r="CD57" s="166"/>
    </row>
    <row r="58" spans="1:82" x14ac:dyDescent="0.2">
      <c r="A58" s="174"/>
      <c r="B58" s="175"/>
      <c r="C58" s="223" t="s">
        <v>156</v>
      </c>
      <c r="D58" s="224"/>
      <c r="E58" s="177">
        <v>154.80000000000001</v>
      </c>
      <c r="F58" s="178"/>
      <c r="G58" s="179"/>
      <c r="H58" s="180"/>
      <c r="I58" s="181"/>
      <c r="J58" s="180"/>
      <c r="K58" s="181"/>
      <c r="M58" s="176" t="s">
        <v>156</v>
      </c>
      <c r="O58" s="176"/>
      <c r="Q58" s="166"/>
    </row>
    <row r="59" spans="1:82" x14ac:dyDescent="0.2">
      <c r="A59" s="182"/>
      <c r="B59" s="183" t="s">
        <v>80</v>
      </c>
      <c r="C59" s="184" t="str">
        <f>CONCATENATE(B56," ",C56)</f>
        <v>94 Lešení a stavební výtahy</v>
      </c>
      <c r="D59" s="185"/>
      <c r="E59" s="186"/>
      <c r="F59" s="187"/>
      <c r="G59" s="188">
        <f>SUM(G56:G58)</f>
        <v>0</v>
      </c>
      <c r="H59" s="189"/>
      <c r="I59" s="190">
        <f>SUM(I56:I58)</f>
        <v>0.91641600000000001</v>
      </c>
      <c r="J59" s="189"/>
      <c r="K59" s="190">
        <f>SUM(K56:K58)</f>
        <v>0</v>
      </c>
      <c r="Q59" s="166">
        <v>4</v>
      </c>
      <c r="BC59" s="191">
        <f>SUM(BC56:BC58)</f>
        <v>0</v>
      </c>
      <c r="BD59" s="191">
        <f>SUM(BD56:BD58)</f>
        <v>0</v>
      </c>
      <c r="BE59" s="191">
        <f>SUM(BE56:BE58)</f>
        <v>0</v>
      </c>
      <c r="BF59" s="191">
        <f>SUM(BF56:BF58)</f>
        <v>0</v>
      </c>
      <c r="BG59" s="191">
        <f>SUM(BG56:BG58)</f>
        <v>0</v>
      </c>
    </row>
    <row r="60" spans="1:82" x14ac:dyDescent="0.2">
      <c r="A60" s="158" t="s">
        <v>76</v>
      </c>
      <c r="B60" s="159" t="s">
        <v>157</v>
      </c>
      <c r="C60" s="160" t="s">
        <v>158</v>
      </c>
      <c r="D60" s="161"/>
      <c r="E60" s="162"/>
      <c r="F60" s="162"/>
      <c r="G60" s="163"/>
      <c r="H60" s="164"/>
      <c r="I60" s="165"/>
      <c r="J60" s="164"/>
      <c r="K60" s="165"/>
      <c r="Q60" s="166">
        <v>1</v>
      </c>
    </row>
    <row r="61" spans="1:82" x14ac:dyDescent="0.2">
      <c r="A61" s="167">
        <v>20</v>
      </c>
      <c r="B61" s="168" t="s">
        <v>159</v>
      </c>
      <c r="C61" s="169" t="s">
        <v>160</v>
      </c>
      <c r="D61" s="170" t="s">
        <v>106</v>
      </c>
      <c r="E61" s="171">
        <v>162</v>
      </c>
      <c r="F61" s="232">
        <v>0</v>
      </c>
      <c r="G61" s="172">
        <f>E61*F61</f>
        <v>0</v>
      </c>
      <c r="H61" s="173">
        <v>3.0000000000000001E-5</v>
      </c>
      <c r="I61" s="173">
        <f>E61*H61</f>
        <v>4.8599999999999997E-3</v>
      </c>
      <c r="J61" s="173">
        <v>0</v>
      </c>
      <c r="K61" s="173">
        <f>E61*J61</f>
        <v>0</v>
      </c>
      <c r="Q61" s="166">
        <v>2</v>
      </c>
      <c r="AA61" s="143">
        <v>1</v>
      </c>
      <c r="AB61" s="143">
        <v>1</v>
      </c>
      <c r="AC61" s="143">
        <v>1</v>
      </c>
      <c r="BB61" s="143">
        <v>1</v>
      </c>
      <c r="BC61" s="143">
        <f>IF(BB61=1,G61,0)</f>
        <v>0</v>
      </c>
      <c r="BD61" s="143">
        <f>IF(BB61=2,G61,0)</f>
        <v>0</v>
      </c>
      <c r="BE61" s="143">
        <f>IF(BB61=3,G61,0)</f>
        <v>0</v>
      </c>
      <c r="BF61" s="143">
        <f>IF(BB61=4,G61,0)</f>
        <v>0</v>
      </c>
      <c r="BG61" s="143">
        <f>IF(BB61=5,G61,0)</f>
        <v>0</v>
      </c>
      <c r="CA61" s="143">
        <v>1</v>
      </c>
      <c r="CB61" s="143">
        <v>1</v>
      </c>
      <c r="CC61" s="166"/>
      <c r="CD61" s="166"/>
    </row>
    <row r="62" spans="1:82" x14ac:dyDescent="0.2">
      <c r="A62" s="174"/>
      <c r="B62" s="175"/>
      <c r="C62" s="223" t="s">
        <v>161</v>
      </c>
      <c r="D62" s="224"/>
      <c r="E62" s="177">
        <v>162</v>
      </c>
      <c r="F62" s="178"/>
      <c r="G62" s="179"/>
      <c r="H62" s="180"/>
      <c r="I62" s="181"/>
      <c r="J62" s="180"/>
      <c r="K62" s="181"/>
      <c r="M62" s="176" t="s">
        <v>161</v>
      </c>
      <c r="O62" s="176"/>
      <c r="Q62" s="166"/>
    </row>
    <row r="63" spans="1:82" x14ac:dyDescent="0.2">
      <c r="A63" s="182"/>
      <c r="B63" s="183" t="s">
        <v>80</v>
      </c>
      <c r="C63" s="184" t="str">
        <f>CONCATENATE(B60," ",C60)</f>
        <v>95 Dokončovací konstrukce na pozemních stavbách</v>
      </c>
      <c r="D63" s="185"/>
      <c r="E63" s="186"/>
      <c r="F63" s="187"/>
      <c r="G63" s="188">
        <f>SUM(G60:G62)</f>
        <v>0</v>
      </c>
      <c r="H63" s="189"/>
      <c r="I63" s="190">
        <f>SUM(I60:I62)</f>
        <v>4.8599999999999997E-3</v>
      </c>
      <c r="J63" s="189"/>
      <c r="K63" s="190">
        <f>SUM(K60:K62)</f>
        <v>0</v>
      </c>
      <c r="Q63" s="166">
        <v>4</v>
      </c>
      <c r="BC63" s="191">
        <f>SUM(BC60:BC62)</f>
        <v>0</v>
      </c>
      <c r="BD63" s="191">
        <f>SUM(BD60:BD62)</f>
        <v>0</v>
      </c>
      <c r="BE63" s="191">
        <f>SUM(BE60:BE62)</f>
        <v>0</v>
      </c>
      <c r="BF63" s="191">
        <f>SUM(BF60:BF62)</f>
        <v>0</v>
      </c>
      <c r="BG63" s="191">
        <f>SUM(BG60:BG62)</f>
        <v>0</v>
      </c>
    </row>
    <row r="64" spans="1:82" x14ac:dyDescent="0.2">
      <c r="A64" s="158" t="s">
        <v>76</v>
      </c>
      <c r="B64" s="159" t="s">
        <v>162</v>
      </c>
      <c r="C64" s="160" t="s">
        <v>163</v>
      </c>
      <c r="D64" s="161"/>
      <c r="E64" s="162"/>
      <c r="F64" s="162"/>
      <c r="G64" s="163"/>
      <c r="H64" s="164"/>
      <c r="I64" s="165"/>
      <c r="J64" s="164"/>
      <c r="K64" s="165"/>
      <c r="Q64" s="166">
        <v>1</v>
      </c>
    </row>
    <row r="65" spans="1:82" x14ac:dyDescent="0.2">
      <c r="A65" s="167">
        <v>21</v>
      </c>
      <c r="B65" s="168" t="s">
        <v>164</v>
      </c>
      <c r="C65" s="169" t="s">
        <v>165</v>
      </c>
      <c r="D65" s="170" t="s">
        <v>86</v>
      </c>
      <c r="E65" s="171">
        <v>19.2</v>
      </c>
      <c r="F65" s="232">
        <v>0</v>
      </c>
      <c r="G65" s="172">
        <f>E65*F65</f>
        <v>0</v>
      </c>
      <c r="H65" s="173">
        <v>1.33E-3</v>
      </c>
      <c r="I65" s="173">
        <f>E65*H65</f>
        <v>2.5536E-2</v>
      </c>
      <c r="J65" s="173">
        <v>-2.27</v>
      </c>
      <c r="K65" s="173">
        <f>E65*J65</f>
        <v>-43.583999999999996</v>
      </c>
      <c r="Q65" s="166">
        <v>2</v>
      </c>
      <c r="AA65" s="143">
        <v>1</v>
      </c>
      <c r="AB65" s="143">
        <v>1</v>
      </c>
      <c r="AC65" s="143">
        <v>1</v>
      </c>
      <c r="BB65" s="143">
        <v>1</v>
      </c>
      <c r="BC65" s="143">
        <f>IF(BB65=1,G65,0)</f>
        <v>0</v>
      </c>
      <c r="BD65" s="143">
        <f>IF(BB65=2,G65,0)</f>
        <v>0</v>
      </c>
      <c r="BE65" s="143">
        <f>IF(BB65=3,G65,0)</f>
        <v>0</v>
      </c>
      <c r="BF65" s="143">
        <f>IF(BB65=4,G65,0)</f>
        <v>0</v>
      </c>
      <c r="BG65" s="143">
        <f>IF(BB65=5,G65,0)</f>
        <v>0</v>
      </c>
      <c r="CA65" s="143">
        <v>1</v>
      </c>
      <c r="CB65" s="143">
        <v>1</v>
      </c>
      <c r="CC65" s="166"/>
      <c r="CD65" s="166"/>
    </row>
    <row r="66" spans="1:82" x14ac:dyDescent="0.2">
      <c r="A66" s="174"/>
      <c r="B66" s="175"/>
      <c r="C66" s="223" t="s">
        <v>166</v>
      </c>
      <c r="D66" s="224"/>
      <c r="E66" s="177">
        <v>19.2</v>
      </c>
      <c r="F66" s="178"/>
      <c r="G66" s="179"/>
      <c r="H66" s="180"/>
      <c r="I66" s="181"/>
      <c r="J66" s="180"/>
      <c r="K66" s="181"/>
      <c r="M66" s="176" t="s">
        <v>166</v>
      </c>
      <c r="O66" s="176"/>
      <c r="Q66" s="166"/>
    </row>
    <row r="67" spans="1:82" x14ac:dyDescent="0.2">
      <c r="A67" s="167">
        <v>22</v>
      </c>
      <c r="B67" s="168" t="s">
        <v>167</v>
      </c>
      <c r="C67" s="169" t="s">
        <v>168</v>
      </c>
      <c r="D67" s="170" t="s">
        <v>106</v>
      </c>
      <c r="E67" s="171">
        <v>9.6</v>
      </c>
      <c r="F67" s="232">
        <v>0</v>
      </c>
      <c r="G67" s="172">
        <f>E67*F67</f>
        <v>0</v>
      </c>
      <c r="H67" s="173">
        <v>0</v>
      </c>
      <c r="I67" s="173">
        <f>E67*H67</f>
        <v>0</v>
      </c>
      <c r="J67" s="173">
        <v>-7.4999999999999997E-2</v>
      </c>
      <c r="K67" s="173">
        <f>E67*J67</f>
        <v>-0.72</v>
      </c>
      <c r="Q67" s="166">
        <v>2</v>
      </c>
      <c r="AA67" s="143">
        <v>1</v>
      </c>
      <c r="AB67" s="143">
        <v>1</v>
      </c>
      <c r="AC67" s="143">
        <v>1</v>
      </c>
      <c r="BB67" s="143">
        <v>1</v>
      </c>
      <c r="BC67" s="143">
        <f>IF(BB67=1,G67,0)</f>
        <v>0</v>
      </c>
      <c r="BD67" s="143">
        <f>IF(BB67=2,G67,0)</f>
        <v>0</v>
      </c>
      <c r="BE67" s="143">
        <f>IF(BB67=3,G67,0)</f>
        <v>0</v>
      </c>
      <c r="BF67" s="143">
        <f>IF(BB67=4,G67,0)</f>
        <v>0</v>
      </c>
      <c r="BG67" s="143">
        <f>IF(BB67=5,G67,0)</f>
        <v>0</v>
      </c>
      <c r="CA67" s="143">
        <v>1</v>
      </c>
      <c r="CB67" s="143">
        <v>1</v>
      </c>
      <c r="CC67" s="166"/>
      <c r="CD67" s="166"/>
    </row>
    <row r="68" spans="1:82" x14ac:dyDescent="0.2">
      <c r="A68" s="174"/>
      <c r="B68" s="175"/>
      <c r="C68" s="223" t="s">
        <v>118</v>
      </c>
      <c r="D68" s="224"/>
      <c r="E68" s="177">
        <v>9.6</v>
      </c>
      <c r="F68" s="178"/>
      <c r="G68" s="179"/>
      <c r="H68" s="180"/>
      <c r="I68" s="181"/>
      <c r="J68" s="180"/>
      <c r="K68" s="181"/>
      <c r="M68" s="176" t="s">
        <v>118</v>
      </c>
      <c r="O68" s="176"/>
      <c r="Q68" s="166"/>
    </row>
    <row r="69" spans="1:82" x14ac:dyDescent="0.2">
      <c r="A69" s="167">
        <v>23</v>
      </c>
      <c r="B69" s="168" t="s">
        <v>169</v>
      </c>
      <c r="C69" s="169" t="s">
        <v>170</v>
      </c>
      <c r="D69" s="170" t="s">
        <v>106</v>
      </c>
      <c r="E69" s="171">
        <v>16</v>
      </c>
      <c r="F69" s="232">
        <v>0</v>
      </c>
      <c r="G69" s="172">
        <f>E69*F69</f>
        <v>0</v>
      </c>
      <c r="H69" s="173">
        <v>8.3000000000000001E-4</v>
      </c>
      <c r="I69" s="173">
        <f>E69*H69</f>
        <v>1.328E-2</v>
      </c>
      <c r="J69" s="173">
        <v>-5.1999999999999998E-2</v>
      </c>
      <c r="K69" s="173">
        <f>E69*J69</f>
        <v>-0.83199999999999996</v>
      </c>
      <c r="Q69" s="166">
        <v>2</v>
      </c>
      <c r="AA69" s="143">
        <v>1</v>
      </c>
      <c r="AB69" s="143">
        <v>1</v>
      </c>
      <c r="AC69" s="143">
        <v>1</v>
      </c>
      <c r="BB69" s="143">
        <v>1</v>
      </c>
      <c r="BC69" s="143">
        <f>IF(BB69=1,G69,0)</f>
        <v>0</v>
      </c>
      <c r="BD69" s="143">
        <f>IF(BB69=2,G69,0)</f>
        <v>0</v>
      </c>
      <c r="BE69" s="143">
        <f>IF(BB69=3,G69,0)</f>
        <v>0</v>
      </c>
      <c r="BF69" s="143">
        <f>IF(BB69=4,G69,0)</f>
        <v>0</v>
      </c>
      <c r="BG69" s="143">
        <f>IF(BB69=5,G69,0)</f>
        <v>0</v>
      </c>
      <c r="CA69" s="143">
        <v>1</v>
      </c>
      <c r="CB69" s="143">
        <v>1</v>
      </c>
      <c r="CC69" s="166"/>
      <c r="CD69" s="166"/>
    </row>
    <row r="70" spans="1:82" x14ac:dyDescent="0.2">
      <c r="A70" s="174"/>
      <c r="B70" s="175"/>
      <c r="C70" s="223" t="s">
        <v>171</v>
      </c>
      <c r="D70" s="224"/>
      <c r="E70" s="177">
        <v>16</v>
      </c>
      <c r="F70" s="178"/>
      <c r="G70" s="179"/>
      <c r="H70" s="180"/>
      <c r="I70" s="181"/>
      <c r="J70" s="180"/>
      <c r="K70" s="181"/>
      <c r="M70" s="176" t="s">
        <v>171</v>
      </c>
      <c r="O70" s="176"/>
      <c r="Q70" s="166"/>
    </row>
    <row r="71" spans="1:82" x14ac:dyDescent="0.2">
      <c r="A71" s="167">
        <v>24</v>
      </c>
      <c r="B71" s="168" t="s">
        <v>172</v>
      </c>
      <c r="C71" s="169" t="s">
        <v>173</v>
      </c>
      <c r="D71" s="170" t="s">
        <v>174</v>
      </c>
      <c r="E71" s="171">
        <v>17.600000000000001</v>
      </c>
      <c r="F71" s="232">
        <v>0</v>
      </c>
      <c r="G71" s="172">
        <f>E71*F71</f>
        <v>0</v>
      </c>
      <c r="H71" s="173">
        <v>0</v>
      </c>
      <c r="I71" s="173">
        <f>E71*H71</f>
        <v>0</v>
      </c>
      <c r="J71" s="173">
        <v>-4.7E-2</v>
      </c>
      <c r="K71" s="173">
        <f>E71*J71</f>
        <v>-0.82720000000000005</v>
      </c>
      <c r="Q71" s="166">
        <v>2</v>
      </c>
      <c r="AA71" s="143">
        <v>1</v>
      </c>
      <c r="AB71" s="143">
        <v>1</v>
      </c>
      <c r="AC71" s="143">
        <v>1</v>
      </c>
      <c r="BB71" s="143">
        <v>1</v>
      </c>
      <c r="BC71" s="143">
        <f>IF(BB71=1,G71,0)</f>
        <v>0</v>
      </c>
      <c r="BD71" s="143">
        <f>IF(BB71=2,G71,0)</f>
        <v>0</v>
      </c>
      <c r="BE71" s="143">
        <f>IF(BB71=3,G71,0)</f>
        <v>0</v>
      </c>
      <c r="BF71" s="143">
        <f>IF(BB71=4,G71,0)</f>
        <v>0</v>
      </c>
      <c r="BG71" s="143">
        <f>IF(BB71=5,G71,0)</f>
        <v>0</v>
      </c>
      <c r="CA71" s="143">
        <v>1</v>
      </c>
      <c r="CB71" s="143">
        <v>1</v>
      </c>
      <c r="CC71" s="166"/>
      <c r="CD71" s="166"/>
    </row>
    <row r="72" spans="1:82" x14ac:dyDescent="0.2">
      <c r="A72" s="174"/>
      <c r="B72" s="175"/>
      <c r="C72" s="223" t="s">
        <v>175</v>
      </c>
      <c r="D72" s="224"/>
      <c r="E72" s="177">
        <v>17.600000000000001</v>
      </c>
      <c r="F72" s="178"/>
      <c r="G72" s="179"/>
      <c r="H72" s="180"/>
      <c r="I72" s="181"/>
      <c r="J72" s="180"/>
      <c r="K72" s="181"/>
      <c r="M72" s="176" t="s">
        <v>175</v>
      </c>
      <c r="O72" s="176"/>
      <c r="Q72" s="166"/>
    </row>
    <row r="73" spans="1:82" x14ac:dyDescent="0.2">
      <c r="A73" s="167">
        <v>25</v>
      </c>
      <c r="B73" s="168" t="s">
        <v>176</v>
      </c>
      <c r="C73" s="169" t="s">
        <v>177</v>
      </c>
      <c r="D73" s="170" t="s">
        <v>106</v>
      </c>
      <c r="E73" s="171">
        <v>202.64</v>
      </c>
      <c r="F73" s="232">
        <v>0</v>
      </c>
      <c r="G73" s="172">
        <f>E73*F73</f>
        <v>0</v>
      </c>
      <c r="H73" s="173">
        <v>0</v>
      </c>
      <c r="I73" s="173">
        <f>E73*H73</f>
        <v>0</v>
      </c>
      <c r="J73" s="173">
        <v>-0.02</v>
      </c>
      <c r="K73" s="173">
        <f>E73*J73</f>
        <v>-4.0527999999999995</v>
      </c>
      <c r="Q73" s="166">
        <v>2</v>
      </c>
      <c r="AA73" s="143">
        <v>1</v>
      </c>
      <c r="AB73" s="143">
        <v>1</v>
      </c>
      <c r="AC73" s="143">
        <v>1</v>
      </c>
      <c r="BB73" s="143">
        <v>1</v>
      </c>
      <c r="BC73" s="143">
        <f>IF(BB73=1,G73,0)</f>
        <v>0</v>
      </c>
      <c r="BD73" s="143">
        <f>IF(BB73=2,G73,0)</f>
        <v>0</v>
      </c>
      <c r="BE73" s="143">
        <f>IF(BB73=3,G73,0)</f>
        <v>0</v>
      </c>
      <c r="BF73" s="143">
        <f>IF(BB73=4,G73,0)</f>
        <v>0</v>
      </c>
      <c r="BG73" s="143">
        <f>IF(BB73=5,G73,0)</f>
        <v>0</v>
      </c>
      <c r="CA73" s="143">
        <v>1</v>
      </c>
      <c r="CB73" s="143">
        <v>1</v>
      </c>
      <c r="CC73" s="166"/>
      <c r="CD73" s="166"/>
    </row>
    <row r="74" spans="1:82" x14ac:dyDescent="0.2">
      <c r="A74" s="174"/>
      <c r="B74" s="175"/>
      <c r="C74" s="223" t="s">
        <v>178</v>
      </c>
      <c r="D74" s="224"/>
      <c r="E74" s="177">
        <v>196.8</v>
      </c>
      <c r="F74" s="178"/>
      <c r="G74" s="179"/>
      <c r="H74" s="180"/>
      <c r="I74" s="181"/>
      <c r="J74" s="180"/>
      <c r="K74" s="181"/>
      <c r="M74" s="176" t="s">
        <v>178</v>
      </c>
      <c r="O74" s="176"/>
      <c r="Q74" s="166"/>
    </row>
    <row r="75" spans="1:82" x14ac:dyDescent="0.2">
      <c r="A75" s="174"/>
      <c r="B75" s="175"/>
      <c r="C75" s="223" t="s">
        <v>179</v>
      </c>
      <c r="D75" s="224"/>
      <c r="E75" s="177">
        <v>-16</v>
      </c>
      <c r="F75" s="178"/>
      <c r="G75" s="179"/>
      <c r="H75" s="180"/>
      <c r="I75" s="181"/>
      <c r="J75" s="180"/>
      <c r="K75" s="181"/>
      <c r="M75" s="176" t="s">
        <v>179</v>
      </c>
      <c r="O75" s="176"/>
      <c r="Q75" s="166"/>
    </row>
    <row r="76" spans="1:82" x14ac:dyDescent="0.2">
      <c r="A76" s="174"/>
      <c r="B76" s="175"/>
      <c r="C76" s="223" t="s">
        <v>180</v>
      </c>
      <c r="D76" s="224"/>
      <c r="E76" s="177">
        <v>21.84</v>
      </c>
      <c r="F76" s="178"/>
      <c r="G76" s="179"/>
      <c r="H76" s="180"/>
      <c r="I76" s="181"/>
      <c r="J76" s="180"/>
      <c r="K76" s="181"/>
      <c r="M76" s="176" t="s">
        <v>180</v>
      </c>
      <c r="O76" s="176"/>
      <c r="Q76" s="166"/>
    </row>
    <row r="77" spans="1:82" x14ac:dyDescent="0.2">
      <c r="A77" s="167">
        <v>26</v>
      </c>
      <c r="B77" s="168" t="s">
        <v>181</v>
      </c>
      <c r="C77" s="169" t="s">
        <v>182</v>
      </c>
      <c r="D77" s="170" t="s">
        <v>106</v>
      </c>
      <c r="E77" s="171">
        <v>203.6</v>
      </c>
      <c r="F77" s="232">
        <v>0</v>
      </c>
      <c r="G77" s="172">
        <f>E77*F77</f>
        <v>0</v>
      </c>
      <c r="H77" s="173">
        <v>0</v>
      </c>
      <c r="I77" s="173">
        <f>E77*H77</f>
        <v>0</v>
      </c>
      <c r="J77" s="173">
        <v>-2.3E-2</v>
      </c>
      <c r="K77" s="173">
        <f>E77*J77</f>
        <v>-4.6827999999999994</v>
      </c>
      <c r="Q77" s="166">
        <v>2</v>
      </c>
      <c r="AA77" s="143">
        <v>1</v>
      </c>
      <c r="AB77" s="143">
        <v>1</v>
      </c>
      <c r="AC77" s="143">
        <v>1</v>
      </c>
      <c r="BB77" s="143">
        <v>1</v>
      </c>
      <c r="BC77" s="143">
        <f>IF(BB77=1,G77,0)</f>
        <v>0</v>
      </c>
      <c r="BD77" s="143">
        <f>IF(BB77=2,G77,0)</f>
        <v>0</v>
      </c>
      <c r="BE77" s="143">
        <f>IF(BB77=3,G77,0)</f>
        <v>0</v>
      </c>
      <c r="BF77" s="143">
        <f>IF(BB77=4,G77,0)</f>
        <v>0</v>
      </c>
      <c r="BG77" s="143">
        <f>IF(BB77=5,G77,0)</f>
        <v>0</v>
      </c>
      <c r="CA77" s="143">
        <v>1</v>
      </c>
      <c r="CB77" s="143">
        <v>1</v>
      </c>
      <c r="CC77" s="166"/>
      <c r="CD77" s="166"/>
    </row>
    <row r="78" spans="1:82" x14ac:dyDescent="0.2">
      <c r="A78" s="182"/>
      <c r="B78" s="183" t="s">
        <v>80</v>
      </c>
      <c r="C78" s="184" t="str">
        <f>CONCATENATE(B64," ",C64)</f>
        <v>96 Bourání konstrukcí</v>
      </c>
      <c r="D78" s="185"/>
      <c r="E78" s="186"/>
      <c r="F78" s="187"/>
      <c r="G78" s="188">
        <f>SUM(G64:G77)</f>
        <v>0</v>
      </c>
      <c r="H78" s="189"/>
      <c r="I78" s="190">
        <f>SUM(I64:I77)</f>
        <v>3.8816000000000003E-2</v>
      </c>
      <c r="J78" s="189"/>
      <c r="K78" s="190">
        <f>SUM(K64:K77)</f>
        <v>-54.698799999999991</v>
      </c>
      <c r="Q78" s="166">
        <v>4</v>
      </c>
      <c r="BC78" s="191">
        <f>SUM(BC64:BC77)</f>
        <v>0</v>
      </c>
      <c r="BD78" s="191">
        <f>SUM(BD64:BD77)</f>
        <v>0</v>
      </c>
      <c r="BE78" s="191">
        <f>SUM(BE64:BE77)</f>
        <v>0</v>
      </c>
      <c r="BF78" s="191">
        <f>SUM(BF64:BF77)</f>
        <v>0</v>
      </c>
      <c r="BG78" s="191">
        <f>SUM(BG64:BG77)</f>
        <v>0</v>
      </c>
    </row>
    <row r="79" spans="1:82" x14ac:dyDescent="0.2">
      <c r="A79" s="158" t="s">
        <v>76</v>
      </c>
      <c r="B79" s="159" t="s">
        <v>183</v>
      </c>
      <c r="C79" s="160" t="s">
        <v>184</v>
      </c>
      <c r="D79" s="161"/>
      <c r="E79" s="162"/>
      <c r="F79" s="162"/>
      <c r="G79" s="163"/>
      <c r="H79" s="164"/>
      <c r="I79" s="165"/>
      <c r="J79" s="164"/>
      <c r="K79" s="165"/>
      <c r="Q79" s="166">
        <v>1</v>
      </c>
    </row>
    <row r="80" spans="1:82" x14ac:dyDescent="0.2">
      <c r="A80" s="167">
        <v>27</v>
      </c>
      <c r="B80" s="168" t="s">
        <v>185</v>
      </c>
      <c r="C80" s="169" t="s">
        <v>186</v>
      </c>
      <c r="D80" s="170" t="s">
        <v>102</v>
      </c>
      <c r="E80" s="171">
        <v>184.15324806999999</v>
      </c>
      <c r="F80" s="232">
        <v>0</v>
      </c>
      <c r="G80" s="172">
        <f>E80*F80</f>
        <v>0</v>
      </c>
      <c r="H80" s="173">
        <v>0</v>
      </c>
      <c r="I80" s="173">
        <f>E80*H80</f>
        <v>0</v>
      </c>
      <c r="J80" s="173">
        <v>0</v>
      </c>
      <c r="K80" s="173">
        <f>E80*J80</f>
        <v>0</v>
      </c>
      <c r="Q80" s="166">
        <v>2</v>
      </c>
      <c r="AA80" s="143">
        <v>7</v>
      </c>
      <c r="AB80" s="143">
        <v>1</v>
      </c>
      <c r="AC80" s="143">
        <v>2</v>
      </c>
      <c r="BB80" s="143">
        <v>1</v>
      </c>
      <c r="BC80" s="143">
        <f>IF(BB80=1,G80,0)</f>
        <v>0</v>
      </c>
      <c r="BD80" s="143">
        <f>IF(BB80=2,G80,0)</f>
        <v>0</v>
      </c>
      <c r="BE80" s="143">
        <f>IF(BB80=3,G80,0)</f>
        <v>0</v>
      </c>
      <c r="BF80" s="143">
        <f>IF(BB80=4,G80,0)</f>
        <v>0</v>
      </c>
      <c r="BG80" s="143">
        <f>IF(BB80=5,G80,0)</f>
        <v>0</v>
      </c>
      <c r="CA80" s="143">
        <v>7</v>
      </c>
      <c r="CB80" s="143">
        <v>1</v>
      </c>
      <c r="CC80" s="166"/>
      <c r="CD80" s="166"/>
    </row>
    <row r="81" spans="1:82" x14ac:dyDescent="0.2">
      <c r="A81" s="182"/>
      <c r="B81" s="183" t="s">
        <v>80</v>
      </c>
      <c r="C81" s="184" t="str">
        <f>CONCATENATE(B79," ",C79)</f>
        <v>99 Staveništní přesun hmot</v>
      </c>
      <c r="D81" s="185"/>
      <c r="E81" s="186"/>
      <c r="F81" s="187"/>
      <c r="G81" s="188">
        <f>SUM(G79:G80)</f>
        <v>0</v>
      </c>
      <c r="H81" s="189"/>
      <c r="I81" s="190">
        <f>SUM(I79:I80)</f>
        <v>0</v>
      </c>
      <c r="J81" s="189"/>
      <c r="K81" s="190">
        <f>SUM(K79:K80)</f>
        <v>0</v>
      </c>
      <c r="Q81" s="166">
        <v>4</v>
      </c>
      <c r="BC81" s="191">
        <f>SUM(BC79:BC80)</f>
        <v>0</v>
      </c>
      <c r="BD81" s="191">
        <f>SUM(BD79:BD80)</f>
        <v>0</v>
      </c>
      <c r="BE81" s="191">
        <f>SUM(BE79:BE80)</f>
        <v>0</v>
      </c>
      <c r="BF81" s="191">
        <f>SUM(BF79:BF80)</f>
        <v>0</v>
      </c>
      <c r="BG81" s="191">
        <f>SUM(BG79:BG80)</f>
        <v>0</v>
      </c>
    </row>
    <row r="82" spans="1:82" x14ac:dyDescent="0.2">
      <c r="A82" s="158" t="s">
        <v>76</v>
      </c>
      <c r="B82" s="159" t="s">
        <v>187</v>
      </c>
      <c r="C82" s="160" t="s">
        <v>188</v>
      </c>
      <c r="D82" s="161"/>
      <c r="E82" s="162"/>
      <c r="F82" s="162"/>
      <c r="G82" s="163"/>
      <c r="H82" s="164"/>
      <c r="I82" s="165"/>
      <c r="J82" s="164"/>
      <c r="K82" s="165"/>
      <c r="Q82" s="166">
        <v>1</v>
      </c>
    </row>
    <row r="83" spans="1:82" x14ac:dyDescent="0.2">
      <c r="A83" s="167">
        <v>28</v>
      </c>
      <c r="B83" s="168" t="s">
        <v>189</v>
      </c>
      <c r="C83" s="169" t="s">
        <v>190</v>
      </c>
      <c r="D83" s="170" t="s">
        <v>102</v>
      </c>
      <c r="E83" s="171">
        <v>54.698799999999999</v>
      </c>
      <c r="F83" s="232">
        <v>0</v>
      </c>
      <c r="G83" s="172">
        <f>E83*F83</f>
        <v>0</v>
      </c>
      <c r="H83" s="173">
        <v>0</v>
      </c>
      <c r="I83" s="173">
        <f>E83*H83</f>
        <v>0</v>
      </c>
      <c r="J83" s="173">
        <v>0</v>
      </c>
      <c r="K83" s="173">
        <f>E83*J83</f>
        <v>0</v>
      </c>
      <c r="Q83" s="166">
        <v>2</v>
      </c>
      <c r="AA83" s="143">
        <v>8</v>
      </c>
      <c r="AB83" s="143">
        <v>0</v>
      </c>
      <c r="AC83" s="143">
        <v>3</v>
      </c>
      <c r="BB83" s="143">
        <v>1</v>
      </c>
      <c r="BC83" s="143">
        <f>IF(BB83=1,G83,0)</f>
        <v>0</v>
      </c>
      <c r="BD83" s="143">
        <f>IF(BB83=2,G83,0)</f>
        <v>0</v>
      </c>
      <c r="BE83" s="143">
        <f>IF(BB83=3,G83,0)</f>
        <v>0</v>
      </c>
      <c r="BF83" s="143">
        <f>IF(BB83=4,G83,0)</f>
        <v>0</v>
      </c>
      <c r="BG83" s="143">
        <f>IF(BB83=5,G83,0)</f>
        <v>0</v>
      </c>
      <c r="CA83" s="143">
        <v>8</v>
      </c>
      <c r="CB83" s="143">
        <v>0</v>
      </c>
      <c r="CC83" s="166"/>
      <c r="CD83" s="166"/>
    </row>
    <row r="84" spans="1:82" x14ac:dyDescent="0.2">
      <c r="A84" s="167">
        <v>29</v>
      </c>
      <c r="B84" s="168" t="s">
        <v>191</v>
      </c>
      <c r="C84" s="169" t="s">
        <v>192</v>
      </c>
      <c r="D84" s="170" t="s">
        <v>102</v>
      </c>
      <c r="E84" s="171">
        <v>109.3976</v>
      </c>
      <c r="F84" s="232">
        <v>0</v>
      </c>
      <c r="G84" s="172">
        <f>E84*F84</f>
        <v>0</v>
      </c>
      <c r="H84" s="173">
        <v>0</v>
      </c>
      <c r="I84" s="173">
        <f>E84*H84</f>
        <v>0</v>
      </c>
      <c r="J84" s="173">
        <v>0</v>
      </c>
      <c r="K84" s="173">
        <f>E84*J84</f>
        <v>0</v>
      </c>
      <c r="Q84" s="166">
        <v>2</v>
      </c>
      <c r="AA84" s="143">
        <v>8</v>
      </c>
      <c r="AB84" s="143">
        <v>0</v>
      </c>
      <c r="AC84" s="143">
        <v>3</v>
      </c>
      <c r="BB84" s="143">
        <v>1</v>
      </c>
      <c r="BC84" s="143">
        <f>IF(BB84=1,G84,0)</f>
        <v>0</v>
      </c>
      <c r="BD84" s="143">
        <f>IF(BB84=2,G84,0)</f>
        <v>0</v>
      </c>
      <c r="BE84" s="143">
        <f>IF(BB84=3,G84,0)</f>
        <v>0</v>
      </c>
      <c r="BF84" s="143">
        <f>IF(BB84=4,G84,0)</f>
        <v>0</v>
      </c>
      <c r="BG84" s="143">
        <f>IF(BB84=5,G84,0)</f>
        <v>0</v>
      </c>
      <c r="CA84" s="143">
        <v>8</v>
      </c>
      <c r="CB84" s="143">
        <v>0</v>
      </c>
      <c r="CC84" s="166"/>
      <c r="CD84" s="166"/>
    </row>
    <row r="85" spans="1:82" x14ac:dyDescent="0.2">
      <c r="A85" s="167">
        <v>30</v>
      </c>
      <c r="B85" s="168" t="s">
        <v>193</v>
      </c>
      <c r="C85" s="169" t="s">
        <v>194</v>
      </c>
      <c r="D85" s="170" t="s">
        <v>102</v>
      </c>
      <c r="E85" s="171">
        <v>54.698799999999999</v>
      </c>
      <c r="F85" s="232">
        <v>0</v>
      </c>
      <c r="G85" s="172">
        <f>E85*F85</f>
        <v>0</v>
      </c>
      <c r="H85" s="173">
        <v>0</v>
      </c>
      <c r="I85" s="173">
        <f>E85*H85</f>
        <v>0</v>
      </c>
      <c r="J85" s="173">
        <v>0</v>
      </c>
      <c r="K85" s="173">
        <f>E85*J85</f>
        <v>0</v>
      </c>
      <c r="Q85" s="166">
        <v>2</v>
      </c>
      <c r="AA85" s="143">
        <v>8</v>
      </c>
      <c r="AB85" s="143">
        <v>0</v>
      </c>
      <c r="AC85" s="143">
        <v>3</v>
      </c>
      <c r="BB85" s="143">
        <v>1</v>
      </c>
      <c r="BC85" s="143">
        <f>IF(BB85=1,G85,0)</f>
        <v>0</v>
      </c>
      <c r="BD85" s="143">
        <f>IF(BB85=2,G85,0)</f>
        <v>0</v>
      </c>
      <c r="BE85" s="143">
        <f>IF(BB85=3,G85,0)</f>
        <v>0</v>
      </c>
      <c r="BF85" s="143">
        <f>IF(BB85=4,G85,0)</f>
        <v>0</v>
      </c>
      <c r="BG85" s="143">
        <f>IF(BB85=5,G85,0)</f>
        <v>0</v>
      </c>
      <c r="CA85" s="143">
        <v>8</v>
      </c>
      <c r="CB85" s="143">
        <v>0</v>
      </c>
      <c r="CC85" s="166"/>
      <c r="CD85" s="166"/>
    </row>
    <row r="86" spans="1:82" x14ac:dyDescent="0.2">
      <c r="A86" s="167">
        <v>31</v>
      </c>
      <c r="B86" s="168" t="s">
        <v>195</v>
      </c>
      <c r="C86" s="169" t="s">
        <v>196</v>
      </c>
      <c r="D86" s="170" t="s">
        <v>102</v>
      </c>
      <c r="E86" s="171">
        <v>218.79519999999999</v>
      </c>
      <c r="F86" s="232">
        <v>0</v>
      </c>
      <c r="G86" s="172">
        <f>E86*F86</f>
        <v>0</v>
      </c>
      <c r="H86" s="173">
        <v>0</v>
      </c>
      <c r="I86" s="173">
        <f>E86*H86</f>
        <v>0</v>
      </c>
      <c r="J86" s="173">
        <v>0</v>
      </c>
      <c r="K86" s="173">
        <f>E86*J86</f>
        <v>0</v>
      </c>
      <c r="Q86" s="166">
        <v>2</v>
      </c>
      <c r="AA86" s="143">
        <v>8</v>
      </c>
      <c r="AB86" s="143">
        <v>0</v>
      </c>
      <c r="AC86" s="143">
        <v>3</v>
      </c>
      <c r="BB86" s="143">
        <v>1</v>
      </c>
      <c r="BC86" s="143">
        <f>IF(BB86=1,G86,0)</f>
        <v>0</v>
      </c>
      <c r="BD86" s="143">
        <f>IF(BB86=2,G86,0)</f>
        <v>0</v>
      </c>
      <c r="BE86" s="143">
        <f>IF(BB86=3,G86,0)</f>
        <v>0</v>
      </c>
      <c r="BF86" s="143">
        <f>IF(BB86=4,G86,0)</f>
        <v>0</v>
      </c>
      <c r="BG86" s="143">
        <f>IF(BB86=5,G86,0)</f>
        <v>0</v>
      </c>
      <c r="CA86" s="143">
        <v>8</v>
      </c>
      <c r="CB86" s="143">
        <v>0</v>
      </c>
      <c r="CC86" s="166"/>
      <c r="CD86" s="166"/>
    </row>
    <row r="87" spans="1:82" x14ac:dyDescent="0.2">
      <c r="A87" s="182"/>
      <c r="B87" s="183" t="s">
        <v>80</v>
      </c>
      <c r="C87" s="184" t="str">
        <f>CONCATENATE(B82," ",C82)</f>
        <v>D96 Přesuny suti a vybouraných hmot</v>
      </c>
      <c r="D87" s="185"/>
      <c r="E87" s="186"/>
      <c r="F87" s="187"/>
      <c r="G87" s="188">
        <f>SUM(G82:G86)</f>
        <v>0</v>
      </c>
      <c r="H87" s="189"/>
      <c r="I87" s="190">
        <f>SUM(I82:I86)</f>
        <v>0</v>
      </c>
      <c r="J87" s="189"/>
      <c r="K87" s="190">
        <f>SUM(K82:K86)</f>
        <v>0</v>
      </c>
      <c r="Q87" s="166">
        <v>4</v>
      </c>
      <c r="BC87" s="191">
        <f>SUM(BC82:BC86)</f>
        <v>0</v>
      </c>
      <c r="BD87" s="191">
        <f>SUM(BD82:BD86)</f>
        <v>0</v>
      </c>
      <c r="BE87" s="191">
        <f>SUM(BE82:BE86)</f>
        <v>0</v>
      </c>
      <c r="BF87" s="191">
        <f>SUM(BF82:BF86)</f>
        <v>0</v>
      </c>
      <c r="BG87" s="191">
        <f>SUM(BG82:BG86)</f>
        <v>0</v>
      </c>
    </row>
    <row r="88" spans="1:82" x14ac:dyDescent="0.2">
      <c r="E88" s="143"/>
    </row>
    <row r="89" spans="1:82" x14ac:dyDescent="0.2">
      <c r="E89" s="143"/>
    </row>
    <row r="90" spans="1:82" x14ac:dyDescent="0.2">
      <c r="E90" s="143"/>
    </row>
    <row r="91" spans="1:82" x14ac:dyDescent="0.2">
      <c r="E91" s="143"/>
    </row>
    <row r="92" spans="1:82" x14ac:dyDescent="0.2">
      <c r="E92" s="143"/>
    </row>
    <row r="93" spans="1:82" x14ac:dyDescent="0.2">
      <c r="E93" s="143"/>
    </row>
    <row r="94" spans="1:82" x14ac:dyDescent="0.2">
      <c r="E94" s="143"/>
    </row>
    <row r="95" spans="1:82" x14ac:dyDescent="0.2">
      <c r="E95" s="143"/>
    </row>
    <row r="96" spans="1:82" x14ac:dyDescent="0.2">
      <c r="E96" s="143"/>
    </row>
    <row r="97" spans="1:7" x14ac:dyDescent="0.2">
      <c r="E97" s="143"/>
    </row>
    <row r="98" spans="1:7" x14ac:dyDescent="0.2">
      <c r="E98" s="143"/>
    </row>
    <row r="99" spans="1:7" x14ac:dyDescent="0.2">
      <c r="E99" s="143"/>
    </row>
    <row r="100" spans="1:7" x14ac:dyDescent="0.2">
      <c r="E100" s="143"/>
    </row>
    <row r="101" spans="1:7" x14ac:dyDescent="0.2">
      <c r="E101" s="143"/>
    </row>
    <row r="102" spans="1:7" x14ac:dyDescent="0.2">
      <c r="E102" s="143"/>
    </row>
    <row r="103" spans="1:7" x14ac:dyDescent="0.2">
      <c r="E103" s="143"/>
    </row>
    <row r="104" spans="1:7" x14ac:dyDescent="0.2">
      <c r="E104" s="143"/>
    </row>
    <row r="105" spans="1:7" x14ac:dyDescent="0.2">
      <c r="E105" s="143"/>
    </row>
    <row r="106" spans="1:7" x14ac:dyDescent="0.2">
      <c r="E106" s="143"/>
    </row>
    <row r="107" spans="1:7" x14ac:dyDescent="0.2">
      <c r="E107" s="143"/>
    </row>
    <row r="108" spans="1:7" x14ac:dyDescent="0.2">
      <c r="E108" s="143"/>
    </row>
    <row r="109" spans="1:7" x14ac:dyDescent="0.2">
      <c r="E109" s="143"/>
    </row>
    <row r="110" spans="1:7" x14ac:dyDescent="0.2">
      <c r="E110" s="143"/>
    </row>
    <row r="111" spans="1:7" x14ac:dyDescent="0.2">
      <c r="A111" s="180"/>
      <c r="B111" s="180"/>
      <c r="C111" s="180"/>
      <c r="D111" s="180"/>
      <c r="E111" s="180"/>
      <c r="F111" s="180"/>
      <c r="G111" s="180"/>
    </row>
    <row r="112" spans="1:7" x14ac:dyDescent="0.2">
      <c r="A112" s="180"/>
      <c r="B112" s="180"/>
      <c r="C112" s="180"/>
      <c r="D112" s="180"/>
      <c r="E112" s="180"/>
      <c r="F112" s="180"/>
      <c r="G112" s="180"/>
    </row>
    <row r="113" spans="1:7" x14ac:dyDescent="0.2">
      <c r="A113" s="180"/>
      <c r="B113" s="180"/>
      <c r="C113" s="180"/>
      <c r="D113" s="180"/>
      <c r="E113" s="180"/>
      <c r="F113" s="180"/>
      <c r="G113" s="180"/>
    </row>
    <row r="114" spans="1:7" x14ac:dyDescent="0.2">
      <c r="A114" s="180"/>
      <c r="B114" s="180"/>
      <c r="C114" s="180"/>
      <c r="D114" s="180"/>
      <c r="E114" s="180"/>
      <c r="F114" s="180"/>
      <c r="G114" s="180"/>
    </row>
    <row r="115" spans="1:7" x14ac:dyDescent="0.2">
      <c r="E115" s="143"/>
    </row>
    <row r="116" spans="1:7" x14ac:dyDescent="0.2">
      <c r="E116" s="143"/>
    </row>
    <row r="117" spans="1:7" x14ac:dyDescent="0.2">
      <c r="E117" s="143"/>
    </row>
    <row r="118" spans="1:7" x14ac:dyDescent="0.2">
      <c r="E118" s="143"/>
    </row>
    <row r="119" spans="1:7" x14ac:dyDescent="0.2">
      <c r="E119" s="143"/>
    </row>
    <row r="120" spans="1:7" x14ac:dyDescent="0.2">
      <c r="E120" s="143"/>
    </row>
    <row r="121" spans="1:7" x14ac:dyDescent="0.2">
      <c r="E121" s="143"/>
    </row>
    <row r="122" spans="1:7" x14ac:dyDescent="0.2">
      <c r="E122" s="143"/>
    </row>
    <row r="123" spans="1:7" x14ac:dyDescent="0.2">
      <c r="E123" s="143"/>
    </row>
    <row r="124" spans="1:7" x14ac:dyDescent="0.2">
      <c r="E124" s="143"/>
    </row>
    <row r="125" spans="1:7" x14ac:dyDescent="0.2">
      <c r="E125" s="143"/>
    </row>
    <row r="126" spans="1:7" x14ac:dyDescent="0.2">
      <c r="E126" s="143"/>
    </row>
    <row r="127" spans="1:7" x14ac:dyDescent="0.2">
      <c r="E127" s="143"/>
    </row>
    <row r="128" spans="1:7" x14ac:dyDescent="0.2">
      <c r="E128" s="143"/>
    </row>
    <row r="129" spans="5:5" x14ac:dyDescent="0.2">
      <c r="E129" s="143"/>
    </row>
    <row r="130" spans="5:5" x14ac:dyDescent="0.2">
      <c r="E130" s="143"/>
    </row>
    <row r="131" spans="5:5" x14ac:dyDescent="0.2">
      <c r="E131" s="143"/>
    </row>
    <row r="132" spans="5:5" x14ac:dyDescent="0.2">
      <c r="E132" s="143"/>
    </row>
    <row r="133" spans="5:5" x14ac:dyDescent="0.2">
      <c r="E133" s="143"/>
    </row>
    <row r="134" spans="5:5" x14ac:dyDescent="0.2">
      <c r="E134" s="143"/>
    </row>
    <row r="135" spans="5:5" x14ac:dyDescent="0.2">
      <c r="E135" s="143"/>
    </row>
    <row r="136" spans="5:5" x14ac:dyDescent="0.2">
      <c r="E136" s="143"/>
    </row>
    <row r="137" spans="5:5" x14ac:dyDescent="0.2">
      <c r="E137" s="143"/>
    </row>
    <row r="138" spans="5:5" x14ac:dyDescent="0.2">
      <c r="E138" s="143"/>
    </row>
    <row r="139" spans="5:5" x14ac:dyDescent="0.2">
      <c r="E139" s="143"/>
    </row>
    <row r="140" spans="5:5" x14ac:dyDescent="0.2">
      <c r="E140" s="143"/>
    </row>
    <row r="141" spans="5:5" x14ac:dyDescent="0.2">
      <c r="E141" s="143"/>
    </row>
    <row r="142" spans="5:5" x14ac:dyDescent="0.2">
      <c r="E142" s="143"/>
    </row>
    <row r="143" spans="5:5" x14ac:dyDescent="0.2">
      <c r="E143" s="143"/>
    </row>
    <row r="144" spans="5:5" x14ac:dyDescent="0.2">
      <c r="E144" s="143"/>
    </row>
    <row r="145" spans="1:7" x14ac:dyDescent="0.2">
      <c r="E145" s="143"/>
    </row>
    <row r="146" spans="1:7" x14ac:dyDescent="0.2">
      <c r="A146" s="192"/>
      <c r="B146" s="192"/>
    </row>
    <row r="147" spans="1:7" x14ac:dyDescent="0.2">
      <c r="A147" s="180"/>
      <c r="B147" s="180"/>
      <c r="C147" s="193"/>
      <c r="D147" s="193"/>
      <c r="E147" s="194"/>
      <c r="F147" s="193"/>
      <c r="G147" s="195"/>
    </row>
    <row r="148" spans="1:7" x14ac:dyDescent="0.2">
      <c r="A148" s="196"/>
      <c r="B148" s="196"/>
      <c r="C148" s="180"/>
      <c r="D148" s="180"/>
      <c r="E148" s="197"/>
      <c r="F148" s="180"/>
      <c r="G148" s="180"/>
    </row>
    <row r="149" spans="1:7" x14ac:dyDescent="0.2">
      <c r="A149" s="180"/>
      <c r="B149" s="180"/>
      <c r="C149" s="180"/>
      <c r="D149" s="180"/>
      <c r="E149" s="197"/>
      <c r="F149" s="180"/>
      <c r="G149" s="180"/>
    </row>
    <row r="150" spans="1:7" x14ac:dyDescent="0.2">
      <c r="A150" s="180"/>
      <c r="B150" s="180"/>
      <c r="C150" s="180"/>
      <c r="D150" s="180"/>
      <c r="E150" s="197"/>
      <c r="F150" s="180"/>
      <c r="G150" s="180"/>
    </row>
    <row r="151" spans="1:7" x14ac:dyDescent="0.2">
      <c r="A151" s="180"/>
      <c r="B151" s="180"/>
      <c r="C151" s="180"/>
      <c r="D151" s="180"/>
      <c r="E151" s="197"/>
      <c r="F151" s="180"/>
      <c r="G151" s="180"/>
    </row>
    <row r="152" spans="1:7" x14ac:dyDescent="0.2">
      <c r="A152" s="180"/>
      <c r="B152" s="180"/>
      <c r="C152" s="180"/>
      <c r="D152" s="180"/>
      <c r="E152" s="197"/>
      <c r="F152" s="180"/>
      <c r="G152" s="180"/>
    </row>
    <row r="153" spans="1:7" x14ac:dyDescent="0.2">
      <c r="A153" s="180"/>
      <c r="B153" s="180"/>
      <c r="C153" s="180"/>
      <c r="D153" s="180"/>
      <c r="E153" s="197"/>
      <c r="F153" s="180"/>
      <c r="G153" s="180"/>
    </row>
    <row r="154" spans="1:7" x14ac:dyDescent="0.2">
      <c r="A154" s="180"/>
      <c r="B154" s="180"/>
      <c r="C154" s="180"/>
      <c r="D154" s="180"/>
      <c r="E154" s="197"/>
      <c r="F154" s="180"/>
      <c r="G154" s="180"/>
    </row>
    <row r="155" spans="1:7" x14ac:dyDescent="0.2">
      <c r="A155" s="180"/>
      <c r="B155" s="180"/>
      <c r="C155" s="180"/>
      <c r="D155" s="180"/>
      <c r="E155" s="197"/>
      <c r="F155" s="180"/>
      <c r="G155" s="180"/>
    </row>
    <row r="156" spans="1:7" x14ac:dyDescent="0.2">
      <c r="A156" s="180"/>
      <c r="B156" s="180"/>
      <c r="C156" s="180"/>
      <c r="D156" s="180"/>
      <c r="E156" s="197"/>
      <c r="F156" s="180"/>
      <c r="G156" s="180"/>
    </row>
    <row r="157" spans="1:7" x14ac:dyDescent="0.2">
      <c r="A157" s="180"/>
      <c r="B157" s="180"/>
      <c r="C157" s="180"/>
      <c r="D157" s="180"/>
      <c r="E157" s="197"/>
      <c r="F157" s="180"/>
      <c r="G157" s="180"/>
    </row>
    <row r="158" spans="1:7" x14ac:dyDescent="0.2">
      <c r="A158" s="180"/>
      <c r="B158" s="180"/>
      <c r="C158" s="180"/>
      <c r="D158" s="180"/>
      <c r="E158" s="197"/>
      <c r="F158" s="180"/>
      <c r="G158" s="180"/>
    </row>
    <row r="159" spans="1:7" x14ac:dyDescent="0.2">
      <c r="A159" s="180"/>
      <c r="B159" s="180"/>
      <c r="C159" s="180"/>
      <c r="D159" s="180"/>
      <c r="E159" s="197"/>
      <c r="F159" s="180"/>
      <c r="G159" s="180"/>
    </row>
    <row r="160" spans="1:7" x14ac:dyDescent="0.2">
      <c r="A160" s="180"/>
      <c r="B160" s="180"/>
      <c r="C160" s="180"/>
      <c r="D160" s="180"/>
      <c r="E160" s="197"/>
      <c r="F160" s="180"/>
      <c r="G160" s="180"/>
    </row>
  </sheetData>
  <mergeCells count="32">
    <mergeCell ref="C24:D24"/>
    <mergeCell ref="C25:D25"/>
    <mergeCell ref="C27:D27"/>
    <mergeCell ref="A1:G1"/>
    <mergeCell ref="A3:B3"/>
    <mergeCell ref="A4:B4"/>
    <mergeCell ref="E4:G4"/>
    <mergeCell ref="C9:D9"/>
    <mergeCell ref="C15:D15"/>
    <mergeCell ref="C17:D17"/>
    <mergeCell ref="C19:D19"/>
    <mergeCell ref="C21:D21"/>
    <mergeCell ref="C22:D22"/>
    <mergeCell ref="C39:D39"/>
    <mergeCell ref="C40:D40"/>
    <mergeCell ref="C41:D41"/>
    <mergeCell ref="C29:D29"/>
    <mergeCell ref="C33:D33"/>
    <mergeCell ref="C34:D34"/>
    <mergeCell ref="C35:D35"/>
    <mergeCell ref="C75:D75"/>
    <mergeCell ref="C76:D76"/>
    <mergeCell ref="C58:D58"/>
    <mergeCell ref="C62:D62"/>
    <mergeCell ref="C46:D46"/>
    <mergeCell ref="C49:D49"/>
    <mergeCell ref="C51:D51"/>
    <mergeCell ref="C66:D66"/>
    <mergeCell ref="C68:D68"/>
    <mergeCell ref="C70:D70"/>
    <mergeCell ref="C72:D72"/>
    <mergeCell ref="C74:D74"/>
  </mergeCells>
  <printOptions gridLinesSet="0"/>
  <pageMargins left="0.59055118110236227" right="0.39370078740157483" top="0.59055118110236227" bottom="0.59055118110236227" header="0.19685039370078741" footer="0.19685039370078741"/>
  <pageSetup paperSize="9" orientation="landscape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40</vt:i4>
      </vt:variant>
    </vt:vector>
  </HeadingPairs>
  <TitlesOfParts>
    <vt:vector size="43" baseType="lpstr">
      <vt:lpstr>Krycí list</vt:lpstr>
      <vt:lpstr>Rekapitulace</vt:lpstr>
      <vt:lpstr>Položky</vt:lpstr>
      <vt:lpstr>'Krycí list'!_Hlk502213383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SloupecCH</vt:lpstr>
      <vt:lpstr>SloupecJC</vt:lpstr>
      <vt:lpstr>SloupecJH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Pípalová</dc:creator>
  <cp:lastModifiedBy>Tereza Čiháková (DOTin)</cp:lastModifiedBy>
  <dcterms:created xsi:type="dcterms:W3CDTF">2018-01-18T19:36:48Z</dcterms:created>
  <dcterms:modified xsi:type="dcterms:W3CDTF">2018-01-19T07:57:39Z</dcterms:modified>
</cp:coreProperties>
</file>